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626"/>
  <workbookPr codeName="ThisWorkbook" defaultThemeVersion="124226"/>
  <mc:AlternateContent xmlns:mc="http://schemas.openxmlformats.org/markup-compatibility/2006">
    <mc:Choice Requires="x15">
      <x15ac:absPath xmlns:x15ac="http://schemas.microsoft.com/office/spreadsheetml/2010/11/ac" url="C:\Users\Owner\Desktop\経済効果推計WS2015\"/>
    </mc:Choice>
  </mc:AlternateContent>
  <xr:revisionPtr revIDLastSave="0" documentId="13_ncr:1_{1AF98492-FD81-409E-BCF5-EA28C9F35048}" xr6:coauthVersionLast="47" xr6:coauthVersionMax="47" xr10:uidLastSave="{00000000-0000-0000-0000-000000000000}"/>
  <bookViews>
    <workbookView xWindow="-110" yWindow="-110" windowWidth="19420" windowHeight="10300" tabRatio="852" xr2:uid="{00000000-000D-0000-FFFF-FFFF00000000}"/>
  </bookViews>
  <sheets>
    <sheet name="WS目次" sheetId="5" r:id="rId1"/>
    <sheet name="利用上の注意" sheetId="6" r:id="rId2"/>
    <sheet name="最終需要_まとめ" sheetId="7" r:id="rId3"/>
    <sheet name="部門別まとめ" sheetId="46" r:id="rId4"/>
    <sheet name="1" sheetId="8" r:id="rId5"/>
    <sheet name="2" sheetId="13" r:id="rId6"/>
    <sheet name="3" sheetId="12" r:id="rId7"/>
    <sheet name="4" sheetId="14" r:id="rId8"/>
    <sheet name="5" sheetId="15" r:id="rId9"/>
    <sheet name="6" sheetId="16" r:id="rId10"/>
    <sheet name="7" sheetId="17" r:id="rId11"/>
    <sheet name="8" sheetId="18" r:id="rId12"/>
    <sheet name="9" sheetId="19" r:id="rId13"/>
    <sheet name="10" sheetId="20" r:id="rId14"/>
    <sheet name="11" sheetId="21" r:id="rId15"/>
    <sheet name="12" sheetId="22" r:id="rId16"/>
    <sheet name="13" sheetId="23" r:id="rId17"/>
    <sheet name="14" sheetId="24" r:id="rId18"/>
    <sheet name="15" sheetId="25" r:id="rId19"/>
    <sheet name="16" sheetId="26" r:id="rId20"/>
    <sheet name="17" sheetId="27" r:id="rId21"/>
    <sheet name="18" sheetId="28" r:id="rId22"/>
    <sheet name="19" sheetId="29" r:id="rId23"/>
    <sheet name="20" sheetId="30" r:id="rId24"/>
    <sheet name="21" sheetId="31" r:id="rId25"/>
    <sheet name="22" sheetId="32" r:id="rId26"/>
    <sheet name="23" sheetId="33" r:id="rId27"/>
    <sheet name="24" sheetId="34" r:id="rId28"/>
    <sheet name="25" sheetId="35" r:id="rId29"/>
    <sheet name="26" sheetId="36" r:id="rId30"/>
    <sheet name="27" sheetId="37" r:id="rId31"/>
    <sheet name="28" sheetId="38" r:id="rId32"/>
    <sheet name="29" sheetId="39" r:id="rId33"/>
    <sheet name="30" sheetId="40" r:id="rId34"/>
    <sheet name="31" sheetId="41" r:id="rId35"/>
    <sheet name="32" sheetId="42" r:id="rId36"/>
    <sheet name="33" sheetId="44" r:id="rId37"/>
    <sheet name="34" sheetId="43" r:id="rId38"/>
    <sheet name="35" sheetId="52" r:id="rId39"/>
    <sheet name="36" sheetId="51" r:id="rId40"/>
    <sheet name="37" sheetId="50" r:id="rId41"/>
    <sheet name="38" sheetId="49" r:id="rId42"/>
    <sheet name="39" sheetId="48" r:id="rId43"/>
    <sheet name="分析係数表" sheetId="4" r:id="rId44"/>
    <sheet name="取引基本表" sheetId="1" r:id="rId45"/>
    <sheet name="投入係数表" sheetId="2" r:id="rId46"/>
    <sheet name="逆行列係数" sheetId="3" r:id="rId47"/>
    <sheet name="雇用表" sheetId="53" r:id="rId48"/>
  </sheets>
  <definedNames>
    <definedName name="_Fill" hidden="1">#REF!</definedName>
    <definedName name="_Order1" hidden="1">255</definedName>
    <definedName name="_xlnm.Print_Titles" localSheetId="46">逆行列係数!$A:$B</definedName>
    <definedName name="_xlnm.Print_Titles" localSheetId="44">取引基本表!$A:$B</definedName>
    <definedName name="_xlnm.Print_Titles" localSheetId="45">投入係数表!$A:$B</definedName>
  </definedNames>
  <calcPr calcId="191029"/>
</workbook>
</file>

<file path=xl/calcChain.xml><?xml version="1.0" encoding="utf-8"?>
<calcChain xmlns="http://schemas.openxmlformats.org/spreadsheetml/2006/main">
  <c r="B47" i="5" l="1"/>
  <c r="B46" i="5"/>
  <c r="B45" i="5"/>
  <c r="AB8" i="4" a="1"/>
  <c r="AB8" i="4" s="1"/>
  <c r="AD9" i="4"/>
  <c r="AF9" i="4"/>
  <c r="AC10" i="4"/>
  <c r="AE10" i="4"/>
  <c r="AF10" i="4"/>
  <c r="AB11" i="4"/>
  <c r="AD11" i="4"/>
  <c r="AF11" i="4"/>
  <c r="AC12" i="4"/>
  <c r="AD12" i="4"/>
  <c r="AE12" i="4"/>
  <c r="AB13" i="4"/>
  <c r="AD13" i="4"/>
  <c r="AF13" i="4"/>
  <c r="AB14" i="4"/>
  <c r="AC14" i="4"/>
  <c r="AD14" i="4"/>
  <c r="AE14" i="4"/>
  <c r="AB15" i="4"/>
  <c r="AD15" i="4"/>
  <c r="AE15" i="4"/>
  <c r="AF15" i="4"/>
  <c r="AB16" i="4"/>
  <c r="AC16" i="4"/>
  <c r="AE16" i="4"/>
  <c r="AB17" i="4"/>
  <c r="AC17" i="4"/>
  <c r="AD17" i="4"/>
  <c r="AE17" i="4"/>
  <c r="AF17" i="4"/>
  <c r="AC18" i="4"/>
  <c r="AE18" i="4"/>
  <c r="AF18" i="4"/>
  <c r="AB19" i="4"/>
  <c r="AC19" i="4"/>
  <c r="AD19" i="4"/>
  <c r="AF19" i="4"/>
  <c r="AC20" i="4"/>
  <c r="AD20" i="4"/>
  <c r="AE20" i="4"/>
  <c r="AF20" i="4"/>
  <c r="AB21" i="4"/>
  <c r="AD21" i="4"/>
  <c r="AF21" i="4"/>
  <c r="AB22" i="4"/>
  <c r="AC22" i="4"/>
  <c r="AD22" i="4"/>
  <c r="AE22" i="4"/>
  <c r="AB23" i="4"/>
  <c r="AD23" i="4"/>
  <c r="AE23" i="4"/>
  <c r="AF23" i="4"/>
  <c r="AB24" i="4"/>
  <c r="AC24" i="4"/>
  <c r="AE24" i="4"/>
  <c r="AB25" i="4"/>
  <c r="AC25" i="4"/>
  <c r="AD25" i="4"/>
  <c r="AE25" i="4"/>
  <c r="AF25" i="4"/>
  <c r="AC26" i="4"/>
  <c r="AE26" i="4"/>
  <c r="AF26" i="4"/>
  <c r="AB27" i="4"/>
  <c r="AC27" i="4"/>
  <c r="AD27" i="4"/>
  <c r="AF27" i="4"/>
  <c r="AC28" i="4"/>
  <c r="AD28" i="4"/>
  <c r="AE28" i="4"/>
  <c r="AF28" i="4"/>
  <c r="AB29" i="4"/>
  <c r="AD29" i="4"/>
  <c r="AF29" i="4"/>
  <c r="AB30" i="4"/>
  <c r="AC30" i="4"/>
  <c r="AD30" i="4"/>
  <c r="AE30" i="4"/>
  <c r="AB31" i="4"/>
  <c r="AD31" i="4"/>
  <c r="AE31" i="4"/>
  <c r="AF31" i="4"/>
  <c r="AB32" i="4"/>
  <c r="AC32" i="4"/>
  <c r="AE32" i="4"/>
  <c r="AB33" i="4"/>
  <c r="AC33" i="4"/>
  <c r="AD33" i="4"/>
  <c r="AE33" i="4"/>
  <c r="AF33" i="4"/>
  <c r="AC34" i="4"/>
  <c r="AE34" i="4"/>
  <c r="AF34" i="4"/>
  <c r="AB35" i="4"/>
  <c r="AC35" i="4"/>
  <c r="AD35" i="4"/>
  <c r="AF35" i="4"/>
  <c r="AC36" i="4"/>
  <c r="AD36" i="4"/>
  <c r="AE36" i="4"/>
  <c r="AF36" i="4"/>
  <c r="AB37" i="4"/>
  <c r="AD37" i="4"/>
  <c r="AF37" i="4"/>
  <c r="AB38" i="4"/>
  <c r="AC38" i="4"/>
  <c r="AD38" i="4"/>
  <c r="AE38" i="4"/>
  <c r="AB39" i="4"/>
  <c r="AD39" i="4"/>
  <c r="AE39" i="4"/>
  <c r="AF39" i="4"/>
  <c r="AB40" i="4"/>
  <c r="AC40" i="4"/>
  <c r="AE40" i="4"/>
  <c r="AB41" i="4"/>
  <c r="AC41" i="4"/>
  <c r="AD41" i="4"/>
  <c r="AE41" i="4"/>
  <c r="AF41" i="4"/>
  <c r="AC42" i="4"/>
  <c r="AD42" i="4"/>
  <c r="AE42" i="4"/>
  <c r="AF42" i="4"/>
  <c r="AB43" i="4"/>
  <c r="AC43" i="4"/>
  <c r="AD43" i="4"/>
  <c r="AF43" i="4"/>
  <c r="AB44" i="4"/>
  <c r="AC44" i="4"/>
  <c r="AD44" i="4"/>
  <c r="AE44" i="4"/>
  <c r="AF44" i="4"/>
  <c r="AB45" i="4"/>
  <c r="AD45" i="4"/>
  <c r="AE45" i="4"/>
  <c r="AF45" i="4"/>
  <c r="AB46" i="4"/>
  <c r="AC46" i="4"/>
  <c r="AD46" i="4"/>
  <c r="AE46" i="4"/>
  <c r="AB47" i="4"/>
  <c r="AC47" i="4"/>
  <c r="AD47" i="4"/>
  <c r="AE47" i="4"/>
  <c r="AF47" i="4"/>
  <c r="K7" i="46"/>
  <c r="U9" i="4"/>
  <c r="V9" i="4"/>
  <c r="U10" i="4"/>
  <c r="V10" i="4"/>
  <c r="U11" i="4"/>
  <c r="V11" i="4"/>
  <c r="U12" i="4"/>
  <c r="V12" i="4"/>
  <c r="U13" i="4"/>
  <c r="V13" i="4"/>
  <c r="U14" i="4"/>
  <c r="V14" i="4"/>
  <c r="U15" i="4"/>
  <c r="V15" i="4"/>
  <c r="U16" i="4"/>
  <c r="V16" i="4"/>
  <c r="U17" i="4"/>
  <c r="V17" i="4"/>
  <c r="U18" i="4"/>
  <c r="V18" i="4"/>
  <c r="U19" i="4"/>
  <c r="V19" i="4"/>
  <c r="U20" i="4"/>
  <c r="V20" i="4"/>
  <c r="U21" i="4"/>
  <c r="V21" i="4"/>
  <c r="U22" i="4"/>
  <c r="V22" i="4"/>
  <c r="U23" i="4"/>
  <c r="V23" i="4"/>
  <c r="U24" i="4"/>
  <c r="V24" i="4"/>
  <c r="U25" i="4"/>
  <c r="V25" i="4"/>
  <c r="U26" i="4"/>
  <c r="V26" i="4"/>
  <c r="U27" i="4"/>
  <c r="V27" i="4"/>
  <c r="U28" i="4"/>
  <c r="V28" i="4"/>
  <c r="U29" i="4"/>
  <c r="V29" i="4"/>
  <c r="U30" i="4"/>
  <c r="V30" i="4"/>
  <c r="U31" i="4"/>
  <c r="V31" i="4"/>
  <c r="U32" i="4"/>
  <c r="V32" i="4"/>
  <c r="U33" i="4"/>
  <c r="V33" i="4"/>
  <c r="U34" i="4"/>
  <c r="V34" i="4"/>
  <c r="U35" i="4"/>
  <c r="V35" i="4"/>
  <c r="U36" i="4"/>
  <c r="V36" i="4"/>
  <c r="U37" i="4"/>
  <c r="V37" i="4"/>
  <c r="U38" i="4"/>
  <c r="V38" i="4"/>
  <c r="U39" i="4"/>
  <c r="V39" i="4"/>
  <c r="U40" i="4"/>
  <c r="V40" i="4"/>
  <c r="U41" i="4"/>
  <c r="V41" i="4"/>
  <c r="U42" i="4"/>
  <c r="V42" i="4"/>
  <c r="U43" i="4"/>
  <c r="V43" i="4"/>
  <c r="U44" i="4"/>
  <c r="V44" i="4"/>
  <c r="U45" i="4"/>
  <c r="V45" i="4"/>
  <c r="U46" i="4"/>
  <c r="V46" i="4"/>
  <c r="U47" i="4"/>
  <c r="V47" i="4"/>
  <c r="V8" i="4"/>
  <c r="U8" i="4"/>
  <c r="AO44" i="3"/>
  <c r="AN44" i="3"/>
  <c r="AM44" i="3"/>
  <c r="AL44" i="3"/>
  <c r="AK44" i="3"/>
  <c r="AJ44" i="3"/>
  <c r="AI44" i="3"/>
  <c r="AH44" i="3"/>
  <c r="AG44" i="3"/>
  <c r="AF44" i="3"/>
  <c r="AE44" i="3"/>
  <c r="AD44" i="3"/>
  <c r="AC44" i="3"/>
  <c r="AB44" i="3"/>
  <c r="AA44" i="3"/>
  <c r="Z44" i="3"/>
  <c r="Y44" i="3"/>
  <c r="X44" i="3"/>
  <c r="W44" i="3"/>
  <c r="V44" i="3"/>
  <c r="U44" i="3"/>
  <c r="T44" i="3"/>
  <c r="S44" i="3"/>
  <c r="R44" i="3"/>
  <c r="Q44" i="3"/>
  <c r="P44" i="3"/>
  <c r="O44" i="3"/>
  <c r="N44" i="3"/>
  <c r="M44" i="3"/>
  <c r="L44" i="3"/>
  <c r="K44" i="3"/>
  <c r="J44" i="3"/>
  <c r="I44" i="3"/>
  <c r="H44" i="3"/>
  <c r="G44" i="3"/>
  <c r="F44" i="3"/>
  <c r="E44" i="3"/>
  <c r="D44" i="3"/>
  <c r="C44" i="3"/>
  <c r="AP44" i="3" s="1"/>
  <c r="AP43" i="3"/>
  <c r="AP42" i="3"/>
  <c r="AP41" i="3"/>
  <c r="AP40" i="3"/>
  <c r="AP39" i="3"/>
  <c r="AP38" i="3"/>
  <c r="AP37" i="3"/>
  <c r="AP36" i="3"/>
  <c r="AP35" i="3"/>
  <c r="AP34" i="3"/>
  <c r="AP33" i="3"/>
  <c r="AP32" i="3"/>
  <c r="AP31" i="3"/>
  <c r="AP30" i="3"/>
  <c r="AP29" i="3"/>
  <c r="AP28" i="3"/>
  <c r="AP27" i="3"/>
  <c r="AP26" i="3"/>
  <c r="AP25" i="3"/>
  <c r="AP24" i="3"/>
  <c r="AP23" i="3"/>
  <c r="AP22" i="3"/>
  <c r="AP21" i="3"/>
  <c r="AP20" i="3"/>
  <c r="AP19" i="3"/>
  <c r="AP18" i="3"/>
  <c r="AP17" i="3"/>
  <c r="AP16" i="3"/>
  <c r="AP15" i="3"/>
  <c r="AP14" i="3"/>
  <c r="AP13" i="3"/>
  <c r="AP12" i="3"/>
  <c r="AP11" i="3"/>
  <c r="AP10" i="3"/>
  <c r="AP9" i="3"/>
  <c r="AP8" i="3"/>
  <c r="AP7" i="3"/>
  <c r="AP6" i="3"/>
  <c r="AP5" i="3"/>
  <c r="BJ44" i="1"/>
  <c r="BQ44" i="1"/>
  <c r="BP44" i="1"/>
  <c r="BI44" i="1"/>
  <c r="BI43" i="1"/>
  <c r="BJ43" i="1"/>
  <c r="BK43" i="1" s="1"/>
  <c r="BL43" i="1" s="1"/>
  <c r="BP43" i="1"/>
  <c r="BI42" i="1"/>
  <c r="BQ42" i="1"/>
  <c r="BP42" i="1"/>
  <c r="BI41" i="1"/>
  <c r="BQ41" i="1"/>
  <c r="BP41" i="1"/>
  <c r="BQ40" i="1"/>
  <c r="BP40" i="1"/>
  <c r="BR40" i="1" s="1"/>
  <c r="BI40" i="1"/>
  <c r="BJ40" i="1"/>
  <c r="BK40" i="1" s="1"/>
  <c r="BL40" i="1" s="1"/>
  <c r="BJ39" i="1"/>
  <c r="BQ39" i="1"/>
  <c r="BP39" i="1"/>
  <c r="BI39" i="1"/>
  <c r="BK39" i="1" s="1"/>
  <c r="BL39" i="1" s="1"/>
  <c r="BJ38" i="1"/>
  <c r="BK38" i="1" s="1"/>
  <c r="BL38" i="1" s="1"/>
  <c r="BQ38" i="1"/>
  <c r="BP38" i="1"/>
  <c r="BI38" i="1"/>
  <c r="BP37" i="1"/>
  <c r="BJ37" i="1"/>
  <c r="BK37" i="1" s="1"/>
  <c r="BL37" i="1" s="1"/>
  <c r="BI37" i="1"/>
  <c r="BJ36" i="1"/>
  <c r="BQ36" i="1"/>
  <c r="BP36" i="1"/>
  <c r="BI36" i="1"/>
  <c r="BI35" i="1"/>
  <c r="BJ35" i="1"/>
  <c r="BK35" i="1" s="1"/>
  <c r="BL35" i="1" s="1"/>
  <c r="BP35" i="1"/>
  <c r="BQ34" i="1"/>
  <c r="BP34" i="1"/>
  <c r="BR34" i="1" s="1"/>
  <c r="BI34" i="1"/>
  <c r="BI33" i="1"/>
  <c r="BQ33" i="1"/>
  <c r="BP33" i="1"/>
  <c r="BQ32" i="1"/>
  <c r="BP32" i="1"/>
  <c r="BR32" i="1" s="1"/>
  <c r="BI32" i="1"/>
  <c r="BJ32" i="1"/>
  <c r="BK32" i="1" s="1"/>
  <c r="BL32" i="1" s="1"/>
  <c r="BJ31" i="1"/>
  <c r="BQ31" i="1"/>
  <c r="BP31" i="1"/>
  <c r="BI31" i="1"/>
  <c r="BK31" i="1" s="1"/>
  <c r="BL31" i="1" s="1"/>
  <c r="BJ30" i="1"/>
  <c r="BK30" i="1" s="1"/>
  <c r="BL30" i="1" s="1"/>
  <c r="BP30" i="1"/>
  <c r="BI30" i="1"/>
  <c r="BP29" i="1"/>
  <c r="BJ29" i="1"/>
  <c r="BK29" i="1" s="1"/>
  <c r="BL29" i="1" s="1"/>
  <c r="BI29" i="1"/>
  <c r="BP28" i="1"/>
  <c r="BJ28" i="1"/>
  <c r="BQ28" i="1"/>
  <c r="BI28" i="1"/>
  <c r="BJ27" i="1"/>
  <c r="BK27" i="1" s="1"/>
  <c r="BL27" i="1" s="1"/>
  <c r="BP27" i="1"/>
  <c r="BI27" i="1"/>
  <c r="BQ26" i="1"/>
  <c r="BP26" i="1"/>
  <c r="BR26" i="1" s="1"/>
  <c r="BI26" i="1"/>
  <c r="BJ25" i="1"/>
  <c r="BK25" i="1" s="1"/>
  <c r="BL25" i="1" s="1"/>
  <c r="BI25" i="1"/>
  <c r="BQ25" i="1"/>
  <c r="BP25" i="1"/>
  <c r="BR25" i="1" s="1"/>
  <c r="BP24" i="1"/>
  <c r="BI24" i="1"/>
  <c r="BJ24" i="1"/>
  <c r="BK24" i="1" s="1"/>
  <c r="BL24" i="1" s="1"/>
  <c r="BJ23" i="1"/>
  <c r="BQ23" i="1"/>
  <c r="BP23" i="1"/>
  <c r="BI23" i="1"/>
  <c r="BK23" i="1" s="1"/>
  <c r="BL23" i="1" s="1"/>
  <c r="BI22" i="1"/>
  <c r="BJ22" i="1"/>
  <c r="BK22" i="1" s="1"/>
  <c r="BL22" i="1" s="1"/>
  <c r="BP22" i="1"/>
  <c r="BP21" i="1"/>
  <c r="BJ21" i="1"/>
  <c r="BK21" i="1" s="1"/>
  <c r="BL21" i="1" s="1"/>
  <c r="BI21" i="1"/>
  <c r="BJ20" i="1"/>
  <c r="BQ20" i="1"/>
  <c r="BP20" i="1"/>
  <c r="BR20" i="1" s="1"/>
  <c r="BI20" i="1"/>
  <c r="BJ19" i="1"/>
  <c r="BK19" i="1" s="1"/>
  <c r="BL19" i="1" s="1"/>
  <c r="BP19" i="1"/>
  <c r="BI19" i="1"/>
  <c r="BQ18" i="1"/>
  <c r="BP18" i="1"/>
  <c r="BR18" i="1" s="1"/>
  <c r="BI18" i="1"/>
  <c r="BJ17" i="1"/>
  <c r="BK17" i="1" s="1"/>
  <c r="BL17" i="1" s="1"/>
  <c r="BI17" i="1"/>
  <c r="BQ17" i="1"/>
  <c r="BP17" i="1"/>
  <c r="BR17" i="1" s="1"/>
  <c r="BP16" i="1"/>
  <c r="BI16" i="1"/>
  <c r="BQ16" i="1"/>
  <c r="BJ15" i="1"/>
  <c r="BQ15" i="1"/>
  <c r="BP15" i="1"/>
  <c r="BI15" i="1"/>
  <c r="BK15" i="1" s="1"/>
  <c r="BL15" i="1" s="1"/>
  <c r="BI14" i="1"/>
  <c r="BJ14" i="1"/>
  <c r="BK14" i="1" s="1"/>
  <c r="BL14" i="1" s="1"/>
  <c r="BP14" i="1"/>
  <c r="BP13" i="1"/>
  <c r="BJ13" i="1"/>
  <c r="BK13" i="1" s="1"/>
  <c r="BL13" i="1" s="1"/>
  <c r="BI13" i="1"/>
  <c r="BJ12" i="1"/>
  <c r="BQ12" i="1"/>
  <c r="BP12" i="1"/>
  <c r="BR12" i="1" s="1"/>
  <c r="BI12" i="1"/>
  <c r="BJ11" i="1"/>
  <c r="BK11" i="1" s="1"/>
  <c r="BL11" i="1" s="1"/>
  <c r="BP11" i="1"/>
  <c r="BI11" i="1"/>
  <c r="BQ10" i="1"/>
  <c r="BP10" i="1"/>
  <c r="BR10" i="1" s="1"/>
  <c r="BI10" i="1"/>
  <c r="BJ9" i="1"/>
  <c r="BK9" i="1" s="1"/>
  <c r="BL9" i="1" s="1"/>
  <c r="BI9" i="1"/>
  <c r="BQ9" i="1"/>
  <c r="BP9" i="1"/>
  <c r="BR9" i="1" s="1"/>
  <c r="BP8" i="1"/>
  <c r="BI8" i="1"/>
  <c r="BQ8" i="1"/>
  <c r="BJ7" i="1"/>
  <c r="BQ7" i="1"/>
  <c r="BP7" i="1"/>
  <c r="BI7" i="1"/>
  <c r="BK7" i="1" s="1"/>
  <c r="BL7" i="1" s="1"/>
  <c r="BI6" i="1"/>
  <c r="BJ6" i="1"/>
  <c r="BK6" i="1" s="1"/>
  <c r="BL6" i="1" s="1"/>
  <c r="BP6" i="1"/>
  <c r="BP5" i="1"/>
  <c r="BJ5" i="1"/>
  <c r="BK5" i="1" s="1"/>
  <c r="BL5" i="1" s="1"/>
  <c r="BI5" i="1"/>
  <c r="AC9" i="4" l="1"/>
  <c r="AB9" i="4"/>
  <c r="AF40" i="4"/>
  <c r="AC39" i="4"/>
  <c r="AE37" i="4"/>
  <c r="AB36" i="4"/>
  <c r="AD34" i="4"/>
  <c r="AF32" i="4"/>
  <c r="AC31" i="4"/>
  <c r="AE29" i="4"/>
  <c r="AB28" i="4"/>
  <c r="AD26" i="4"/>
  <c r="AF24" i="4"/>
  <c r="AC23" i="4"/>
  <c r="AE21" i="4"/>
  <c r="AB20" i="4"/>
  <c r="AD18" i="4"/>
  <c r="AF16" i="4"/>
  <c r="AC15" i="4"/>
  <c r="AE13" i="4"/>
  <c r="AB12" i="4"/>
  <c r="AD10" i="4"/>
  <c r="AF8" i="4"/>
  <c r="AE8" i="4"/>
  <c r="AF46" i="4"/>
  <c r="AC45" i="4"/>
  <c r="AE43" i="4"/>
  <c r="AB42" i="4"/>
  <c r="AD40" i="4"/>
  <c r="AF38" i="4"/>
  <c r="AC37" i="4"/>
  <c r="AE35" i="4"/>
  <c r="AB34" i="4"/>
  <c r="AD32" i="4"/>
  <c r="AF30" i="4"/>
  <c r="AC29" i="4"/>
  <c r="AE27" i="4"/>
  <c r="AB26" i="4"/>
  <c r="AD24" i="4"/>
  <c r="AF22" i="4"/>
  <c r="AC21" i="4"/>
  <c r="AE19" i="4"/>
  <c r="AB18" i="4"/>
  <c r="AD16" i="4"/>
  <c r="AF14" i="4"/>
  <c r="AC13" i="4"/>
  <c r="AE11" i="4"/>
  <c r="AB10" i="4"/>
  <c r="AD8" i="4"/>
  <c r="AC8" i="4"/>
  <c r="AF12" i="4"/>
  <c r="AC11" i="4"/>
  <c r="AE9" i="4"/>
  <c r="BR11" i="1"/>
  <c r="BR19" i="1"/>
  <c r="BR27" i="1"/>
  <c r="BR8" i="1"/>
  <c r="BR16" i="1"/>
  <c r="BR44" i="1"/>
  <c r="BR43" i="1"/>
  <c r="BR5" i="1"/>
  <c r="BR7" i="1"/>
  <c r="BR15" i="1"/>
  <c r="BR23" i="1"/>
  <c r="BR31" i="1"/>
  <c r="BR33" i="1"/>
  <c r="BR42" i="1"/>
  <c r="BK12" i="1"/>
  <c r="BL12" i="1" s="1"/>
  <c r="BK20" i="1"/>
  <c r="BL20" i="1" s="1"/>
  <c r="BK28" i="1"/>
  <c r="BL28" i="1" s="1"/>
  <c r="BR29" i="1"/>
  <c r="BR37" i="1"/>
  <c r="BR39" i="1"/>
  <c r="BR41" i="1"/>
  <c r="BR28" i="1"/>
  <c r="BK36" i="1"/>
  <c r="BL36" i="1" s="1"/>
  <c r="BR38" i="1"/>
  <c r="BR36" i="1"/>
  <c r="BK44" i="1"/>
  <c r="BL44" i="1" s="1"/>
  <c r="BQ6" i="1"/>
  <c r="BR6" i="1" s="1"/>
  <c r="BJ10" i="1"/>
  <c r="BK10" i="1" s="1"/>
  <c r="BL10" i="1" s="1"/>
  <c r="BQ14" i="1"/>
  <c r="BR14" i="1" s="1"/>
  <c r="BJ18" i="1"/>
  <c r="BK18" i="1" s="1"/>
  <c r="BL18" i="1" s="1"/>
  <c r="BQ22" i="1"/>
  <c r="BR22" i="1" s="1"/>
  <c r="BJ26" i="1"/>
  <c r="BK26" i="1" s="1"/>
  <c r="BL26" i="1" s="1"/>
  <c r="BQ30" i="1"/>
  <c r="BR30" i="1" s="1"/>
  <c r="BJ34" i="1"/>
  <c r="BK34" i="1" s="1"/>
  <c r="BL34" i="1" s="1"/>
  <c r="BJ42" i="1"/>
  <c r="BK42" i="1" s="1"/>
  <c r="BL42" i="1" s="1"/>
  <c r="BQ11" i="1"/>
  <c r="BQ19" i="1"/>
  <c r="BQ27" i="1"/>
  <c r="BQ35" i="1"/>
  <c r="BR35" i="1" s="1"/>
  <c r="BQ43" i="1"/>
  <c r="BQ5" i="1"/>
  <c r="BQ13" i="1"/>
  <c r="BR13" i="1" s="1"/>
  <c r="BQ21" i="1"/>
  <c r="BR21" i="1" s="1"/>
  <c r="BQ29" i="1"/>
  <c r="BJ33" i="1"/>
  <c r="BK33" i="1" s="1"/>
  <c r="BL33" i="1" s="1"/>
  <c r="BQ37" i="1"/>
  <c r="BJ41" i="1"/>
  <c r="BK41" i="1" s="1"/>
  <c r="BL41" i="1" s="1"/>
  <c r="BQ24" i="1"/>
  <c r="BR24" i="1" s="1"/>
  <c r="BJ8" i="1"/>
  <c r="BK8" i="1" s="1"/>
  <c r="BL8" i="1" s="1"/>
  <c r="BJ16" i="1"/>
  <c r="BK16" i="1" s="1"/>
  <c r="BL16" i="1" s="1"/>
  <c r="A46" i="7" l="1"/>
  <c r="A46" i="46"/>
  <c r="G1" i="48"/>
  <c r="G1" i="49"/>
  <c r="G1" i="50"/>
  <c r="G1" i="51"/>
  <c r="G1" i="52"/>
  <c r="G1" i="43"/>
  <c r="G1" i="44"/>
  <c r="G1" i="42"/>
  <c r="G1" i="41"/>
  <c r="G1" i="40"/>
  <c r="G1" i="39"/>
  <c r="G1" i="38"/>
  <c r="G1" i="37"/>
  <c r="G1" i="36"/>
  <c r="G1" i="35"/>
  <c r="G1" i="33"/>
  <c r="G1" i="32"/>
  <c r="G1" i="31"/>
  <c r="G1" i="30"/>
  <c r="G1" i="29"/>
  <c r="G1" i="28"/>
  <c r="G1" i="27"/>
  <c r="G1" i="26"/>
  <c r="G1" i="25"/>
  <c r="G1" i="24"/>
  <c r="G1" i="23"/>
  <c r="G1" i="22"/>
  <c r="G1" i="21"/>
  <c r="G1" i="20"/>
  <c r="G1" i="19"/>
  <c r="G1" i="18"/>
  <c r="G1" i="17"/>
  <c r="G1" i="16"/>
  <c r="G1" i="15"/>
  <c r="G1" i="14"/>
  <c r="G1" i="12"/>
  <c r="G1" i="13"/>
  <c r="G1" i="8"/>
  <c r="AR9" i="4"/>
  <c r="AS9" i="4"/>
  <c r="AT9" i="4"/>
  <c r="AR10" i="4"/>
  <c r="AS10" i="4"/>
  <c r="AT10" i="4"/>
  <c r="AR11" i="4"/>
  <c r="AS11" i="4"/>
  <c r="AT11" i="4"/>
  <c r="AR12" i="4"/>
  <c r="AS12" i="4"/>
  <c r="AT12" i="4"/>
  <c r="AR13" i="4"/>
  <c r="AS13" i="4"/>
  <c r="AT13" i="4"/>
  <c r="AR14" i="4"/>
  <c r="AS14" i="4"/>
  <c r="AT14" i="4"/>
  <c r="AR15" i="4"/>
  <c r="AS15" i="4"/>
  <c r="AT15" i="4"/>
  <c r="AR16" i="4"/>
  <c r="AS16" i="4"/>
  <c r="AT16" i="4"/>
  <c r="AR17" i="4"/>
  <c r="AS17" i="4"/>
  <c r="AT17" i="4"/>
  <c r="AR18" i="4"/>
  <c r="AS18" i="4"/>
  <c r="AT18" i="4"/>
  <c r="AR19" i="4"/>
  <c r="AS19" i="4"/>
  <c r="AT19" i="4"/>
  <c r="AR20" i="4"/>
  <c r="AS20" i="4"/>
  <c r="AT20" i="4"/>
  <c r="AR21" i="4"/>
  <c r="AS21" i="4"/>
  <c r="AT21" i="4"/>
  <c r="AR22" i="4"/>
  <c r="AS22" i="4"/>
  <c r="AT22" i="4"/>
  <c r="AR23" i="4"/>
  <c r="AS23" i="4"/>
  <c r="AT23" i="4"/>
  <c r="AR24" i="4"/>
  <c r="AS24" i="4"/>
  <c r="AT24" i="4"/>
  <c r="AR25" i="4"/>
  <c r="AS25" i="4"/>
  <c r="AT25" i="4"/>
  <c r="AR26" i="4"/>
  <c r="AS26" i="4"/>
  <c r="AT26" i="4"/>
  <c r="AR27" i="4"/>
  <c r="AS27" i="4"/>
  <c r="AT27" i="4"/>
  <c r="AR28" i="4"/>
  <c r="AS28" i="4"/>
  <c r="AT28" i="4"/>
  <c r="AR29" i="4"/>
  <c r="AS29" i="4"/>
  <c r="AT29" i="4"/>
  <c r="AR30" i="4"/>
  <c r="AS30" i="4"/>
  <c r="AT30" i="4"/>
  <c r="AR31" i="4"/>
  <c r="AS31" i="4"/>
  <c r="AT31" i="4"/>
  <c r="AR32" i="4"/>
  <c r="AS32" i="4"/>
  <c r="AT32" i="4"/>
  <c r="AR33" i="4"/>
  <c r="AS33" i="4"/>
  <c r="AT33" i="4"/>
  <c r="AR34" i="4"/>
  <c r="AS34" i="4"/>
  <c r="AT34" i="4"/>
  <c r="AR35" i="4"/>
  <c r="AS35" i="4"/>
  <c r="AT35" i="4"/>
  <c r="AR36" i="4"/>
  <c r="AS36" i="4"/>
  <c r="AT36" i="4"/>
  <c r="AR37" i="4"/>
  <c r="AS37" i="4"/>
  <c r="AT37" i="4"/>
  <c r="AR38" i="4"/>
  <c r="AS38" i="4"/>
  <c r="AT38" i="4"/>
  <c r="AR39" i="4"/>
  <c r="AS39" i="4"/>
  <c r="AT39" i="4"/>
  <c r="AR40" i="4"/>
  <c r="AS40" i="4"/>
  <c r="AT40" i="4"/>
  <c r="AR41" i="4"/>
  <c r="AS41" i="4"/>
  <c r="AT41" i="4"/>
  <c r="AR42" i="4"/>
  <c r="AS42" i="4"/>
  <c r="AT42" i="4"/>
  <c r="AR43" i="4"/>
  <c r="AS43" i="4"/>
  <c r="AT43" i="4"/>
  <c r="AR44" i="4"/>
  <c r="AS44" i="4"/>
  <c r="AT44" i="4"/>
  <c r="AR45" i="4"/>
  <c r="AS45" i="4"/>
  <c r="AT45" i="4"/>
  <c r="AR46" i="4"/>
  <c r="AS46" i="4"/>
  <c r="AT46" i="4"/>
  <c r="AR47" i="4"/>
  <c r="AS47" i="4"/>
  <c r="AT47" i="4"/>
  <c r="AT8" i="4"/>
  <c r="AS8" i="4"/>
  <c r="AR8" i="4"/>
  <c r="M9" i="4"/>
  <c r="N9" i="4"/>
  <c r="M10" i="4"/>
  <c r="N10" i="4"/>
  <c r="M11" i="4"/>
  <c r="N11" i="4"/>
  <c r="M12" i="4"/>
  <c r="N12" i="4"/>
  <c r="M13" i="4"/>
  <c r="N13" i="4"/>
  <c r="M14" i="4"/>
  <c r="N14" i="4"/>
  <c r="M15" i="4"/>
  <c r="N15" i="4"/>
  <c r="M16" i="4"/>
  <c r="N16" i="4"/>
  <c r="M17" i="4"/>
  <c r="N17" i="4"/>
  <c r="M18" i="4"/>
  <c r="N18" i="4"/>
  <c r="M19" i="4"/>
  <c r="N19" i="4"/>
  <c r="M20" i="4"/>
  <c r="N20" i="4"/>
  <c r="M21" i="4"/>
  <c r="N21" i="4"/>
  <c r="M22" i="4"/>
  <c r="N22" i="4"/>
  <c r="M23" i="4"/>
  <c r="N23" i="4"/>
  <c r="M24" i="4"/>
  <c r="N24" i="4"/>
  <c r="M25" i="4"/>
  <c r="N25" i="4"/>
  <c r="M26" i="4"/>
  <c r="N26" i="4"/>
  <c r="M27" i="4"/>
  <c r="N27" i="4"/>
  <c r="M28" i="4"/>
  <c r="N28" i="4"/>
  <c r="M29" i="4"/>
  <c r="N29" i="4"/>
  <c r="M30" i="4"/>
  <c r="N30" i="4"/>
  <c r="M31" i="4"/>
  <c r="N31" i="4"/>
  <c r="M32" i="4"/>
  <c r="N32" i="4"/>
  <c r="M33" i="4"/>
  <c r="N33" i="4"/>
  <c r="M34" i="4"/>
  <c r="N34" i="4"/>
  <c r="M35" i="4"/>
  <c r="N35" i="4"/>
  <c r="M36" i="4"/>
  <c r="N36" i="4"/>
  <c r="M37" i="4"/>
  <c r="N37" i="4"/>
  <c r="M38" i="4"/>
  <c r="N38" i="4"/>
  <c r="M39" i="4"/>
  <c r="N39" i="4"/>
  <c r="M40" i="4"/>
  <c r="N40" i="4"/>
  <c r="M41" i="4"/>
  <c r="N41" i="4"/>
  <c r="M42" i="4"/>
  <c r="N42" i="4"/>
  <c r="M43" i="4"/>
  <c r="N43" i="4"/>
  <c r="M44" i="4"/>
  <c r="N44" i="4"/>
  <c r="M45" i="4"/>
  <c r="N45" i="4"/>
  <c r="M46" i="4"/>
  <c r="N46" i="4"/>
  <c r="M47" i="4"/>
  <c r="N47" i="4"/>
  <c r="N8" i="4"/>
  <c r="M8" i="4"/>
  <c r="AG8" i="4" l="1" a="1"/>
  <c r="AG8" i="4" s="1"/>
  <c r="T9" i="4"/>
  <c r="T10" i="4"/>
  <c r="T11" i="4"/>
  <c r="T12" i="4"/>
  <c r="T13" i="4"/>
  <c r="T14" i="4"/>
  <c r="T15" i="4"/>
  <c r="T16" i="4"/>
  <c r="T17" i="4"/>
  <c r="T18" i="4"/>
  <c r="T19" i="4"/>
  <c r="T20" i="4"/>
  <c r="T21" i="4"/>
  <c r="T22" i="4"/>
  <c r="T23" i="4"/>
  <c r="T24" i="4"/>
  <c r="T25" i="4"/>
  <c r="T26" i="4"/>
  <c r="T27" i="4"/>
  <c r="T28" i="4"/>
  <c r="T29" i="4"/>
  <c r="T30" i="4"/>
  <c r="T31" i="4"/>
  <c r="T32" i="4"/>
  <c r="T33" i="4"/>
  <c r="T34" i="4"/>
  <c r="T35" i="4"/>
  <c r="T36" i="4"/>
  <c r="T37" i="4"/>
  <c r="T38" i="4"/>
  <c r="T39" i="4"/>
  <c r="T40" i="4"/>
  <c r="T41" i="4"/>
  <c r="T42" i="4"/>
  <c r="T43" i="4"/>
  <c r="T44" i="4"/>
  <c r="T45" i="4"/>
  <c r="T46" i="4"/>
  <c r="T47" i="4"/>
  <c r="T8" i="4"/>
  <c r="AG39" i="4" l="1"/>
  <c r="AG27" i="4"/>
  <c r="AG23" i="4"/>
  <c r="AG11" i="4"/>
  <c r="AG46" i="4"/>
  <c r="AG42" i="4"/>
  <c r="AG38" i="4"/>
  <c r="AG34" i="4"/>
  <c r="AG30" i="4"/>
  <c r="AG26" i="4"/>
  <c r="AG22" i="4"/>
  <c r="AG18" i="4"/>
  <c r="AG14" i="4"/>
  <c r="AG10" i="4"/>
  <c r="AG47" i="4"/>
  <c r="AG31" i="4"/>
  <c r="AG19" i="4"/>
  <c r="AG45" i="4"/>
  <c r="AG41" i="4"/>
  <c r="AG37" i="4"/>
  <c r="AG33" i="4"/>
  <c r="AG29" i="4"/>
  <c r="AG25" i="4"/>
  <c r="AG21" i="4"/>
  <c r="AG17" i="4"/>
  <c r="AG13" i="4"/>
  <c r="AG9" i="4"/>
  <c r="AG43" i="4"/>
  <c r="AG35" i="4"/>
  <c r="AG15" i="4"/>
  <c r="AG44" i="4"/>
  <c r="AG40" i="4"/>
  <c r="AG36" i="4"/>
  <c r="AG32" i="4"/>
  <c r="AG28" i="4"/>
  <c r="AG24" i="4"/>
  <c r="AG20" i="4"/>
  <c r="AG16" i="4"/>
  <c r="AG12" i="4"/>
  <c r="C90" i="53"/>
  <c r="D89" i="53"/>
  <c r="D87" i="53"/>
  <c r="D86" i="53"/>
  <c r="D85" i="53"/>
  <c r="D84" i="53"/>
  <c r="D83" i="53"/>
  <c r="D82" i="53"/>
  <c r="D81" i="53"/>
  <c r="D80" i="53"/>
  <c r="D79" i="53"/>
  <c r="D78" i="53"/>
  <c r="D77" i="53"/>
  <c r="D76" i="53"/>
  <c r="D75" i="53"/>
  <c r="D74" i="53"/>
  <c r="D73" i="53"/>
  <c r="D72" i="53"/>
  <c r="D71" i="53"/>
  <c r="D70" i="53"/>
  <c r="D69" i="53"/>
  <c r="D68" i="53"/>
  <c r="D67" i="53"/>
  <c r="D66" i="53"/>
  <c r="D65" i="53"/>
  <c r="D64" i="53"/>
  <c r="D63" i="53"/>
  <c r="D62" i="53"/>
  <c r="D61" i="53"/>
  <c r="D60" i="53"/>
  <c r="D59" i="53"/>
  <c r="D58" i="53"/>
  <c r="D57" i="53"/>
  <c r="D56" i="53"/>
  <c r="D55" i="53"/>
  <c r="AO90" i="53"/>
  <c r="AK90" i="53"/>
  <c r="AG90" i="53"/>
  <c r="AC90" i="53"/>
  <c r="Y90" i="53"/>
  <c r="U90" i="53"/>
  <c r="Q90" i="53"/>
  <c r="M90" i="53"/>
  <c r="I90" i="53"/>
  <c r="D54" i="53"/>
  <c r="D53" i="53"/>
  <c r="D52" i="53"/>
  <c r="AR90" i="53"/>
  <c r="AQ90" i="53"/>
  <c r="AP90" i="53"/>
  <c r="AN90" i="53"/>
  <c r="AM90" i="53"/>
  <c r="AL90" i="53"/>
  <c r="AJ90" i="53"/>
  <c r="AI90" i="53"/>
  <c r="AH90" i="53"/>
  <c r="AF90" i="53"/>
  <c r="AE90" i="53"/>
  <c r="AD90" i="53"/>
  <c r="AB90" i="53"/>
  <c r="AA90" i="53"/>
  <c r="Z90" i="53"/>
  <c r="X90" i="53"/>
  <c r="W90" i="53"/>
  <c r="V90" i="53"/>
  <c r="T90" i="53"/>
  <c r="S90" i="53"/>
  <c r="R90" i="53"/>
  <c r="P90" i="53"/>
  <c r="O90" i="53"/>
  <c r="N90" i="53"/>
  <c r="L90" i="53"/>
  <c r="K90" i="53"/>
  <c r="J90" i="53"/>
  <c r="H90" i="53"/>
  <c r="G90" i="53"/>
  <c r="F90" i="53"/>
  <c r="C44" i="53"/>
  <c r="D43" i="53"/>
  <c r="D41" i="53"/>
  <c r="D40" i="53"/>
  <c r="D39" i="53"/>
  <c r="D38" i="53"/>
  <c r="D37" i="53"/>
  <c r="D36" i="53"/>
  <c r="D35" i="53"/>
  <c r="D34" i="53"/>
  <c r="D33" i="53"/>
  <c r="D32" i="53"/>
  <c r="D31" i="53"/>
  <c r="D30" i="53"/>
  <c r="D29" i="53"/>
  <c r="D28" i="53"/>
  <c r="D27" i="53"/>
  <c r="D26" i="53"/>
  <c r="D25" i="53"/>
  <c r="D24" i="53"/>
  <c r="D23" i="53"/>
  <c r="D22" i="53"/>
  <c r="D21" i="53"/>
  <c r="D20" i="53"/>
  <c r="D19" i="53"/>
  <c r="D18" i="53"/>
  <c r="D17" i="53"/>
  <c r="D16" i="53"/>
  <c r="D15" i="53"/>
  <c r="D14" i="53"/>
  <c r="D13" i="53"/>
  <c r="D12" i="53"/>
  <c r="D11" i="53"/>
  <c r="D10" i="53"/>
  <c r="D9" i="53"/>
  <c r="AR44" i="53"/>
  <c r="AN44" i="53"/>
  <c r="AJ44" i="53"/>
  <c r="AF44" i="53"/>
  <c r="AB44" i="53"/>
  <c r="X44" i="53"/>
  <c r="T44" i="53"/>
  <c r="P44" i="53"/>
  <c r="L44" i="53"/>
  <c r="H44" i="53"/>
  <c r="D8" i="53"/>
  <c r="D7" i="53"/>
  <c r="D6" i="53"/>
  <c r="AQ44" i="53"/>
  <c r="AP44" i="53"/>
  <c r="AO44" i="53"/>
  <c r="AM44" i="53"/>
  <c r="AL44" i="53"/>
  <c r="AK44" i="53"/>
  <c r="AI44" i="53"/>
  <c r="AH44" i="53"/>
  <c r="AG44" i="53"/>
  <c r="AE44" i="53"/>
  <c r="AD44" i="53"/>
  <c r="AC44" i="53"/>
  <c r="AA44" i="53"/>
  <c r="Z44" i="53"/>
  <c r="Y44" i="53"/>
  <c r="W44" i="53"/>
  <c r="V44" i="53"/>
  <c r="U44" i="53"/>
  <c r="S44" i="53"/>
  <c r="R44" i="53"/>
  <c r="Q44" i="53"/>
  <c r="O44" i="53"/>
  <c r="N44" i="53"/>
  <c r="M44" i="53"/>
  <c r="K44" i="53"/>
  <c r="J44" i="53"/>
  <c r="I44" i="53"/>
  <c r="G44" i="53"/>
  <c r="F44" i="53"/>
  <c r="E44" i="53"/>
  <c r="D44" i="53" l="1"/>
  <c r="D90" i="53"/>
  <c r="E90" i="53"/>
  <c r="AT50" i="4" l="1"/>
  <c r="AS50" i="4"/>
  <c r="AR50" i="4"/>
  <c r="AT49" i="4"/>
  <c r="AS49" i="4"/>
  <c r="AR49" i="4"/>
  <c r="AU47" i="4"/>
  <c r="AU46" i="4"/>
  <c r="AU45" i="4"/>
  <c r="AU44" i="4"/>
  <c r="AU43" i="4"/>
  <c r="AU42" i="4"/>
  <c r="AU41" i="4"/>
  <c r="AU40" i="4"/>
  <c r="AU39" i="4"/>
  <c r="AU38" i="4"/>
  <c r="AU37" i="4"/>
  <c r="AU36" i="4"/>
  <c r="AU35" i="4"/>
  <c r="AU34" i="4"/>
  <c r="AU33" i="4"/>
  <c r="AU32" i="4"/>
  <c r="AU31" i="4"/>
  <c r="AU30" i="4"/>
  <c r="AU29" i="4"/>
  <c r="AU28" i="4"/>
  <c r="AU27" i="4"/>
  <c r="AU26" i="4"/>
  <c r="AU25" i="4"/>
  <c r="AU24" i="4"/>
  <c r="AU23" i="4"/>
  <c r="AU22" i="4"/>
  <c r="AU21" i="4"/>
  <c r="AU20" i="4"/>
  <c r="AU19" i="4"/>
  <c r="AU18" i="4"/>
  <c r="AU17" i="4"/>
  <c r="AU16" i="4"/>
  <c r="AU15" i="4"/>
  <c r="AU14" i="4"/>
  <c r="AU13" i="4"/>
  <c r="AU12" i="4"/>
  <c r="AU11" i="4"/>
  <c r="AU10" i="4"/>
  <c r="AU9" i="4"/>
  <c r="AU8" i="4"/>
  <c r="AU50" i="4" l="1"/>
  <c r="AU49" i="4"/>
  <c r="AV49" i="4"/>
  <c r="AW49" i="4" s="1"/>
  <c r="AV50" i="4"/>
  <c r="AW50" i="4" s="1"/>
  <c r="W47" i="4" l="1"/>
  <c r="D47" i="4" s="1"/>
  <c r="D6" i="48"/>
  <c r="D7" i="48"/>
  <c r="D8" i="48"/>
  <c r="D9" i="48"/>
  <c r="D10" i="48"/>
  <c r="D11" i="48"/>
  <c r="D12" i="48"/>
  <c r="D13" i="48"/>
  <c r="D14" i="48"/>
  <c r="D15" i="48"/>
  <c r="D16" i="48"/>
  <c r="D17" i="48"/>
  <c r="D18" i="48"/>
  <c r="D19" i="48"/>
  <c r="D20" i="48"/>
  <c r="D21" i="48"/>
  <c r="D22" i="48"/>
  <c r="D23" i="48"/>
  <c r="D24" i="48"/>
  <c r="D25" i="48"/>
  <c r="D26" i="48"/>
  <c r="D27" i="48"/>
  <c r="D28" i="48"/>
  <c r="D29" i="48"/>
  <c r="D30" i="48"/>
  <c r="D31" i="48"/>
  <c r="D32" i="48"/>
  <c r="D33" i="48"/>
  <c r="D34" i="48"/>
  <c r="D35" i="48"/>
  <c r="D36" i="48"/>
  <c r="D37" i="48"/>
  <c r="D38" i="48"/>
  <c r="D39" i="48"/>
  <c r="D40" i="48"/>
  <c r="D41" i="48"/>
  <c r="D42" i="48"/>
  <c r="D43" i="48"/>
  <c r="D44" i="48"/>
  <c r="D5" i="48"/>
  <c r="D6" i="49"/>
  <c r="D7" i="49"/>
  <c r="D8" i="49"/>
  <c r="D9" i="49"/>
  <c r="D10" i="49"/>
  <c r="D11" i="49"/>
  <c r="D12" i="49"/>
  <c r="D13" i="49"/>
  <c r="D14" i="49"/>
  <c r="D15" i="49"/>
  <c r="D16" i="49"/>
  <c r="D17" i="49"/>
  <c r="D18" i="49"/>
  <c r="D19" i="49"/>
  <c r="D20" i="49"/>
  <c r="D21" i="49"/>
  <c r="D22" i="49"/>
  <c r="D23" i="49"/>
  <c r="D24" i="49"/>
  <c r="D25" i="49"/>
  <c r="D26" i="49"/>
  <c r="D27" i="49"/>
  <c r="D28" i="49"/>
  <c r="D29" i="49"/>
  <c r="D30" i="49"/>
  <c r="D31" i="49"/>
  <c r="D32" i="49"/>
  <c r="D33" i="49"/>
  <c r="D34" i="49"/>
  <c r="D35" i="49"/>
  <c r="D36" i="49"/>
  <c r="D37" i="49"/>
  <c r="D38" i="49"/>
  <c r="D39" i="49"/>
  <c r="D40" i="49"/>
  <c r="D41" i="49"/>
  <c r="D42" i="49"/>
  <c r="D43" i="49"/>
  <c r="D44" i="49"/>
  <c r="D5" i="49"/>
  <c r="C42" i="49"/>
  <c r="C44" i="49" s="1"/>
  <c r="C43" i="48"/>
  <c r="C44" i="48" s="1"/>
  <c r="D44" i="30"/>
  <c r="D41" i="30"/>
  <c r="D42" i="30"/>
  <c r="D43" i="30"/>
  <c r="AH11" i="4"/>
  <c r="F11" i="4" s="1"/>
  <c r="T8" i="40" s="1"/>
  <c r="AI15" i="4"/>
  <c r="G15" i="4" s="1"/>
  <c r="AH19" i="4"/>
  <c r="F19" i="4" s="1"/>
  <c r="T16" i="38" s="1"/>
  <c r="AH23" i="4"/>
  <c r="F23" i="4" s="1"/>
  <c r="T20" i="16" s="1"/>
  <c r="AH27" i="4"/>
  <c r="F27" i="4" s="1"/>
  <c r="T24" i="21" s="1"/>
  <c r="AH31" i="4"/>
  <c r="F31" i="4" s="1"/>
  <c r="T28" i="39" s="1"/>
  <c r="AI35" i="4"/>
  <c r="G35" i="4" s="1"/>
  <c r="AI39" i="4"/>
  <c r="G39" i="4" s="1"/>
  <c r="AI43" i="4"/>
  <c r="G43" i="4" s="1"/>
  <c r="AM9" i="4"/>
  <c r="AM10" i="4"/>
  <c r="AM11" i="4"/>
  <c r="AM12" i="4"/>
  <c r="AM13" i="4"/>
  <c r="AM14" i="4"/>
  <c r="AM15" i="4"/>
  <c r="AM16" i="4"/>
  <c r="AM17" i="4"/>
  <c r="AM18" i="4"/>
  <c r="AM19" i="4"/>
  <c r="AM20" i="4"/>
  <c r="AM21" i="4"/>
  <c r="AM22" i="4"/>
  <c r="AM23" i="4"/>
  <c r="AM24" i="4"/>
  <c r="AM25" i="4"/>
  <c r="AM26" i="4"/>
  <c r="AM27" i="4"/>
  <c r="AM28" i="4"/>
  <c r="AM29" i="4"/>
  <c r="AM30" i="4"/>
  <c r="AM31" i="4"/>
  <c r="AM32" i="4"/>
  <c r="AM33" i="4"/>
  <c r="AM34" i="4"/>
  <c r="AM35" i="4"/>
  <c r="AM36" i="4"/>
  <c r="AM37" i="4"/>
  <c r="AM38" i="4"/>
  <c r="AN38" i="4" s="1"/>
  <c r="H38" i="4" s="1"/>
  <c r="N35" i="50" s="1"/>
  <c r="AM39" i="4"/>
  <c r="AM40" i="4"/>
  <c r="AM41" i="4"/>
  <c r="AM42" i="4"/>
  <c r="AM43" i="4"/>
  <c r="AN43" i="4" s="1"/>
  <c r="H43" i="4" s="1"/>
  <c r="AM44" i="4"/>
  <c r="AM45" i="4"/>
  <c r="AM46" i="4"/>
  <c r="AN46" i="4" s="1"/>
  <c r="H46" i="4" s="1"/>
  <c r="AM47" i="4"/>
  <c r="AN19" i="4" s="1"/>
  <c r="H19" i="4" s="1"/>
  <c r="AM8" i="4"/>
  <c r="W9" i="4"/>
  <c r="X9" i="4"/>
  <c r="E9" i="4" s="1"/>
  <c r="W10" i="4"/>
  <c r="X10" i="4"/>
  <c r="E10" i="4" s="1"/>
  <c r="W11" i="4"/>
  <c r="X11" i="4"/>
  <c r="E11" i="4" s="1"/>
  <c r="X8" i="15" s="1"/>
  <c r="W12" i="4"/>
  <c r="X12" i="4"/>
  <c r="E12" i="4" s="1"/>
  <c r="W13" i="4"/>
  <c r="X13" i="4"/>
  <c r="E13" i="4" s="1"/>
  <c r="W14" i="4"/>
  <c r="X14" i="4"/>
  <c r="E14" i="4" s="1"/>
  <c r="X11" i="32" s="1"/>
  <c r="W15" i="4"/>
  <c r="D15" i="4" s="1"/>
  <c r="X15" i="4"/>
  <c r="E15" i="4" s="1"/>
  <c r="X12" i="14" s="1"/>
  <c r="W16" i="4"/>
  <c r="D16" i="4" s="1"/>
  <c r="X16" i="4"/>
  <c r="E16" i="4" s="1"/>
  <c r="W17" i="4"/>
  <c r="X17" i="4"/>
  <c r="W18" i="4"/>
  <c r="X18" i="4"/>
  <c r="E18" i="4" s="1"/>
  <c r="W19" i="4"/>
  <c r="D19" i="4" s="1"/>
  <c r="X19" i="4"/>
  <c r="E19" i="4" s="1"/>
  <c r="X16" i="8" s="1"/>
  <c r="W20" i="4"/>
  <c r="D20" i="4" s="1"/>
  <c r="X20" i="4"/>
  <c r="E20" i="4" s="1"/>
  <c r="W21" i="4"/>
  <c r="D21" i="4" s="1"/>
  <c r="X21" i="4"/>
  <c r="E21" i="4" s="1"/>
  <c r="W22" i="4"/>
  <c r="X22" i="4"/>
  <c r="E22" i="4" s="1"/>
  <c r="X19" i="20" s="1"/>
  <c r="W23" i="4"/>
  <c r="X23" i="4"/>
  <c r="E23" i="4" s="1"/>
  <c r="X20" i="42" s="1"/>
  <c r="W24" i="4"/>
  <c r="D24" i="4" s="1"/>
  <c r="X24" i="4"/>
  <c r="E24" i="4" s="1"/>
  <c r="W25" i="4"/>
  <c r="X25" i="4"/>
  <c r="W26" i="4"/>
  <c r="X26" i="4"/>
  <c r="E26" i="4" s="1"/>
  <c r="X23" i="52" s="1"/>
  <c r="W27" i="4"/>
  <c r="D27" i="4" s="1"/>
  <c r="X27" i="4"/>
  <c r="E27" i="4" s="1"/>
  <c r="W28" i="4"/>
  <c r="D28" i="4" s="1"/>
  <c r="X28" i="4"/>
  <c r="E28" i="4" s="1"/>
  <c r="X25" i="8" s="1"/>
  <c r="W29" i="4"/>
  <c r="D29" i="4" s="1"/>
  <c r="X29" i="4"/>
  <c r="E29" i="4" s="1"/>
  <c r="W30" i="4"/>
  <c r="D30" i="4" s="1"/>
  <c r="V27" i="28" s="1"/>
  <c r="X30" i="4"/>
  <c r="E30" i="4" s="1"/>
  <c r="X27" i="22" s="1"/>
  <c r="W31" i="4"/>
  <c r="D31" i="4" s="1"/>
  <c r="X31" i="4"/>
  <c r="E31" i="4" s="1"/>
  <c r="X28" i="34" s="1"/>
  <c r="W32" i="4"/>
  <c r="X32" i="4"/>
  <c r="E32" i="4" s="1"/>
  <c r="W33" i="4"/>
  <c r="X33" i="4"/>
  <c r="E33" i="4" s="1"/>
  <c r="W34" i="4"/>
  <c r="D34" i="4" s="1"/>
  <c r="X34" i="4"/>
  <c r="E34" i="4" s="1"/>
  <c r="W35" i="4"/>
  <c r="D35" i="4" s="1"/>
  <c r="X35" i="4"/>
  <c r="E35" i="4" s="1"/>
  <c r="X32" i="44" s="1"/>
  <c r="W36" i="4"/>
  <c r="X36" i="4"/>
  <c r="E36" i="4" s="1"/>
  <c r="X33" i="44" s="1"/>
  <c r="W37" i="4"/>
  <c r="X37" i="4"/>
  <c r="E37" i="4" s="1"/>
  <c r="W38" i="4"/>
  <c r="X38" i="4"/>
  <c r="E38" i="4" s="1"/>
  <c r="W39" i="4"/>
  <c r="X39" i="4"/>
  <c r="E39" i="4" s="1"/>
  <c r="X36" i="20" s="1"/>
  <c r="W40" i="4"/>
  <c r="X40" i="4"/>
  <c r="E40" i="4" s="1"/>
  <c r="W41" i="4"/>
  <c r="D41" i="4" s="1"/>
  <c r="X41" i="4"/>
  <c r="W42" i="4"/>
  <c r="X42" i="4"/>
  <c r="E42" i="4" s="1"/>
  <c r="W43" i="4"/>
  <c r="D43" i="4" s="1"/>
  <c r="X43" i="4"/>
  <c r="E43" i="4" s="1"/>
  <c r="X40" i="16" s="1"/>
  <c r="W44" i="4"/>
  <c r="D44" i="4" s="1"/>
  <c r="V41" i="30" s="1"/>
  <c r="X44" i="4"/>
  <c r="E44" i="4" s="1"/>
  <c r="W45" i="4"/>
  <c r="D45" i="4" s="1"/>
  <c r="V42" i="30" s="1"/>
  <c r="X45" i="4"/>
  <c r="W46" i="4"/>
  <c r="D46" i="4" s="1"/>
  <c r="V43" i="30" s="1"/>
  <c r="X46" i="4"/>
  <c r="E46" i="4" s="1"/>
  <c r="X47" i="4"/>
  <c r="E47" i="4" s="1"/>
  <c r="X8" i="4"/>
  <c r="E8" i="4" s="1"/>
  <c r="X5" i="13" s="1"/>
  <c r="W8" i="4"/>
  <c r="D8" i="4" s="1"/>
  <c r="D6" i="50"/>
  <c r="D7" i="50"/>
  <c r="D8" i="50"/>
  <c r="D9" i="50"/>
  <c r="D10" i="50"/>
  <c r="D11" i="50"/>
  <c r="D12" i="50"/>
  <c r="D13" i="50"/>
  <c r="D14" i="50"/>
  <c r="D15" i="50"/>
  <c r="D16" i="50"/>
  <c r="D17" i="50"/>
  <c r="D18" i="50"/>
  <c r="D19" i="50"/>
  <c r="D20" i="50"/>
  <c r="D21" i="50"/>
  <c r="D22" i="50"/>
  <c r="D23" i="50"/>
  <c r="D24" i="50"/>
  <c r="D25" i="50"/>
  <c r="D26" i="50"/>
  <c r="D27" i="50"/>
  <c r="D28" i="50"/>
  <c r="D29" i="50"/>
  <c r="D30" i="50"/>
  <c r="D31" i="50"/>
  <c r="D32" i="50"/>
  <c r="D33" i="50"/>
  <c r="D34" i="50"/>
  <c r="D35" i="50"/>
  <c r="D36" i="50"/>
  <c r="D37" i="50"/>
  <c r="D38" i="50"/>
  <c r="D39" i="50"/>
  <c r="D40" i="50"/>
  <c r="D41" i="50"/>
  <c r="D42" i="50"/>
  <c r="D43" i="50"/>
  <c r="D44" i="50"/>
  <c r="D5" i="50"/>
  <c r="C41" i="50"/>
  <c r="C44" i="50" s="1"/>
  <c r="G45" i="4"/>
  <c r="J42" i="19" s="1"/>
  <c r="D41" i="8"/>
  <c r="D42" i="8"/>
  <c r="D43" i="8"/>
  <c r="D44" i="8"/>
  <c r="D33" i="13"/>
  <c r="D34" i="13"/>
  <c r="D35" i="13"/>
  <c r="D36" i="13"/>
  <c r="D37" i="13"/>
  <c r="D38" i="13"/>
  <c r="D39" i="13"/>
  <c r="D40" i="13"/>
  <c r="D41" i="13"/>
  <c r="D42" i="13"/>
  <c r="D43" i="13"/>
  <c r="D44" i="13"/>
  <c r="D41" i="12"/>
  <c r="D42" i="12"/>
  <c r="D43" i="12"/>
  <c r="D44" i="12"/>
  <c r="D41" i="14"/>
  <c r="D42" i="14"/>
  <c r="D43" i="14"/>
  <c r="D44" i="14"/>
  <c r="D41" i="15"/>
  <c r="D42" i="15"/>
  <c r="D43" i="15"/>
  <c r="D44" i="15"/>
  <c r="D41" i="16"/>
  <c r="D42" i="16"/>
  <c r="D43" i="16"/>
  <c r="D44" i="16"/>
  <c r="D41" i="17"/>
  <c r="D42" i="17"/>
  <c r="D43" i="17"/>
  <c r="D44" i="17"/>
  <c r="D41" i="18"/>
  <c r="D42" i="18"/>
  <c r="D43" i="18"/>
  <c r="D44" i="18"/>
  <c r="D41" i="19"/>
  <c r="D42" i="19"/>
  <c r="D43" i="19"/>
  <c r="D44" i="19"/>
  <c r="D41" i="20"/>
  <c r="D42" i="20"/>
  <c r="D43" i="20"/>
  <c r="D44" i="20"/>
  <c r="D41" i="21"/>
  <c r="D42" i="21"/>
  <c r="D43" i="21"/>
  <c r="D44" i="21"/>
  <c r="D41" i="22"/>
  <c r="D42" i="22"/>
  <c r="D43" i="22"/>
  <c r="D44" i="22"/>
  <c r="D41" i="23"/>
  <c r="D42" i="23"/>
  <c r="D43" i="23"/>
  <c r="D44" i="23"/>
  <c r="D41" i="24"/>
  <c r="D42" i="24"/>
  <c r="D43" i="24"/>
  <c r="D44" i="24"/>
  <c r="D41" i="25"/>
  <c r="D42" i="25"/>
  <c r="D43" i="25"/>
  <c r="D44" i="25"/>
  <c r="D41" i="26"/>
  <c r="D42" i="26"/>
  <c r="D43" i="26"/>
  <c r="D44" i="26"/>
  <c r="D41" i="27"/>
  <c r="D42" i="27"/>
  <c r="D43" i="27"/>
  <c r="D44" i="27"/>
  <c r="D41" i="28"/>
  <c r="D42" i="28"/>
  <c r="D43" i="28"/>
  <c r="D44" i="28"/>
  <c r="D41" i="29"/>
  <c r="D42" i="29"/>
  <c r="D43" i="29"/>
  <c r="D44" i="29"/>
  <c r="D41" i="31"/>
  <c r="D42" i="31"/>
  <c r="D43" i="31"/>
  <c r="D44" i="31"/>
  <c r="D41" i="32"/>
  <c r="D42" i="32"/>
  <c r="D43" i="32"/>
  <c r="D44" i="32"/>
  <c r="D41" i="33"/>
  <c r="D42" i="33"/>
  <c r="D43" i="33"/>
  <c r="D44" i="33"/>
  <c r="D41" i="34"/>
  <c r="D42" i="34"/>
  <c r="D43" i="34"/>
  <c r="D44" i="34"/>
  <c r="D41" i="35"/>
  <c r="D42" i="35"/>
  <c r="D43" i="35"/>
  <c r="D44" i="35"/>
  <c r="D41" i="36"/>
  <c r="D42" i="36"/>
  <c r="D43" i="36"/>
  <c r="D44" i="36"/>
  <c r="D34" i="37"/>
  <c r="D35" i="37"/>
  <c r="D36" i="37"/>
  <c r="D37" i="37"/>
  <c r="D38" i="37"/>
  <c r="D39" i="37"/>
  <c r="D40" i="37"/>
  <c r="D41" i="37"/>
  <c r="D42" i="37"/>
  <c r="D43" i="37"/>
  <c r="D44" i="37"/>
  <c r="D41" i="38"/>
  <c r="D42" i="38"/>
  <c r="D43" i="38"/>
  <c r="D44" i="38"/>
  <c r="D41" i="39"/>
  <c r="D42" i="39"/>
  <c r="D43" i="39"/>
  <c r="D44" i="39"/>
  <c r="D41" i="40"/>
  <c r="D42" i="40"/>
  <c r="D43" i="40"/>
  <c r="D44" i="40"/>
  <c r="D41" i="41"/>
  <c r="D42" i="41"/>
  <c r="D43" i="41"/>
  <c r="D44" i="41"/>
  <c r="D41" i="42"/>
  <c r="D42" i="42"/>
  <c r="D43" i="42"/>
  <c r="D44" i="42"/>
  <c r="D41" i="44"/>
  <c r="D42" i="44"/>
  <c r="D43" i="44"/>
  <c r="D44" i="44"/>
  <c r="D31" i="52"/>
  <c r="D32" i="52"/>
  <c r="D33" i="52"/>
  <c r="D34" i="52"/>
  <c r="D35" i="52"/>
  <c r="D36" i="52"/>
  <c r="D37" i="52"/>
  <c r="D38" i="52"/>
  <c r="D39" i="52"/>
  <c r="D40" i="52"/>
  <c r="D41" i="52"/>
  <c r="D42" i="52"/>
  <c r="D43" i="52"/>
  <c r="D44" i="52"/>
  <c r="D44" i="51"/>
  <c r="D6" i="51"/>
  <c r="D7" i="51"/>
  <c r="D8" i="51"/>
  <c r="D9" i="51"/>
  <c r="D10" i="51"/>
  <c r="D11" i="51"/>
  <c r="D12" i="51"/>
  <c r="D13" i="51"/>
  <c r="D14" i="51"/>
  <c r="D15" i="51"/>
  <c r="D16" i="51"/>
  <c r="D17" i="51"/>
  <c r="D18" i="51"/>
  <c r="D19" i="51"/>
  <c r="D20" i="51"/>
  <c r="D21" i="51"/>
  <c r="D22" i="51"/>
  <c r="D23" i="51"/>
  <c r="D24" i="51"/>
  <c r="D25" i="51"/>
  <c r="D26" i="51"/>
  <c r="D27" i="51"/>
  <c r="D28" i="51"/>
  <c r="D29" i="51"/>
  <c r="D30" i="51"/>
  <c r="D31" i="51"/>
  <c r="D32" i="51"/>
  <c r="D33" i="51"/>
  <c r="D34" i="51"/>
  <c r="D35" i="51"/>
  <c r="D36" i="51"/>
  <c r="D37" i="51"/>
  <c r="D38" i="51"/>
  <c r="D39" i="51"/>
  <c r="D40" i="51"/>
  <c r="D41" i="51"/>
  <c r="D42" i="51"/>
  <c r="D43" i="51"/>
  <c r="D5" i="51"/>
  <c r="D6" i="52"/>
  <c r="D7" i="52"/>
  <c r="D8" i="52"/>
  <c r="D9" i="52"/>
  <c r="D10" i="52"/>
  <c r="D11" i="52"/>
  <c r="D12" i="52"/>
  <c r="D13" i="52"/>
  <c r="D14" i="52"/>
  <c r="D15" i="52"/>
  <c r="D16" i="52"/>
  <c r="D17" i="52"/>
  <c r="D18" i="52"/>
  <c r="D19" i="52"/>
  <c r="D20" i="52"/>
  <c r="D21" i="52"/>
  <c r="D22" i="52"/>
  <c r="D23" i="52"/>
  <c r="D24" i="52"/>
  <c r="D25" i="52"/>
  <c r="D26" i="52"/>
  <c r="D27" i="52"/>
  <c r="D28" i="52"/>
  <c r="D29" i="52"/>
  <c r="D30" i="52"/>
  <c r="D5" i="52"/>
  <c r="D41" i="43"/>
  <c r="D42" i="43"/>
  <c r="D43" i="43"/>
  <c r="C40" i="51"/>
  <c r="C44" i="51" s="1"/>
  <c r="C39" i="52"/>
  <c r="C44" i="52" s="1"/>
  <c r="D42" i="4"/>
  <c r="V39" i="19" s="1"/>
  <c r="D38" i="4"/>
  <c r="D32" i="4"/>
  <c r="V29" i="34" s="1"/>
  <c r="D26" i="4"/>
  <c r="D18" i="4"/>
  <c r="V15" i="22" s="1"/>
  <c r="F45" i="4"/>
  <c r="T42" i="30" s="1"/>
  <c r="C45" i="7"/>
  <c r="L44" i="52"/>
  <c r="C5" i="8"/>
  <c r="C44" i="8" s="1"/>
  <c r="D5" i="8"/>
  <c r="D6" i="8"/>
  <c r="D7" i="8"/>
  <c r="O10" i="4"/>
  <c r="P10" i="4" s="1"/>
  <c r="C10" i="4" s="1"/>
  <c r="D8" i="8"/>
  <c r="O11" i="4"/>
  <c r="P11" i="4" s="1"/>
  <c r="C11" i="4" s="1"/>
  <c r="F8" i="13" s="1"/>
  <c r="AN11" i="4"/>
  <c r="H11" i="4" s="1"/>
  <c r="D9" i="8"/>
  <c r="D10" i="8"/>
  <c r="O13" i="4"/>
  <c r="P13" i="4" s="1"/>
  <c r="C13" i="4" s="1"/>
  <c r="AN13" i="4"/>
  <c r="H13" i="4" s="1"/>
  <c r="D11" i="8"/>
  <c r="D12" i="8"/>
  <c r="D13" i="8"/>
  <c r="D14" i="8"/>
  <c r="O17" i="4"/>
  <c r="P17" i="4" s="1"/>
  <c r="C17" i="4" s="1"/>
  <c r="D15" i="8"/>
  <c r="O18" i="4"/>
  <c r="P18" i="4" s="1"/>
  <c r="C18" i="4" s="1"/>
  <c r="D16" i="8"/>
  <c r="D17" i="8"/>
  <c r="D18" i="8"/>
  <c r="E18" i="8" s="1"/>
  <c r="AN21" i="4"/>
  <c r="H21" i="4" s="1"/>
  <c r="D19" i="8"/>
  <c r="E19" i="8" s="1"/>
  <c r="D20" i="8"/>
  <c r="AN23" i="4"/>
  <c r="H23" i="4" s="1"/>
  <c r="D21" i="8"/>
  <c r="D22" i="8"/>
  <c r="D23" i="8"/>
  <c r="D24" i="8"/>
  <c r="D25" i="8"/>
  <c r="D26" i="8"/>
  <c r="AN29" i="4"/>
  <c r="H29" i="4" s="1"/>
  <c r="N26" i="19" s="1"/>
  <c r="D27" i="8"/>
  <c r="D28" i="8"/>
  <c r="O31" i="4"/>
  <c r="P31" i="4" s="1"/>
  <c r="C31" i="4" s="1"/>
  <c r="F28" i="17" s="1"/>
  <c r="AN31" i="4"/>
  <c r="H31" i="4" s="1"/>
  <c r="D29" i="8"/>
  <c r="D30" i="8"/>
  <c r="AN33" i="4"/>
  <c r="H33" i="4" s="1"/>
  <c r="D31" i="8"/>
  <c r="D32" i="8"/>
  <c r="D33" i="8"/>
  <c r="E33" i="8" s="1"/>
  <c r="O36" i="4"/>
  <c r="P36" i="4" s="1"/>
  <c r="C36" i="4" s="1"/>
  <c r="D34" i="8"/>
  <c r="AN37" i="4"/>
  <c r="H37" i="4" s="1"/>
  <c r="N34" i="12" s="1"/>
  <c r="D35" i="8"/>
  <c r="D36" i="8"/>
  <c r="AN39" i="4"/>
  <c r="H39" i="4" s="1"/>
  <c r="D37" i="8"/>
  <c r="D38" i="8"/>
  <c r="D39" i="8"/>
  <c r="E39" i="8" s="1"/>
  <c r="D40" i="8"/>
  <c r="O43" i="4"/>
  <c r="P43" i="4" s="1"/>
  <c r="C43" i="4" s="1"/>
  <c r="L44" i="8"/>
  <c r="AN47" i="4"/>
  <c r="H47" i="4" s="1"/>
  <c r="N44" i="15" s="1"/>
  <c r="D5" i="13"/>
  <c r="C6" i="13"/>
  <c r="C44" i="13" s="1"/>
  <c r="D6" i="13"/>
  <c r="D7" i="13"/>
  <c r="D8" i="13"/>
  <c r="D9" i="13"/>
  <c r="D10" i="13"/>
  <c r="D11" i="13"/>
  <c r="D12" i="13"/>
  <c r="D13" i="13"/>
  <c r="D14" i="13"/>
  <c r="D15" i="13"/>
  <c r="D16" i="13"/>
  <c r="D17" i="13"/>
  <c r="D18" i="13"/>
  <c r="D19" i="13"/>
  <c r="D20" i="13"/>
  <c r="D21" i="13"/>
  <c r="D22" i="13"/>
  <c r="D23" i="13"/>
  <c r="D24" i="13"/>
  <c r="D25" i="13"/>
  <c r="D26" i="13"/>
  <c r="D27" i="13"/>
  <c r="D28" i="13"/>
  <c r="D29" i="13"/>
  <c r="D30" i="13"/>
  <c r="D31" i="13"/>
  <c r="D32" i="13"/>
  <c r="L44" i="13"/>
  <c r="D5" i="12"/>
  <c r="C7" i="12"/>
  <c r="C44" i="12" s="1"/>
  <c r="D6" i="12"/>
  <c r="D7" i="12"/>
  <c r="D8" i="12"/>
  <c r="D9" i="12"/>
  <c r="D10" i="12"/>
  <c r="D11" i="12"/>
  <c r="D12" i="12"/>
  <c r="D13" i="12"/>
  <c r="D14" i="12"/>
  <c r="D15" i="12"/>
  <c r="D16" i="12"/>
  <c r="D17" i="12"/>
  <c r="D18" i="12"/>
  <c r="D19" i="12"/>
  <c r="D20" i="12"/>
  <c r="D21" i="12"/>
  <c r="E21" i="12" s="1"/>
  <c r="D22" i="12"/>
  <c r="D23" i="12"/>
  <c r="D24" i="12"/>
  <c r="D25" i="12"/>
  <c r="D26" i="12"/>
  <c r="D27" i="12"/>
  <c r="D28" i="12"/>
  <c r="D29" i="12"/>
  <c r="D30" i="12"/>
  <c r="D31" i="12"/>
  <c r="D32" i="12"/>
  <c r="D33" i="12"/>
  <c r="D34" i="12"/>
  <c r="D35" i="12"/>
  <c r="E35" i="12" s="1"/>
  <c r="D36" i="12"/>
  <c r="D37" i="12"/>
  <c r="D38" i="12"/>
  <c r="D39" i="12"/>
  <c r="D40" i="12"/>
  <c r="D5" i="14"/>
  <c r="C8" i="14"/>
  <c r="C44" i="14" s="1"/>
  <c r="D6" i="14"/>
  <c r="D7" i="14"/>
  <c r="D8" i="14"/>
  <c r="D9" i="14"/>
  <c r="D10" i="14"/>
  <c r="D11" i="14"/>
  <c r="D12" i="14"/>
  <c r="D13" i="14"/>
  <c r="D14" i="14"/>
  <c r="D15" i="14"/>
  <c r="E15" i="14" s="1"/>
  <c r="D16" i="14"/>
  <c r="D17" i="14"/>
  <c r="D18" i="14"/>
  <c r="D19" i="14"/>
  <c r="E19" i="14" s="1"/>
  <c r="D20" i="14"/>
  <c r="D21" i="14"/>
  <c r="D22" i="14"/>
  <c r="D23" i="14"/>
  <c r="D24" i="14"/>
  <c r="D25" i="14"/>
  <c r="D26" i="14"/>
  <c r="D27" i="14"/>
  <c r="D28" i="14"/>
  <c r="E28" i="14" s="1"/>
  <c r="D29" i="14"/>
  <c r="D30" i="14"/>
  <c r="D31" i="14"/>
  <c r="E31" i="14" s="1"/>
  <c r="D32" i="14"/>
  <c r="D33" i="14"/>
  <c r="D34" i="14"/>
  <c r="D35" i="14"/>
  <c r="E35" i="14" s="1"/>
  <c r="D36" i="14"/>
  <c r="D37" i="14"/>
  <c r="D38" i="14"/>
  <c r="D39" i="14"/>
  <c r="D40" i="14"/>
  <c r="L44" i="14"/>
  <c r="D5" i="15"/>
  <c r="C9" i="15"/>
  <c r="C44" i="15" s="1"/>
  <c r="D6" i="15"/>
  <c r="D7" i="15"/>
  <c r="D8" i="15"/>
  <c r="D9" i="15"/>
  <c r="D10" i="15"/>
  <c r="D11" i="15"/>
  <c r="D12" i="15"/>
  <c r="D13" i="15"/>
  <c r="E13" i="15" s="1"/>
  <c r="D14" i="15"/>
  <c r="D15" i="15"/>
  <c r="D16" i="15"/>
  <c r="D17" i="15"/>
  <c r="D18" i="15"/>
  <c r="D19" i="15"/>
  <c r="D20" i="15"/>
  <c r="D21" i="15"/>
  <c r="D22" i="15"/>
  <c r="D23" i="15"/>
  <c r="D24" i="15"/>
  <c r="D25" i="15"/>
  <c r="D26" i="15"/>
  <c r="D27" i="15"/>
  <c r="D28" i="15"/>
  <c r="E28" i="15" s="1"/>
  <c r="D29" i="15"/>
  <c r="D30" i="15"/>
  <c r="D31" i="15"/>
  <c r="D32" i="15"/>
  <c r="D33" i="15"/>
  <c r="D34" i="15"/>
  <c r="D35" i="15"/>
  <c r="D36" i="15"/>
  <c r="D37" i="15"/>
  <c r="D38" i="15"/>
  <c r="D39" i="15"/>
  <c r="D40" i="15"/>
  <c r="L44" i="15"/>
  <c r="D5" i="16"/>
  <c r="C10" i="16"/>
  <c r="C44" i="16" s="1"/>
  <c r="D6" i="16"/>
  <c r="D7" i="16"/>
  <c r="D8" i="16"/>
  <c r="D9" i="16"/>
  <c r="D10" i="16"/>
  <c r="D11" i="16"/>
  <c r="D12" i="16"/>
  <c r="D13" i="16"/>
  <c r="D14" i="16"/>
  <c r="D15" i="16"/>
  <c r="D16" i="16"/>
  <c r="D17" i="16"/>
  <c r="D18" i="16"/>
  <c r="D19" i="16"/>
  <c r="D20" i="16"/>
  <c r="D21" i="16"/>
  <c r="D22" i="16"/>
  <c r="D23" i="16"/>
  <c r="D24" i="16"/>
  <c r="D25" i="16"/>
  <c r="D26" i="16"/>
  <c r="D27" i="16"/>
  <c r="D28" i="16"/>
  <c r="D29" i="16"/>
  <c r="D30" i="16"/>
  <c r="D31" i="16"/>
  <c r="D32" i="16"/>
  <c r="D33" i="16"/>
  <c r="D34" i="16"/>
  <c r="E34" i="16" s="1"/>
  <c r="D35" i="16"/>
  <c r="D36" i="16"/>
  <c r="D37" i="16"/>
  <c r="D38" i="16"/>
  <c r="D39" i="16"/>
  <c r="D40" i="16"/>
  <c r="L44" i="16"/>
  <c r="D5" i="17"/>
  <c r="E5" i="17" s="1"/>
  <c r="C11" i="17"/>
  <c r="C44" i="17" s="1"/>
  <c r="D6" i="17"/>
  <c r="D7" i="17"/>
  <c r="D8" i="17"/>
  <c r="D9" i="17"/>
  <c r="D10" i="17"/>
  <c r="D11" i="17"/>
  <c r="D12" i="17"/>
  <c r="D13" i="17"/>
  <c r="D14" i="17"/>
  <c r="D15" i="17"/>
  <c r="D16" i="17"/>
  <c r="E16" i="17" s="1"/>
  <c r="D17" i="17"/>
  <c r="D18" i="17"/>
  <c r="D19" i="17"/>
  <c r="D20" i="17"/>
  <c r="E20" i="17" s="1"/>
  <c r="D21" i="17"/>
  <c r="D22" i="17"/>
  <c r="D23" i="17"/>
  <c r="D24" i="17"/>
  <c r="D25" i="17"/>
  <c r="D26" i="17"/>
  <c r="D27" i="17"/>
  <c r="D28" i="17"/>
  <c r="D29" i="17"/>
  <c r="D30" i="17"/>
  <c r="D31" i="17"/>
  <c r="D32" i="17"/>
  <c r="E32" i="17" s="1"/>
  <c r="D33" i="17"/>
  <c r="D34" i="17"/>
  <c r="D35" i="17"/>
  <c r="D36" i="17"/>
  <c r="E36" i="17" s="1"/>
  <c r="D37" i="17"/>
  <c r="D38" i="17"/>
  <c r="E38" i="17" s="1"/>
  <c r="D39" i="17"/>
  <c r="D40" i="17"/>
  <c r="L44" i="17"/>
  <c r="D5" i="18"/>
  <c r="C12" i="18"/>
  <c r="C44" i="18" s="1"/>
  <c r="D6" i="18"/>
  <c r="D7" i="18"/>
  <c r="D8" i="18"/>
  <c r="D9" i="18"/>
  <c r="D10" i="18"/>
  <c r="E10" i="18" s="1"/>
  <c r="D11" i="18"/>
  <c r="D12" i="18"/>
  <c r="D13" i="18"/>
  <c r="D14" i="18"/>
  <c r="D15" i="18"/>
  <c r="D16" i="18"/>
  <c r="D17" i="18"/>
  <c r="D18" i="18"/>
  <c r="D19" i="18"/>
  <c r="D20" i="18"/>
  <c r="D21" i="18"/>
  <c r="D22" i="18"/>
  <c r="D23" i="18"/>
  <c r="D24" i="18"/>
  <c r="D25" i="18"/>
  <c r="D26" i="18"/>
  <c r="E26" i="18" s="1"/>
  <c r="D27" i="18"/>
  <c r="D28" i="18"/>
  <c r="D29" i="18"/>
  <c r="D30" i="18"/>
  <c r="D31" i="18"/>
  <c r="D32" i="18"/>
  <c r="D33" i="18"/>
  <c r="D34" i="18"/>
  <c r="D35" i="18"/>
  <c r="D36" i="18"/>
  <c r="D37" i="18"/>
  <c r="E37" i="18" s="1"/>
  <c r="D38" i="18"/>
  <c r="D39" i="18"/>
  <c r="D40" i="18"/>
  <c r="L44" i="18"/>
  <c r="D5" i="19"/>
  <c r="C13" i="19"/>
  <c r="D6" i="19"/>
  <c r="D7" i="19"/>
  <c r="D8" i="19"/>
  <c r="D9" i="19"/>
  <c r="D10" i="19"/>
  <c r="D11" i="19"/>
  <c r="D12" i="19"/>
  <c r="D13" i="19"/>
  <c r="D14" i="19"/>
  <c r="D15" i="19"/>
  <c r="D16" i="19"/>
  <c r="D17" i="19"/>
  <c r="D18" i="19"/>
  <c r="D19" i="19"/>
  <c r="D20" i="19"/>
  <c r="D21" i="19"/>
  <c r="D22" i="19"/>
  <c r="D23" i="19"/>
  <c r="D24" i="19"/>
  <c r="D25" i="19"/>
  <c r="D26" i="19"/>
  <c r="D27" i="19"/>
  <c r="D28" i="19"/>
  <c r="D29" i="19"/>
  <c r="D30" i="19"/>
  <c r="D31" i="19"/>
  <c r="D32" i="19"/>
  <c r="D33" i="19"/>
  <c r="D34" i="19"/>
  <c r="D35" i="19"/>
  <c r="D36" i="19"/>
  <c r="D37" i="19"/>
  <c r="D38" i="19"/>
  <c r="D39" i="19"/>
  <c r="D40" i="19"/>
  <c r="L44" i="19"/>
  <c r="D5" i="20"/>
  <c r="C14" i="20"/>
  <c r="D6" i="20"/>
  <c r="D7" i="20"/>
  <c r="D8" i="20"/>
  <c r="D9" i="20"/>
  <c r="E9" i="20" s="1"/>
  <c r="D10" i="20"/>
  <c r="D11" i="20"/>
  <c r="D12" i="20"/>
  <c r="D13" i="20"/>
  <c r="E13" i="20" s="1"/>
  <c r="D14" i="20"/>
  <c r="D15" i="20"/>
  <c r="D16" i="20"/>
  <c r="D17" i="20"/>
  <c r="D18" i="20"/>
  <c r="D19" i="20"/>
  <c r="D20" i="20"/>
  <c r="D21" i="20"/>
  <c r="E21" i="20" s="1"/>
  <c r="D22" i="20"/>
  <c r="D23" i="20"/>
  <c r="D24" i="20"/>
  <c r="D25" i="20"/>
  <c r="E25" i="20" s="1"/>
  <c r="D26" i="20"/>
  <c r="D27" i="20"/>
  <c r="D28" i="20"/>
  <c r="D29" i="20"/>
  <c r="E29" i="20" s="1"/>
  <c r="D30" i="20"/>
  <c r="D31" i="20"/>
  <c r="D32" i="20"/>
  <c r="D33" i="20"/>
  <c r="D34" i="20"/>
  <c r="D35" i="20"/>
  <c r="D36" i="20"/>
  <c r="D37" i="20"/>
  <c r="E37" i="20" s="1"/>
  <c r="D38" i="20"/>
  <c r="D39" i="20"/>
  <c r="D40" i="20"/>
  <c r="L44" i="20"/>
  <c r="D5" i="21"/>
  <c r="C15" i="21"/>
  <c r="C44" i="21" s="1"/>
  <c r="D6" i="21"/>
  <c r="D7" i="21"/>
  <c r="D8" i="21"/>
  <c r="D9" i="21"/>
  <c r="D10" i="21"/>
  <c r="D11" i="21"/>
  <c r="D12" i="21"/>
  <c r="D13" i="21"/>
  <c r="D14" i="21"/>
  <c r="D15" i="21"/>
  <c r="D16" i="21"/>
  <c r="D17" i="21"/>
  <c r="D18" i="21"/>
  <c r="D19" i="21"/>
  <c r="D20" i="21"/>
  <c r="D21" i="21"/>
  <c r="D22" i="21"/>
  <c r="D23" i="21"/>
  <c r="D24" i="21"/>
  <c r="D25" i="21"/>
  <c r="D26" i="21"/>
  <c r="D27" i="21"/>
  <c r="D28" i="21"/>
  <c r="D29" i="21"/>
  <c r="D30" i="21"/>
  <c r="D31" i="21"/>
  <c r="D32" i="21"/>
  <c r="D33" i="21"/>
  <c r="D34" i="21"/>
  <c r="D35" i="21"/>
  <c r="D36" i="21"/>
  <c r="D37" i="21"/>
  <c r="D38" i="21"/>
  <c r="D39" i="21"/>
  <c r="D40" i="21"/>
  <c r="L44" i="21"/>
  <c r="D5" i="22"/>
  <c r="C16" i="22"/>
  <c r="D6" i="22"/>
  <c r="D7" i="22"/>
  <c r="D8" i="22"/>
  <c r="D9" i="22"/>
  <c r="D10" i="22"/>
  <c r="D11" i="22"/>
  <c r="D12" i="22"/>
  <c r="D13" i="22"/>
  <c r="D14" i="22"/>
  <c r="D15" i="22"/>
  <c r="D16" i="22"/>
  <c r="D17" i="22"/>
  <c r="D18" i="22"/>
  <c r="D19" i="22"/>
  <c r="D20" i="22"/>
  <c r="D21" i="22"/>
  <c r="E21" i="22" s="1"/>
  <c r="D22" i="22"/>
  <c r="D23" i="22"/>
  <c r="D24" i="22"/>
  <c r="D25" i="22"/>
  <c r="D26" i="22"/>
  <c r="D27" i="22"/>
  <c r="D28" i="22"/>
  <c r="D29" i="22"/>
  <c r="D30" i="22"/>
  <c r="D31" i="22"/>
  <c r="D32" i="22"/>
  <c r="D33" i="22"/>
  <c r="D34" i="22"/>
  <c r="D35" i="22"/>
  <c r="D36" i="22"/>
  <c r="D37" i="22"/>
  <c r="E37" i="22" s="1"/>
  <c r="D38" i="22"/>
  <c r="D39" i="22"/>
  <c r="D40" i="22"/>
  <c r="L44" i="22"/>
  <c r="D5" i="23"/>
  <c r="C17" i="23"/>
  <c r="C44" i="23" s="1"/>
  <c r="D6" i="23"/>
  <c r="D7" i="23"/>
  <c r="D8" i="23"/>
  <c r="E8" i="23" s="1"/>
  <c r="D9" i="23"/>
  <c r="D10" i="23"/>
  <c r="D11" i="23"/>
  <c r="D12" i="23"/>
  <c r="D13" i="23"/>
  <c r="D14" i="23"/>
  <c r="D15" i="23"/>
  <c r="D16" i="23"/>
  <c r="D17" i="23"/>
  <c r="D18" i="23"/>
  <c r="D19" i="23"/>
  <c r="D20" i="23"/>
  <c r="D21" i="23"/>
  <c r="D22" i="23"/>
  <c r="D23" i="23"/>
  <c r="D24" i="23"/>
  <c r="D25" i="23"/>
  <c r="D26" i="23"/>
  <c r="D27" i="23"/>
  <c r="D28" i="23"/>
  <c r="D29" i="23"/>
  <c r="E29" i="23" s="1"/>
  <c r="D30" i="23"/>
  <c r="D31" i="23"/>
  <c r="D32" i="23"/>
  <c r="D33" i="23"/>
  <c r="D34" i="23"/>
  <c r="E34" i="23" s="1"/>
  <c r="D35" i="23"/>
  <c r="D36" i="23"/>
  <c r="D37" i="23"/>
  <c r="D38" i="23"/>
  <c r="D39" i="23"/>
  <c r="D40" i="23"/>
  <c r="L44" i="23"/>
  <c r="D5" i="24"/>
  <c r="C18" i="24"/>
  <c r="D6" i="24"/>
  <c r="D7" i="24"/>
  <c r="D8" i="24"/>
  <c r="D9" i="24"/>
  <c r="D10" i="24"/>
  <c r="D11" i="24"/>
  <c r="D12" i="24"/>
  <c r="D13" i="24"/>
  <c r="D14" i="24"/>
  <c r="D15" i="24"/>
  <c r="D16" i="24"/>
  <c r="D17" i="24"/>
  <c r="D18" i="24"/>
  <c r="D19" i="24"/>
  <c r="D20" i="24"/>
  <c r="D21" i="24"/>
  <c r="E21" i="24" s="1"/>
  <c r="D22" i="24"/>
  <c r="D23" i="24"/>
  <c r="D24" i="24"/>
  <c r="D25" i="24"/>
  <c r="D26" i="24"/>
  <c r="D27" i="24"/>
  <c r="D28" i="24"/>
  <c r="D29" i="24"/>
  <c r="D30" i="24"/>
  <c r="D31" i="24"/>
  <c r="D32" i="24"/>
  <c r="D33" i="24"/>
  <c r="D34" i="24"/>
  <c r="D35" i="24"/>
  <c r="D36" i="24"/>
  <c r="D37" i="24"/>
  <c r="E37" i="24" s="1"/>
  <c r="D38" i="24"/>
  <c r="D39" i="24"/>
  <c r="D40" i="24"/>
  <c r="L44" i="24"/>
  <c r="D5" i="25"/>
  <c r="C19" i="25"/>
  <c r="C44" i="25" s="1"/>
  <c r="D6" i="25"/>
  <c r="D7" i="25"/>
  <c r="D8" i="25"/>
  <c r="D9" i="25"/>
  <c r="D10" i="25"/>
  <c r="D11" i="25"/>
  <c r="D12" i="25"/>
  <c r="D13" i="25"/>
  <c r="D14" i="25"/>
  <c r="D15" i="25"/>
  <c r="D16" i="25"/>
  <c r="E16" i="25" s="1"/>
  <c r="D17" i="25"/>
  <c r="D18" i="25"/>
  <c r="D19" i="25"/>
  <c r="D20" i="25"/>
  <c r="D21" i="25"/>
  <c r="D22" i="25"/>
  <c r="D23" i="25"/>
  <c r="D24" i="25"/>
  <c r="D25" i="25"/>
  <c r="D26" i="25"/>
  <c r="D27" i="25"/>
  <c r="D28" i="25"/>
  <c r="D29" i="25"/>
  <c r="D30" i="25"/>
  <c r="D31" i="25"/>
  <c r="E31" i="25" s="1"/>
  <c r="D32" i="25"/>
  <c r="D33" i="25"/>
  <c r="D34" i="25"/>
  <c r="D35" i="25"/>
  <c r="D36" i="25"/>
  <c r="D37" i="25"/>
  <c r="D38" i="25"/>
  <c r="D39" i="25"/>
  <c r="D40" i="25"/>
  <c r="L44" i="25"/>
  <c r="D5" i="26"/>
  <c r="C20" i="26"/>
  <c r="C44" i="26" s="1"/>
  <c r="D6" i="26"/>
  <c r="D7" i="26"/>
  <c r="D8" i="26"/>
  <c r="D9" i="26"/>
  <c r="E9" i="26" s="1"/>
  <c r="D10" i="26"/>
  <c r="D11" i="26"/>
  <c r="D12" i="26"/>
  <c r="D13" i="26"/>
  <c r="D14" i="26"/>
  <c r="D15" i="26"/>
  <c r="D16" i="26"/>
  <c r="D17" i="26"/>
  <c r="D18" i="26"/>
  <c r="D19" i="26"/>
  <c r="D20" i="26"/>
  <c r="D21" i="26"/>
  <c r="D22" i="26"/>
  <c r="D23" i="26"/>
  <c r="D24" i="26"/>
  <c r="D25" i="26"/>
  <c r="E25" i="26" s="1"/>
  <c r="D26" i="26"/>
  <c r="D27" i="26"/>
  <c r="D28" i="26"/>
  <c r="D29" i="26"/>
  <c r="D30" i="26"/>
  <c r="D31" i="26"/>
  <c r="D32" i="26"/>
  <c r="D33" i="26"/>
  <c r="D34" i="26"/>
  <c r="D35" i="26"/>
  <c r="D36" i="26"/>
  <c r="D37" i="26"/>
  <c r="D38" i="26"/>
  <c r="D39" i="26"/>
  <c r="D40" i="26"/>
  <c r="L44" i="26"/>
  <c r="D5" i="27"/>
  <c r="C21" i="27"/>
  <c r="D6" i="27"/>
  <c r="D7" i="27"/>
  <c r="D8" i="27"/>
  <c r="D9" i="27"/>
  <c r="D10" i="27"/>
  <c r="D11" i="27"/>
  <c r="D12" i="27"/>
  <c r="D13" i="27"/>
  <c r="D14" i="27"/>
  <c r="D15" i="27"/>
  <c r="D16" i="27"/>
  <c r="D17" i="27"/>
  <c r="D18" i="27"/>
  <c r="D19" i="27"/>
  <c r="D20" i="27"/>
  <c r="D21" i="27"/>
  <c r="D22" i="27"/>
  <c r="D23" i="27"/>
  <c r="D24" i="27"/>
  <c r="D25" i="27"/>
  <c r="D26" i="27"/>
  <c r="D27" i="27"/>
  <c r="D28" i="27"/>
  <c r="D29" i="27"/>
  <c r="D30" i="27"/>
  <c r="D31" i="27"/>
  <c r="D32" i="27"/>
  <c r="D33" i="27"/>
  <c r="D34" i="27"/>
  <c r="D35" i="27"/>
  <c r="D36" i="27"/>
  <c r="D37" i="27"/>
  <c r="D38" i="27"/>
  <c r="D39" i="27"/>
  <c r="D40" i="27"/>
  <c r="L44" i="27"/>
  <c r="D5" i="28"/>
  <c r="C22" i="28"/>
  <c r="D6" i="28"/>
  <c r="D7" i="28"/>
  <c r="D8" i="28"/>
  <c r="D9" i="28"/>
  <c r="D10" i="28"/>
  <c r="D11" i="28"/>
  <c r="D12" i="28"/>
  <c r="D13" i="28"/>
  <c r="D14" i="28"/>
  <c r="D15" i="28"/>
  <c r="D16" i="28"/>
  <c r="D17" i="28"/>
  <c r="D18" i="28"/>
  <c r="D19" i="28"/>
  <c r="D20" i="28"/>
  <c r="D21" i="28"/>
  <c r="D22" i="28"/>
  <c r="D23" i="28"/>
  <c r="D24" i="28"/>
  <c r="E24" i="28" s="1"/>
  <c r="D25" i="28"/>
  <c r="D26" i="28"/>
  <c r="D27" i="28"/>
  <c r="D28" i="28"/>
  <c r="D29" i="28"/>
  <c r="D30" i="28"/>
  <c r="D31" i="28"/>
  <c r="D32" i="28"/>
  <c r="D33" i="28"/>
  <c r="D34" i="28"/>
  <c r="D35" i="28"/>
  <c r="D36" i="28"/>
  <c r="D37" i="28"/>
  <c r="D38" i="28"/>
  <c r="D39" i="28"/>
  <c r="D40" i="28"/>
  <c r="E40" i="28" s="1"/>
  <c r="L44" i="28"/>
  <c r="D5" i="29"/>
  <c r="C23" i="29"/>
  <c r="C44" i="29" s="1"/>
  <c r="D6" i="29"/>
  <c r="D7" i="29"/>
  <c r="D8" i="29"/>
  <c r="D9" i="29"/>
  <c r="D10" i="29"/>
  <c r="D11" i="29"/>
  <c r="D12" i="29"/>
  <c r="D13" i="29"/>
  <c r="D14" i="29"/>
  <c r="D15" i="29"/>
  <c r="D16" i="29"/>
  <c r="D17" i="29"/>
  <c r="D18" i="29"/>
  <c r="D19" i="29"/>
  <c r="D20" i="29"/>
  <c r="D21" i="29"/>
  <c r="D22" i="29"/>
  <c r="D23" i="29"/>
  <c r="D24" i="29"/>
  <c r="D25" i="29"/>
  <c r="D26" i="29"/>
  <c r="D27" i="29"/>
  <c r="D28" i="29"/>
  <c r="D29" i="29"/>
  <c r="D30" i="29"/>
  <c r="D31" i="29"/>
  <c r="D32" i="29"/>
  <c r="D33" i="29"/>
  <c r="D34" i="29"/>
  <c r="D35" i="29"/>
  <c r="D36" i="29"/>
  <c r="D37" i="29"/>
  <c r="D38" i="29"/>
  <c r="D39" i="29"/>
  <c r="D40" i="29"/>
  <c r="L44" i="29"/>
  <c r="D5" i="31"/>
  <c r="C25" i="31"/>
  <c r="D6" i="31"/>
  <c r="D7" i="31"/>
  <c r="D8" i="31"/>
  <c r="D9" i="31"/>
  <c r="D10" i="31"/>
  <c r="D11" i="31"/>
  <c r="D12" i="31"/>
  <c r="D13" i="31"/>
  <c r="D14" i="31"/>
  <c r="D15" i="31"/>
  <c r="D16" i="31"/>
  <c r="D17" i="31"/>
  <c r="D18" i="31"/>
  <c r="D19" i="31"/>
  <c r="D20" i="31"/>
  <c r="D21" i="31"/>
  <c r="D22" i="31"/>
  <c r="D23" i="31"/>
  <c r="D24" i="31"/>
  <c r="D25" i="31"/>
  <c r="D26" i="31"/>
  <c r="D27" i="31"/>
  <c r="D28" i="31"/>
  <c r="D29" i="31"/>
  <c r="D30" i="31"/>
  <c r="D31" i="31"/>
  <c r="D32" i="31"/>
  <c r="D33" i="31"/>
  <c r="D34" i="31"/>
  <c r="D35" i="31"/>
  <c r="D36" i="31"/>
  <c r="D37" i="31"/>
  <c r="D38" i="31"/>
  <c r="D39" i="31"/>
  <c r="D40" i="31"/>
  <c r="L44" i="31"/>
  <c r="D5" i="30"/>
  <c r="C24" i="30"/>
  <c r="C44" i="30" s="1"/>
  <c r="D6" i="30"/>
  <c r="D7" i="30"/>
  <c r="D8" i="30"/>
  <c r="D9" i="30"/>
  <c r="D10" i="30"/>
  <c r="D11" i="30"/>
  <c r="D12" i="30"/>
  <c r="D13" i="30"/>
  <c r="E13" i="30" s="1"/>
  <c r="D14" i="30"/>
  <c r="D15" i="30"/>
  <c r="D16" i="30"/>
  <c r="D17" i="30"/>
  <c r="D18" i="30"/>
  <c r="E18" i="30" s="1"/>
  <c r="D19" i="30"/>
  <c r="D20" i="30"/>
  <c r="D21" i="30"/>
  <c r="D22" i="30"/>
  <c r="D23" i="30"/>
  <c r="D24" i="30"/>
  <c r="D25" i="30"/>
  <c r="D26" i="30"/>
  <c r="D27" i="30"/>
  <c r="D28" i="30"/>
  <c r="D29" i="30"/>
  <c r="D30" i="30"/>
  <c r="D31" i="30"/>
  <c r="D32" i="30"/>
  <c r="D33" i="30"/>
  <c r="D34" i="30"/>
  <c r="E34" i="30" s="1"/>
  <c r="D35" i="30"/>
  <c r="D36" i="30"/>
  <c r="D37" i="30"/>
  <c r="D38" i="30"/>
  <c r="D39" i="30"/>
  <c r="E39" i="30" s="1"/>
  <c r="D40" i="30"/>
  <c r="L44" i="30"/>
  <c r="D5" i="32"/>
  <c r="C26" i="32"/>
  <c r="C44" i="32" s="1"/>
  <c r="D6" i="32"/>
  <c r="D7" i="32"/>
  <c r="D8" i="32"/>
  <c r="D9" i="32"/>
  <c r="D10" i="32"/>
  <c r="D11" i="32"/>
  <c r="D12" i="32"/>
  <c r="D13" i="32"/>
  <c r="D14" i="32"/>
  <c r="D15" i="32"/>
  <c r="D16" i="32"/>
  <c r="D17" i="32"/>
  <c r="D18" i="32"/>
  <c r="D19" i="32"/>
  <c r="D20" i="32"/>
  <c r="D21" i="32"/>
  <c r="D22" i="32"/>
  <c r="D23" i="32"/>
  <c r="D24" i="32"/>
  <c r="D25" i="32"/>
  <c r="D26" i="32"/>
  <c r="D27" i="32"/>
  <c r="D28" i="32"/>
  <c r="D29" i="32"/>
  <c r="D30" i="32"/>
  <c r="D31" i="32"/>
  <c r="D32" i="32"/>
  <c r="D33" i="32"/>
  <c r="D34" i="32"/>
  <c r="D35" i="32"/>
  <c r="D36" i="32"/>
  <c r="D37" i="32"/>
  <c r="D38" i="32"/>
  <c r="D39" i="32"/>
  <c r="D40" i="32"/>
  <c r="L44" i="32"/>
  <c r="D5" i="33"/>
  <c r="C27" i="33"/>
  <c r="C44" i="33" s="1"/>
  <c r="D6" i="33"/>
  <c r="D7" i="33"/>
  <c r="D8" i="33"/>
  <c r="D9" i="33"/>
  <c r="D10" i="33"/>
  <c r="D11" i="33"/>
  <c r="D12" i="33"/>
  <c r="D13" i="33"/>
  <c r="D14" i="33"/>
  <c r="D15" i="33"/>
  <c r="D16" i="33"/>
  <c r="D17" i="33"/>
  <c r="D18" i="33"/>
  <c r="D19" i="33"/>
  <c r="D20" i="33"/>
  <c r="D21" i="33"/>
  <c r="D22" i="33"/>
  <c r="D23" i="33"/>
  <c r="D24" i="33"/>
  <c r="D25" i="33"/>
  <c r="D26" i="33"/>
  <c r="D27" i="33"/>
  <c r="D28" i="33"/>
  <c r="D29" i="33"/>
  <c r="D30" i="33"/>
  <c r="D31" i="33"/>
  <c r="D32" i="33"/>
  <c r="E32" i="33" s="1"/>
  <c r="D33" i="33"/>
  <c r="D34" i="33"/>
  <c r="D35" i="33"/>
  <c r="D36" i="33"/>
  <c r="D37" i="33"/>
  <c r="D38" i="33"/>
  <c r="D39" i="33"/>
  <c r="D40" i="33"/>
  <c r="L44" i="33"/>
  <c r="D5" i="34"/>
  <c r="C28" i="34"/>
  <c r="D6" i="34"/>
  <c r="D7" i="34"/>
  <c r="D8" i="34"/>
  <c r="D9" i="34"/>
  <c r="D10" i="34"/>
  <c r="D11" i="34"/>
  <c r="D12" i="34"/>
  <c r="D13" i="34"/>
  <c r="D14" i="34"/>
  <c r="D15" i="34"/>
  <c r="D16" i="34"/>
  <c r="D17" i="34"/>
  <c r="D18" i="34"/>
  <c r="D19" i="34"/>
  <c r="D20" i="34"/>
  <c r="D21" i="34"/>
  <c r="D22" i="34"/>
  <c r="D23" i="34"/>
  <c r="D24" i="34"/>
  <c r="D25" i="34"/>
  <c r="D26" i="34"/>
  <c r="D27" i="34"/>
  <c r="D28" i="34"/>
  <c r="D29" i="34"/>
  <c r="D30" i="34"/>
  <c r="D31" i="34"/>
  <c r="D32" i="34"/>
  <c r="D33" i="34"/>
  <c r="D34" i="34"/>
  <c r="D35" i="34"/>
  <c r="D36" i="34"/>
  <c r="D37" i="34"/>
  <c r="D38" i="34"/>
  <c r="D39" i="34"/>
  <c r="D40" i="34"/>
  <c r="L44" i="34"/>
  <c r="D5" i="35"/>
  <c r="C29" i="35"/>
  <c r="C44" i="35" s="1"/>
  <c r="D6" i="35"/>
  <c r="D7" i="35"/>
  <c r="D8" i="35"/>
  <c r="D9" i="35"/>
  <c r="D10" i="35"/>
  <c r="D11" i="35"/>
  <c r="D12" i="35"/>
  <c r="D13" i="35"/>
  <c r="D14" i="35"/>
  <c r="D15" i="35"/>
  <c r="D16" i="35"/>
  <c r="D17" i="35"/>
  <c r="D18" i="35"/>
  <c r="D19" i="35"/>
  <c r="D20" i="35"/>
  <c r="D21" i="35"/>
  <c r="D22" i="35"/>
  <c r="D23" i="35"/>
  <c r="D24" i="35"/>
  <c r="D25" i="35"/>
  <c r="D26" i="35"/>
  <c r="D27" i="35"/>
  <c r="D28" i="35"/>
  <c r="D29" i="35"/>
  <c r="D30" i="35"/>
  <c r="D31" i="35"/>
  <c r="D32" i="35"/>
  <c r="D33" i="35"/>
  <c r="D34" i="35"/>
  <c r="D35" i="35"/>
  <c r="D36" i="35"/>
  <c r="D37" i="35"/>
  <c r="D38" i="35"/>
  <c r="D39" i="35"/>
  <c r="D40" i="35"/>
  <c r="L44" i="35"/>
  <c r="D5" i="36"/>
  <c r="E5" i="36" s="1"/>
  <c r="C30" i="36"/>
  <c r="C44" i="36" s="1"/>
  <c r="D6" i="36"/>
  <c r="D7" i="36"/>
  <c r="D8" i="36"/>
  <c r="D9" i="36"/>
  <c r="D10" i="36"/>
  <c r="D11" i="36"/>
  <c r="D12" i="36"/>
  <c r="D13" i="36"/>
  <c r="E13" i="36" s="1"/>
  <c r="D14" i="36"/>
  <c r="D15" i="36"/>
  <c r="D16" i="36"/>
  <c r="D17" i="36"/>
  <c r="D18" i="36"/>
  <c r="D19" i="36"/>
  <c r="D20" i="36"/>
  <c r="E20" i="36" s="1"/>
  <c r="D21" i="36"/>
  <c r="D22" i="36"/>
  <c r="D23" i="36"/>
  <c r="D24" i="36"/>
  <c r="D25" i="36"/>
  <c r="D26" i="36"/>
  <c r="D27" i="36"/>
  <c r="D28" i="36"/>
  <c r="D29" i="36"/>
  <c r="D30" i="36"/>
  <c r="D31" i="36"/>
  <c r="D32" i="36"/>
  <c r="D33" i="36"/>
  <c r="D34" i="36"/>
  <c r="D35" i="36"/>
  <c r="D36" i="36"/>
  <c r="D37" i="36"/>
  <c r="D38" i="36"/>
  <c r="D39" i="36"/>
  <c r="D40" i="36"/>
  <c r="L44" i="36"/>
  <c r="D5" i="37"/>
  <c r="C31" i="37"/>
  <c r="C44" i="37" s="1"/>
  <c r="D6" i="37"/>
  <c r="D7" i="37"/>
  <c r="D8" i="37"/>
  <c r="D9" i="37"/>
  <c r="D10" i="37"/>
  <c r="D11" i="37"/>
  <c r="D12" i="37"/>
  <c r="D13" i="37"/>
  <c r="D14" i="37"/>
  <c r="D15" i="37"/>
  <c r="D16" i="37"/>
  <c r="D17" i="37"/>
  <c r="D18" i="37"/>
  <c r="D19" i="37"/>
  <c r="D20" i="37"/>
  <c r="D21" i="37"/>
  <c r="D22" i="37"/>
  <c r="D23" i="37"/>
  <c r="D24" i="37"/>
  <c r="D25" i="37"/>
  <c r="D26" i="37"/>
  <c r="D27" i="37"/>
  <c r="D28" i="37"/>
  <c r="D29" i="37"/>
  <c r="D30" i="37"/>
  <c r="D31" i="37"/>
  <c r="D32" i="37"/>
  <c r="D33" i="37"/>
  <c r="L44" i="37"/>
  <c r="D5" i="38"/>
  <c r="C32" i="38"/>
  <c r="C44" i="38" s="1"/>
  <c r="D6" i="38"/>
  <c r="D7" i="38"/>
  <c r="D8" i="38"/>
  <c r="D9" i="38"/>
  <c r="D10" i="38"/>
  <c r="D11" i="38"/>
  <c r="D12" i="38"/>
  <c r="D13" i="38"/>
  <c r="D14" i="38"/>
  <c r="D15" i="38"/>
  <c r="E15" i="38" s="1"/>
  <c r="D16" i="38"/>
  <c r="D17" i="38"/>
  <c r="D18" i="38"/>
  <c r="D19" i="38"/>
  <c r="D20" i="38"/>
  <c r="D21" i="38"/>
  <c r="D22" i="38"/>
  <c r="D23" i="38"/>
  <c r="D24" i="38"/>
  <c r="D25" i="38"/>
  <c r="D26" i="38"/>
  <c r="D27" i="38"/>
  <c r="D28" i="38"/>
  <c r="D29" i="38"/>
  <c r="D30" i="38"/>
  <c r="D31" i="38"/>
  <c r="E31" i="38" s="1"/>
  <c r="D32" i="38"/>
  <c r="D33" i="38"/>
  <c r="D34" i="38"/>
  <c r="D35" i="38"/>
  <c r="D36" i="38"/>
  <c r="D37" i="38"/>
  <c r="D38" i="38"/>
  <c r="D39" i="38"/>
  <c r="D40" i="38"/>
  <c r="L44" i="38"/>
  <c r="D5" i="39"/>
  <c r="C33" i="39"/>
  <c r="C44" i="39" s="1"/>
  <c r="D6" i="39"/>
  <c r="D7" i="39"/>
  <c r="D8" i="39"/>
  <c r="D9" i="39"/>
  <c r="D10" i="39"/>
  <c r="D11" i="39"/>
  <c r="D12" i="39"/>
  <c r="D13" i="39"/>
  <c r="D14" i="39"/>
  <c r="D15" i="39"/>
  <c r="D16" i="39"/>
  <c r="D17" i="39"/>
  <c r="D18" i="39"/>
  <c r="D19" i="39"/>
  <c r="D20" i="39"/>
  <c r="D21" i="39"/>
  <c r="D22" i="39"/>
  <c r="D23" i="39"/>
  <c r="D24" i="39"/>
  <c r="D25" i="39"/>
  <c r="D26" i="39"/>
  <c r="D27" i="39"/>
  <c r="D28" i="39"/>
  <c r="D29" i="39"/>
  <c r="D30" i="39"/>
  <c r="D31" i="39"/>
  <c r="D32" i="39"/>
  <c r="D33" i="39"/>
  <c r="D34" i="39"/>
  <c r="D35" i="39"/>
  <c r="D36" i="39"/>
  <c r="D37" i="39"/>
  <c r="D38" i="39"/>
  <c r="D39" i="39"/>
  <c r="D40" i="39"/>
  <c r="L44" i="39"/>
  <c r="D5" i="40"/>
  <c r="C34" i="40"/>
  <c r="C44" i="40" s="1"/>
  <c r="D6" i="40"/>
  <c r="D7" i="40"/>
  <c r="D8" i="40"/>
  <c r="D9" i="40"/>
  <c r="D10" i="40"/>
  <c r="D11" i="40"/>
  <c r="E11" i="40" s="1"/>
  <c r="D12" i="40"/>
  <c r="D13" i="40"/>
  <c r="D14" i="40"/>
  <c r="D15" i="40"/>
  <c r="D16" i="40"/>
  <c r="D17" i="40"/>
  <c r="D18" i="40"/>
  <c r="D19" i="40"/>
  <c r="D20" i="40"/>
  <c r="D21" i="40"/>
  <c r="E21" i="40" s="1"/>
  <c r="D22" i="40"/>
  <c r="D23" i="40"/>
  <c r="D24" i="40"/>
  <c r="D25" i="40"/>
  <c r="D26" i="40"/>
  <c r="E26" i="40" s="1"/>
  <c r="D27" i="40"/>
  <c r="E27" i="40" s="1"/>
  <c r="D28" i="40"/>
  <c r="D29" i="40"/>
  <c r="D30" i="40"/>
  <c r="D31" i="40"/>
  <c r="D32" i="40"/>
  <c r="D33" i="40"/>
  <c r="D34" i="40"/>
  <c r="D35" i="40"/>
  <c r="D36" i="40"/>
  <c r="D37" i="40"/>
  <c r="E37" i="40" s="1"/>
  <c r="D38" i="40"/>
  <c r="D39" i="40"/>
  <c r="D40" i="40"/>
  <c r="L44" i="40"/>
  <c r="D5" i="41"/>
  <c r="C35" i="41"/>
  <c r="C44" i="41" s="1"/>
  <c r="D6" i="41"/>
  <c r="D7" i="41"/>
  <c r="D8" i="41"/>
  <c r="D9" i="41"/>
  <c r="D10" i="41"/>
  <c r="D11" i="41"/>
  <c r="D12" i="41"/>
  <c r="E12" i="41" s="1"/>
  <c r="D13" i="41"/>
  <c r="E13" i="41" s="1"/>
  <c r="D14" i="41"/>
  <c r="D15" i="41"/>
  <c r="D16" i="41"/>
  <c r="D17" i="41"/>
  <c r="D18" i="41"/>
  <c r="D19" i="41"/>
  <c r="D20" i="41"/>
  <c r="D21" i="41"/>
  <c r="E21" i="41" s="1"/>
  <c r="D22" i="41"/>
  <c r="D23" i="41"/>
  <c r="D24" i="41"/>
  <c r="D25" i="41"/>
  <c r="D26" i="41"/>
  <c r="D27" i="41"/>
  <c r="D28" i="41"/>
  <c r="D29" i="41"/>
  <c r="E29" i="41" s="1"/>
  <c r="D30" i="41"/>
  <c r="D31" i="41"/>
  <c r="D32" i="41"/>
  <c r="D33" i="41"/>
  <c r="D34" i="41"/>
  <c r="D35" i="41"/>
  <c r="D36" i="41"/>
  <c r="D37" i="41"/>
  <c r="E37" i="41" s="1"/>
  <c r="D38" i="41"/>
  <c r="D39" i="41"/>
  <c r="D40" i="41"/>
  <c r="L44" i="41"/>
  <c r="D5" i="42"/>
  <c r="C36" i="42"/>
  <c r="E26" i="42" s="1"/>
  <c r="D6" i="42"/>
  <c r="D7" i="42"/>
  <c r="E7" i="42" s="1"/>
  <c r="D8" i="42"/>
  <c r="D9" i="42"/>
  <c r="D10" i="42"/>
  <c r="D11" i="42"/>
  <c r="D12" i="42"/>
  <c r="D13" i="42"/>
  <c r="D14" i="42"/>
  <c r="D15" i="42"/>
  <c r="E15" i="42" s="1"/>
  <c r="D16" i="42"/>
  <c r="D17" i="42"/>
  <c r="D18" i="42"/>
  <c r="D19" i="42"/>
  <c r="D20" i="42"/>
  <c r="D21" i="42"/>
  <c r="E21" i="42" s="1"/>
  <c r="D22" i="42"/>
  <c r="D23" i="42"/>
  <c r="E23" i="42" s="1"/>
  <c r="D24" i="42"/>
  <c r="D25" i="42"/>
  <c r="D26" i="42"/>
  <c r="D27" i="42"/>
  <c r="D28" i="42"/>
  <c r="D29" i="42"/>
  <c r="D30" i="42"/>
  <c r="D31" i="42"/>
  <c r="D32" i="42"/>
  <c r="D33" i="42"/>
  <c r="D34" i="42"/>
  <c r="D35" i="42"/>
  <c r="D36" i="42"/>
  <c r="D37" i="42"/>
  <c r="E37" i="42" s="1"/>
  <c r="D38" i="42"/>
  <c r="D39" i="42"/>
  <c r="D40" i="42"/>
  <c r="L44" i="42"/>
  <c r="D5" i="44"/>
  <c r="C37" i="44"/>
  <c r="C44" i="44" s="1"/>
  <c r="D6" i="44"/>
  <c r="D7" i="44"/>
  <c r="D8" i="44"/>
  <c r="D9" i="44"/>
  <c r="D10" i="44"/>
  <c r="D11" i="44"/>
  <c r="D12" i="44"/>
  <c r="E12" i="44" s="1"/>
  <c r="D13" i="44"/>
  <c r="E13" i="44" s="1"/>
  <c r="D14" i="44"/>
  <c r="D15" i="44"/>
  <c r="E15" i="44" s="1"/>
  <c r="D16" i="44"/>
  <c r="D17" i="44"/>
  <c r="E17" i="44" s="1"/>
  <c r="D18" i="44"/>
  <c r="D19" i="44"/>
  <c r="D20" i="44"/>
  <c r="D21" i="44"/>
  <c r="D22" i="44"/>
  <c r="D23" i="44"/>
  <c r="V23" i="44"/>
  <c r="D24" i="44"/>
  <c r="E24" i="44" s="1"/>
  <c r="D25" i="44"/>
  <c r="D26" i="44"/>
  <c r="D27" i="44"/>
  <c r="D28" i="44"/>
  <c r="D29" i="44"/>
  <c r="D30" i="44"/>
  <c r="D31" i="44"/>
  <c r="D32" i="44"/>
  <c r="E32" i="44" s="1"/>
  <c r="D33" i="44"/>
  <c r="D34" i="44"/>
  <c r="D35" i="44"/>
  <c r="D36" i="44"/>
  <c r="D37" i="44"/>
  <c r="D38" i="44"/>
  <c r="D39" i="44"/>
  <c r="D40" i="44"/>
  <c r="E40" i="44" s="1"/>
  <c r="L44" i="44"/>
  <c r="D5" i="43"/>
  <c r="C38" i="43"/>
  <c r="C44" i="43" s="1"/>
  <c r="D6" i="43"/>
  <c r="D7" i="43"/>
  <c r="D8" i="43"/>
  <c r="D9" i="43"/>
  <c r="D10" i="43"/>
  <c r="E10" i="43" s="1"/>
  <c r="D11" i="43"/>
  <c r="D12" i="43"/>
  <c r="D13" i="43"/>
  <c r="D14" i="43"/>
  <c r="D15" i="43"/>
  <c r="D16" i="43"/>
  <c r="D17" i="43"/>
  <c r="D18" i="43"/>
  <c r="D19" i="43"/>
  <c r="D20" i="43"/>
  <c r="D21" i="43"/>
  <c r="D22" i="43"/>
  <c r="D23" i="43"/>
  <c r="D24" i="43"/>
  <c r="D25" i="43"/>
  <c r="D26" i="43"/>
  <c r="E26" i="43" s="1"/>
  <c r="D27" i="43"/>
  <c r="D28" i="43"/>
  <c r="D29" i="43"/>
  <c r="D30" i="43"/>
  <c r="D31" i="43"/>
  <c r="D32" i="43"/>
  <c r="D33" i="43"/>
  <c r="D34" i="43"/>
  <c r="E34" i="43" s="1"/>
  <c r="D35" i="43"/>
  <c r="D36" i="43"/>
  <c r="D37" i="43"/>
  <c r="D38" i="43"/>
  <c r="D39" i="43"/>
  <c r="D40" i="43"/>
  <c r="D44" i="43"/>
  <c r="L44" i="43"/>
  <c r="O28" i="4"/>
  <c r="P28" i="4" s="1"/>
  <c r="C28" i="4" s="1"/>
  <c r="P25" i="24" s="1"/>
  <c r="O8" i="4"/>
  <c r="P8" i="4" s="1"/>
  <c r="C8" i="4" s="1"/>
  <c r="O30" i="4"/>
  <c r="P30" i="4" s="1"/>
  <c r="C30" i="4" s="1"/>
  <c r="O14" i="4"/>
  <c r="P14" i="4" s="1"/>
  <c r="C14" i="4" s="1"/>
  <c r="F11" i="33" s="1"/>
  <c r="O15" i="4"/>
  <c r="P15" i="4" s="1"/>
  <c r="C15" i="4" s="1"/>
  <c r="F12" i="14" s="1"/>
  <c r="X34" i="15"/>
  <c r="X34" i="32"/>
  <c r="V26" i="51"/>
  <c r="V26" i="18"/>
  <c r="V26" i="22"/>
  <c r="V26" i="30"/>
  <c r="V26" i="37"/>
  <c r="V26" i="43"/>
  <c r="V26" i="17"/>
  <c r="V26" i="27"/>
  <c r="V26" i="31"/>
  <c r="V26" i="40"/>
  <c r="X34" i="49"/>
  <c r="V24" i="50"/>
  <c r="V23" i="49"/>
  <c r="V23" i="8"/>
  <c r="E6" i="44"/>
  <c r="E26" i="34"/>
  <c r="E31" i="34"/>
  <c r="E18" i="28"/>
  <c r="E6" i="26"/>
  <c r="E33" i="26"/>
  <c r="E37" i="26"/>
  <c r="E34" i="26"/>
  <c r="E18" i="26"/>
  <c r="E10" i="26"/>
  <c r="E17" i="26"/>
  <c r="E22" i="26"/>
  <c r="E19" i="25"/>
  <c r="E6" i="25"/>
  <c r="E35" i="25"/>
  <c r="E39" i="25"/>
  <c r="E40" i="25"/>
  <c r="E36" i="25"/>
  <c r="E14" i="25"/>
  <c r="E38" i="25"/>
  <c r="E8" i="25"/>
  <c r="E17" i="23"/>
  <c r="E16" i="23"/>
  <c r="E13" i="23"/>
  <c r="E22" i="23"/>
  <c r="E6" i="23"/>
  <c r="E33" i="23"/>
  <c r="E9" i="23"/>
  <c r="E17" i="19"/>
  <c r="E40" i="18"/>
  <c r="E29" i="18"/>
  <c r="E13" i="18"/>
  <c r="E27" i="18"/>
  <c r="E31" i="18"/>
  <c r="E36" i="18"/>
  <c r="E20" i="18"/>
  <c r="E27" i="17"/>
  <c r="E39" i="17"/>
  <c r="E7" i="17"/>
  <c r="E13" i="16"/>
  <c r="E8" i="16"/>
  <c r="E21" i="16"/>
  <c r="E39" i="15"/>
  <c r="E10" i="15"/>
  <c r="E5" i="15"/>
  <c r="E35" i="15"/>
  <c r="E6" i="15"/>
  <c r="E5" i="12"/>
  <c r="E7" i="12"/>
  <c r="E12" i="12"/>
  <c r="E16" i="12"/>
  <c r="E8" i="12"/>
  <c r="E29" i="12"/>
  <c r="E40" i="12"/>
  <c r="E14" i="12"/>
  <c r="E37" i="13"/>
  <c r="E33" i="13"/>
  <c r="E14" i="13"/>
  <c r="E24" i="13"/>
  <c r="E18" i="13"/>
  <c r="E9" i="13"/>
  <c r="E28" i="13"/>
  <c r="E17" i="13"/>
  <c r="E6" i="13"/>
  <c r="E29" i="8"/>
  <c r="E28" i="8"/>
  <c r="E16" i="8"/>
  <c r="E31" i="8"/>
  <c r="E20" i="8"/>
  <c r="E6" i="8"/>
  <c r="E40" i="8"/>
  <c r="E32" i="8"/>
  <c r="E30" i="8"/>
  <c r="E21" i="8"/>
  <c r="E15" i="8"/>
  <c r="D36" i="4"/>
  <c r="F25" i="29"/>
  <c r="F25" i="21"/>
  <c r="P25" i="42"/>
  <c r="F25" i="44"/>
  <c r="F25" i="30"/>
  <c r="P25" i="38"/>
  <c r="F25" i="28"/>
  <c r="P25" i="27"/>
  <c r="F25" i="19"/>
  <c r="P25" i="30"/>
  <c r="F25" i="14"/>
  <c r="P25" i="36"/>
  <c r="E12" i="30"/>
  <c r="E20" i="30"/>
  <c r="E24" i="30"/>
  <c r="E33" i="30"/>
  <c r="E32" i="30"/>
  <c r="X34" i="8"/>
  <c r="X34" i="31"/>
  <c r="X34" i="44"/>
  <c r="X34" i="23"/>
  <c r="X34" i="38"/>
  <c r="F12" i="21"/>
  <c r="F12" i="30"/>
  <c r="F12" i="35"/>
  <c r="F12" i="41"/>
  <c r="F12" i="15"/>
  <c r="F12" i="25"/>
  <c r="F12" i="34"/>
  <c r="F12" i="39"/>
  <c r="P12" i="42"/>
  <c r="F12" i="18"/>
  <c r="P12" i="21"/>
  <c r="P12" i="31"/>
  <c r="P12" i="37"/>
  <c r="F12" i="44"/>
  <c r="E40" i="40"/>
  <c r="E28" i="40"/>
  <c r="E16" i="40"/>
  <c r="E23" i="40"/>
  <c r="E8" i="22"/>
  <c r="E19" i="22"/>
  <c r="E35" i="44"/>
  <c r="E8" i="44"/>
  <c r="E14" i="44"/>
  <c r="E16" i="44"/>
  <c r="E18" i="44"/>
  <c r="E21" i="44"/>
  <c r="E22" i="44"/>
  <c r="E25" i="44"/>
  <c r="E28" i="44"/>
  <c r="E31" i="44"/>
  <c r="E36" i="44"/>
  <c r="E33" i="44"/>
  <c r="E18" i="34"/>
  <c r="E14" i="34"/>
  <c r="E12" i="33"/>
  <c r="G12" i="33" s="1"/>
  <c r="E15" i="33"/>
  <c r="E16" i="33"/>
  <c r="E21" i="33"/>
  <c r="E25" i="33"/>
  <c r="E30" i="33"/>
  <c r="E33" i="33"/>
  <c r="E18" i="24"/>
  <c r="E31" i="16"/>
  <c r="E28" i="16"/>
  <c r="E39" i="16"/>
  <c r="E33" i="16"/>
  <c r="E35" i="16"/>
  <c r="E32" i="16"/>
  <c r="E40" i="16"/>
  <c r="E37" i="16"/>
  <c r="E24" i="16"/>
  <c r="E20" i="16"/>
  <c r="E16" i="16"/>
  <c r="E23" i="16"/>
  <c r="E19" i="16"/>
  <c r="E15" i="16"/>
  <c r="E28" i="29"/>
  <c r="N8" i="14"/>
  <c r="N8" i="15"/>
  <c r="N8" i="17"/>
  <c r="N8" i="20"/>
  <c r="N8" i="19"/>
  <c r="N8" i="21"/>
  <c r="N8" i="23"/>
  <c r="N8" i="25"/>
  <c r="N8" i="35"/>
  <c r="N8" i="41"/>
  <c r="N8" i="44"/>
  <c r="N8" i="18"/>
  <c r="N8" i="27"/>
  <c r="N8" i="30"/>
  <c r="N8" i="33"/>
  <c r="N8" i="38"/>
  <c r="N8" i="12"/>
  <c r="N8" i="31"/>
  <c r="N8" i="39"/>
  <c r="N8" i="43"/>
  <c r="E30" i="36"/>
  <c r="E31" i="36"/>
  <c r="N28" i="12"/>
  <c r="N28" i="24"/>
  <c r="N28" i="16"/>
  <c r="V23" i="13"/>
  <c r="V23" i="19"/>
  <c r="V23" i="31"/>
  <c r="V23" i="38"/>
  <c r="E38" i="15"/>
  <c r="V24" i="14"/>
  <c r="V24" i="15"/>
  <c r="V24" i="21"/>
  <c r="V24" i="24"/>
  <c r="E26" i="23"/>
  <c r="E26" i="15"/>
  <c r="E30" i="15"/>
  <c r="E12" i="15"/>
  <c r="G12" i="15" s="1"/>
  <c r="E15" i="15"/>
  <c r="E18" i="15"/>
  <c r="E19" i="15"/>
  <c r="E23" i="15"/>
  <c r="E25" i="15"/>
  <c r="E27" i="15"/>
  <c r="E34" i="15"/>
  <c r="E31" i="15"/>
  <c r="N18" i="16"/>
  <c r="E14" i="17"/>
  <c r="E15" i="17"/>
  <c r="E17" i="17"/>
  <c r="E18" i="17"/>
  <c r="E22" i="17"/>
  <c r="E23" i="17"/>
  <c r="L44" i="50"/>
  <c r="L44" i="12"/>
  <c r="E13" i="12"/>
  <c r="E22" i="12"/>
  <c r="N28" i="31"/>
  <c r="N28" i="37"/>
  <c r="N28" i="44"/>
  <c r="N28" i="13"/>
  <c r="N20" i="29"/>
  <c r="N20" i="16"/>
  <c r="N20" i="22"/>
  <c r="N20" i="25"/>
  <c r="N20" i="31"/>
  <c r="N20" i="14"/>
  <c r="N20" i="20"/>
  <c r="N20" i="26"/>
  <c r="N20" i="27"/>
  <c r="N20" i="33"/>
  <c r="N20" i="37"/>
  <c r="N20" i="44"/>
  <c r="N20" i="43"/>
  <c r="N20" i="15"/>
  <c r="N20" i="18"/>
  <c r="N20" i="34"/>
  <c r="N20" i="40"/>
  <c r="N20" i="42"/>
  <c r="N20" i="21"/>
  <c r="N20" i="23"/>
  <c r="N20" i="24"/>
  <c r="N20" i="32"/>
  <c r="N20" i="38"/>
  <c r="N20" i="39"/>
  <c r="N20" i="8"/>
  <c r="N20" i="28"/>
  <c r="N20" i="30"/>
  <c r="N20" i="36"/>
  <c r="N20" i="12"/>
  <c r="N20" i="50"/>
  <c r="N20" i="52"/>
  <c r="N30" i="23"/>
  <c r="N30" i="30"/>
  <c r="N30" i="20"/>
  <c r="N30" i="42"/>
  <c r="N30" i="19"/>
  <c r="N16" i="12"/>
  <c r="N8" i="24"/>
  <c r="N8" i="28"/>
  <c r="N8" i="29"/>
  <c r="N8" i="32"/>
  <c r="N18" i="24"/>
  <c r="N18" i="32"/>
  <c r="N18" i="30"/>
  <c r="X8" i="21"/>
  <c r="X28" i="32"/>
  <c r="X28" i="50"/>
  <c r="X8" i="36"/>
  <c r="X7" i="37"/>
  <c r="V13" i="16"/>
  <c r="V13" i="20"/>
  <c r="V13" i="26"/>
  <c r="V13" i="35"/>
  <c r="V13" i="37"/>
  <c r="V13" i="42"/>
  <c r="V13" i="17"/>
  <c r="V13" i="24"/>
  <c r="V13" i="30"/>
  <c r="V13" i="27"/>
  <c r="V13" i="38"/>
  <c r="V13" i="43"/>
  <c r="V13" i="49"/>
  <c r="V13" i="33"/>
  <c r="V13" i="48"/>
  <c r="X36" i="40"/>
  <c r="V16" i="21"/>
  <c r="V13" i="50"/>
  <c r="X12" i="23"/>
  <c r="V27" i="31"/>
  <c r="V12" i="20"/>
  <c r="V12" i="26"/>
  <c r="V12" i="28"/>
  <c r="V12" i="35"/>
  <c r="V12" i="36"/>
  <c r="V12" i="37"/>
  <c r="V12" i="41"/>
  <c r="V12" i="42"/>
  <c r="V28" i="25"/>
  <c r="V28" i="27"/>
  <c r="V28" i="28"/>
  <c r="V28" i="29"/>
  <c r="V23" i="29"/>
  <c r="V18" i="24"/>
  <c r="V18" i="29"/>
  <c r="E41" i="4"/>
  <c r="X38" i="14" s="1"/>
  <c r="N16" i="17"/>
  <c r="N30" i="33"/>
  <c r="N28" i="35"/>
  <c r="N20" i="17"/>
  <c r="N20" i="19"/>
  <c r="N20" i="35"/>
  <c r="N18" i="20"/>
  <c r="N18" i="35"/>
  <c r="N18" i="34"/>
  <c r="N8" i="22"/>
  <c r="N8" i="26"/>
  <c r="N8" i="34"/>
  <c r="N8" i="16"/>
  <c r="N8" i="36"/>
  <c r="N8" i="37"/>
  <c r="D10" i="4"/>
  <c r="V7" i="25" s="1"/>
  <c r="D11" i="4"/>
  <c r="D12" i="4"/>
  <c r="D13" i="4"/>
  <c r="V10" i="30" s="1"/>
  <c r="D14" i="4"/>
  <c r="D37" i="4"/>
  <c r="D39" i="4"/>
  <c r="V36" i="23" s="1"/>
  <c r="X36" i="38"/>
  <c r="V33" i="15"/>
  <c r="V32" i="23"/>
  <c r="V32" i="31"/>
  <c r="V32" i="32"/>
  <c r="V32" i="21"/>
  <c r="V32" i="29"/>
  <c r="V32" i="41"/>
  <c r="V32" i="44"/>
  <c r="V32" i="13"/>
  <c r="V32" i="42"/>
  <c r="V32" i="8"/>
  <c r="V32" i="43"/>
  <c r="V32" i="48"/>
  <c r="V32" i="51"/>
  <c r="V32" i="49"/>
  <c r="V32" i="50"/>
  <c r="V32" i="17"/>
  <c r="V32" i="28"/>
  <c r="V32" i="39"/>
  <c r="V32" i="52"/>
  <c r="V32" i="25"/>
  <c r="V32" i="37"/>
  <c r="V32" i="12"/>
  <c r="V32" i="26"/>
  <c r="V24" i="26"/>
  <c r="V24" i="36"/>
  <c r="V24" i="23"/>
  <c r="V24" i="27"/>
  <c r="V24" i="29"/>
  <c r="V24" i="37"/>
  <c r="V24" i="43"/>
  <c r="V24" i="8"/>
  <c r="V24" i="33"/>
  <c r="V24" i="38"/>
  <c r="V24" i="39"/>
  <c r="V24" i="42"/>
  <c r="V24" i="16"/>
  <c r="V24" i="25"/>
  <c r="V24" i="30"/>
  <c r="V24" i="40"/>
  <c r="V24" i="41"/>
  <c r="V24" i="44"/>
  <c r="V24" i="34"/>
  <c r="V24" i="13"/>
  <c r="V24" i="31"/>
  <c r="V24" i="28"/>
  <c r="V24" i="35"/>
  <c r="V24" i="49"/>
  <c r="V24" i="52"/>
  <c r="V24" i="48"/>
  <c r="V24" i="51"/>
  <c r="V24" i="17"/>
  <c r="V24" i="22"/>
  <c r="V24" i="18"/>
  <c r="V24" i="12"/>
  <c r="V24" i="19"/>
  <c r="E21" i="18"/>
  <c r="E24" i="18"/>
  <c r="E28" i="18"/>
  <c r="E9" i="18"/>
  <c r="E39" i="18"/>
  <c r="E17" i="18"/>
  <c r="E19" i="18"/>
  <c r="E38" i="18"/>
  <c r="E16" i="18"/>
  <c r="E35" i="18"/>
  <c r="E30" i="14"/>
  <c r="E17" i="14"/>
  <c r="V38" i="8"/>
  <c r="V38" i="49"/>
  <c r="V38" i="12"/>
  <c r="V38" i="21"/>
  <c r="V38" i="31"/>
  <c r="V38" i="38"/>
  <c r="V38" i="43"/>
  <c r="V38" i="19"/>
  <c r="V38" i="25"/>
  <c r="V38" i="33"/>
  <c r="V38" i="40"/>
  <c r="V38" i="50"/>
  <c r="V38" i="16"/>
  <c r="V38" i="28"/>
  <c r="V38" i="41"/>
  <c r="V38" i="14"/>
  <c r="V38" i="23"/>
  <c r="V38" i="36"/>
  <c r="V38" i="52"/>
  <c r="V38" i="24"/>
  <c r="V38" i="34"/>
  <c r="V38" i="44"/>
  <c r="V38" i="20"/>
  <c r="V38" i="29"/>
  <c r="V38" i="39"/>
  <c r="D40" i="4"/>
  <c r="F10" i="52"/>
  <c r="N8" i="8"/>
  <c r="N8" i="42"/>
  <c r="N8" i="40"/>
  <c r="F25" i="38"/>
  <c r="V9" i="26"/>
  <c r="V9" i="39"/>
  <c r="P27" i="8"/>
  <c r="F27" i="8"/>
  <c r="F5" i="40"/>
  <c r="E9" i="33"/>
  <c r="N30" i="15"/>
  <c r="E25" i="4"/>
  <c r="X22" i="13" s="1"/>
  <c r="D25" i="4"/>
  <c r="V22" i="34" s="1"/>
  <c r="E38" i="34"/>
  <c r="E19" i="29"/>
  <c r="E39" i="28"/>
  <c r="E20" i="19"/>
  <c r="O35" i="4"/>
  <c r="P35" i="4" s="1"/>
  <c r="C35" i="4" s="1"/>
  <c r="F32" i="42" s="1"/>
  <c r="V28" i="18"/>
  <c r="V28" i="24"/>
  <c r="V28" i="31"/>
  <c r="V28" i="35"/>
  <c r="V28" i="20"/>
  <c r="V28" i="21"/>
  <c r="V28" i="34"/>
  <c r="V28" i="36"/>
  <c r="V28" i="30"/>
  <c r="V28" i="33"/>
  <c r="V28" i="42"/>
  <c r="V28" i="43"/>
  <c r="V28" i="13"/>
  <c r="V23" i="18"/>
  <c r="V23" i="27"/>
  <c r="V23" i="17"/>
  <c r="V23" i="24"/>
  <c r="V23" i="30"/>
  <c r="V23" i="35"/>
  <c r="V18" i="21"/>
  <c r="V18" i="25"/>
  <c r="V18" i="32"/>
  <c r="V18" i="37"/>
  <c r="V18" i="31"/>
  <c r="V18" i="35"/>
  <c r="V18" i="15"/>
  <c r="V18" i="30"/>
  <c r="V18" i="33"/>
  <c r="V13" i="51"/>
  <c r="V12" i="23"/>
  <c r="V12" i="31"/>
  <c r="V12" i="38"/>
  <c r="V12" i="13"/>
  <c r="E40" i="38"/>
  <c r="E26" i="26"/>
  <c r="E9" i="17"/>
  <c r="E12" i="16"/>
  <c r="E6" i="36"/>
  <c r="E29" i="36"/>
  <c r="E20" i="25"/>
  <c r="E11" i="25"/>
  <c r="E8" i="15"/>
  <c r="E45" i="4"/>
  <c r="X42" i="30" s="1"/>
  <c r="E12" i="35"/>
  <c r="E24" i="35"/>
  <c r="E27" i="16"/>
  <c r="L44" i="49"/>
  <c r="V37" i="21"/>
  <c r="V37" i="36"/>
  <c r="V37" i="42"/>
  <c r="V37" i="37"/>
  <c r="V37" i="43"/>
  <c r="V37" i="30"/>
  <c r="V37" i="8"/>
  <c r="V37" i="52"/>
  <c r="V37" i="14"/>
  <c r="V37" i="22"/>
  <c r="V17" i="27"/>
  <c r="V17" i="37"/>
  <c r="V17" i="26"/>
  <c r="V17" i="22"/>
  <c r="V22" i="22"/>
  <c r="V22" i="24"/>
  <c r="V40" i="13"/>
  <c r="V40" i="24"/>
  <c r="V40" i="37"/>
  <c r="E22" i="42"/>
  <c r="E38" i="42"/>
  <c r="E8" i="42"/>
  <c r="E27" i="42"/>
  <c r="E42" i="42"/>
  <c r="E6" i="42"/>
  <c r="E10" i="42"/>
  <c r="E24" i="42"/>
  <c r="E11" i="42"/>
  <c r="E12" i="42"/>
  <c r="E43" i="42"/>
  <c r="E19" i="42"/>
  <c r="E5" i="42"/>
  <c r="E14" i="42"/>
  <c r="E18" i="42"/>
  <c r="E17" i="42"/>
  <c r="E20" i="42"/>
  <c r="E28" i="42"/>
  <c r="E13" i="42"/>
  <c r="E30" i="41"/>
  <c r="E31" i="41"/>
  <c r="E43" i="41"/>
  <c r="E40" i="41"/>
  <c r="E22" i="41"/>
  <c r="E28" i="41"/>
  <c r="E6" i="41"/>
  <c r="E16" i="41"/>
  <c r="E33" i="41"/>
  <c r="E10" i="41"/>
  <c r="E17" i="41"/>
  <c r="E20" i="41"/>
  <c r="E22" i="40"/>
  <c r="E7" i="40"/>
  <c r="E39" i="40"/>
  <c r="E24" i="40"/>
  <c r="E36" i="40"/>
  <c r="E32" i="39"/>
  <c r="E43" i="38"/>
  <c r="E20" i="38"/>
  <c r="E42" i="38"/>
  <c r="E21" i="38"/>
  <c r="E25" i="38"/>
  <c r="E35" i="38"/>
  <c r="E24" i="38"/>
  <c r="E9" i="37"/>
  <c r="E31" i="37"/>
  <c r="E13" i="37"/>
  <c r="E43" i="37"/>
  <c r="E5" i="37"/>
  <c r="E24" i="37"/>
  <c r="E32" i="37"/>
  <c r="E12" i="37"/>
  <c r="E39" i="37"/>
  <c r="E8" i="37"/>
  <c r="E15" i="36"/>
  <c r="E35" i="36"/>
  <c r="E27" i="36"/>
  <c r="E23" i="36"/>
  <c r="E25" i="36"/>
  <c r="E17" i="36"/>
  <c r="E17" i="35"/>
  <c r="E16" i="35"/>
  <c r="E39" i="35"/>
  <c r="E33" i="35"/>
  <c r="E23" i="35"/>
  <c r="E31" i="35"/>
  <c r="E36" i="35"/>
  <c r="E41" i="35"/>
  <c r="E19" i="35"/>
  <c r="E21" i="35"/>
  <c r="E34" i="35"/>
  <c r="E37" i="35"/>
  <c r="E13" i="35"/>
  <c r="E8" i="35"/>
  <c r="E42" i="35"/>
  <c r="E9" i="35"/>
  <c r="E15" i="35"/>
  <c r="E29" i="35"/>
  <c r="E32" i="35"/>
  <c r="E28" i="35"/>
  <c r="E35" i="35"/>
  <c r="E5" i="35"/>
  <c r="E40" i="35"/>
  <c r="E25" i="35"/>
  <c r="E43" i="35"/>
  <c r="E42" i="34"/>
  <c r="E25" i="34"/>
  <c r="E39" i="34"/>
  <c r="E19" i="34"/>
  <c r="E23" i="34"/>
  <c r="E39" i="33"/>
  <c r="E24" i="33"/>
  <c r="E29" i="33"/>
  <c r="E8" i="33"/>
  <c r="E43" i="33"/>
  <c r="E7" i="33"/>
  <c r="E31" i="33"/>
  <c r="E23" i="33"/>
  <c r="E20" i="33"/>
  <c r="E17" i="33"/>
  <c r="E13" i="33"/>
  <c r="E11" i="33"/>
  <c r="E27" i="33"/>
  <c r="E43" i="32"/>
  <c r="E23" i="32"/>
  <c r="E31" i="32"/>
  <c r="E37" i="32"/>
  <c r="E29" i="32"/>
  <c r="E21" i="32"/>
  <c r="E27" i="32"/>
  <c r="E9" i="32"/>
  <c r="E32" i="32"/>
  <c r="E17" i="32"/>
  <c r="E11" i="32"/>
  <c r="E41" i="32"/>
  <c r="E28" i="32"/>
  <c r="E35" i="32"/>
  <c r="E39" i="32"/>
  <c r="E25" i="32"/>
  <c r="E7" i="32"/>
  <c r="E19" i="32"/>
  <c r="E33" i="32"/>
  <c r="E13" i="32"/>
  <c r="E34" i="32"/>
  <c r="E14" i="32"/>
  <c r="E15" i="32"/>
  <c r="E42" i="32"/>
  <c r="E38" i="31"/>
  <c r="E30" i="31"/>
  <c r="E11" i="31"/>
  <c r="E9" i="31"/>
  <c r="E33" i="31"/>
  <c r="E14" i="31"/>
  <c r="E34" i="31"/>
  <c r="E27" i="31"/>
  <c r="E35" i="31"/>
  <c r="E17" i="31"/>
  <c r="E6" i="31"/>
  <c r="E41" i="31"/>
  <c r="E26" i="31"/>
  <c r="E13" i="31"/>
  <c r="E7" i="31"/>
  <c r="E43" i="31"/>
  <c r="E23" i="31"/>
  <c r="E42" i="31"/>
  <c r="E15" i="31"/>
  <c r="E39" i="31"/>
  <c r="E31" i="31"/>
  <c r="E37" i="31"/>
  <c r="E29" i="31"/>
  <c r="E22" i="31"/>
  <c r="E19" i="31"/>
  <c r="E10" i="31"/>
  <c r="E41" i="30"/>
  <c r="E5" i="30"/>
  <c r="E40" i="30"/>
  <c r="E31" i="30"/>
  <c r="E23" i="30"/>
  <c r="E16" i="30"/>
  <c r="E27" i="30"/>
  <c r="E8" i="30"/>
  <c r="E6" i="30"/>
  <c r="E36" i="30"/>
  <c r="E19" i="30"/>
  <c r="E11" i="30"/>
  <c r="E28" i="30"/>
  <c r="E35" i="30"/>
  <c r="E37" i="30"/>
  <c r="E7" i="30"/>
  <c r="E25" i="30"/>
  <c r="E21" i="30"/>
  <c r="E15" i="30"/>
  <c r="E29" i="30"/>
  <c r="E43" i="29"/>
  <c r="E11" i="29"/>
  <c r="E8" i="29"/>
  <c r="E35" i="29"/>
  <c r="E40" i="29"/>
  <c r="E43" i="28"/>
  <c r="E9" i="28"/>
  <c r="E19" i="28"/>
  <c r="E30" i="28"/>
  <c r="E23" i="28"/>
  <c r="E10" i="28"/>
  <c r="E29" i="28"/>
  <c r="E14" i="28"/>
  <c r="E13" i="28"/>
  <c r="E27" i="28"/>
  <c r="E7" i="28"/>
  <c r="E37" i="28"/>
  <c r="E11" i="28"/>
  <c r="E41" i="28"/>
  <c r="E15" i="28"/>
  <c r="E34" i="28"/>
  <c r="E35" i="28"/>
  <c r="E21" i="28"/>
  <c r="E25" i="28"/>
  <c r="E22" i="28"/>
  <c r="E42" i="28"/>
  <c r="E27" i="27"/>
  <c r="E27" i="25"/>
  <c r="E5" i="25"/>
  <c r="E43" i="25"/>
  <c r="E43" i="24"/>
  <c r="E24" i="24"/>
  <c r="E31" i="24"/>
  <c r="E15" i="24"/>
  <c r="E23" i="24"/>
  <c r="E14" i="24"/>
  <c r="E35" i="24"/>
  <c r="E28" i="24"/>
  <c r="E27" i="24"/>
  <c r="E16" i="24"/>
  <c r="E38" i="24"/>
  <c r="E26" i="24"/>
  <c r="E10" i="24"/>
  <c r="E41" i="24"/>
  <c r="E7" i="24"/>
  <c r="E40" i="24"/>
  <c r="E39" i="24"/>
  <c r="E12" i="24"/>
  <c r="E32" i="24"/>
  <c r="E5" i="24"/>
  <c r="E34" i="24"/>
  <c r="E22" i="24"/>
  <c r="E6" i="24"/>
  <c r="E30" i="24"/>
  <c r="E8" i="24"/>
  <c r="E11" i="24"/>
  <c r="E20" i="24"/>
  <c r="E42" i="24"/>
  <c r="E42" i="23"/>
  <c r="E30" i="23"/>
  <c r="E32" i="23"/>
  <c r="E24" i="23"/>
  <c r="E37" i="23"/>
  <c r="E28" i="23"/>
  <c r="E36" i="23"/>
  <c r="E18" i="23"/>
  <c r="E20" i="23"/>
  <c r="E41" i="23"/>
  <c r="E5" i="23"/>
  <c r="E12" i="23"/>
  <c r="E25" i="23"/>
  <c r="E10" i="23"/>
  <c r="E21" i="23"/>
  <c r="E41" i="22"/>
  <c r="E14" i="22"/>
  <c r="E22" i="22"/>
  <c r="E32" i="22"/>
  <c r="E16" i="22"/>
  <c r="E35" i="22"/>
  <c r="E11" i="22"/>
  <c r="E18" i="22"/>
  <c r="E42" i="22"/>
  <c r="E10" i="22"/>
  <c r="E28" i="22"/>
  <c r="E12" i="22"/>
  <c r="E27" i="22"/>
  <c r="E34" i="22"/>
  <c r="E38" i="22"/>
  <c r="E43" i="22"/>
  <c r="E7" i="22"/>
  <c r="E23" i="22"/>
  <c r="E6" i="22"/>
  <c r="E39" i="22"/>
  <c r="E24" i="22"/>
  <c r="E5" i="22"/>
  <c r="E26" i="22"/>
  <c r="E20" i="22"/>
  <c r="E40" i="22"/>
  <c r="E36" i="22"/>
  <c r="E31" i="22"/>
  <c r="E30" i="22"/>
  <c r="E42" i="21"/>
  <c r="E18" i="21"/>
  <c r="E10" i="21"/>
  <c r="E20" i="21"/>
  <c r="E32" i="21"/>
  <c r="E17" i="21"/>
  <c r="E16" i="21"/>
  <c r="E34" i="21"/>
  <c r="E43" i="21"/>
  <c r="E12" i="21"/>
  <c r="E36" i="21"/>
  <c r="E13" i="21"/>
  <c r="E38" i="21"/>
  <c r="E9" i="21"/>
  <c r="E21" i="21"/>
  <c r="E41" i="21"/>
  <c r="E22" i="21"/>
  <c r="E30" i="21"/>
  <c r="E14" i="21"/>
  <c r="E28" i="21"/>
  <c r="E33" i="21"/>
  <c r="E29" i="21"/>
  <c r="E6" i="21"/>
  <c r="E8" i="21"/>
  <c r="E43" i="20"/>
  <c r="E39" i="20"/>
  <c r="E27" i="20"/>
  <c r="E15" i="20"/>
  <c r="E30" i="20"/>
  <c r="E18" i="20"/>
  <c r="E6" i="20"/>
  <c r="E20" i="20"/>
  <c r="E32" i="20"/>
  <c r="E35" i="20"/>
  <c r="E14" i="20"/>
  <c r="E5" i="20"/>
  <c r="E16" i="20"/>
  <c r="E41" i="20"/>
  <c r="E11" i="20"/>
  <c r="E40" i="20"/>
  <c r="E8" i="20"/>
  <c r="E31" i="20"/>
  <c r="E23" i="20"/>
  <c r="E7" i="20"/>
  <c r="E26" i="20"/>
  <c r="E10" i="20"/>
  <c r="E12" i="20"/>
  <c r="E42" i="20"/>
  <c r="E25" i="19"/>
  <c r="E29" i="19"/>
  <c r="E37" i="19"/>
  <c r="E11" i="19"/>
  <c r="E21" i="19"/>
  <c r="E14" i="19"/>
  <c r="E38" i="19"/>
  <c r="E41" i="19"/>
  <c r="E32" i="19"/>
  <c r="E40" i="19"/>
  <c r="E16" i="19"/>
  <c r="E9" i="19"/>
  <c r="E6" i="19"/>
  <c r="E12" i="19"/>
  <c r="E34" i="19"/>
  <c r="E24" i="19"/>
  <c r="E42" i="19"/>
  <c r="E22" i="19"/>
  <c r="E13" i="19"/>
  <c r="E5" i="19"/>
  <c r="E30" i="19"/>
  <c r="E36" i="19"/>
  <c r="E43" i="19"/>
  <c r="E42" i="18"/>
  <c r="E11" i="18"/>
  <c r="E15" i="18"/>
  <c r="E23" i="18"/>
  <c r="E25" i="17"/>
  <c r="E11" i="17"/>
  <c r="E31" i="17"/>
  <c r="E34" i="17"/>
  <c r="E29" i="17"/>
  <c r="E30" i="17"/>
  <c r="E43" i="17"/>
  <c r="E21" i="17"/>
  <c r="E19" i="17"/>
  <c r="E13" i="17"/>
  <c r="E35" i="17"/>
  <c r="E33" i="17"/>
  <c r="E6" i="17"/>
  <c r="E37" i="17"/>
  <c r="E40" i="15"/>
  <c r="E22" i="15"/>
  <c r="E14" i="15"/>
  <c r="E11" i="15"/>
  <c r="E37" i="15"/>
  <c r="E41" i="15"/>
  <c r="E43" i="14"/>
  <c r="E18" i="14"/>
  <c r="E6" i="14"/>
  <c r="E10" i="14"/>
  <c r="E27" i="14"/>
  <c r="E22" i="14"/>
  <c r="E13" i="14"/>
  <c r="E16" i="14"/>
  <c r="E23" i="14"/>
  <c r="E26" i="14"/>
  <c r="E7" i="14"/>
  <c r="E38" i="14"/>
  <c r="E25" i="14"/>
  <c r="G25" i="14" s="1"/>
  <c r="E29" i="14"/>
  <c r="E41" i="14"/>
  <c r="E36" i="14"/>
  <c r="E9" i="14"/>
  <c r="E14" i="14"/>
  <c r="E21" i="14"/>
  <c r="E37" i="14"/>
  <c r="E34" i="14"/>
  <c r="E41" i="12"/>
  <c r="E18" i="12"/>
  <c r="E32" i="12"/>
  <c r="E39" i="12"/>
  <c r="E20" i="12"/>
  <c r="E30" i="12"/>
  <c r="E19" i="12"/>
  <c r="E6" i="12"/>
  <c r="E22" i="13"/>
  <c r="E21" i="13"/>
  <c r="E30" i="13"/>
  <c r="E10" i="13"/>
  <c r="E39" i="13"/>
  <c r="E42" i="8"/>
  <c r="E22" i="8"/>
  <c r="E36" i="8"/>
  <c r="E14" i="8"/>
  <c r="E24" i="8"/>
  <c r="E8" i="8"/>
  <c r="E41" i="8"/>
  <c r="E10" i="8"/>
  <c r="E37" i="8"/>
  <c r="E7" i="8"/>
  <c r="E17" i="8"/>
  <c r="E25" i="8"/>
  <c r="L44" i="51"/>
  <c r="E9" i="8"/>
  <c r="L44" i="48"/>
  <c r="E18" i="36"/>
  <c r="E9" i="16"/>
  <c r="E9" i="36"/>
  <c r="E43" i="36"/>
  <c r="E43" i="40"/>
  <c r="E28" i="17"/>
  <c r="E43" i="16"/>
  <c r="E10" i="12"/>
  <c r="E28" i="12"/>
  <c r="E6" i="52"/>
  <c r="E11" i="52"/>
  <c r="E14" i="52"/>
  <c r="E17" i="52"/>
  <c r="E18" i="52"/>
  <c r="E23" i="52"/>
  <c r="E27" i="52"/>
  <c r="E29" i="52"/>
  <c r="E30" i="52"/>
  <c r="E32" i="52"/>
  <c r="E41" i="52"/>
  <c r="E7" i="52"/>
  <c r="E9" i="52"/>
  <c r="E10" i="52"/>
  <c r="E13" i="52"/>
  <c r="E15" i="52"/>
  <c r="E19" i="52"/>
  <c r="E21" i="52"/>
  <c r="E22" i="52"/>
  <c r="E25" i="52"/>
  <c r="E26" i="52"/>
  <c r="E33" i="52"/>
  <c r="E34" i="52"/>
  <c r="E36" i="52"/>
  <c r="E37" i="52"/>
  <c r="E38" i="52"/>
  <c r="E40" i="52"/>
  <c r="E42" i="52"/>
  <c r="E5" i="52"/>
  <c r="E8" i="51"/>
  <c r="E12" i="51"/>
  <c r="E14" i="51"/>
  <c r="E20" i="51"/>
  <c r="E24" i="51"/>
  <c r="E25" i="51"/>
  <c r="E26" i="51"/>
  <c r="E29" i="51"/>
  <c r="E30" i="51"/>
  <c r="E33" i="51"/>
  <c r="E36" i="51"/>
  <c r="E37" i="51"/>
  <c r="E38" i="51"/>
  <c r="E40" i="51"/>
  <c r="E41" i="51"/>
  <c r="E42" i="51"/>
  <c r="E5" i="51"/>
  <c r="E6" i="51"/>
  <c r="E9" i="51"/>
  <c r="E17" i="51"/>
  <c r="E22" i="51"/>
  <c r="E32" i="51"/>
  <c r="E7" i="51"/>
  <c r="E10" i="51"/>
  <c r="E13" i="51"/>
  <c r="E16" i="51"/>
  <c r="E18" i="51"/>
  <c r="E21" i="51"/>
  <c r="E28" i="51"/>
  <c r="E34" i="51"/>
  <c r="E38" i="13"/>
  <c r="E43" i="13"/>
  <c r="E42" i="13"/>
  <c r="E43" i="18"/>
  <c r="E43" i="26"/>
  <c r="E43" i="34"/>
  <c r="E42" i="36"/>
  <c r="E42" i="40"/>
  <c r="E42" i="33"/>
  <c r="E42" i="29"/>
  <c r="E30" i="26"/>
  <c r="E41" i="26"/>
  <c r="E9" i="25"/>
  <c r="E42" i="25"/>
  <c r="E43" i="12"/>
  <c r="E42" i="12"/>
  <c r="E43" i="15"/>
  <c r="E42" i="16"/>
  <c r="E41" i="16"/>
  <c r="E41" i="17"/>
  <c r="E41" i="25"/>
  <c r="E42" i="26"/>
  <c r="E41" i="29"/>
  <c r="E41" i="33"/>
  <c r="E43" i="44"/>
  <c r="X42" i="48"/>
  <c r="X42" i="50"/>
  <c r="X42" i="43"/>
  <c r="X42" i="42"/>
  <c r="X42" i="49"/>
  <c r="X42" i="51"/>
  <c r="X42" i="52"/>
  <c r="X42" i="44"/>
  <c r="X42" i="41"/>
  <c r="X42" i="39"/>
  <c r="X42" i="37"/>
  <c r="X42" i="33"/>
  <c r="X42" i="31"/>
  <c r="X42" i="29"/>
  <c r="X42" i="27"/>
  <c r="X42" i="25"/>
  <c r="X42" i="40"/>
  <c r="X42" i="38"/>
  <c r="X42" i="36"/>
  <c r="X42" i="35"/>
  <c r="X42" i="34"/>
  <c r="X42" i="32"/>
  <c r="X42" i="28"/>
  <c r="X42" i="26"/>
  <c r="V42" i="49"/>
  <c r="V42" i="51"/>
  <c r="V42" i="44"/>
  <c r="V42" i="48"/>
  <c r="V42" i="50"/>
  <c r="V42" i="52"/>
  <c r="V42" i="43"/>
  <c r="V42" i="42"/>
  <c r="V42" i="40"/>
  <c r="V42" i="38"/>
  <c r="V42" i="36"/>
  <c r="V42" i="34"/>
  <c r="V42" i="32"/>
  <c r="V42" i="28"/>
  <c r="V42" i="26"/>
  <c r="V42" i="41"/>
  <c r="V42" i="39"/>
  <c r="V42" i="37"/>
  <c r="V42" i="35"/>
  <c r="V42" i="33"/>
  <c r="V42" i="31"/>
  <c r="V42" i="29"/>
  <c r="V42" i="27"/>
  <c r="V42" i="25"/>
  <c r="V43" i="48"/>
  <c r="V43" i="50"/>
  <c r="V43" i="52"/>
  <c r="V43" i="43"/>
  <c r="V43" i="42"/>
  <c r="V43" i="49"/>
  <c r="V43" i="51"/>
  <c r="V43" i="44"/>
  <c r="V43" i="41"/>
  <c r="V43" i="39"/>
  <c r="V43" i="37"/>
  <c r="V43" i="35"/>
  <c r="V43" i="33"/>
  <c r="V43" i="31"/>
  <c r="V43" i="29"/>
  <c r="V43" i="27"/>
  <c r="V43" i="25"/>
  <c r="V43" i="40"/>
  <c r="V43" i="38"/>
  <c r="V43" i="36"/>
  <c r="V43" i="34"/>
  <c r="V43" i="32"/>
  <c r="V43" i="28"/>
  <c r="V43" i="26"/>
  <c r="V42" i="8"/>
  <c r="X42" i="8"/>
  <c r="V42" i="13"/>
  <c r="V43" i="12"/>
  <c r="X42" i="12"/>
  <c r="V42" i="14"/>
  <c r="V42" i="15"/>
  <c r="V43" i="16"/>
  <c r="X42" i="16"/>
  <c r="V43" i="17"/>
  <c r="V43" i="18"/>
  <c r="X42" i="18"/>
  <c r="V42" i="19"/>
  <c r="V43" i="20"/>
  <c r="X42" i="20"/>
  <c r="V42" i="21"/>
  <c r="V43" i="22"/>
  <c r="X42" i="22"/>
  <c r="V42" i="23"/>
  <c r="V42" i="24"/>
  <c r="X42" i="24"/>
  <c r="V43" i="8"/>
  <c r="V43" i="13"/>
  <c r="X42" i="13"/>
  <c r="V42" i="12"/>
  <c r="V43" i="14"/>
  <c r="X42" i="14"/>
  <c r="V43" i="15"/>
  <c r="X42" i="15"/>
  <c r="V42" i="16"/>
  <c r="V42" i="17"/>
  <c r="X42" i="17"/>
  <c r="V42" i="18"/>
  <c r="V43" i="19"/>
  <c r="X42" i="19"/>
  <c r="V42" i="20"/>
  <c r="V43" i="21"/>
  <c r="X42" i="21"/>
  <c r="V42" i="22"/>
  <c r="V43" i="23"/>
  <c r="X42" i="23"/>
  <c r="V43" i="24"/>
  <c r="V36" i="38"/>
  <c r="V36" i="22"/>
  <c r="V36" i="48"/>
  <c r="V36" i="43"/>
  <c r="X18" i="26"/>
  <c r="X18" i="35"/>
  <c r="X18" i="14"/>
  <c r="X18" i="27"/>
  <c r="X16" i="38"/>
  <c r="X16" i="35"/>
  <c r="V10" i="28"/>
  <c r="V10" i="51"/>
  <c r="V10" i="18"/>
  <c r="V10" i="22"/>
  <c r="V10" i="37"/>
  <c r="V10" i="43"/>
  <c r="V10" i="40"/>
  <c r="V10" i="29"/>
  <c r="V10" i="32"/>
  <c r="V10" i="23"/>
  <c r="V10" i="24"/>
  <c r="V10" i="38"/>
  <c r="V10" i="16"/>
  <c r="V10" i="33"/>
  <c r="V10" i="44"/>
  <c r="V10" i="50"/>
  <c r="V10" i="39"/>
  <c r="V8" i="13"/>
  <c r="V8" i="18"/>
  <c r="V9" i="31"/>
  <c r="V11" i="38"/>
  <c r="X18" i="43"/>
  <c r="X18" i="52"/>
  <c r="X18" i="21"/>
  <c r="X18" i="41"/>
  <c r="X18" i="25"/>
  <c r="X18" i="44"/>
  <c r="X18" i="28"/>
  <c r="V36" i="25"/>
  <c r="V7" i="24"/>
  <c r="X38" i="51"/>
  <c r="V34" i="27"/>
  <c r="V34" i="14"/>
  <c r="V9" i="51"/>
  <c r="V9" i="50"/>
  <c r="V9" i="44"/>
  <c r="V9" i="21"/>
  <c r="V7" i="12"/>
  <c r="V9" i="27"/>
  <c r="V11" i="36"/>
  <c r="V10" i="36"/>
  <c r="X18" i="50"/>
  <c r="X18" i="30"/>
  <c r="X18" i="48"/>
  <c r="X18" i="37"/>
  <c r="X18" i="22"/>
  <c r="X18" i="32"/>
  <c r="X18" i="18"/>
  <c r="X18" i="12"/>
  <c r="X18" i="38"/>
  <c r="X18" i="36"/>
  <c r="X18" i="20"/>
  <c r="X16" i="39"/>
  <c r="X38" i="22"/>
  <c r="V10" i="48"/>
  <c r="V8" i="50"/>
  <c r="V7" i="27"/>
  <c r="V36" i="42"/>
  <c r="V12" i="32"/>
  <c r="V12" i="39"/>
  <c r="V12" i="40"/>
  <c r="V12" i="34"/>
  <c r="V24" i="20"/>
  <c r="V24" i="32"/>
  <c r="V18" i="22"/>
  <c r="V18" i="23"/>
  <c r="V18" i="34"/>
  <c r="V18" i="38"/>
  <c r="V18" i="40"/>
  <c r="V18" i="17"/>
  <c r="V18" i="27"/>
  <c r="V18" i="36"/>
  <c r="V18" i="39"/>
  <c r="V18" i="41"/>
  <c r="V23" i="23"/>
  <c r="V23" i="39"/>
  <c r="V27" i="21"/>
  <c r="V28" i="14"/>
  <c r="V28" i="19"/>
  <c r="V28" i="32"/>
  <c r="V28" i="38"/>
  <c r="V28" i="39"/>
  <c r="V28" i="40"/>
  <c r="V28" i="22"/>
  <c r="V28" i="26"/>
  <c r="V28" i="37"/>
  <c r="D9" i="4"/>
  <c r="V6" i="24" s="1"/>
  <c r="D17" i="4"/>
  <c r="D23" i="4"/>
  <c r="D33" i="4"/>
  <c r="V30" i="52" s="1"/>
  <c r="E17" i="4"/>
  <c r="D22" i="4"/>
  <c r="V30" i="30"/>
  <c r="V6" i="27"/>
  <c r="V6" i="41"/>
  <c r="V6" i="12"/>
  <c r="V6" i="15"/>
  <c r="V6" i="16"/>
  <c r="V6" i="31"/>
  <c r="V6" i="49"/>
  <c r="V6" i="8"/>
  <c r="V6" i="51"/>
  <c r="V6" i="14"/>
  <c r="V6" i="21"/>
  <c r="V6" i="22"/>
  <c r="V6" i="33"/>
  <c r="V6" i="20"/>
  <c r="V6" i="40"/>
  <c r="V6" i="43"/>
  <c r="V6" i="38"/>
  <c r="V6" i="42"/>
  <c r="V6" i="35"/>
  <c r="V6" i="29"/>
  <c r="V6" i="23"/>
  <c r="X20" i="41"/>
  <c r="V20" i="41"/>
  <c r="V20" i="49"/>
  <c r="V20" i="15"/>
  <c r="V20" i="21"/>
  <c r="V20" i="27"/>
  <c r="V20" i="44"/>
  <c r="V14" i="14"/>
  <c r="X19" i="52"/>
  <c r="X19" i="43"/>
  <c r="X18" i="42"/>
  <c r="X18" i="24"/>
  <c r="V13" i="13"/>
  <c r="V13" i="52"/>
  <c r="V13" i="14"/>
  <c r="V27" i="8"/>
  <c r="V27" i="17"/>
  <c r="V35" i="36"/>
  <c r="V39" i="37"/>
  <c r="V39" i="52"/>
  <c r="V12" i="43"/>
  <c r="V12" i="12"/>
  <c r="V12" i="50"/>
  <c r="V12" i="52"/>
  <c r="V12" i="17"/>
  <c r="V12" i="19"/>
  <c r="V12" i="22"/>
  <c r="V12" i="44"/>
  <c r="V12" i="48"/>
  <c r="V12" i="49"/>
  <c r="V12" i="51"/>
  <c r="V12" i="15"/>
  <c r="V12" i="18"/>
  <c r="V12" i="21"/>
  <c r="V12" i="24"/>
  <c r="V16" i="17"/>
  <c r="V16" i="22"/>
  <c r="V16" i="42"/>
  <c r="V16" i="29"/>
  <c r="V16" i="30"/>
  <c r="V16" i="33"/>
  <c r="V16" i="35"/>
  <c r="V16" i="39"/>
  <c r="V16" i="26"/>
  <c r="V16" i="13"/>
  <c r="V16" i="25"/>
  <c r="V16" i="41"/>
  <c r="V16" i="51"/>
  <c r="V16" i="8"/>
  <c r="V16" i="12"/>
  <c r="V16" i="24"/>
  <c r="V16" i="27"/>
  <c r="V16" i="49"/>
  <c r="V16" i="14"/>
  <c r="V16" i="19"/>
  <c r="V16" i="20"/>
  <c r="V16" i="28"/>
  <c r="V16" i="23"/>
  <c r="V16" i="32"/>
  <c r="V16" i="34"/>
  <c r="V16" i="38"/>
  <c r="V16" i="40"/>
  <c r="V16" i="44"/>
  <c r="V16" i="16"/>
  <c r="V16" i="37"/>
  <c r="V16" i="31"/>
  <c r="V16" i="50"/>
  <c r="V16" i="18"/>
  <c r="V16" i="48"/>
  <c r="V25" i="50"/>
  <c r="V25" i="48"/>
  <c r="V25" i="24"/>
  <c r="V25" i="27"/>
  <c r="V25" i="15"/>
  <c r="V25" i="18"/>
  <c r="V25" i="29"/>
  <c r="V25" i="26"/>
  <c r="V25" i="34"/>
  <c r="V25" i="40"/>
  <c r="V25" i="44"/>
  <c r="V25" i="30"/>
  <c r="V25" i="12"/>
  <c r="V25" i="17"/>
  <c r="V25" i="8"/>
  <c r="V25" i="20"/>
  <c r="V25" i="25"/>
  <c r="V25" i="14"/>
  <c r="V25" i="16"/>
  <c r="V25" i="19"/>
  <c r="V25" i="36"/>
  <c r="V25" i="32"/>
  <c r="V25" i="37"/>
  <c r="V25" i="41"/>
  <c r="V25" i="21"/>
  <c r="V25" i="43"/>
  <c r="V38" i="51"/>
  <c r="V38" i="17"/>
  <c r="V38" i="32"/>
  <c r="V38" i="42"/>
  <c r="V38" i="18"/>
  <c r="V38" i="27"/>
  <c r="V38" i="37"/>
  <c r="V38" i="48"/>
  <c r="V38" i="15"/>
  <c r="V38" i="26"/>
  <c r="V38" i="35"/>
  <c r="V38" i="13"/>
  <c r="V38" i="22"/>
  <c r="V38" i="30"/>
  <c r="E10" i="40"/>
  <c r="E42" i="30"/>
  <c r="E31" i="28"/>
  <c r="E43" i="23"/>
  <c r="E34" i="20"/>
  <c r="E28" i="20"/>
  <c r="E42" i="17"/>
  <c r="E42" i="15"/>
  <c r="E42" i="14"/>
  <c r="E23" i="12"/>
  <c r="E11" i="12"/>
  <c r="J7" i="46"/>
  <c r="E11" i="27"/>
  <c r="E41" i="18"/>
  <c r="E16" i="13"/>
  <c r="E35" i="13"/>
  <c r="E8" i="38"/>
  <c r="E38" i="23"/>
  <c r="E20" i="13"/>
  <c r="V31" i="21"/>
  <c r="V31" i="28"/>
  <c r="V31" i="39"/>
  <c r="V31" i="14"/>
  <c r="V31" i="38"/>
  <c r="V31" i="36"/>
  <c r="V31" i="35"/>
  <c r="V31" i="26"/>
  <c r="V31" i="32"/>
  <c r="V31" i="43"/>
  <c r="V21" i="16"/>
  <c r="V21" i="20"/>
  <c r="V21" i="12"/>
  <c r="V21" i="17"/>
  <c r="V21" i="24"/>
  <c r="V21" i="26"/>
  <c r="V21" i="30"/>
  <c r="V21" i="38"/>
  <c r="V21" i="21"/>
  <c r="V21" i="31"/>
  <c r="V21" i="39"/>
  <c r="V21" i="42"/>
  <c r="V21" i="27"/>
  <c r="V21" i="35"/>
  <c r="V21" i="44"/>
  <c r="V21" i="34"/>
  <c r="V21" i="48"/>
  <c r="V21" i="49"/>
  <c r="V21" i="51"/>
  <c r="V21" i="50"/>
  <c r="V21" i="13"/>
  <c r="V21" i="19"/>
  <c r="V21" i="18"/>
  <c r="V21" i="14"/>
  <c r="V21" i="22"/>
  <c r="V21" i="25"/>
  <c r="V21" i="28"/>
  <c r="V21" i="33"/>
  <c r="V21" i="15"/>
  <c r="V21" i="29"/>
  <c r="V21" i="36"/>
  <c r="V21" i="41"/>
  <c r="V21" i="43"/>
  <c r="V21" i="32"/>
  <c r="V21" i="40"/>
  <c r="V21" i="23"/>
  <c r="V21" i="37"/>
  <c r="V21" i="52"/>
  <c r="V21" i="8"/>
  <c r="N44" i="39"/>
  <c r="N28" i="43"/>
  <c r="F5" i="33"/>
  <c r="P5" i="39"/>
  <c r="P5" i="36"/>
  <c r="F5" i="42"/>
  <c r="P5" i="40"/>
  <c r="P5" i="27"/>
  <c r="F5" i="43"/>
  <c r="N30" i="12"/>
  <c r="N30" i="14"/>
  <c r="N18" i="41"/>
  <c r="X6" i="19"/>
  <c r="X6" i="48"/>
  <c r="X6" i="33"/>
  <c r="X6" i="38"/>
  <c r="X6" i="28"/>
  <c r="X6" i="51"/>
  <c r="X6" i="23"/>
  <c r="X6" i="49"/>
  <c r="X6" i="31"/>
  <c r="X6" i="50"/>
  <c r="X6" i="20"/>
  <c r="X6" i="15"/>
  <c r="X6" i="27"/>
  <c r="X6" i="16"/>
  <c r="X6" i="37"/>
  <c r="X6" i="26"/>
  <c r="X6" i="42"/>
  <c r="X6" i="14"/>
  <c r="X6" i="22"/>
  <c r="X6" i="18"/>
  <c r="X6" i="39"/>
  <c r="X6" i="17"/>
  <c r="X6" i="34"/>
  <c r="X6" i="21"/>
  <c r="X6" i="36"/>
  <c r="X6" i="12"/>
  <c r="X6" i="44"/>
  <c r="X6" i="29"/>
  <c r="X6" i="8"/>
  <c r="X6" i="25"/>
  <c r="X6" i="52"/>
  <c r="X6" i="24"/>
  <c r="X6" i="41"/>
  <c r="X6" i="30"/>
  <c r="X6" i="13"/>
  <c r="X6" i="32"/>
  <c r="X6" i="35"/>
  <c r="X6" i="40"/>
  <c r="X6" i="43"/>
  <c r="T42" i="8"/>
  <c r="T42" i="12"/>
  <c r="T42" i="15"/>
  <c r="T42" i="17"/>
  <c r="T42" i="19"/>
  <c r="T42" i="21"/>
  <c r="T42" i="23"/>
  <c r="T42" i="25"/>
  <c r="T42" i="27"/>
  <c r="T42" i="29"/>
  <c r="T42" i="31"/>
  <c r="T42" i="33"/>
  <c r="T42" i="35"/>
  <c r="T42" i="37"/>
  <c r="T42" i="39"/>
  <c r="T42" i="41"/>
  <c r="T42" i="44"/>
  <c r="T42" i="51"/>
  <c r="T42" i="49"/>
  <c r="J42" i="13"/>
  <c r="J42" i="14"/>
  <c r="J42" i="16"/>
  <c r="J42" i="18"/>
  <c r="J42" i="21"/>
  <c r="J42" i="23"/>
  <c r="J42" i="25"/>
  <c r="J42" i="27"/>
  <c r="J42" i="29"/>
  <c r="J42" i="31"/>
  <c r="J42" i="33"/>
  <c r="J42" i="35"/>
  <c r="J42" i="37"/>
  <c r="J42" i="39"/>
  <c r="J42" i="41"/>
  <c r="J42" i="44"/>
  <c r="J42" i="52"/>
  <c r="J42" i="50"/>
  <c r="J42" i="48"/>
  <c r="AN9" i="4"/>
  <c r="H9" i="4" s="1"/>
  <c r="T42" i="13"/>
  <c r="T42" i="14"/>
  <c r="T42" i="16"/>
  <c r="T42" i="18"/>
  <c r="T42" i="20"/>
  <c r="T42" i="22"/>
  <c r="T42" i="24"/>
  <c r="T42" i="26"/>
  <c r="T42" i="28"/>
  <c r="T42" i="32"/>
  <c r="T42" i="34"/>
  <c r="T42" i="36"/>
  <c r="T42" i="38"/>
  <c r="T42" i="40"/>
  <c r="T42" i="42"/>
  <c r="T42" i="43"/>
  <c r="T42" i="50"/>
  <c r="J42" i="12"/>
  <c r="J42" i="15"/>
  <c r="J42" i="17"/>
  <c r="J42" i="20"/>
  <c r="J42" i="22"/>
  <c r="J42" i="24"/>
  <c r="J42" i="26"/>
  <c r="J42" i="28"/>
  <c r="J42" i="32"/>
  <c r="J42" i="34"/>
  <c r="J42" i="36"/>
  <c r="J42" i="38"/>
  <c r="J42" i="40"/>
  <c r="J42" i="42"/>
  <c r="J42" i="43"/>
  <c r="J42" i="51"/>
  <c r="J42" i="49"/>
  <c r="V41" i="50"/>
  <c r="V41" i="43"/>
  <c r="V41" i="49"/>
  <c r="V41" i="44"/>
  <c r="V41" i="39"/>
  <c r="V41" i="35"/>
  <c r="V41" i="31"/>
  <c r="V41" i="27"/>
  <c r="V41" i="40"/>
  <c r="V41" i="36"/>
  <c r="V41" i="32"/>
  <c r="V41" i="28"/>
  <c r="V41" i="12"/>
  <c r="V41" i="16"/>
  <c r="V41" i="17"/>
  <c r="V41" i="18"/>
  <c r="V41" i="22"/>
  <c r="V41" i="8"/>
  <c r="V41" i="13"/>
  <c r="V41" i="19"/>
  <c r="V41" i="23"/>
  <c r="V41" i="24"/>
  <c r="V41" i="48"/>
  <c r="V41" i="52"/>
  <c r="V41" i="42"/>
  <c r="V41" i="51"/>
  <c r="V41" i="41"/>
  <c r="V41" i="37"/>
  <c r="V41" i="33"/>
  <c r="V41" i="29"/>
  <c r="V41" i="25"/>
  <c r="V41" i="38"/>
  <c r="V41" i="34"/>
  <c r="V41" i="26"/>
  <c r="V41" i="20"/>
  <c r="V41" i="14"/>
  <c r="V41" i="15"/>
  <c r="V41" i="21"/>
  <c r="X31" i="29"/>
  <c r="X31" i="15"/>
  <c r="X31" i="23"/>
  <c r="X31" i="36"/>
  <c r="X31" i="25"/>
  <c r="N18" i="51"/>
  <c r="F27" i="31"/>
  <c r="F27" i="30"/>
  <c r="F27" i="32"/>
  <c r="F27" i="33"/>
  <c r="G27" i="33" s="1"/>
  <c r="F27" i="34"/>
  <c r="F27" i="35"/>
  <c r="F27" i="36"/>
  <c r="G27" i="36" s="1"/>
  <c r="F27" i="37"/>
  <c r="F27" i="38"/>
  <c r="F27" i="39"/>
  <c r="F27" i="40"/>
  <c r="F27" i="41"/>
  <c r="F27" i="42"/>
  <c r="G27" i="42" s="1"/>
  <c r="F27" i="44"/>
  <c r="F27" i="43"/>
  <c r="P27" i="31"/>
  <c r="P27" i="30"/>
  <c r="P27" i="32"/>
  <c r="P27" i="33"/>
  <c r="P27" i="34"/>
  <c r="P27" i="35"/>
  <c r="P27" i="36"/>
  <c r="P27" i="37"/>
  <c r="P27" i="38"/>
  <c r="P27" i="39"/>
  <c r="P27" i="40"/>
  <c r="P27" i="41"/>
  <c r="P27" i="42"/>
  <c r="P27" i="44"/>
  <c r="P27" i="43"/>
  <c r="F27" i="48"/>
  <c r="F27" i="49"/>
  <c r="P27" i="49"/>
  <c r="P27" i="51"/>
  <c r="F27" i="51"/>
  <c r="F27" i="13"/>
  <c r="N28" i="52"/>
  <c r="O42" i="4"/>
  <c r="P42" i="4" s="1"/>
  <c r="C42" i="4" s="1"/>
  <c r="F39" i="39" s="1"/>
  <c r="O37" i="4"/>
  <c r="P37" i="4" s="1"/>
  <c r="C37" i="4" s="1"/>
  <c r="F34" i="13" s="1"/>
  <c r="O22" i="4"/>
  <c r="P22" i="4" s="1"/>
  <c r="C22" i="4" s="1"/>
  <c r="P19" i="41" s="1"/>
  <c r="O16" i="4"/>
  <c r="P16" i="4" s="1"/>
  <c r="C16" i="4" s="1"/>
  <c r="F13" i="37" s="1"/>
  <c r="G13" i="37" s="1"/>
  <c r="F10" i="34"/>
  <c r="F10" i="31"/>
  <c r="F28" i="28"/>
  <c r="P28" i="21"/>
  <c r="O39" i="4"/>
  <c r="P39" i="4" s="1"/>
  <c r="C39" i="4" s="1"/>
  <c r="F36" i="19" s="1"/>
  <c r="O32" i="4"/>
  <c r="P32" i="4" s="1"/>
  <c r="C32" i="4" s="1"/>
  <c r="P29" i="39" s="1"/>
  <c r="AN45" i="4"/>
  <c r="H45" i="4" s="1"/>
  <c r="N42" i="31" s="1"/>
  <c r="F27" i="12"/>
  <c r="P27" i="12"/>
  <c r="P27" i="14"/>
  <c r="P27" i="15"/>
  <c r="P27" i="16"/>
  <c r="F27" i="21"/>
  <c r="F27" i="22"/>
  <c r="F27" i="17"/>
  <c r="G27" i="17" s="1"/>
  <c r="P27" i="18"/>
  <c r="P27" i="19"/>
  <c r="P27" i="20"/>
  <c r="P27" i="23"/>
  <c r="P27" i="24"/>
  <c r="P27" i="25"/>
  <c r="P27" i="26"/>
  <c r="P27" i="27"/>
  <c r="P27" i="28"/>
  <c r="P27" i="29"/>
  <c r="F27" i="14"/>
  <c r="F27" i="15"/>
  <c r="G27" i="15" s="1"/>
  <c r="F27" i="16"/>
  <c r="P27" i="17"/>
  <c r="P27" i="21"/>
  <c r="P27" i="22"/>
  <c r="F27" i="18"/>
  <c r="G27" i="18" s="1"/>
  <c r="F27" i="19"/>
  <c r="F27" i="20"/>
  <c r="F27" i="23"/>
  <c r="F27" i="24"/>
  <c r="G27" i="24" s="1"/>
  <c r="F27" i="25"/>
  <c r="G27" i="25" s="1"/>
  <c r="F27" i="26"/>
  <c r="F27" i="27"/>
  <c r="F27" i="28"/>
  <c r="G27" i="28" s="1"/>
  <c r="F27" i="29"/>
  <c r="F11" i="43"/>
  <c r="F34" i="17"/>
  <c r="P36" i="44"/>
  <c r="P36" i="28"/>
  <c r="F36" i="35"/>
  <c r="F36" i="41"/>
  <c r="O38" i="4"/>
  <c r="P38" i="4" s="1"/>
  <c r="C38" i="4" s="1"/>
  <c r="O26" i="4"/>
  <c r="P26" i="4" s="1"/>
  <c r="C26" i="4" s="1"/>
  <c r="F33" i="28"/>
  <c r="F33" i="19"/>
  <c r="F33" i="26"/>
  <c r="G33" i="26" s="1"/>
  <c r="P33" i="16"/>
  <c r="F33" i="33"/>
  <c r="G33" i="33" s="1"/>
  <c r="F33" i="20"/>
  <c r="F33" i="34"/>
  <c r="F33" i="27"/>
  <c r="P33" i="32"/>
  <c r="F33" i="36"/>
  <c r="P33" i="49"/>
  <c r="N40" i="50"/>
  <c r="N40" i="17"/>
  <c r="N40" i="29"/>
  <c r="N40" i="32"/>
  <c r="N40" i="36"/>
  <c r="N40" i="34"/>
  <c r="N40" i="42"/>
  <c r="N40" i="49"/>
  <c r="N40" i="18"/>
  <c r="N40" i="23"/>
  <c r="N40" i="27"/>
  <c r="N40" i="31"/>
  <c r="N40" i="21"/>
  <c r="N40" i="28"/>
  <c r="N40" i="37"/>
  <c r="O41" i="4"/>
  <c r="P41" i="4" s="1"/>
  <c r="C41" i="4" s="1"/>
  <c r="O46" i="4"/>
  <c r="P46" i="4" s="1"/>
  <c r="C46" i="4" s="1"/>
  <c r="P43" i="17" s="1"/>
  <c r="P19" i="15"/>
  <c r="P32" i="52"/>
  <c r="P32" i="48"/>
  <c r="P32" i="32"/>
  <c r="F32" i="41"/>
  <c r="P12" i="13"/>
  <c r="F12" i="17"/>
  <c r="P12" i="16"/>
  <c r="F12" i="19"/>
  <c r="F12" i="12"/>
  <c r="P12" i="15"/>
  <c r="P12" i="18"/>
  <c r="AI28" i="4"/>
  <c r="G28" i="4" s="1"/>
  <c r="AI26" i="4"/>
  <c r="G26" i="4" s="1"/>
  <c r="J23" i="25" s="1"/>
  <c r="AI24" i="4"/>
  <c r="G24" i="4" s="1"/>
  <c r="J21" i="13" s="1"/>
  <c r="AI20" i="4"/>
  <c r="G20" i="4" s="1"/>
  <c r="AI18" i="4"/>
  <c r="G18" i="4" s="1"/>
  <c r="AI16" i="4"/>
  <c r="G16" i="4" s="1"/>
  <c r="AI12" i="4"/>
  <c r="G12" i="4" s="1"/>
  <c r="J9" i="28" s="1"/>
  <c r="AI10" i="4"/>
  <c r="G10" i="4" s="1"/>
  <c r="J7" i="50" s="1"/>
  <c r="F29" i="25"/>
  <c r="P29" i="34"/>
  <c r="F29" i="23"/>
  <c r="G29" i="23" s="1"/>
  <c r="P32" i="15"/>
  <c r="F32" i="27"/>
  <c r="F32" i="13"/>
  <c r="P32" i="39"/>
  <c r="F32" i="8"/>
  <c r="G32" i="8" s="1"/>
  <c r="F40" i="13"/>
  <c r="F40" i="14"/>
  <c r="P40" i="15"/>
  <c r="P40" i="16"/>
  <c r="P40" i="17"/>
  <c r="F40" i="19"/>
  <c r="F40" i="20"/>
  <c r="G40" i="20" s="1"/>
  <c r="P40" i="20"/>
  <c r="F40" i="22"/>
  <c r="P40" i="23"/>
  <c r="P40" i="31"/>
  <c r="P40" i="25"/>
  <c r="F40" i="27"/>
  <c r="P40" i="29"/>
  <c r="F40" i="32"/>
  <c r="P40" i="33"/>
  <c r="F40" i="36"/>
  <c r="P40" i="37"/>
  <c r="F40" i="39"/>
  <c r="P40" i="41"/>
  <c r="P40" i="34"/>
  <c r="P40" i="38"/>
  <c r="F40" i="44"/>
  <c r="F40" i="43"/>
  <c r="P40" i="49"/>
  <c r="F40" i="50"/>
  <c r="F40" i="51"/>
  <c r="P40" i="13"/>
  <c r="F40" i="15"/>
  <c r="G40" i="15" s="1"/>
  <c r="P40" i="14"/>
  <c r="P40" i="18"/>
  <c r="F40" i="18"/>
  <c r="G40" i="18" s="1"/>
  <c r="P40" i="19"/>
  <c r="P40" i="21"/>
  <c r="F40" i="21"/>
  <c r="F40" i="23"/>
  <c r="F40" i="24"/>
  <c r="G40" i="24" s="1"/>
  <c r="F40" i="25"/>
  <c r="G40" i="25" s="1"/>
  <c r="F40" i="26"/>
  <c r="P40" i="27"/>
  <c r="F40" i="31"/>
  <c r="P40" i="30"/>
  <c r="F40" i="33"/>
  <c r="P40" i="35"/>
  <c r="F40" i="37"/>
  <c r="F40" i="38"/>
  <c r="F40" i="41"/>
  <c r="P40" i="32"/>
  <c r="P40" i="36"/>
  <c r="F40" i="42"/>
  <c r="P40" i="44"/>
  <c r="P40" i="43"/>
  <c r="P40" i="48"/>
  <c r="P40" i="50"/>
  <c r="P40" i="51"/>
  <c r="F25" i="13"/>
  <c r="F25" i="52"/>
  <c r="P25" i="51"/>
  <c r="P25" i="50"/>
  <c r="F40" i="52"/>
  <c r="F12" i="22"/>
  <c r="G12" i="22" s="1"/>
  <c r="F12" i="26"/>
  <c r="F12" i="28"/>
  <c r="P12" i="30"/>
  <c r="P12" i="34"/>
  <c r="F12" i="24"/>
  <c r="F12" i="38"/>
  <c r="F12" i="40"/>
  <c r="F12" i="42"/>
  <c r="G12" i="42" s="1"/>
  <c r="P12" i="20"/>
  <c r="P12" i="22"/>
  <c r="P12" i="27"/>
  <c r="F12" i="31"/>
  <c r="F12" i="33"/>
  <c r="P12" i="23"/>
  <c r="P12" i="36"/>
  <c r="P12" i="38"/>
  <c r="P12" i="41"/>
  <c r="F12" i="43"/>
  <c r="AI32" i="4"/>
  <c r="G32" i="4" s="1"/>
  <c r="J29" i="48" s="1"/>
  <c r="AI38" i="4"/>
  <c r="G38" i="4" s="1"/>
  <c r="J35" i="17" s="1"/>
  <c r="AI30" i="4"/>
  <c r="G30" i="4" s="1"/>
  <c r="AI22" i="4"/>
  <c r="G22" i="4" s="1"/>
  <c r="AI14" i="4"/>
  <c r="G14" i="4" s="1"/>
  <c r="J11" i="35" s="1"/>
  <c r="AI9" i="4"/>
  <c r="G9" i="4" s="1"/>
  <c r="J7" i="15"/>
  <c r="J7" i="12"/>
  <c r="J7" i="13"/>
  <c r="J7" i="42"/>
  <c r="J23" i="23"/>
  <c r="J35" i="19"/>
  <c r="J35" i="27"/>
  <c r="J35" i="29"/>
  <c r="J35" i="41"/>
  <c r="J35" i="12"/>
  <c r="J35" i="15"/>
  <c r="J35" i="28"/>
  <c r="J35" i="36"/>
  <c r="J35" i="52"/>
  <c r="J35" i="31"/>
  <c r="J35" i="42"/>
  <c r="J35" i="40"/>
  <c r="J35" i="37"/>
  <c r="J35" i="38"/>
  <c r="AI34" i="4"/>
  <c r="G34" i="4" s="1"/>
  <c r="J31" i="16" s="1"/>
  <c r="J21" i="48"/>
  <c r="F43" i="30"/>
  <c r="P43" i="37"/>
  <c r="F43" i="39"/>
  <c r="F43" i="23"/>
  <c r="P43" i="40"/>
  <c r="F43" i="16"/>
  <c r="P43" i="15"/>
  <c r="J15" i="49"/>
  <c r="J15" i="34"/>
  <c r="J15" i="17"/>
  <c r="J15" i="29"/>
  <c r="J15" i="24"/>
  <c r="J15" i="23"/>
  <c r="J15" i="39"/>
  <c r="J15" i="15"/>
  <c r="J15" i="22"/>
  <c r="J15" i="37"/>
  <c r="J15" i="33"/>
  <c r="J15" i="44"/>
  <c r="J15" i="19"/>
  <c r="J15" i="52"/>
  <c r="J15" i="8"/>
  <c r="J15" i="28"/>
  <c r="J15" i="18"/>
  <c r="J15" i="40"/>
  <c r="J15" i="48"/>
  <c r="J15" i="32"/>
  <c r="J15" i="35"/>
  <c r="J15" i="14"/>
  <c r="J15" i="21"/>
  <c r="J15" i="36"/>
  <c r="J15" i="42"/>
  <c r="J15" i="27"/>
  <c r="J15" i="38"/>
  <c r="J15" i="30"/>
  <c r="J15" i="43"/>
  <c r="AI40" i="4"/>
  <c r="G40" i="4" s="1"/>
  <c r="J37" i="40" s="1"/>
  <c r="X14" i="37"/>
  <c r="X14" i="38"/>
  <c r="X14" i="49"/>
  <c r="X14" i="30"/>
  <c r="X14" i="18"/>
  <c r="X14" i="40"/>
  <c r="X14" i="43"/>
  <c r="X14" i="23"/>
  <c r="X14" i="12"/>
  <c r="X14" i="20"/>
  <c r="X14" i="19"/>
  <c r="X14" i="29"/>
  <c r="P23" i="8"/>
  <c r="F23" i="16"/>
  <c r="G23" i="16" s="1"/>
  <c r="P33" i="43"/>
  <c r="P33" i="42"/>
  <c r="F33" i="8"/>
  <c r="P33" i="24"/>
  <c r="F33" i="41"/>
  <c r="G33" i="41" s="1"/>
  <c r="P33" i="31"/>
  <c r="F39" i="17"/>
  <c r="G39" i="17" s="1"/>
  <c r="F39" i="48"/>
  <c r="P39" i="33"/>
  <c r="G27" i="31"/>
  <c r="X22" i="22"/>
  <c r="X22" i="38"/>
  <c r="X22" i="40"/>
  <c r="X22" i="48"/>
  <c r="X22" i="21"/>
  <c r="X22" i="52"/>
  <c r="X22" i="31"/>
  <c r="X22" i="39"/>
  <c r="X22" i="34"/>
  <c r="X22" i="23"/>
  <c r="X22" i="44"/>
  <c r="X22" i="37"/>
  <c r="X22" i="29"/>
  <c r="X22" i="26"/>
  <c r="X22" i="36"/>
  <c r="X22" i="35"/>
  <c r="X22" i="19"/>
  <c r="X22" i="32"/>
  <c r="X22" i="30"/>
  <c r="X22" i="43"/>
  <c r="X22" i="27"/>
  <c r="X22" i="49"/>
  <c r="X22" i="12"/>
  <c r="X22" i="50"/>
  <c r="X22" i="14"/>
  <c r="X22" i="25"/>
  <c r="X22" i="51"/>
  <c r="X22" i="33"/>
  <c r="X22" i="20"/>
  <c r="X22" i="42"/>
  <c r="X22" i="41"/>
  <c r="X22" i="16"/>
  <c r="X22" i="15"/>
  <c r="X22" i="18"/>
  <c r="X22" i="8"/>
  <c r="X22" i="28"/>
  <c r="V40" i="30"/>
  <c r="V40" i="19"/>
  <c r="V40" i="14"/>
  <c r="V40" i="33"/>
  <c r="V40" i="23"/>
  <c r="V40" i="18"/>
  <c r="V40" i="15"/>
  <c r="V40" i="16"/>
  <c r="V40" i="38"/>
  <c r="V40" i="21"/>
  <c r="V40" i="36"/>
  <c r="V40" i="28"/>
  <c r="V40" i="12"/>
  <c r="V40" i="34"/>
  <c r="V40" i="40"/>
  <c r="V40" i="29"/>
  <c r="V40" i="43"/>
  <c r="V40" i="49"/>
  <c r="V40" i="31"/>
  <c r="V40" i="41"/>
  <c r="V40" i="25"/>
  <c r="V40" i="8"/>
  <c r="V40" i="52"/>
  <c r="V40" i="50"/>
  <c r="V40" i="17"/>
  <c r="V40" i="48"/>
  <c r="V40" i="22"/>
  <c r="V40" i="39"/>
  <c r="V40" i="20"/>
  <c r="V40" i="32"/>
  <c r="V40" i="35"/>
  <c r="V40" i="27"/>
  <c r="V40" i="42"/>
  <c r="V40" i="44"/>
  <c r="V40" i="51"/>
  <c r="V40" i="26"/>
  <c r="F23" i="28"/>
  <c r="G23" i="28" s="1"/>
  <c r="F39" i="31"/>
  <c r="G39" i="31" s="1"/>
  <c r="P39" i="41"/>
  <c r="P39" i="26"/>
  <c r="P39" i="31"/>
  <c r="P39" i="14"/>
  <c r="P39" i="16"/>
  <c r="F39" i="51"/>
  <c r="F39" i="29"/>
  <c r="P39" i="8"/>
  <c r="P39" i="18"/>
  <c r="P39" i="20"/>
  <c r="P39" i="30"/>
  <c r="P33" i="33"/>
  <c r="P33" i="36"/>
  <c r="P33" i="15"/>
  <c r="F33" i="16"/>
  <c r="G33" i="16" s="1"/>
  <c r="P33" i="17"/>
  <c r="F33" i="51"/>
  <c r="G33" i="51" s="1"/>
  <c r="F33" i="50"/>
  <c r="F33" i="17"/>
  <c r="G33" i="17" s="1"/>
  <c r="P33" i="22"/>
  <c r="F33" i="44"/>
  <c r="G33" i="44"/>
  <c r="F33" i="40"/>
  <c r="P33" i="52"/>
  <c r="F33" i="42"/>
  <c r="P33" i="14"/>
  <c r="P33" i="20"/>
  <c r="F33" i="30"/>
  <c r="G33" i="30" s="1"/>
  <c r="P33" i="8"/>
  <c r="F33" i="24"/>
  <c r="P33" i="51"/>
  <c r="P33" i="12"/>
  <c r="P33" i="28"/>
  <c r="P33" i="50"/>
  <c r="F33" i="18"/>
  <c r="F33" i="31"/>
  <c r="G33" i="31" s="1"/>
  <c r="F33" i="43"/>
  <c r="P33" i="40"/>
  <c r="P33" i="13"/>
  <c r="F33" i="22"/>
  <c r="P33" i="26"/>
  <c r="F33" i="49"/>
  <c r="F33" i="14"/>
  <c r="P33" i="38"/>
  <c r="F33" i="25"/>
  <c r="P33" i="37"/>
  <c r="F33" i="48"/>
  <c r="F33" i="29"/>
  <c r="P33" i="41"/>
  <c r="F33" i="39"/>
  <c r="P33" i="35"/>
  <c r="P33" i="27"/>
  <c r="F33" i="23"/>
  <c r="G33" i="23" s="1"/>
  <c r="F33" i="15"/>
  <c r="P33" i="34"/>
  <c r="P33" i="19"/>
  <c r="P33" i="48"/>
  <c r="F33" i="37"/>
  <c r="P33" i="23"/>
  <c r="F33" i="38"/>
  <c r="P33" i="18"/>
  <c r="F36" i="15"/>
  <c r="P36" i="52"/>
  <c r="P36" i="49"/>
  <c r="P36" i="23"/>
  <c r="F36" i="18"/>
  <c r="G36" i="18" s="1"/>
  <c r="P36" i="25"/>
  <c r="F36" i="44"/>
  <c r="G36" i="44" s="1"/>
  <c r="F36" i="42"/>
  <c r="P36" i="40"/>
  <c r="P36" i="20"/>
  <c r="F36" i="31"/>
  <c r="F36" i="28"/>
  <c r="P36" i="37"/>
  <c r="V17" i="50"/>
  <c r="V17" i="20"/>
  <c r="V17" i="40"/>
  <c r="V17" i="31"/>
  <c r="V17" i="24"/>
  <c r="V17" i="18"/>
  <c r="V17" i="41"/>
  <c r="V17" i="36"/>
  <c r="V17" i="52"/>
  <c r="V17" i="12"/>
  <c r="V17" i="42"/>
  <c r="V17" i="13"/>
  <c r="V17" i="44"/>
  <c r="V17" i="48"/>
  <c r="V17" i="25"/>
  <c r="V17" i="49"/>
  <c r="V17" i="28"/>
  <c r="V17" i="33"/>
  <c r="V17" i="51"/>
  <c r="V17" i="23"/>
  <c r="V17" i="19"/>
  <c r="V17" i="30"/>
  <c r="V17" i="32"/>
  <c r="V17" i="39"/>
  <c r="V17" i="29"/>
  <c r="V17" i="15"/>
  <c r="V17" i="21"/>
  <c r="V17" i="16"/>
  <c r="V17" i="35"/>
  <c r="V17" i="14"/>
  <c r="V17" i="43"/>
  <c r="V17" i="17"/>
  <c r="V17" i="8"/>
  <c r="V17" i="38"/>
  <c r="V17" i="34"/>
  <c r="P29" i="8"/>
  <c r="F29" i="8"/>
  <c r="G29" i="8" s="1"/>
  <c r="P29" i="20"/>
  <c r="P13" i="44"/>
  <c r="F13" i="8"/>
  <c r="P13" i="29"/>
  <c r="F13" i="30"/>
  <c r="F13" i="15"/>
  <c r="G13" i="15" s="1"/>
  <c r="F13" i="25"/>
  <c r="P13" i="39"/>
  <c r="P13" i="41"/>
  <c r="F13" i="22"/>
  <c r="P13" i="17"/>
  <c r="P15" i="39"/>
  <c r="F34" i="30"/>
  <c r="P34" i="27"/>
  <c r="V9" i="25"/>
  <c r="V9" i="16"/>
  <c r="V9" i="34"/>
  <c r="V9" i="12"/>
  <c r="V9" i="40"/>
  <c r="V9" i="33"/>
  <c r="V9" i="42"/>
  <c r="V9" i="49"/>
  <c r="V9" i="52"/>
  <c r="V9" i="35"/>
  <c r="V9" i="41"/>
  <c r="V9" i="28"/>
  <c r="V9" i="30"/>
  <c r="V9" i="18"/>
  <c r="V9" i="23"/>
  <c r="V9" i="38"/>
  <c r="V9" i="43"/>
  <c r="V9" i="14"/>
  <c r="V9" i="15"/>
  <c r="V9" i="36"/>
  <c r="V9" i="24"/>
  <c r="V9" i="8"/>
  <c r="V9" i="19"/>
  <c r="V9" i="17"/>
  <c r="V9" i="13"/>
  <c r="V9" i="37"/>
  <c r="V9" i="48"/>
  <c r="V9" i="20"/>
  <c r="V33" i="26"/>
  <c r="X32" i="31"/>
  <c r="X7" i="39"/>
  <c r="X7" i="13"/>
  <c r="X7" i="14"/>
  <c r="X7" i="40"/>
  <c r="X7" i="41"/>
  <c r="X7" i="49"/>
  <c r="X7" i="21"/>
  <c r="N35" i="29"/>
  <c r="N35" i="22"/>
  <c r="N34" i="49"/>
  <c r="N34" i="19"/>
  <c r="N34" i="36"/>
  <c r="N34" i="17"/>
  <c r="N34" i="34"/>
  <c r="N34" i="8"/>
  <c r="N34" i="27"/>
  <c r="N34" i="16"/>
  <c r="N34" i="42"/>
  <c r="N34" i="18"/>
  <c r="N34" i="39"/>
  <c r="N34" i="26"/>
  <c r="N34" i="52"/>
  <c r="N34" i="24"/>
  <c r="N34" i="25"/>
  <c r="N34" i="32"/>
  <c r="N34" i="33"/>
  <c r="N34" i="15"/>
  <c r="N34" i="13"/>
  <c r="N34" i="50"/>
  <c r="N34" i="37"/>
  <c r="N34" i="35"/>
  <c r="N34" i="44"/>
  <c r="N34" i="30"/>
  <c r="N34" i="31"/>
  <c r="N34" i="20"/>
  <c r="N34" i="21"/>
  <c r="N34" i="48"/>
  <c r="N34" i="23"/>
  <c r="N34" i="14"/>
  <c r="N34" i="43"/>
  <c r="N34" i="40"/>
  <c r="N34" i="38"/>
  <c r="N34" i="29"/>
  <c r="N30" i="48"/>
  <c r="N30" i="52"/>
  <c r="N30" i="49"/>
  <c r="N30" i="17"/>
  <c r="N30" i="16"/>
  <c r="N30" i="37"/>
  <c r="N30" i="18"/>
  <c r="N30" i="35"/>
  <c r="N30" i="38"/>
  <c r="N30" i="43"/>
  <c r="N30" i="50"/>
  <c r="N30" i="29"/>
  <c r="N30" i="25"/>
  <c r="N30" i="26"/>
  <c r="N30" i="40"/>
  <c r="N30" i="22"/>
  <c r="N30" i="21"/>
  <c r="N30" i="28"/>
  <c r="N30" i="41"/>
  <c r="N30" i="31"/>
  <c r="N30" i="36"/>
  <c r="N30" i="32"/>
  <c r="N30" i="27"/>
  <c r="N30" i="8"/>
  <c r="N30" i="51"/>
  <c r="N30" i="24"/>
  <c r="N30" i="39"/>
  <c r="N30" i="44"/>
  <c r="N30" i="34"/>
  <c r="N30" i="13"/>
  <c r="N28" i="50"/>
  <c r="N28" i="19"/>
  <c r="N28" i="23"/>
  <c r="N28" i="36"/>
  <c r="N28" i="14"/>
  <c r="N28" i="39"/>
  <c r="N28" i="38"/>
  <c r="N28" i="48"/>
  <c r="N28" i="33"/>
  <c r="N28" i="15"/>
  <c r="N28" i="22"/>
  <c r="N28" i="20"/>
  <c r="N28" i="28"/>
  <c r="N28" i="30"/>
  <c r="N28" i="17"/>
  <c r="N28" i="25"/>
  <c r="N28" i="27"/>
  <c r="N28" i="18"/>
  <c r="N28" i="34"/>
  <c r="N28" i="26"/>
  <c r="N28" i="40"/>
  <c r="N28" i="8"/>
  <c r="N28" i="21"/>
  <c r="N28" i="42"/>
  <c r="N28" i="29"/>
  <c r="N28" i="32"/>
  <c r="N28" i="51"/>
  <c r="N28" i="41"/>
  <c r="N28" i="49"/>
  <c r="N26" i="39"/>
  <c r="N26" i="37"/>
  <c r="X20" i="32"/>
  <c r="V19" i="24"/>
  <c r="V19" i="13"/>
  <c r="V19" i="35"/>
  <c r="V19" i="39"/>
  <c r="V19" i="38"/>
  <c r="V19" i="40"/>
  <c r="V19" i="23"/>
  <c r="V19" i="21"/>
  <c r="V19" i="22"/>
  <c r="V19" i="30"/>
  <c r="V19" i="50"/>
  <c r="V19" i="29"/>
  <c r="V19" i="43"/>
  <c r="V19" i="14"/>
  <c r="V19" i="34"/>
  <c r="V19" i="52"/>
  <c r="V19" i="28"/>
  <c r="V19" i="25"/>
  <c r="V19" i="19"/>
  <c r="V19" i="36"/>
  <c r="V19" i="32"/>
  <c r="V19" i="8"/>
  <c r="V19" i="31"/>
  <c r="V19" i="42"/>
  <c r="V19" i="48"/>
  <c r="V9" i="29"/>
  <c r="V36" i="28"/>
  <c r="V36" i="37"/>
  <c r="V36" i="15"/>
  <c r="V36" i="52"/>
  <c r="V36" i="41"/>
  <c r="V36" i="49"/>
  <c r="V36" i="44"/>
  <c r="V36" i="13"/>
  <c r="V36" i="17"/>
  <c r="V36" i="51"/>
  <c r="V36" i="29"/>
  <c r="V36" i="50"/>
  <c r="V36" i="31"/>
  <c r="V36" i="8"/>
  <c r="V36" i="36"/>
  <c r="V36" i="39"/>
  <c r="V36" i="12"/>
  <c r="X18" i="33"/>
  <c r="X18" i="19"/>
  <c r="X18" i="29"/>
  <c r="X18" i="40"/>
  <c r="X18" i="8"/>
  <c r="X18" i="16"/>
  <c r="X18" i="17"/>
  <c r="X18" i="34"/>
  <c r="X18" i="13"/>
  <c r="X18" i="15"/>
  <c r="X18" i="49"/>
  <c r="X18" i="51"/>
  <c r="X18" i="39"/>
  <c r="X18" i="23"/>
  <c r="X18" i="31"/>
  <c r="V7" i="31"/>
  <c r="V7" i="42"/>
  <c r="X38" i="23"/>
  <c r="X38" i="19"/>
  <c r="P28" i="49"/>
  <c r="P28" i="48"/>
  <c r="F28" i="13"/>
  <c r="G28" i="13" s="1"/>
  <c r="P28" i="22"/>
  <c r="F28" i="25"/>
  <c r="F28" i="37"/>
  <c r="F28" i="38"/>
  <c r="P28" i="18"/>
  <c r="P8" i="37"/>
  <c r="F8" i="20"/>
  <c r="F8" i="8"/>
  <c r="G8" i="8" s="1"/>
  <c r="X43" i="43"/>
  <c r="X43" i="27"/>
  <c r="X43" i="12"/>
  <c r="X43" i="34"/>
  <c r="X43" i="21"/>
  <c r="X39" i="42"/>
  <c r="X39" i="28"/>
  <c r="X39" i="31"/>
  <c r="X27" i="14"/>
  <c r="X27" i="29"/>
  <c r="X27" i="17"/>
  <c r="X27" i="37"/>
  <c r="X27" i="20"/>
  <c r="X27" i="52"/>
  <c r="X23" i="49"/>
  <c r="X23" i="39"/>
  <c r="X23" i="48"/>
  <c r="X23" i="29"/>
  <c r="X23" i="13"/>
  <c r="X11" i="19"/>
  <c r="X11" i="18"/>
  <c r="X11" i="23"/>
  <c r="X11" i="25"/>
  <c r="X11" i="42"/>
  <c r="X11" i="34"/>
  <c r="N42" i="22"/>
  <c r="N42" i="21"/>
  <c r="N42" i="24"/>
  <c r="N42" i="17"/>
  <c r="N42" i="48"/>
  <c r="N42" i="49"/>
  <c r="N42" i="38"/>
  <c r="N42" i="37"/>
  <c r="V6" i="37"/>
  <c r="V6" i="39"/>
  <c r="V6" i="34"/>
  <c r="V6" i="25"/>
  <c r="V6" i="44"/>
  <c r="V6" i="28"/>
  <c r="V6" i="13"/>
  <c r="V6" i="48"/>
  <c r="V6" i="19"/>
  <c r="V30" i="50"/>
  <c r="V37" i="27"/>
  <c r="V37" i="18"/>
  <c r="V37" i="13"/>
  <c r="V37" i="39"/>
  <c r="V37" i="23"/>
  <c r="V37" i="33"/>
  <c r="V37" i="35"/>
  <c r="V37" i="50"/>
  <c r="V37" i="16"/>
  <c r="V37" i="29"/>
  <c r="V37" i="31"/>
  <c r="V37" i="19"/>
  <c r="V37" i="26"/>
  <c r="V37" i="41"/>
  <c r="V37" i="44"/>
  <c r="V37" i="38"/>
  <c r="V37" i="49"/>
  <c r="V37" i="20"/>
  <c r="V37" i="15"/>
  <c r="V36" i="16"/>
  <c r="V10" i="49"/>
  <c r="V10" i="14"/>
  <c r="V10" i="41"/>
  <c r="V10" i="35"/>
  <c r="V10" i="15"/>
  <c r="V10" i="17"/>
  <c r="V10" i="42"/>
  <c r="V10" i="34"/>
  <c r="V10" i="19"/>
  <c r="V10" i="52"/>
  <c r="V10" i="8"/>
  <c r="V10" i="25"/>
  <c r="V10" i="20"/>
  <c r="V10" i="21"/>
  <c r="V10" i="12"/>
  <c r="V10" i="26"/>
  <c r="V10" i="27"/>
  <c r="V10" i="31"/>
  <c r="V10" i="13"/>
  <c r="F28" i="43"/>
  <c r="P10" i="19"/>
  <c r="P10" i="41"/>
  <c r="P10" i="42"/>
  <c r="F10" i="22"/>
  <c r="F10" i="21"/>
  <c r="G10" i="21" s="1"/>
  <c r="E7" i="36"/>
  <c r="F27" i="50"/>
  <c r="P27" i="52"/>
  <c r="P27" i="50"/>
  <c r="F27" i="52"/>
  <c r="G27" i="52" s="1"/>
  <c r="AI42" i="4"/>
  <c r="G42" i="4" s="1"/>
  <c r="J39" i="31" s="1"/>
  <c r="AH42" i="4"/>
  <c r="F42" i="4" s="1"/>
  <c r="T39" i="35" s="1"/>
  <c r="AH14" i="4"/>
  <c r="F14" i="4" s="1"/>
  <c r="T11" i="19" s="1"/>
  <c r="AH40" i="4"/>
  <c r="F40" i="4" s="1"/>
  <c r="T37" i="40" s="1"/>
  <c r="AH9" i="4"/>
  <c r="F9" i="4" s="1"/>
  <c r="E26" i="36"/>
  <c r="E41" i="36"/>
  <c r="E19" i="36"/>
  <c r="E34" i="36"/>
  <c r="E39" i="36"/>
  <c r="E33" i="36"/>
  <c r="G33" i="36" s="1"/>
  <c r="E11" i="36"/>
  <c r="E21" i="36"/>
  <c r="E38" i="36"/>
  <c r="E14" i="36"/>
  <c r="E21" i="31"/>
  <c r="E6" i="28"/>
  <c r="E38" i="28"/>
  <c r="E26" i="28"/>
  <c r="E33" i="14"/>
  <c r="G33" i="14" s="1"/>
  <c r="N36" i="52"/>
  <c r="N36" i="48"/>
  <c r="N36" i="50"/>
  <c r="E5" i="50"/>
  <c r="E7" i="50"/>
  <c r="E11" i="50"/>
  <c r="E13" i="50"/>
  <c r="E15" i="50"/>
  <c r="E19" i="50"/>
  <c r="E21" i="50"/>
  <c r="E23" i="50"/>
  <c r="E27" i="50"/>
  <c r="E29" i="50"/>
  <c r="E31" i="50"/>
  <c r="E35" i="50"/>
  <c r="E37" i="50"/>
  <c r="E39" i="50"/>
  <c r="E43" i="50"/>
  <c r="E6" i="50"/>
  <c r="E8" i="50"/>
  <c r="E10" i="50"/>
  <c r="E12" i="50"/>
  <c r="E14" i="50"/>
  <c r="E16" i="50"/>
  <c r="E18" i="50"/>
  <c r="E20" i="50"/>
  <c r="E22" i="50"/>
  <c r="E24" i="50"/>
  <c r="E26" i="50"/>
  <c r="E28" i="50"/>
  <c r="E30" i="50"/>
  <c r="E32" i="50"/>
  <c r="E34" i="50"/>
  <c r="E36" i="50"/>
  <c r="E38" i="50"/>
  <c r="E40" i="50"/>
  <c r="G40" i="50" s="1"/>
  <c r="E42" i="50"/>
  <c r="F5" i="8"/>
  <c r="F5" i="12"/>
  <c r="G5" i="12" s="1"/>
  <c r="F5" i="14"/>
  <c r="F5" i="16"/>
  <c r="P5" i="15"/>
  <c r="P12" i="50"/>
  <c r="P12" i="52"/>
  <c r="F12" i="48"/>
  <c r="F12" i="50"/>
  <c r="F12" i="49"/>
  <c r="P12" i="51"/>
  <c r="P25" i="49"/>
  <c r="P25" i="48"/>
  <c r="P25" i="14"/>
  <c r="E19" i="43"/>
  <c r="E15" i="43"/>
  <c r="E24" i="43"/>
  <c r="E27" i="43"/>
  <c r="E33" i="43"/>
  <c r="G33" i="43" s="1"/>
  <c r="E38" i="43"/>
  <c r="E37" i="43"/>
  <c r="E39" i="43"/>
  <c r="E23" i="43"/>
  <c r="E35" i="43"/>
  <c r="E17" i="43"/>
  <c r="E9" i="38"/>
  <c r="E13" i="38"/>
  <c r="E16" i="38"/>
  <c r="E34" i="38"/>
  <c r="E37" i="38"/>
  <c r="E18" i="38"/>
  <c r="E11" i="34"/>
  <c r="E20" i="29"/>
  <c r="E24" i="29"/>
  <c r="E33" i="18"/>
  <c r="G33" i="18" s="1"/>
  <c r="E25" i="18"/>
  <c r="E7" i="18"/>
  <c r="E24" i="12"/>
  <c r="E27" i="12"/>
  <c r="G27" i="12" s="1"/>
  <c r="E34" i="12"/>
  <c r="E37" i="12"/>
  <c r="E26" i="12"/>
  <c r="N20" i="41"/>
  <c r="N20" i="13"/>
  <c r="N18" i="50"/>
  <c r="N18" i="48"/>
  <c r="N16" i="50"/>
  <c r="N16" i="8"/>
  <c r="N16" i="51"/>
  <c r="J12" i="46"/>
  <c r="V18" i="13"/>
  <c r="V18" i="43"/>
  <c r="V18" i="51"/>
  <c r="V26" i="48"/>
  <c r="V26" i="52"/>
  <c r="V26" i="19"/>
  <c r="V26" i="26"/>
  <c r="V26" i="34"/>
  <c r="V26" i="42"/>
  <c r="V26" i="15"/>
  <c r="V26" i="25"/>
  <c r="V26" i="32"/>
  <c r="V26" i="41"/>
  <c r="V26" i="50"/>
  <c r="V26" i="16"/>
  <c r="V26" i="24"/>
  <c r="V26" i="36"/>
  <c r="V26" i="8"/>
  <c r="V26" i="23"/>
  <c r="V26" i="35"/>
  <c r="V26" i="13"/>
  <c r="X34" i="18"/>
  <c r="X34" i="26"/>
  <c r="X34" i="35"/>
  <c r="X34" i="40"/>
  <c r="X34" i="51"/>
  <c r="X34" i="17"/>
  <c r="X34" i="27"/>
  <c r="X34" i="34"/>
  <c r="X34" i="12"/>
  <c r="X34" i="24"/>
  <c r="X34" i="37"/>
  <c r="X34" i="50"/>
  <c r="X12" i="30"/>
  <c r="X12" i="38"/>
  <c r="F40" i="30"/>
  <c r="G40" i="30" s="1"/>
  <c r="P40" i="52"/>
  <c r="P11" i="49"/>
  <c r="P5" i="48"/>
  <c r="P5" i="50"/>
  <c r="P5" i="51"/>
  <c r="P5" i="17"/>
  <c r="F5" i="26"/>
  <c r="F5" i="18"/>
  <c r="P5" i="8"/>
  <c r="P5" i="18"/>
  <c r="F5" i="27"/>
  <c r="F5" i="19"/>
  <c r="G5" i="19" s="1"/>
  <c r="P5" i="25"/>
  <c r="P5" i="49"/>
  <c r="F5" i="50"/>
  <c r="P5" i="19"/>
  <c r="P5" i="14"/>
  <c r="F5" i="24"/>
  <c r="P5" i="20"/>
  <c r="F5" i="15"/>
  <c r="G5" i="15" s="1"/>
  <c r="P5" i="23"/>
  <c r="E20" i="35"/>
  <c r="E27" i="35"/>
  <c r="G27" i="35" s="1"/>
  <c r="E12" i="25"/>
  <c r="G12" i="25" s="1"/>
  <c r="E33" i="25"/>
  <c r="G33" i="25" s="1"/>
  <c r="E25" i="25"/>
  <c r="E13" i="25"/>
  <c r="E37" i="25"/>
  <c r="E32" i="25"/>
  <c r="E23" i="25"/>
  <c r="E7" i="25"/>
  <c r="E10" i="25"/>
  <c r="E24" i="20"/>
  <c r="E29" i="16"/>
  <c r="E17" i="16"/>
  <c r="E18" i="16"/>
  <c r="E25" i="16"/>
  <c r="E6" i="16"/>
  <c r="E14" i="16"/>
  <c r="N8" i="51"/>
  <c r="N8" i="13"/>
  <c r="N8" i="50"/>
  <c r="E9" i="40"/>
  <c r="J42" i="30"/>
  <c r="J42" i="8"/>
  <c r="E10" i="49"/>
  <c r="E18" i="49"/>
  <c r="E26" i="49"/>
  <c r="E34" i="49"/>
  <c r="E42" i="49"/>
  <c r="E8" i="49"/>
  <c r="E20" i="49"/>
  <c r="E30" i="49"/>
  <c r="E40" i="49"/>
  <c r="E31" i="49"/>
  <c r="E32" i="49"/>
  <c r="E16" i="49"/>
  <c r="E39" i="48"/>
  <c r="E23" i="48"/>
  <c r="AI25" i="4"/>
  <c r="G25" i="4" s="1"/>
  <c r="AI17" i="4"/>
  <c r="G17" i="4" s="1"/>
  <c r="J14" i="38" s="1"/>
  <c r="AI37" i="4"/>
  <c r="G37" i="4" s="1"/>
  <c r="J31" i="20"/>
  <c r="AI29" i="4"/>
  <c r="G29" i="4" s="1"/>
  <c r="J26" i="33" s="1"/>
  <c r="AH16" i="4"/>
  <c r="F16" i="4" s="1"/>
  <c r="AI21" i="4"/>
  <c r="G21" i="4" s="1"/>
  <c r="AI44" i="4"/>
  <c r="G44" i="4" s="1"/>
  <c r="J41" i="34" s="1"/>
  <c r="AI27" i="4"/>
  <c r="G27" i="4" s="1"/>
  <c r="J24" i="36" s="1"/>
  <c r="AI13" i="4"/>
  <c r="G13" i="4" s="1"/>
  <c r="J10" i="21" s="1"/>
  <c r="AH38" i="4"/>
  <c r="F38" i="4" s="1"/>
  <c r="AI46" i="4"/>
  <c r="G46" i="4" s="1"/>
  <c r="J43" i="19" s="1"/>
  <c r="AH46" i="4"/>
  <c r="F46" i="4" s="1"/>
  <c r="T43" i="16" s="1"/>
  <c r="J37" i="13"/>
  <c r="J37" i="36"/>
  <c r="J37" i="27"/>
  <c r="J37" i="21"/>
  <c r="J37" i="33"/>
  <c r="J37" i="19"/>
  <c r="J37" i="37"/>
  <c r="J37" i="16"/>
  <c r="J37" i="35"/>
  <c r="J37" i="25"/>
  <c r="J37" i="44"/>
  <c r="J37" i="50"/>
  <c r="J37" i="24"/>
  <c r="T11" i="14"/>
  <c r="J41" i="31"/>
  <c r="J41" i="41"/>
  <c r="J41" i="44"/>
  <c r="J41" i="49"/>
  <c r="J24" i="25"/>
  <c r="J24" i="20"/>
  <c r="J24" i="51"/>
  <c r="J24" i="17"/>
  <c r="J24" i="22"/>
  <c r="J39" i="12"/>
  <c r="J39" i="36"/>
  <c r="J39" i="30"/>
  <c r="J39" i="33"/>
  <c r="T28" i="40"/>
  <c r="T28" i="38"/>
  <c r="T28" i="23"/>
  <c r="T28" i="34"/>
  <c r="T28" i="19"/>
  <c r="T8" i="17"/>
  <c r="T43" i="30"/>
  <c r="T43" i="17"/>
  <c r="T43" i="13"/>
  <c r="T43" i="31"/>
  <c r="T43" i="34"/>
  <c r="T43" i="21"/>
  <c r="T43" i="43"/>
  <c r="T43" i="27"/>
  <c r="T43" i="24"/>
  <c r="T43" i="33"/>
  <c r="T43" i="40"/>
  <c r="T43" i="15"/>
  <c r="T43" i="42"/>
  <c r="T43" i="37"/>
  <c r="T43" i="48"/>
  <c r="T43" i="35"/>
  <c r="T43" i="14"/>
  <c r="T43" i="22"/>
  <c r="T43" i="39"/>
  <c r="T43" i="25"/>
  <c r="T43" i="52"/>
  <c r="T43" i="32"/>
  <c r="T43" i="41"/>
  <c r="T43" i="29"/>
  <c r="T43" i="28"/>
  <c r="T43" i="23"/>
  <c r="T43" i="8"/>
  <c r="T43" i="18"/>
  <c r="J43" i="30"/>
  <c r="J43" i="15"/>
  <c r="J43" i="36"/>
  <c r="J43" i="12"/>
  <c r="J43" i="16"/>
  <c r="T16" i="39"/>
  <c r="T16" i="16"/>
  <c r="T16" i="19"/>
  <c r="T16" i="21"/>
  <c r="T16" i="36"/>
  <c r="T16" i="42"/>
  <c r="T16" i="26"/>
  <c r="T16" i="8"/>
  <c r="T16" i="29"/>
  <c r="T16" i="33"/>
  <c r="T24" i="8"/>
  <c r="T24" i="14"/>
  <c r="T24" i="44"/>
  <c r="T24" i="35"/>
  <c r="T24" i="41"/>
  <c r="T24" i="16"/>
  <c r="T24" i="38"/>
  <c r="T24" i="17"/>
  <c r="T24" i="15"/>
  <c r="T24" i="27"/>
  <c r="J26" i="51"/>
  <c r="J26" i="16"/>
  <c r="T20" i="43"/>
  <c r="T6" i="44"/>
  <c r="T6" i="50"/>
  <c r="T6" i="25"/>
  <c r="T6" i="52"/>
  <c r="T6" i="36"/>
  <c r="T6" i="51"/>
  <c r="T6" i="32"/>
  <c r="T6" i="40"/>
  <c r="T6" i="27"/>
  <c r="T6" i="43"/>
  <c r="T6" i="24"/>
  <c r="T6" i="38"/>
  <c r="T6" i="23"/>
  <c r="T6" i="16"/>
  <c r="T6" i="12"/>
  <c r="T6" i="31"/>
  <c r="T6" i="22"/>
  <c r="T6" i="29"/>
  <c r="T6" i="20"/>
  <c r="T6" i="19"/>
  <c r="T6" i="39"/>
  <c r="T6" i="33"/>
  <c r="T6" i="42"/>
  <c r="T6" i="18"/>
  <c r="T6" i="34"/>
  <c r="T6" i="37"/>
  <c r="T6" i="28"/>
  <c r="T6" i="49"/>
  <c r="T6" i="13"/>
  <c r="T6" i="17"/>
  <c r="T6" i="8"/>
  <c r="T6" i="26"/>
  <c r="T6" i="41"/>
  <c r="T6" i="30"/>
  <c r="T6" i="48"/>
  <c r="T6" i="21"/>
  <c r="T6" i="35"/>
  <c r="J14" i="51"/>
  <c r="J14" i="24"/>
  <c r="J14" i="12"/>
  <c r="J14" i="35"/>
  <c r="J14" i="22"/>
  <c r="J14" i="32"/>
  <c r="J14" i="33"/>
  <c r="J37" i="41" l="1"/>
  <c r="J37" i="34"/>
  <c r="J37" i="26"/>
  <c r="J37" i="39"/>
  <c r="J37" i="23"/>
  <c r="T37" i="50"/>
  <c r="V30" i="22"/>
  <c r="X38" i="30"/>
  <c r="X38" i="15"/>
  <c r="V7" i="35"/>
  <c r="V7" i="30"/>
  <c r="V30" i="39"/>
  <c r="X38" i="35"/>
  <c r="V7" i="37"/>
  <c r="V7" i="16"/>
  <c r="X38" i="40"/>
  <c r="V30" i="38"/>
  <c r="X38" i="18"/>
  <c r="X38" i="50"/>
  <c r="V7" i="40"/>
  <c r="V7" i="19"/>
  <c r="V30" i="24"/>
  <c r="X38" i="21"/>
  <c r="V7" i="32"/>
  <c r="X38" i="16"/>
  <c r="X38" i="12"/>
  <c r="X38" i="13"/>
  <c r="X38" i="39"/>
  <c r="V7" i="8"/>
  <c r="V7" i="18"/>
  <c r="V30" i="49"/>
  <c r="X38" i="25"/>
  <c r="V7" i="34"/>
  <c r="X38" i="48"/>
  <c r="V29" i="37"/>
  <c r="V30" i="42"/>
  <c r="X38" i="43"/>
  <c r="X38" i="49"/>
  <c r="V7" i="20"/>
  <c r="V30" i="32"/>
  <c r="V30" i="8"/>
  <c r="X38" i="41"/>
  <c r="V7" i="44"/>
  <c r="X38" i="24"/>
  <c r="X38" i="44"/>
  <c r="V30" i="37"/>
  <c r="V29" i="17"/>
  <c r="V30" i="25"/>
  <c r="V30" i="51"/>
  <c r="X38" i="38"/>
  <c r="X38" i="37"/>
  <c r="X38" i="8"/>
  <c r="V7" i="29"/>
  <c r="V30" i="26"/>
  <c r="V30" i="29"/>
  <c r="X38" i="52"/>
  <c r="V7" i="43"/>
  <c r="X38" i="34"/>
  <c r="X38" i="31"/>
  <c r="V30" i="12"/>
  <c r="X38" i="29"/>
  <c r="X38" i="32"/>
  <c r="V7" i="50"/>
  <c r="V7" i="17"/>
  <c r="V7" i="48"/>
  <c r="X38" i="17"/>
  <c r="V7" i="38"/>
  <c r="X38" i="36"/>
  <c r="V30" i="28"/>
  <c r="X38" i="27"/>
  <c r="X38" i="26"/>
  <c r="V7" i="26"/>
  <c r="V7" i="51"/>
  <c r="V7" i="28"/>
  <c r="V30" i="41"/>
  <c r="X38" i="28"/>
  <c r="X38" i="20"/>
  <c r="X5" i="30"/>
  <c r="G27" i="40"/>
  <c r="G27" i="27"/>
  <c r="G10" i="22"/>
  <c r="G36" i="19"/>
  <c r="G5" i="42"/>
  <c r="G10" i="52"/>
  <c r="E27" i="34"/>
  <c r="G27" i="34" s="1"/>
  <c r="G40" i="44"/>
  <c r="X24" i="37"/>
  <c r="X24" i="23"/>
  <c r="X24" i="44"/>
  <c r="X24" i="48"/>
  <c r="X24" i="41"/>
  <c r="X24" i="52"/>
  <c r="X24" i="36"/>
  <c r="X24" i="34"/>
  <c r="X24" i="30"/>
  <c r="X24" i="20"/>
  <c r="X24" i="38"/>
  <c r="X24" i="19"/>
  <c r="X24" i="35"/>
  <c r="V33" i="42"/>
  <c r="V33" i="31"/>
  <c r="V33" i="14"/>
  <c r="V33" i="12"/>
  <c r="V33" i="8"/>
  <c r="V33" i="44"/>
  <c r="V33" i="22"/>
  <c r="V33" i="50"/>
  <c r="V33" i="17"/>
  <c r="V33" i="24"/>
  <c r="V33" i="40"/>
  <c r="V33" i="34"/>
  <c r="V33" i="13"/>
  <c r="V33" i="27"/>
  <c r="V33" i="39"/>
  <c r="V33" i="52"/>
  <c r="V33" i="23"/>
  <c r="V33" i="20"/>
  <c r="V33" i="38"/>
  <c r="V33" i="37"/>
  <c r="V33" i="43"/>
  <c r="V33" i="18"/>
  <c r="V33" i="25"/>
  <c r="V33" i="33"/>
  <c r="V33" i="29"/>
  <c r="V33" i="28"/>
  <c r="V33" i="48"/>
  <c r="V33" i="16"/>
  <c r="P15" i="37"/>
  <c r="F15" i="38"/>
  <c r="G15" i="38" s="1"/>
  <c r="F15" i="25"/>
  <c r="F15" i="41"/>
  <c r="P15" i="18"/>
  <c r="F15" i="13"/>
  <c r="F15" i="40"/>
  <c r="F10" i="49"/>
  <c r="P10" i="18"/>
  <c r="F10" i="12"/>
  <c r="P10" i="39"/>
  <c r="F10" i="51"/>
  <c r="P10" i="27"/>
  <c r="F10" i="8"/>
  <c r="G10" i="8" s="1"/>
  <c r="P10" i="8"/>
  <c r="F10" i="20"/>
  <c r="G10" i="20" s="1"/>
  <c r="P10" i="16"/>
  <c r="P10" i="44"/>
  <c r="P10" i="51"/>
  <c r="P10" i="36"/>
  <c r="F10" i="25"/>
  <c r="G10" i="25" s="1"/>
  <c r="P10" i="20"/>
  <c r="P10" i="24"/>
  <c r="P10" i="29"/>
  <c r="F10" i="18"/>
  <c r="G10" i="18" s="1"/>
  <c r="P10" i="48"/>
  <c r="F10" i="38"/>
  <c r="P10" i="37"/>
  <c r="P10" i="38"/>
  <c r="F10" i="16"/>
  <c r="G10" i="16" s="1"/>
  <c r="P10" i="28"/>
  <c r="F10" i="23"/>
  <c r="P10" i="49"/>
  <c r="P10" i="17"/>
  <c r="F10" i="42"/>
  <c r="F10" i="35"/>
  <c r="F10" i="26"/>
  <c r="G10" i="26" s="1"/>
  <c r="P10" i="52"/>
  <c r="P10" i="25"/>
  <c r="F10" i="15"/>
  <c r="G10" i="15" s="1"/>
  <c r="F10" i="40"/>
  <c r="F10" i="30"/>
  <c r="F10" i="48"/>
  <c r="P10" i="40"/>
  <c r="V29" i="12"/>
  <c r="V29" i="22"/>
  <c r="V29" i="28"/>
  <c r="V29" i="42"/>
  <c r="V29" i="20"/>
  <c r="X41" i="21"/>
  <c r="X41" i="40"/>
  <c r="X37" i="34"/>
  <c r="X37" i="31"/>
  <c r="X37" i="41"/>
  <c r="X37" i="43"/>
  <c r="X37" i="18"/>
  <c r="X37" i="32"/>
  <c r="X33" i="29"/>
  <c r="X33" i="43"/>
  <c r="X33" i="23"/>
  <c r="X33" i="48"/>
  <c r="X29" i="50"/>
  <c r="X29" i="28"/>
  <c r="X29" i="23"/>
  <c r="X25" i="12"/>
  <c r="X25" i="15"/>
  <c r="X25" i="30"/>
  <c r="X21" i="23"/>
  <c r="X21" i="13"/>
  <c r="X21" i="31"/>
  <c r="X13" i="14"/>
  <c r="X13" i="18"/>
  <c r="X13" i="38"/>
  <c r="X9" i="37"/>
  <c r="X9" i="27"/>
  <c r="X9" i="40"/>
  <c r="X9" i="16"/>
  <c r="X9" i="22"/>
  <c r="X9" i="44"/>
  <c r="J14" i="16"/>
  <c r="J26" i="36"/>
  <c r="J26" i="29"/>
  <c r="T43" i="49"/>
  <c r="T43" i="12"/>
  <c r="T43" i="19"/>
  <c r="T43" i="36"/>
  <c r="T43" i="38"/>
  <c r="T8" i="51"/>
  <c r="J39" i="22"/>
  <c r="J24" i="28"/>
  <c r="T37" i="12"/>
  <c r="V29" i="40"/>
  <c r="X12" i="28"/>
  <c r="F10" i="13"/>
  <c r="G10" i="13" s="1"/>
  <c r="F10" i="27"/>
  <c r="X5" i="15"/>
  <c r="N26" i="27"/>
  <c r="N35" i="38"/>
  <c r="V33" i="30"/>
  <c r="F10" i="43"/>
  <c r="V39" i="25"/>
  <c r="X20" i="12"/>
  <c r="X16" i="23"/>
  <c r="X16" i="20"/>
  <c r="X12" i="29"/>
  <c r="X36" i="29"/>
  <c r="X28" i="24"/>
  <c r="X32" i="37"/>
  <c r="F5" i="32"/>
  <c r="P5" i="41"/>
  <c r="P5" i="26"/>
  <c r="F5" i="31"/>
  <c r="P5" i="43"/>
  <c r="F5" i="29"/>
  <c r="P5" i="32"/>
  <c r="P5" i="29"/>
  <c r="P5" i="30"/>
  <c r="F5" i="34"/>
  <c r="F5" i="28"/>
  <c r="F5" i="30"/>
  <c r="P5" i="34"/>
  <c r="P5" i="37"/>
  <c r="P5" i="42"/>
  <c r="P5" i="31"/>
  <c r="P5" i="33"/>
  <c r="F5" i="37"/>
  <c r="F5" i="41"/>
  <c r="F5" i="36"/>
  <c r="F5" i="39"/>
  <c r="P5" i="44"/>
  <c r="G10" i="49"/>
  <c r="V29" i="31"/>
  <c r="X12" i="27"/>
  <c r="G10" i="50"/>
  <c r="F10" i="32"/>
  <c r="F10" i="29"/>
  <c r="X25" i="22"/>
  <c r="X37" i="38"/>
  <c r="X5" i="37"/>
  <c r="X32" i="20"/>
  <c r="V33" i="49"/>
  <c r="F15" i="22"/>
  <c r="N35" i="51"/>
  <c r="P29" i="14"/>
  <c r="P29" i="49"/>
  <c r="F29" i="27"/>
  <c r="P29" i="23"/>
  <c r="F29" i="51"/>
  <c r="G29" i="51" s="1"/>
  <c r="P29" i="29"/>
  <c r="F29" i="30"/>
  <c r="G29" i="30" s="1"/>
  <c r="P29" i="50"/>
  <c r="F29" i="39"/>
  <c r="F29" i="37"/>
  <c r="P29" i="44"/>
  <c r="F29" i="26"/>
  <c r="F29" i="41"/>
  <c r="G29" i="41" s="1"/>
  <c r="P29" i="17"/>
  <c r="P29" i="52"/>
  <c r="F29" i="43"/>
  <c r="F29" i="17"/>
  <c r="G29" i="17" s="1"/>
  <c r="P29" i="33"/>
  <c r="F29" i="15"/>
  <c r="P10" i="15"/>
  <c r="V39" i="50"/>
  <c r="X40" i="28"/>
  <c r="X16" i="16"/>
  <c r="X28" i="36"/>
  <c r="X12" i="21"/>
  <c r="X28" i="21"/>
  <c r="X28" i="22"/>
  <c r="X12" i="34"/>
  <c r="V29" i="51"/>
  <c r="N26" i="15"/>
  <c r="N26" i="50"/>
  <c r="N26" i="36"/>
  <c r="N26" i="34"/>
  <c r="N26" i="48"/>
  <c r="N26" i="51"/>
  <c r="N26" i="52"/>
  <c r="N26" i="43"/>
  <c r="N26" i="13"/>
  <c r="N26" i="23"/>
  <c r="N26" i="22"/>
  <c r="N26" i="20"/>
  <c r="N26" i="49"/>
  <c r="N26" i="17"/>
  <c r="N26" i="44"/>
  <c r="N26" i="32"/>
  <c r="N26" i="29"/>
  <c r="N26" i="14"/>
  <c r="N26" i="31"/>
  <c r="N26" i="33"/>
  <c r="N26" i="42"/>
  <c r="N26" i="38"/>
  <c r="N26" i="25"/>
  <c r="N26" i="41"/>
  <c r="N26" i="8"/>
  <c r="N26" i="40"/>
  <c r="N26" i="21"/>
  <c r="N26" i="16"/>
  <c r="N26" i="30"/>
  <c r="N26" i="18"/>
  <c r="V29" i="43"/>
  <c r="V29" i="14"/>
  <c r="P10" i="13"/>
  <c r="P10" i="23"/>
  <c r="X13" i="13"/>
  <c r="N26" i="24"/>
  <c r="V33" i="19"/>
  <c r="P10" i="50"/>
  <c r="F13" i="36"/>
  <c r="P13" i="37"/>
  <c r="F13" i="17"/>
  <c r="G13" i="17" s="1"/>
  <c r="P13" i="15"/>
  <c r="P13" i="48"/>
  <c r="F13" i="18"/>
  <c r="G13" i="18" s="1"/>
  <c r="P13" i="49"/>
  <c r="P13" i="30"/>
  <c r="F13" i="14"/>
  <c r="P13" i="34"/>
  <c r="F13" i="34"/>
  <c r="P13" i="42"/>
  <c r="P13" i="12"/>
  <c r="P13" i="26"/>
  <c r="P13" i="13"/>
  <c r="F13" i="24"/>
  <c r="F13" i="33"/>
  <c r="G13" i="33" s="1"/>
  <c r="P13" i="33"/>
  <c r="F13" i="32"/>
  <c r="F13" i="35"/>
  <c r="G13" i="35" s="1"/>
  <c r="P13" i="36"/>
  <c r="P13" i="21"/>
  <c r="F13" i="26"/>
  <c r="F13" i="20"/>
  <c r="P13" i="19"/>
  <c r="F13" i="27"/>
  <c r="F13" i="44"/>
  <c r="G13" i="44" s="1"/>
  <c r="F13" i="29"/>
  <c r="P13" i="35"/>
  <c r="F13" i="42"/>
  <c r="F13" i="52"/>
  <c r="P13" i="14"/>
  <c r="F13" i="41"/>
  <c r="G13" i="41" s="1"/>
  <c r="F13" i="28"/>
  <c r="G13" i="28" s="1"/>
  <c r="P13" i="23"/>
  <c r="P13" i="8"/>
  <c r="P13" i="43"/>
  <c r="P13" i="20"/>
  <c r="P13" i="27"/>
  <c r="P13" i="28"/>
  <c r="P13" i="51"/>
  <c r="F13" i="23"/>
  <c r="G13" i="23" s="1"/>
  <c r="P13" i="50"/>
  <c r="F13" i="43"/>
  <c r="F13" i="38"/>
  <c r="F13" i="40"/>
  <c r="V11" i="33"/>
  <c r="V11" i="8"/>
  <c r="V11" i="16"/>
  <c r="V11" i="40"/>
  <c r="V14" i="15"/>
  <c r="V14" i="29"/>
  <c r="V14" i="43"/>
  <c r="V14" i="32"/>
  <c r="V14" i="44"/>
  <c r="V14" i="12"/>
  <c r="P14" i="43"/>
  <c r="F14" i="19"/>
  <c r="G14" i="19" s="1"/>
  <c r="P14" i="39"/>
  <c r="V39" i="16"/>
  <c r="V39" i="48"/>
  <c r="V39" i="31"/>
  <c r="V39" i="29"/>
  <c r="V39" i="8"/>
  <c r="V39" i="40"/>
  <c r="V39" i="23"/>
  <c r="V39" i="32"/>
  <c r="V39" i="17"/>
  <c r="V39" i="13"/>
  <c r="V39" i="38"/>
  <c r="V39" i="15"/>
  <c r="V39" i="43"/>
  <c r="V39" i="24"/>
  <c r="V39" i="28"/>
  <c r="V39" i="34"/>
  <c r="V39" i="22"/>
  <c r="V39" i="27"/>
  <c r="V39" i="20"/>
  <c r="V39" i="36"/>
  <c r="V39" i="35"/>
  <c r="V39" i="30"/>
  <c r="V39" i="12"/>
  <c r="V39" i="39"/>
  <c r="V39" i="51"/>
  <c r="X5" i="28"/>
  <c r="X5" i="16"/>
  <c r="X5" i="29"/>
  <c r="X5" i="31"/>
  <c r="X5" i="35"/>
  <c r="X5" i="43"/>
  <c r="X5" i="32"/>
  <c r="X5" i="24"/>
  <c r="X5" i="34"/>
  <c r="X5" i="51"/>
  <c r="X5" i="14"/>
  <c r="X5" i="26"/>
  <c r="X5" i="52"/>
  <c r="X5" i="50"/>
  <c r="X5" i="27"/>
  <c r="X5" i="33"/>
  <c r="X40" i="30"/>
  <c r="X40" i="24"/>
  <c r="X40" i="52"/>
  <c r="X40" i="12"/>
  <c r="X40" i="20"/>
  <c r="X40" i="18"/>
  <c r="X40" i="17"/>
  <c r="X40" i="19"/>
  <c r="X40" i="48"/>
  <c r="X40" i="51"/>
  <c r="X36" i="39"/>
  <c r="X36" i="22"/>
  <c r="X36" i="43"/>
  <c r="X36" i="19"/>
  <c r="X36" i="35"/>
  <c r="X36" i="49"/>
  <c r="X36" i="50"/>
  <c r="X36" i="25"/>
  <c r="X36" i="16"/>
  <c r="X36" i="34"/>
  <c r="X36" i="51"/>
  <c r="X36" i="17"/>
  <c r="X36" i="13"/>
  <c r="X36" i="14"/>
  <c r="X36" i="18"/>
  <c r="X36" i="33"/>
  <c r="X36" i="26"/>
  <c r="X36" i="30"/>
  <c r="X36" i="8"/>
  <c r="X36" i="42"/>
  <c r="X36" i="41"/>
  <c r="X36" i="27"/>
  <c r="X36" i="44"/>
  <c r="X36" i="24"/>
  <c r="X36" i="52"/>
  <c r="X36" i="48"/>
  <c r="X36" i="36"/>
  <c r="X36" i="37"/>
  <c r="X36" i="28"/>
  <c r="X36" i="15"/>
  <c r="X32" i="19"/>
  <c r="X32" i="22"/>
  <c r="X32" i="13"/>
  <c r="X32" i="16"/>
  <c r="X32" i="25"/>
  <c r="X32" i="32"/>
  <c r="X32" i="23"/>
  <c r="X32" i="33"/>
  <c r="X32" i="17"/>
  <c r="X32" i="30"/>
  <c r="X32" i="51"/>
  <c r="X32" i="38"/>
  <c r="X32" i="48"/>
  <c r="X32" i="41"/>
  <c r="X32" i="8"/>
  <c r="X32" i="12"/>
  <c r="X32" i="15"/>
  <c r="X32" i="24"/>
  <c r="X32" i="28"/>
  <c r="X32" i="43"/>
  <c r="X32" i="35"/>
  <c r="X32" i="29"/>
  <c r="X32" i="34"/>
  <c r="X32" i="39"/>
  <c r="X32" i="40"/>
  <c r="X32" i="36"/>
  <c r="X32" i="49"/>
  <c r="X28" i="35"/>
  <c r="X28" i="23"/>
  <c r="X28" i="14"/>
  <c r="X28" i="51"/>
  <c r="X28" i="39"/>
  <c r="X28" i="37"/>
  <c r="X28" i="25"/>
  <c r="X28" i="43"/>
  <c r="X28" i="8"/>
  <c r="X28" i="44"/>
  <c r="X28" i="41"/>
  <c r="X28" i="33"/>
  <c r="X28" i="30"/>
  <c r="X28" i="15"/>
  <c r="X28" i="12"/>
  <c r="X28" i="18"/>
  <c r="X28" i="38"/>
  <c r="X28" i="13"/>
  <c r="X28" i="40"/>
  <c r="X28" i="19"/>
  <c r="X28" i="17"/>
  <c r="X28" i="29"/>
  <c r="X28" i="48"/>
  <c r="X28" i="27"/>
  <c r="X28" i="31"/>
  <c r="X28" i="28"/>
  <c r="X28" i="42"/>
  <c r="X28" i="16"/>
  <c r="X28" i="20"/>
  <c r="X20" i="14"/>
  <c r="X20" i="28"/>
  <c r="X20" i="36"/>
  <c r="X20" i="52"/>
  <c r="X20" i="35"/>
  <c r="X20" i="26"/>
  <c r="X20" i="29"/>
  <c r="X20" i="19"/>
  <c r="X20" i="30"/>
  <c r="X20" i="38"/>
  <c r="X20" i="22"/>
  <c r="X20" i="50"/>
  <c r="X20" i="21"/>
  <c r="X20" i="49"/>
  <c r="X20" i="20"/>
  <c r="X20" i="15"/>
  <c r="X20" i="43"/>
  <c r="X20" i="34"/>
  <c r="X20" i="16"/>
  <c r="X20" i="33"/>
  <c r="X20" i="23"/>
  <c r="X20" i="40"/>
  <c r="X20" i="51"/>
  <c r="X20" i="31"/>
  <c r="X20" i="48"/>
  <c r="X20" i="39"/>
  <c r="X16" i="44"/>
  <c r="X16" i="50"/>
  <c r="X16" i="26"/>
  <c r="X16" i="21"/>
  <c r="X16" i="27"/>
  <c r="X16" i="52"/>
  <c r="X16" i="24"/>
  <c r="X16" i="32"/>
  <c r="X16" i="40"/>
  <c r="X16" i="36"/>
  <c r="X16" i="25"/>
  <c r="X16" i="37"/>
  <c r="X16" i="12"/>
  <c r="X16" i="29"/>
  <c r="X16" i="42"/>
  <c r="X16" i="15"/>
  <c r="X16" i="22"/>
  <c r="X16" i="17"/>
  <c r="X16" i="18"/>
  <c r="X16" i="41"/>
  <c r="X16" i="19"/>
  <c r="X16" i="43"/>
  <c r="X16" i="49"/>
  <c r="X16" i="13"/>
  <c r="X16" i="48"/>
  <c r="X16" i="31"/>
  <c r="X16" i="33"/>
  <c r="X16" i="30"/>
  <c r="X16" i="28"/>
  <c r="X12" i="31"/>
  <c r="X12" i="39"/>
  <c r="X12" i="40"/>
  <c r="X12" i="8"/>
  <c r="X12" i="35"/>
  <c r="X12" i="15"/>
  <c r="X12" i="18"/>
  <c r="X12" i="19"/>
  <c r="X12" i="16"/>
  <c r="X12" i="33"/>
  <c r="X12" i="24"/>
  <c r="X12" i="36"/>
  <c r="X8" i="23"/>
  <c r="X8" i="39"/>
  <c r="X8" i="18"/>
  <c r="X8" i="37"/>
  <c r="X8" i="49"/>
  <c r="X8" i="50"/>
  <c r="X8" i="41"/>
  <c r="X8" i="42"/>
  <c r="X8" i="12"/>
  <c r="X8" i="17"/>
  <c r="X8" i="40"/>
  <c r="X8" i="35"/>
  <c r="X8" i="25"/>
  <c r="X8" i="24"/>
  <c r="X8" i="30"/>
  <c r="X8" i="13"/>
  <c r="X8" i="16"/>
  <c r="N43" i="38"/>
  <c r="N43" i="16"/>
  <c r="N43" i="50"/>
  <c r="N43" i="22"/>
  <c r="N43" i="8"/>
  <c r="N35" i="33"/>
  <c r="N35" i="16"/>
  <c r="N35" i="43"/>
  <c r="N35" i="34"/>
  <c r="N35" i="44"/>
  <c r="N35" i="20"/>
  <c r="N35" i="17"/>
  <c r="N35" i="35"/>
  <c r="N35" i="15"/>
  <c r="N35" i="23"/>
  <c r="N35" i="39"/>
  <c r="N35" i="30"/>
  <c r="N35" i="48"/>
  <c r="N35" i="18"/>
  <c r="N35" i="8"/>
  <c r="N35" i="24"/>
  <c r="N35" i="49"/>
  <c r="N35" i="28"/>
  <c r="N35" i="25"/>
  <c r="N35" i="14"/>
  <c r="X12" i="52"/>
  <c r="X12" i="20"/>
  <c r="J26" i="32"/>
  <c r="J26" i="48"/>
  <c r="J26" i="31"/>
  <c r="J43" i="29"/>
  <c r="T43" i="26"/>
  <c r="T43" i="20"/>
  <c r="T43" i="50"/>
  <c r="T8" i="19"/>
  <c r="J24" i="49"/>
  <c r="T39" i="39"/>
  <c r="V29" i="36"/>
  <c r="V29" i="49"/>
  <c r="X12" i="48"/>
  <c r="G13" i="38"/>
  <c r="F10" i="36"/>
  <c r="P10" i="12"/>
  <c r="X9" i="36"/>
  <c r="X5" i="18"/>
  <c r="N26" i="35"/>
  <c r="N35" i="41"/>
  <c r="X32" i="50"/>
  <c r="V33" i="51"/>
  <c r="X20" i="17"/>
  <c r="P13" i="18"/>
  <c r="F13" i="39"/>
  <c r="F13" i="13"/>
  <c r="V39" i="33"/>
  <c r="X16" i="51"/>
  <c r="X40" i="29"/>
  <c r="X36" i="31"/>
  <c r="X28" i="49"/>
  <c r="X36" i="21"/>
  <c r="X28" i="26"/>
  <c r="J26" i="18"/>
  <c r="J26" i="24"/>
  <c r="J26" i="40"/>
  <c r="J26" i="12"/>
  <c r="J26" i="8"/>
  <c r="T8" i="16"/>
  <c r="J24" i="34"/>
  <c r="V29" i="27"/>
  <c r="X12" i="37"/>
  <c r="F10" i="33"/>
  <c r="P10" i="34"/>
  <c r="X5" i="40"/>
  <c r="N26" i="28"/>
  <c r="N35" i="27"/>
  <c r="X32" i="18"/>
  <c r="V33" i="32"/>
  <c r="X20" i="37"/>
  <c r="F15" i="33"/>
  <c r="G15" i="33" s="1"/>
  <c r="V39" i="49"/>
  <c r="X41" i="27"/>
  <c r="X16" i="14"/>
  <c r="V39" i="42"/>
  <c r="X36" i="23"/>
  <c r="X36" i="12"/>
  <c r="X8" i="33"/>
  <c r="J26" i="27"/>
  <c r="J26" i="14"/>
  <c r="J26" i="43"/>
  <c r="J26" i="39"/>
  <c r="J26" i="19"/>
  <c r="T8" i="44"/>
  <c r="V29" i="23"/>
  <c r="X12" i="22"/>
  <c r="F10" i="28"/>
  <c r="G10" i="28" s="1"/>
  <c r="F10" i="50"/>
  <c r="N26" i="26"/>
  <c r="N26" i="12"/>
  <c r="N35" i="36"/>
  <c r="X32" i="26"/>
  <c r="V33" i="21"/>
  <c r="X20" i="25"/>
  <c r="F10" i="41"/>
  <c r="G10" i="41" s="1"/>
  <c r="V39" i="44"/>
  <c r="V14" i="36"/>
  <c r="X29" i="24"/>
  <c r="X16" i="34"/>
  <c r="X36" i="32"/>
  <c r="X28" i="52"/>
  <c r="X8" i="44"/>
  <c r="G10" i="42"/>
  <c r="AN15" i="4"/>
  <c r="H15" i="4" s="1"/>
  <c r="AN27" i="4"/>
  <c r="H27" i="4" s="1"/>
  <c r="G12" i="44"/>
  <c r="E20" i="40"/>
  <c r="E27" i="8"/>
  <c r="E5" i="8"/>
  <c r="G5" i="8" s="1"/>
  <c r="G12" i="50"/>
  <c r="E19" i="40"/>
  <c r="E26" i="35"/>
  <c r="E10" i="35"/>
  <c r="E32" i="40"/>
  <c r="E18" i="40"/>
  <c r="E33" i="15"/>
  <c r="E17" i="15"/>
  <c r="E26" i="8"/>
  <c r="E33" i="40"/>
  <c r="E17" i="40"/>
  <c r="E32" i="15"/>
  <c r="E35" i="8"/>
  <c r="E15" i="37"/>
  <c r="E7" i="35"/>
  <c r="E12" i="8"/>
  <c r="E34" i="8"/>
  <c r="E23" i="8"/>
  <c r="E30" i="40"/>
  <c r="E14" i="40"/>
  <c r="E29" i="40"/>
  <c r="E13" i="40"/>
  <c r="E38" i="12"/>
  <c r="E16" i="29"/>
  <c r="E13" i="29"/>
  <c r="E15" i="40"/>
  <c r="E39" i="38"/>
  <c r="G43" i="16"/>
  <c r="E31" i="40"/>
  <c r="E35" i="40"/>
  <c r="G40" i="52"/>
  <c r="G5" i="37"/>
  <c r="E29" i="29"/>
  <c r="E7" i="37"/>
  <c r="E12" i="40"/>
  <c r="G12" i="40" s="1"/>
  <c r="E5" i="40"/>
  <c r="E8" i="40"/>
  <c r="E38" i="40"/>
  <c r="E6" i="40"/>
  <c r="E38" i="8"/>
  <c r="G34" i="17"/>
  <c r="G27" i="16"/>
  <c r="E40" i="21"/>
  <c r="G40" i="21" s="1"/>
  <c r="E23" i="29"/>
  <c r="E35" i="37"/>
  <c r="E16" i="37"/>
  <c r="E25" i="41"/>
  <c r="E26" i="41"/>
  <c r="E28" i="25"/>
  <c r="G28" i="25" s="1"/>
  <c r="E37" i="33"/>
  <c r="E32" i="38"/>
  <c r="E17" i="38"/>
  <c r="E31" i="12"/>
  <c r="E15" i="12"/>
  <c r="E25" i="21"/>
  <c r="E12" i="13"/>
  <c r="E24" i="21"/>
  <c r="E30" i="37"/>
  <c r="E14" i="37"/>
  <c r="E38" i="33"/>
  <c r="E22" i="33"/>
  <c r="E6" i="33"/>
  <c r="E12" i="32"/>
  <c r="E24" i="31"/>
  <c r="E30" i="29"/>
  <c r="E14" i="29"/>
  <c r="E32" i="18"/>
  <c r="E8" i="14"/>
  <c r="E27" i="13"/>
  <c r="G27" i="13" s="1"/>
  <c r="E11" i="13"/>
  <c r="E37" i="21"/>
  <c r="E33" i="29"/>
  <c r="G33" i="29" s="1"/>
  <c r="E23" i="37"/>
  <c r="E36" i="37"/>
  <c r="E34" i="41"/>
  <c r="E9" i="29"/>
  <c r="E5" i="21"/>
  <c r="E28" i="37"/>
  <c r="G28" i="37" s="1"/>
  <c r="E27" i="41"/>
  <c r="E11" i="41"/>
  <c r="E30" i="38"/>
  <c r="E14" i="38"/>
  <c r="E39" i="14"/>
  <c r="E26" i="21"/>
  <c r="E14" i="18"/>
  <c r="E26" i="16"/>
  <c r="E10" i="16"/>
  <c r="E16" i="15"/>
  <c r="E13" i="8"/>
  <c r="G13" i="8" s="1"/>
  <c r="E29" i="37"/>
  <c r="E40" i="37"/>
  <c r="G40" i="37" s="1"/>
  <c r="E36" i="29"/>
  <c r="E28" i="38"/>
  <c r="G28" i="38" s="1"/>
  <c r="E12" i="38"/>
  <c r="G12" i="38" s="1"/>
  <c r="E27" i="37"/>
  <c r="E29" i="34"/>
  <c r="E35" i="33"/>
  <c r="E19" i="33"/>
  <c r="E27" i="29"/>
  <c r="E29" i="26"/>
  <c r="G29" i="26" s="1"/>
  <c r="E13" i="26"/>
  <c r="E25" i="24"/>
  <c r="E9" i="24"/>
  <c r="E33" i="20"/>
  <c r="G33" i="20" s="1"/>
  <c r="E17" i="20"/>
  <c r="E8" i="13"/>
  <c r="E39" i="49"/>
  <c r="E23" i="49"/>
  <c r="G5" i="24"/>
  <c r="E19" i="37"/>
  <c r="E42" i="37"/>
  <c r="E21" i="29"/>
  <c r="E34" i="42"/>
  <c r="E24" i="41"/>
  <c r="E8" i="41"/>
  <c r="E36" i="39"/>
  <c r="E26" i="37"/>
  <c r="E10" i="37"/>
  <c r="E26" i="29"/>
  <c r="E10" i="29"/>
  <c r="G10" i="29" s="1"/>
  <c r="E12" i="18"/>
  <c r="G12" i="18" s="1"/>
  <c r="E5" i="14"/>
  <c r="E25" i="12"/>
  <c r="E9" i="12"/>
  <c r="E23" i="13"/>
  <c r="E7" i="13"/>
  <c r="E11" i="8"/>
  <c r="E26" i="44"/>
  <c r="E11" i="44"/>
  <c r="E26" i="38"/>
  <c r="E10" i="38"/>
  <c r="G10" i="38" s="1"/>
  <c r="E25" i="29"/>
  <c r="G25" i="29" s="1"/>
  <c r="E17" i="25"/>
  <c r="E20" i="37"/>
  <c r="E32" i="41"/>
  <c r="G32" i="41" s="1"/>
  <c r="E36" i="41"/>
  <c r="G36" i="41" s="1"/>
  <c r="E17" i="29"/>
  <c r="E38" i="16"/>
  <c r="E22" i="16"/>
  <c r="G13" i="14"/>
  <c r="G12" i="24"/>
  <c r="E17" i="37"/>
  <c r="E15" i="29"/>
  <c r="E37" i="29"/>
  <c r="E39" i="29"/>
  <c r="G39" i="29" s="1"/>
  <c r="E7" i="29"/>
  <c r="E34" i="13"/>
  <c r="G34" i="13" s="1"/>
  <c r="E43" i="48"/>
  <c r="E27" i="48"/>
  <c r="E11" i="48"/>
  <c r="G5" i="14"/>
  <c r="E11" i="37"/>
  <c r="G11" i="37" s="1"/>
  <c r="E38" i="41"/>
  <c r="E42" i="41"/>
  <c r="E12" i="29"/>
  <c r="E31" i="29"/>
  <c r="E5" i="41"/>
  <c r="G5" i="41" s="1"/>
  <c r="E22" i="37"/>
  <c r="E6" i="37"/>
  <c r="E38" i="29"/>
  <c r="E22" i="29"/>
  <c r="E6" i="29"/>
  <c r="E19" i="13"/>
  <c r="G10" i="51"/>
  <c r="G8" i="20"/>
  <c r="G40" i="41"/>
  <c r="E34" i="37"/>
  <c r="E5" i="29"/>
  <c r="G5" i="29" s="1"/>
  <c r="E18" i="41"/>
  <c r="G40" i="38"/>
  <c r="E32" i="29"/>
  <c r="E14" i="41"/>
  <c r="E24" i="25"/>
  <c r="E33" i="24"/>
  <c r="E17" i="24"/>
  <c r="E32" i="13"/>
  <c r="G32" i="13" s="1"/>
  <c r="E15" i="49"/>
  <c r="E18" i="37"/>
  <c r="E34" i="29"/>
  <c r="E18" i="29"/>
  <c r="E5" i="18"/>
  <c r="G5" i="18" s="1"/>
  <c r="E33" i="12"/>
  <c r="E17" i="12"/>
  <c r="E31" i="13"/>
  <c r="E15" i="13"/>
  <c r="G27" i="37"/>
  <c r="E21" i="37"/>
  <c r="E25" i="37"/>
  <c r="E9" i="41"/>
  <c r="E33" i="37"/>
  <c r="G33" i="37" s="1"/>
  <c r="E11" i="14"/>
  <c r="J23" i="26"/>
  <c r="X14" i="52"/>
  <c r="X14" i="27"/>
  <c r="X14" i="14"/>
  <c r="X14" i="39"/>
  <c r="X14" i="32"/>
  <c r="X14" i="21"/>
  <c r="X14" i="25"/>
  <c r="X14" i="48"/>
  <c r="X14" i="24"/>
  <c r="X14" i="44"/>
  <c r="X14" i="26"/>
  <c r="X14" i="8"/>
  <c r="X14" i="36"/>
  <c r="X14" i="35"/>
  <c r="X14" i="13"/>
  <c r="X14" i="22"/>
  <c r="X14" i="42"/>
  <c r="X14" i="51"/>
  <c r="X14" i="33"/>
  <c r="X14" i="15"/>
  <c r="J10" i="20"/>
  <c r="T39" i="27"/>
  <c r="T39" i="18"/>
  <c r="J41" i="39"/>
  <c r="J41" i="18"/>
  <c r="J10" i="25"/>
  <c r="J39" i="23"/>
  <c r="T39" i="48"/>
  <c r="T39" i="38"/>
  <c r="J41" i="37"/>
  <c r="J41" i="24"/>
  <c r="P19" i="27"/>
  <c r="V20" i="38"/>
  <c r="V20" i="17"/>
  <c r="V20" i="30"/>
  <c r="V20" i="40"/>
  <c r="V20" i="19"/>
  <c r="V20" i="33"/>
  <c r="V20" i="8"/>
  <c r="V20" i="22"/>
  <c r="V20" i="36"/>
  <c r="V20" i="50"/>
  <c r="V20" i="20"/>
  <c r="V20" i="42"/>
  <c r="V20" i="51"/>
  <c r="V20" i="26"/>
  <c r="V20" i="43"/>
  <c r="V20" i="25"/>
  <c r="V20" i="48"/>
  <c r="V20" i="23"/>
  <c r="V20" i="52"/>
  <c r="V20" i="31"/>
  <c r="V20" i="14"/>
  <c r="V20" i="32"/>
  <c r="V20" i="18"/>
  <c r="V20" i="39"/>
  <c r="V20" i="16"/>
  <c r="V20" i="24"/>
  <c r="V20" i="34"/>
  <c r="V20" i="37"/>
  <c r="V20" i="12"/>
  <c r="V20" i="28"/>
  <c r="J26" i="35"/>
  <c r="J26" i="52"/>
  <c r="J26" i="15"/>
  <c r="J43" i="43"/>
  <c r="J39" i="13"/>
  <c r="T39" i="12"/>
  <c r="J41" i="20"/>
  <c r="J41" i="27"/>
  <c r="J41" i="36"/>
  <c r="J24" i="12"/>
  <c r="J24" i="35"/>
  <c r="F36" i="16"/>
  <c r="X14" i="17"/>
  <c r="P36" i="27"/>
  <c r="V20" i="13"/>
  <c r="P19" i="49"/>
  <c r="F19" i="19"/>
  <c r="P19" i="44"/>
  <c r="P19" i="52"/>
  <c r="P19" i="20"/>
  <c r="P19" i="36"/>
  <c r="F19" i="29"/>
  <c r="G19" i="29" s="1"/>
  <c r="P19" i="31"/>
  <c r="P19" i="38"/>
  <c r="F19" i="15"/>
  <c r="G19" i="15" s="1"/>
  <c r="F19" i="17"/>
  <c r="F19" i="24"/>
  <c r="F19" i="27"/>
  <c r="F19" i="32"/>
  <c r="G19" i="32" s="1"/>
  <c r="P19" i="14"/>
  <c r="P19" i="30"/>
  <c r="F19" i="23"/>
  <c r="P34" i="29"/>
  <c r="F34" i="51"/>
  <c r="G34" i="51" s="1"/>
  <c r="F34" i="15"/>
  <c r="G34" i="15" s="1"/>
  <c r="F34" i="25"/>
  <c r="P34" i="44"/>
  <c r="F34" i="44"/>
  <c r="P34" i="22"/>
  <c r="P34" i="38"/>
  <c r="V31" i="15"/>
  <c r="V31" i="16"/>
  <c r="V31" i="50"/>
  <c r="V31" i="19"/>
  <c r="V31" i="31"/>
  <c r="V31" i="49"/>
  <c r="V31" i="24"/>
  <c r="V31" i="29"/>
  <c r="V31" i="33"/>
  <c r="V31" i="13"/>
  <c r="V31" i="40"/>
  <c r="V31" i="17"/>
  <c r="V31" i="30"/>
  <c r="V31" i="42"/>
  <c r="V31" i="34"/>
  <c r="V31" i="52"/>
  <c r="V31" i="25"/>
  <c r="V31" i="48"/>
  <c r="V31" i="18"/>
  <c r="V31" i="27"/>
  <c r="V31" i="23"/>
  <c r="V31" i="22"/>
  <c r="V31" i="20"/>
  <c r="V31" i="12"/>
  <c r="V31" i="8"/>
  <c r="V31" i="44"/>
  <c r="V31" i="37"/>
  <c r="V31" i="51"/>
  <c r="V31" i="41"/>
  <c r="T39" i="16"/>
  <c r="J23" i="16"/>
  <c r="J23" i="31"/>
  <c r="J23" i="27"/>
  <c r="J41" i="52"/>
  <c r="J26" i="42"/>
  <c r="J26" i="49"/>
  <c r="J39" i="24"/>
  <c r="J39" i="43"/>
  <c r="T39" i="52"/>
  <c r="J41" i="33"/>
  <c r="J41" i="21"/>
  <c r="F36" i="43"/>
  <c r="F36" i="21"/>
  <c r="G36" i="21" s="1"/>
  <c r="X14" i="31"/>
  <c r="P19" i="8"/>
  <c r="N43" i="30"/>
  <c r="N43" i="33"/>
  <c r="N43" i="23"/>
  <c r="N43" i="35"/>
  <c r="N43" i="25"/>
  <c r="V11" i="35"/>
  <c r="V11" i="28"/>
  <c r="V11" i="32"/>
  <c r="V11" i="31"/>
  <c r="V11" i="30"/>
  <c r="V11" i="34"/>
  <c r="V11" i="49"/>
  <c r="V11" i="12"/>
  <c r="V11" i="51"/>
  <c r="V11" i="26"/>
  <c r="J41" i="16"/>
  <c r="J41" i="50"/>
  <c r="J39" i="16"/>
  <c r="F36" i="51"/>
  <c r="G36" i="51" s="1"/>
  <c r="P36" i="18"/>
  <c r="J6" i="51"/>
  <c r="J6" i="48"/>
  <c r="J6" i="23"/>
  <c r="J6" i="38"/>
  <c r="F19" i="37"/>
  <c r="F35" i="33"/>
  <c r="P35" i="49"/>
  <c r="P19" i="33"/>
  <c r="J41" i="15"/>
  <c r="J26" i="21"/>
  <c r="F19" i="12"/>
  <c r="G19" i="12" s="1"/>
  <c r="P36" i="51"/>
  <c r="J41" i="38"/>
  <c r="J26" i="23"/>
  <c r="J41" i="32"/>
  <c r="J26" i="28"/>
  <c r="J26" i="13"/>
  <c r="J39" i="26"/>
  <c r="T39" i="29"/>
  <c r="J41" i="43"/>
  <c r="J41" i="14"/>
  <c r="F36" i="34"/>
  <c r="P36" i="19"/>
  <c r="X14" i="16"/>
  <c r="J19" i="12"/>
  <c r="J19" i="8"/>
  <c r="P19" i="37"/>
  <c r="P36" i="33"/>
  <c r="N16" i="23"/>
  <c r="N16" i="38"/>
  <c r="N16" i="24"/>
  <c r="N16" i="39"/>
  <c r="N16" i="25"/>
  <c r="N16" i="40"/>
  <c r="N16" i="29"/>
  <c r="N16" i="42"/>
  <c r="N16" i="16"/>
  <c r="N16" i="31"/>
  <c r="N16" i="44"/>
  <c r="N16" i="32"/>
  <c r="N16" i="43"/>
  <c r="N16" i="14"/>
  <c r="N16" i="18"/>
  <c r="N16" i="21"/>
  <c r="N16" i="20"/>
  <c r="N16" i="22"/>
  <c r="N16" i="27"/>
  <c r="N16" i="30"/>
  <c r="N16" i="34"/>
  <c r="N16" i="15"/>
  <c r="N16" i="37"/>
  <c r="N16" i="26"/>
  <c r="N16" i="41"/>
  <c r="N16" i="28"/>
  <c r="N16" i="33"/>
  <c r="N16" i="35"/>
  <c r="N16" i="19"/>
  <c r="N16" i="36"/>
  <c r="N12" i="36"/>
  <c r="N12" i="51"/>
  <c r="N12" i="37"/>
  <c r="N12" i="52"/>
  <c r="N12" i="35"/>
  <c r="N12" i="48"/>
  <c r="N12" i="26"/>
  <c r="N12" i="50"/>
  <c r="N12" i="28"/>
  <c r="N12" i="30"/>
  <c r="N12" i="8"/>
  <c r="N12" i="12"/>
  <c r="N12" i="39"/>
  <c r="N12" i="43"/>
  <c r="N12" i="16"/>
  <c r="N12" i="40"/>
  <c r="N12" i="20"/>
  <c r="N12" i="44"/>
  <c r="N12" i="21"/>
  <c r="N12" i="18"/>
  <c r="N12" i="17"/>
  <c r="N12" i="38"/>
  <c r="N12" i="19"/>
  <c r="N12" i="24"/>
  <c r="N12" i="23"/>
  <c r="N12" i="31"/>
  <c r="N12" i="42"/>
  <c r="N12" i="25"/>
  <c r="N12" i="27"/>
  <c r="N12" i="32"/>
  <c r="N12" i="29"/>
  <c r="N12" i="34"/>
  <c r="N12" i="49"/>
  <c r="J41" i="19"/>
  <c r="J41" i="26"/>
  <c r="J41" i="35"/>
  <c r="T39" i="23"/>
  <c r="J26" i="50"/>
  <c r="J26" i="41"/>
  <c r="J39" i="48"/>
  <c r="T39" i="43"/>
  <c r="J41" i="51"/>
  <c r="J41" i="17"/>
  <c r="P34" i="31"/>
  <c r="F19" i="36"/>
  <c r="G19" i="36" s="1"/>
  <c r="F36" i="17"/>
  <c r="J41" i="42"/>
  <c r="J14" i="13"/>
  <c r="J14" i="15"/>
  <c r="P34" i="21"/>
  <c r="P36" i="12"/>
  <c r="F36" i="30"/>
  <c r="G36" i="30" s="1"/>
  <c r="X14" i="41"/>
  <c r="F19" i="28"/>
  <c r="G19" i="28" s="1"/>
  <c r="T39" i="33"/>
  <c r="J41" i="22"/>
  <c r="J41" i="48"/>
  <c r="T39" i="40"/>
  <c r="J41" i="30"/>
  <c r="J39" i="34"/>
  <c r="J41" i="25"/>
  <c r="J26" i="44"/>
  <c r="J26" i="26"/>
  <c r="J39" i="27"/>
  <c r="T39" i="42"/>
  <c r="J41" i="13"/>
  <c r="J26" i="17"/>
  <c r="J39" i="14"/>
  <c r="T39" i="28"/>
  <c r="J41" i="23"/>
  <c r="J41" i="8"/>
  <c r="T43" i="44"/>
  <c r="T43" i="51"/>
  <c r="T6" i="15"/>
  <c r="T6" i="14"/>
  <c r="F34" i="29"/>
  <c r="P19" i="12"/>
  <c r="P36" i="14"/>
  <c r="P36" i="29"/>
  <c r="P36" i="42"/>
  <c r="P36" i="48"/>
  <c r="F36" i="8"/>
  <c r="P36" i="21"/>
  <c r="P36" i="41"/>
  <c r="F36" i="52"/>
  <c r="G36" i="52" s="1"/>
  <c r="F36" i="22"/>
  <c r="G36" i="22" s="1"/>
  <c r="F36" i="32"/>
  <c r="P36" i="31"/>
  <c r="F36" i="20"/>
  <c r="P36" i="26"/>
  <c r="F36" i="49"/>
  <c r="P36" i="38"/>
  <c r="F36" i="37"/>
  <c r="G36" i="37" s="1"/>
  <c r="F36" i="24"/>
  <c r="P36" i="39"/>
  <c r="F36" i="29"/>
  <c r="G36" i="29" s="1"/>
  <c r="F36" i="13"/>
  <c r="P36" i="32"/>
  <c r="F36" i="50"/>
  <c r="G36" i="50" s="1"/>
  <c r="F36" i="39"/>
  <c r="G36" i="39" s="1"/>
  <c r="P36" i="17"/>
  <c r="F36" i="36"/>
  <c r="P36" i="22"/>
  <c r="P36" i="35"/>
  <c r="F36" i="14"/>
  <c r="G36" i="14" s="1"/>
  <c r="P36" i="8"/>
  <c r="P36" i="30"/>
  <c r="P36" i="24"/>
  <c r="F36" i="26"/>
  <c r="F36" i="48"/>
  <c r="P36" i="36"/>
  <c r="P36" i="34"/>
  <c r="P36" i="50"/>
  <c r="P36" i="13"/>
  <c r="F36" i="23"/>
  <c r="G36" i="23" s="1"/>
  <c r="P36" i="15"/>
  <c r="F36" i="27"/>
  <c r="F36" i="38"/>
  <c r="P36" i="43"/>
  <c r="T39" i="31"/>
  <c r="J39" i="35"/>
  <c r="J39" i="18"/>
  <c r="T39" i="49"/>
  <c r="J26" i="34"/>
  <c r="J26" i="38"/>
  <c r="J26" i="37"/>
  <c r="J26" i="25"/>
  <c r="J26" i="20"/>
  <c r="J39" i="37"/>
  <c r="T39" i="30"/>
  <c r="J41" i="28"/>
  <c r="J41" i="12"/>
  <c r="J43" i="35"/>
  <c r="J43" i="31"/>
  <c r="F34" i="21"/>
  <c r="G34" i="21" s="1"/>
  <c r="F36" i="25"/>
  <c r="G36" i="25" s="1"/>
  <c r="V27" i="50"/>
  <c r="V27" i="52"/>
  <c r="V27" i="20"/>
  <c r="V27" i="12"/>
  <c r="V27" i="26"/>
  <c r="V27" i="16"/>
  <c r="V27" i="18"/>
  <c r="V27" i="30"/>
  <c r="V27" i="23"/>
  <c r="V27" i="36"/>
  <c r="V27" i="39"/>
  <c r="V27" i="34"/>
  <c r="V27" i="33"/>
  <c r="V27" i="41"/>
  <c r="V27" i="43"/>
  <c r="V27" i="49"/>
  <c r="V27" i="51"/>
  <c r="V27" i="35"/>
  <c r="V27" i="15"/>
  <c r="V27" i="27"/>
  <c r="V27" i="42"/>
  <c r="V27" i="48"/>
  <c r="N40" i="30"/>
  <c r="N40" i="14"/>
  <c r="N40" i="40"/>
  <c r="N40" i="19"/>
  <c r="N40" i="44"/>
  <c r="N40" i="22"/>
  <c r="N40" i="15"/>
  <c r="N40" i="26"/>
  <c r="N40" i="16"/>
  <c r="N40" i="48"/>
  <c r="N40" i="38"/>
  <c r="N40" i="24"/>
  <c r="N40" i="51"/>
  <c r="N40" i="12"/>
  <c r="N40" i="33"/>
  <c r="N40" i="20"/>
  <c r="N40" i="8"/>
  <c r="N40" i="39"/>
  <c r="N40" i="25"/>
  <c r="N40" i="52"/>
  <c r="N40" i="43"/>
  <c r="N40" i="13"/>
  <c r="N40" i="35"/>
  <c r="N24" i="41"/>
  <c r="N24" i="24"/>
  <c r="N24" i="40"/>
  <c r="N24" i="19"/>
  <c r="N24" i="21"/>
  <c r="N24" i="44"/>
  <c r="N24" i="12"/>
  <c r="N24" i="48"/>
  <c r="N24" i="28"/>
  <c r="N24" i="18"/>
  <c r="N24" i="33"/>
  <c r="N24" i="22"/>
  <c r="N24" i="27"/>
  <c r="N24" i="32"/>
  <c r="N24" i="17"/>
  <c r="J26" i="22"/>
  <c r="J26" i="30"/>
  <c r="J43" i="13"/>
  <c r="J39" i="20"/>
  <c r="T39" i="51"/>
  <c r="J41" i="29"/>
  <c r="J41" i="40"/>
  <c r="T37" i="42"/>
  <c r="F34" i="50"/>
  <c r="G34" i="50" s="1"/>
  <c r="F36" i="33"/>
  <c r="X14" i="34"/>
  <c r="N40" i="41"/>
  <c r="F36" i="12"/>
  <c r="V20" i="35"/>
  <c r="P36" i="16"/>
  <c r="P35" i="16"/>
  <c r="X14" i="50"/>
  <c r="F36" i="40"/>
  <c r="G36" i="40" s="1"/>
  <c r="V20" i="29"/>
  <c r="V27" i="37"/>
  <c r="P39" i="51"/>
  <c r="F39" i="50"/>
  <c r="G39" i="50" s="1"/>
  <c r="F39" i="28"/>
  <c r="G39" i="28" s="1"/>
  <c r="J35" i="51"/>
  <c r="F29" i="42"/>
  <c r="G13" i="36"/>
  <c r="V6" i="18"/>
  <c r="V36" i="30"/>
  <c r="E21" i="39"/>
  <c r="X40" i="50"/>
  <c r="X40" i="31"/>
  <c r="X40" i="22"/>
  <c r="X24" i="15"/>
  <c r="E40" i="39"/>
  <c r="G40" i="39" s="1"/>
  <c r="E6" i="34"/>
  <c r="E25" i="39"/>
  <c r="X24" i="43"/>
  <c r="E38" i="39"/>
  <c r="E9" i="43"/>
  <c r="E6" i="18"/>
  <c r="E12" i="17"/>
  <c r="G12" i="17" s="1"/>
  <c r="E24" i="15"/>
  <c r="AN35" i="4"/>
  <c r="H35" i="4" s="1"/>
  <c r="AN25" i="4"/>
  <c r="H25" i="4" s="1"/>
  <c r="E35" i="48"/>
  <c r="E19" i="48"/>
  <c r="X24" i="12"/>
  <c r="E29" i="39"/>
  <c r="G29" i="39" s="1"/>
  <c r="E21" i="43"/>
  <c r="E28" i="43"/>
  <c r="G28" i="43" s="1"/>
  <c r="E12" i="43"/>
  <c r="E34" i="44"/>
  <c r="E19" i="44"/>
  <c r="E25" i="42"/>
  <c r="E9" i="42"/>
  <c r="E15" i="41"/>
  <c r="E27" i="39"/>
  <c r="E11" i="39"/>
  <c r="E19" i="38"/>
  <c r="E24" i="36"/>
  <c r="E8" i="36"/>
  <c r="E30" i="35"/>
  <c r="E14" i="35"/>
  <c r="E5" i="34"/>
  <c r="E26" i="33"/>
  <c r="E10" i="33"/>
  <c r="G10" i="33" s="1"/>
  <c r="E16" i="32"/>
  <c r="E38" i="30"/>
  <c r="E22" i="30"/>
  <c r="E12" i="31"/>
  <c r="E30" i="27"/>
  <c r="E36" i="26"/>
  <c r="E26" i="25"/>
  <c r="E39" i="23"/>
  <c r="E23" i="23"/>
  <c r="E29" i="22"/>
  <c r="E13" i="22"/>
  <c r="E19" i="21"/>
  <c r="E31" i="19"/>
  <c r="E15" i="19"/>
  <c r="T42" i="48"/>
  <c r="E28" i="52"/>
  <c r="E12" i="52"/>
  <c r="E35" i="51"/>
  <c r="E19" i="51"/>
  <c r="E43" i="52"/>
  <c r="E41" i="44"/>
  <c r="E41" i="39"/>
  <c r="E40" i="13"/>
  <c r="V14" i="40"/>
  <c r="V6" i="30"/>
  <c r="V6" i="17"/>
  <c r="V36" i="27"/>
  <c r="E37" i="39"/>
  <c r="E16" i="42"/>
  <c r="E30" i="42"/>
  <c r="X40" i="36"/>
  <c r="X40" i="8"/>
  <c r="X24" i="28"/>
  <c r="E28" i="39"/>
  <c r="E22" i="34"/>
  <c r="E30" i="43"/>
  <c r="E26" i="39"/>
  <c r="E10" i="39"/>
  <c r="E33" i="38"/>
  <c r="G33" i="38" s="1"/>
  <c r="E35" i="26"/>
  <c r="E19" i="26"/>
  <c r="E26" i="17"/>
  <c r="E10" i="17"/>
  <c r="E24" i="39"/>
  <c r="E14" i="43"/>
  <c r="F39" i="38"/>
  <c r="P39" i="21"/>
  <c r="G27" i="29"/>
  <c r="G10" i="12"/>
  <c r="V36" i="26"/>
  <c r="X40" i="43"/>
  <c r="X40" i="38"/>
  <c r="X24" i="51"/>
  <c r="E20" i="39"/>
  <c r="E31" i="43"/>
  <c r="E34" i="18"/>
  <c r="E18" i="18"/>
  <c r="E40" i="17"/>
  <c r="E24" i="17"/>
  <c r="E8" i="17"/>
  <c r="E30" i="16"/>
  <c r="E36" i="15"/>
  <c r="G36" i="15" s="1"/>
  <c r="E20" i="15"/>
  <c r="E41" i="50"/>
  <c r="E25" i="50"/>
  <c r="E9" i="50"/>
  <c r="E31" i="48"/>
  <c r="E15" i="48"/>
  <c r="P39" i="32"/>
  <c r="J35" i="21"/>
  <c r="G27" i="32"/>
  <c r="V36" i="40"/>
  <c r="V36" i="32"/>
  <c r="X40" i="37"/>
  <c r="X40" i="39"/>
  <c r="X24" i="13"/>
  <c r="X24" i="26"/>
  <c r="E17" i="39"/>
  <c r="E11" i="43"/>
  <c r="G11" i="43" s="1"/>
  <c r="E40" i="43"/>
  <c r="G40" i="43" s="1"/>
  <c r="E39" i="39"/>
  <c r="G39" i="39" s="1"/>
  <c r="E23" i="39"/>
  <c r="E7" i="39"/>
  <c r="E32" i="34"/>
  <c r="E36" i="28"/>
  <c r="E5" i="28"/>
  <c r="E32" i="26"/>
  <c r="E16" i="26"/>
  <c r="E22" i="25"/>
  <c r="E29" i="24"/>
  <c r="E13" i="24"/>
  <c r="G13" i="24" s="1"/>
  <c r="E35" i="23"/>
  <c r="E19" i="23"/>
  <c r="E25" i="22"/>
  <c r="E9" i="22"/>
  <c r="E31" i="21"/>
  <c r="E15" i="21"/>
  <c r="E27" i="19"/>
  <c r="E13" i="13"/>
  <c r="AN41" i="4"/>
  <c r="H41" i="4" s="1"/>
  <c r="E24" i="52"/>
  <c r="E8" i="52"/>
  <c r="E31" i="51"/>
  <c r="E15" i="51"/>
  <c r="E39" i="52"/>
  <c r="E41" i="42"/>
  <c r="E41" i="38"/>
  <c r="E36" i="13"/>
  <c r="G36" i="13" s="1"/>
  <c r="E13" i="39"/>
  <c r="E10" i="36"/>
  <c r="G10" i="36" s="1"/>
  <c r="E7" i="43"/>
  <c r="E22" i="39"/>
  <c r="E6" i="39"/>
  <c r="E31" i="26"/>
  <c r="E15" i="26"/>
  <c r="E21" i="25"/>
  <c r="AN17" i="4"/>
  <c r="H17" i="4" s="1"/>
  <c r="N14" i="15" s="1"/>
  <c r="J35" i="23"/>
  <c r="V6" i="32"/>
  <c r="V6" i="26"/>
  <c r="X38" i="42"/>
  <c r="V36" i="21"/>
  <c r="V36" i="19"/>
  <c r="E43" i="43"/>
  <c r="E31" i="42"/>
  <c r="E35" i="42"/>
  <c r="X40" i="13"/>
  <c r="X40" i="23"/>
  <c r="V22" i="51"/>
  <c r="X24" i="39"/>
  <c r="E12" i="39"/>
  <c r="G12" i="39" s="1"/>
  <c r="E42" i="39"/>
  <c r="E36" i="33"/>
  <c r="E14" i="26"/>
  <c r="E43" i="30"/>
  <c r="P39" i="23"/>
  <c r="G5" i="30"/>
  <c r="X40" i="42"/>
  <c r="X40" i="15"/>
  <c r="V22" i="16"/>
  <c r="X24" i="18"/>
  <c r="E20" i="43"/>
  <c r="E5" i="43"/>
  <c r="E33" i="42"/>
  <c r="G33" i="42" s="1"/>
  <c r="E39" i="41"/>
  <c r="E23" i="41"/>
  <c r="E7" i="41"/>
  <c r="E35" i="39"/>
  <c r="E19" i="39"/>
  <c r="E5" i="39"/>
  <c r="E27" i="38"/>
  <c r="E11" i="38"/>
  <c r="E32" i="36"/>
  <c r="E38" i="35"/>
  <c r="E22" i="35"/>
  <c r="E6" i="35"/>
  <c r="E28" i="34"/>
  <c r="E12" i="34"/>
  <c r="G12" i="34" s="1"/>
  <c r="E34" i="33"/>
  <c r="E18" i="33"/>
  <c r="E40" i="32"/>
  <c r="G40" i="32" s="1"/>
  <c r="E24" i="32"/>
  <c r="E8" i="32"/>
  <c r="E30" i="30"/>
  <c r="E14" i="30"/>
  <c r="E20" i="31"/>
  <c r="E32" i="28"/>
  <c r="E16" i="28"/>
  <c r="E28" i="26"/>
  <c r="E12" i="26"/>
  <c r="E34" i="25"/>
  <c r="G34" i="25" s="1"/>
  <c r="E18" i="25"/>
  <c r="E31" i="23"/>
  <c r="E15" i="23"/>
  <c r="G15" i="23" s="1"/>
  <c r="E27" i="21"/>
  <c r="E11" i="21"/>
  <c r="E23" i="19"/>
  <c r="E20" i="52"/>
  <c r="E43" i="51"/>
  <c r="E27" i="51"/>
  <c r="E11" i="51"/>
  <c r="E35" i="52"/>
  <c r="E41" i="41"/>
  <c r="E41" i="37"/>
  <c r="V36" i="34"/>
  <c r="X40" i="21"/>
  <c r="X40" i="40"/>
  <c r="V22" i="20"/>
  <c r="V36" i="20"/>
  <c r="X24" i="31"/>
  <c r="E34" i="39"/>
  <c r="E18" i="39"/>
  <c r="E27" i="26"/>
  <c r="G27" i="26" s="1"/>
  <c r="E11" i="26"/>
  <c r="G13" i="52"/>
  <c r="F29" i="33"/>
  <c r="G29" i="33" s="1"/>
  <c r="P29" i="30"/>
  <c r="P39" i="43"/>
  <c r="J35" i="18"/>
  <c r="J35" i="35"/>
  <c r="P29" i="28"/>
  <c r="V6" i="36"/>
  <c r="V6" i="52"/>
  <c r="V6" i="50"/>
  <c r="E43" i="39"/>
  <c r="G43" i="39" s="1"/>
  <c r="X40" i="49"/>
  <c r="X40" i="32"/>
  <c r="V36" i="33"/>
  <c r="X24" i="14"/>
  <c r="E33" i="39"/>
  <c r="G33" i="39" s="1"/>
  <c r="AN44" i="4"/>
  <c r="H44" i="4" s="1"/>
  <c r="G13" i="26"/>
  <c r="G13" i="32"/>
  <c r="P29" i="36"/>
  <c r="P39" i="52"/>
  <c r="J35" i="43"/>
  <c r="J35" i="24"/>
  <c r="J7" i="48"/>
  <c r="F29" i="18"/>
  <c r="G29" i="18" s="1"/>
  <c r="E42" i="43"/>
  <c r="X40" i="44"/>
  <c r="X40" i="35"/>
  <c r="E8" i="39"/>
  <c r="E33" i="50"/>
  <c r="G33" i="50" s="1"/>
  <c r="E17" i="50"/>
  <c r="E7" i="48"/>
  <c r="F39" i="44"/>
  <c r="G29" i="37"/>
  <c r="X40" i="41"/>
  <c r="X40" i="34"/>
  <c r="X40" i="27"/>
  <c r="E21" i="26"/>
  <c r="E34" i="40"/>
  <c r="E25" i="40"/>
  <c r="E16" i="43"/>
  <c r="E38" i="44"/>
  <c r="E23" i="44"/>
  <c r="E7" i="44"/>
  <c r="E29" i="42"/>
  <c r="E35" i="41"/>
  <c r="E19" i="41"/>
  <c r="E31" i="39"/>
  <c r="E15" i="39"/>
  <c r="E38" i="38"/>
  <c r="E7" i="38"/>
  <c r="E28" i="36"/>
  <c r="E12" i="36"/>
  <c r="E40" i="34"/>
  <c r="E24" i="34"/>
  <c r="E14" i="33"/>
  <c r="E36" i="32"/>
  <c r="E20" i="32"/>
  <c r="E5" i="32"/>
  <c r="G5" i="32" s="1"/>
  <c r="E26" i="30"/>
  <c r="E10" i="30"/>
  <c r="E28" i="28"/>
  <c r="G28" i="28" s="1"/>
  <c r="E12" i="28"/>
  <c r="E40" i="26"/>
  <c r="E30" i="25"/>
  <c r="E15" i="25"/>
  <c r="E27" i="23"/>
  <c r="G27" i="23" s="1"/>
  <c r="E11" i="23"/>
  <c r="E33" i="22"/>
  <c r="G33" i="22" s="1"/>
  <c r="E17" i="22"/>
  <c r="E39" i="21"/>
  <c r="E23" i="21"/>
  <c r="E7" i="21"/>
  <c r="E35" i="19"/>
  <c r="E19" i="19"/>
  <c r="G19" i="19" s="1"/>
  <c r="E41" i="43"/>
  <c r="E16" i="52"/>
  <c r="E39" i="51"/>
  <c r="G39" i="51" s="1"/>
  <c r="E23" i="51"/>
  <c r="E31" i="52"/>
  <c r="E37" i="37"/>
  <c r="F39" i="40"/>
  <c r="G39" i="40" s="1"/>
  <c r="P39" i="25"/>
  <c r="V36" i="24"/>
  <c r="X38" i="33"/>
  <c r="E16" i="39"/>
  <c r="X40" i="25"/>
  <c r="X40" i="33"/>
  <c r="X40" i="26"/>
  <c r="E9" i="39"/>
  <c r="E38" i="26"/>
  <c r="E5" i="44"/>
  <c r="E37" i="44"/>
  <c r="E30" i="39"/>
  <c r="E14" i="39"/>
  <c r="E22" i="38"/>
  <c r="E6" i="38"/>
  <c r="E39" i="26"/>
  <c r="E23" i="26"/>
  <c r="E7" i="26"/>
  <c r="E29" i="25"/>
  <c r="G29" i="25" s="1"/>
  <c r="E8" i="18"/>
  <c r="E36" i="16"/>
  <c r="E5" i="16"/>
  <c r="G5" i="16" s="1"/>
  <c r="G15" i="50"/>
  <c r="P23" i="17"/>
  <c r="P23" i="16"/>
  <c r="P23" i="26"/>
  <c r="F23" i="26"/>
  <c r="P23" i="36"/>
  <c r="F23" i="20"/>
  <c r="G23" i="20" s="1"/>
  <c r="P23" i="51"/>
  <c r="P23" i="25"/>
  <c r="F23" i="31"/>
  <c r="G23" i="31" s="1"/>
  <c r="P23" i="33"/>
  <c r="F23" i="49"/>
  <c r="P23" i="37"/>
  <c r="P23" i="13"/>
  <c r="P15" i="50"/>
  <c r="F15" i="34"/>
  <c r="P15" i="15"/>
  <c r="P15" i="41"/>
  <c r="P15" i="51"/>
  <c r="P15" i="36"/>
  <c r="F15" i="16"/>
  <c r="G15" i="16" s="1"/>
  <c r="F15" i="51"/>
  <c r="P15" i="42"/>
  <c r="P15" i="12"/>
  <c r="F15" i="15"/>
  <c r="G15" i="15" s="1"/>
  <c r="F15" i="44"/>
  <c r="G15" i="44" s="1"/>
  <c r="F15" i="36"/>
  <c r="F15" i="48"/>
  <c r="P15" i="27"/>
  <c r="F15" i="26"/>
  <c r="F15" i="37"/>
  <c r="G15" i="37" s="1"/>
  <c r="F15" i="28"/>
  <c r="G15" i="28" s="1"/>
  <c r="P11" i="12"/>
  <c r="G10" i="43"/>
  <c r="G27" i="43"/>
  <c r="F28" i="29"/>
  <c r="G28" i="29" s="1"/>
  <c r="P28" i="23"/>
  <c r="F28" i="34"/>
  <c r="F28" i="27"/>
  <c r="F28" i="42"/>
  <c r="G28" i="42" s="1"/>
  <c r="P28" i="15"/>
  <c r="F28" i="49"/>
  <c r="P28" i="50"/>
  <c r="F28" i="48"/>
  <c r="P34" i="8"/>
  <c r="F34" i="31"/>
  <c r="G34" i="31" s="1"/>
  <c r="F34" i="20"/>
  <c r="G34" i="20" s="1"/>
  <c r="F34" i="38"/>
  <c r="F34" i="16"/>
  <c r="G34" i="16" s="1"/>
  <c r="P34" i="48"/>
  <c r="P34" i="37"/>
  <c r="F34" i="8"/>
  <c r="G34" i="8" s="1"/>
  <c r="P34" i="51"/>
  <c r="P34" i="13"/>
  <c r="F34" i="26"/>
  <c r="G34" i="26" s="1"/>
  <c r="P34" i="42"/>
  <c r="F15" i="49"/>
  <c r="G15" i="49" s="1"/>
  <c r="P15" i="23"/>
  <c r="P15" i="26"/>
  <c r="P15" i="13"/>
  <c r="F15" i="39"/>
  <c r="F15" i="50"/>
  <c r="P15" i="32"/>
  <c r="F15" i="30"/>
  <c r="G15" i="30" s="1"/>
  <c r="F15" i="27"/>
  <c r="P15" i="22"/>
  <c r="F34" i="49"/>
  <c r="G34" i="49" s="1"/>
  <c r="P23" i="40"/>
  <c r="P23" i="42"/>
  <c r="P23" i="31"/>
  <c r="F23" i="19"/>
  <c r="P43" i="52"/>
  <c r="F43" i="21"/>
  <c r="G43" i="21" s="1"/>
  <c r="P43" i="14"/>
  <c r="P43" i="50"/>
  <c r="F43" i="34"/>
  <c r="G43" i="34" s="1"/>
  <c r="F43" i="22"/>
  <c r="G43" i="22" s="1"/>
  <c r="F43" i="28"/>
  <c r="G43" i="28" s="1"/>
  <c r="F32" i="17"/>
  <c r="F32" i="33"/>
  <c r="F32" i="50"/>
  <c r="G32" i="50" s="1"/>
  <c r="P32" i="24"/>
  <c r="P32" i="42"/>
  <c r="P32" i="49"/>
  <c r="F32" i="32"/>
  <c r="P15" i="38"/>
  <c r="P35" i="31"/>
  <c r="F35" i="21"/>
  <c r="P34" i="19"/>
  <c r="P15" i="49"/>
  <c r="P28" i="27"/>
  <c r="P43" i="49"/>
  <c r="P43" i="34"/>
  <c r="F43" i="43"/>
  <c r="F43" i="48"/>
  <c r="F43" i="31"/>
  <c r="F43" i="18"/>
  <c r="G43" i="18" s="1"/>
  <c r="F43" i="15"/>
  <c r="G43" i="15" s="1"/>
  <c r="P43" i="20"/>
  <c r="P43" i="29"/>
  <c r="F43" i="50"/>
  <c r="G43" i="50" s="1"/>
  <c r="P43" i="21"/>
  <c r="F43" i="51"/>
  <c r="P43" i="18"/>
  <c r="F43" i="38"/>
  <c r="F43" i="20"/>
  <c r="G43" i="20" s="1"/>
  <c r="P43" i="22"/>
  <c r="P43" i="51"/>
  <c r="P43" i="16"/>
  <c r="F43" i="49"/>
  <c r="F43" i="44"/>
  <c r="G43" i="44" s="1"/>
  <c r="F43" i="27"/>
  <c r="F43" i="14"/>
  <c r="G43" i="14" s="1"/>
  <c r="F43" i="8"/>
  <c r="F43" i="52"/>
  <c r="G43" i="52" s="1"/>
  <c r="P43" i="44"/>
  <c r="F43" i="29"/>
  <c r="G43" i="29" s="1"/>
  <c r="P43" i="39"/>
  <c r="P43" i="41"/>
  <c r="F43" i="37"/>
  <c r="G43" i="37" s="1"/>
  <c r="P43" i="26"/>
  <c r="P43" i="24"/>
  <c r="F34" i="14"/>
  <c r="G34" i="14" s="1"/>
  <c r="P34" i="16"/>
  <c r="P34" i="14"/>
  <c r="P34" i="30"/>
  <c r="P34" i="23"/>
  <c r="F34" i="39"/>
  <c r="P34" i="12"/>
  <c r="P34" i="36"/>
  <c r="P34" i="49"/>
  <c r="P32" i="8"/>
  <c r="F32" i="52"/>
  <c r="P32" i="22"/>
  <c r="P32" i="35"/>
  <c r="F32" i="43"/>
  <c r="P32" i="16"/>
  <c r="P32" i="38"/>
  <c r="F32" i="40"/>
  <c r="G32" i="40" s="1"/>
  <c r="P32" i="19"/>
  <c r="P32" i="50"/>
  <c r="F32" i="37"/>
  <c r="G32" i="37" s="1"/>
  <c r="F32" i="16"/>
  <c r="G32" i="16" s="1"/>
  <c r="P32" i="12"/>
  <c r="P32" i="17"/>
  <c r="F32" i="22"/>
  <c r="G32" i="22" s="1"/>
  <c r="F32" i="49"/>
  <c r="G32" i="49" s="1"/>
  <c r="F32" i="51"/>
  <c r="G32" i="51" s="1"/>
  <c r="F32" i="24"/>
  <c r="G32" i="24" s="1"/>
  <c r="F32" i="31"/>
  <c r="P32" i="18"/>
  <c r="P32" i="23"/>
  <c r="P32" i="44"/>
  <c r="P32" i="26"/>
  <c r="F32" i="29"/>
  <c r="G32" i="29" s="1"/>
  <c r="P32" i="51"/>
  <c r="F32" i="18"/>
  <c r="G32" i="18" s="1"/>
  <c r="F32" i="34"/>
  <c r="F32" i="12"/>
  <c r="P32" i="37"/>
  <c r="P32" i="20"/>
  <c r="P32" i="29"/>
  <c r="P32" i="30"/>
  <c r="F32" i="35"/>
  <c r="G32" i="35" s="1"/>
  <c r="P32" i="41"/>
  <c r="P32" i="40"/>
  <c r="P11" i="34"/>
  <c r="P11" i="36"/>
  <c r="P11" i="22"/>
  <c r="P11" i="18"/>
  <c r="F11" i="22"/>
  <c r="G11" i="22" s="1"/>
  <c r="F11" i="31"/>
  <c r="G11" i="31" s="1"/>
  <c r="F11" i="37"/>
  <c r="F11" i="51"/>
  <c r="P28" i="28"/>
  <c r="P28" i="16"/>
  <c r="F28" i="30"/>
  <c r="G28" i="30" s="1"/>
  <c r="P28" i="37"/>
  <c r="F28" i="15"/>
  <c r="G28" i="15" s="1"/>
  <c r="P28" i="29"/>
  <c r="F28" i="36"/>
  <c r="P28" i="44"/>
  <c r="P28" i="19"/>
  <c r="F28" i="33"/>
  <c r="P28" i="39"/>
  <c r="F28" i="18"/>
  <c r="G28" i="18" s="1"/>
  <c r="P28" i="30"/>
  <c r="F28" i="39"/>
  <c r="F28" i="40"/>
  <c r="P28" i="8"/>
  <c r="P28" i="25"/>
  <c r="F28" i="35"/>
  <c r="G28" i="35" s="1"/>
  <c r="P28" i="42"/>
  <c r="F28" i="22"/>
  <c r="G28" i="22" s="1"/>
  <c r="P28" i="34"/>
  <c r="F28" i="41"/>
  <c r="G28" i="41" s="1"/>
  <c r="P11" i="52"/>
  <c r="F28" i="26"/>
  <c r="P28" i="38"/>
  <c r="P28" i="26"/>
  <c r="F28" i="19"/>
  <c r="P28" i="41"/>
  <c r="P28" i="24"/>
  <c r="P28" i="13"/>
  <c r="F28" i="12"/>
  <c r="G28" i="12" s="1"/>
  <c r="F28" i="14"/>
  <c r="F34" i="22"/>
  <c r="G34" i="22" s="1"/>
  <c r="F34" i="35"/>
  <c r="G34" i="35" s="1"/>
  <c r="F34" i="48"/>
  <c r="P34" i="35"/>
  <c r="F34" i="24"/>
  <c r="G34" i="24" s="1"/>
  <c r="F34" i="42"/>
  <c r="G34" i="42" s="1"/>
  <c r="F34" i="52"/>
  <c r="G34" i="52" s="1"/>
  <c r="P34" i="33"/>
  <c r="P34" i="50"/>
  <c r="P34" i="20"/>
  <c r="P34" i="40"/>
  <c r="F34" i="33"/>
  <c r="P15" i="52"/>
  <c r="F15" i="42"/>
  <c r="G15" i="42" s="1"/>
  <c r="P15" i="16"/>
  <c r="P15" i="35"/>
  <c r="P15" i="34"/>
  <c r="F15" i="8"/>
  <c r="G15" i="8" s="1"/>
  <c r="P15" i="8"/>
  <c r="P15" i="17"/>
  <c r="P15" i="43"/>
  <c r="P15" i="33"/>
  <c r="P23" i="28"/>
  <c r="F23" i="38"/>
  <c r="F23" i="37"/>
  <c r="G23" i="37" s="1"/>
  <c r="F23" i="39"/>
  <c r="P43" i="27"/>
  <c r="F43" i="24"/>
  <c r="G43" i="24" s="1"/>
  <c r="P43" i="8"/>
  <c r="P43" i="36"/>
  <c r="F43" i="42"/>
  <c r="G43" i="42" s="1"/>
  <c r="F43" i="25"/>
  <c r="G43" i="25" s="1"/>
  <c r="F43" i="36"/>
  <c r="G43" i="36" s="1"/>
  <c r="P43" i="31"/>
  <c r="F32" i="14"/>
  <c r="P32" i="27"/>
  <c r="F32" i="30"/>
  <c r="F32" i="38"/>
  <c r="G32" i="38" s="1"/>
  <c r="P32" i="25"/>
  <c r="P32" i="36"/>
  <c r="P32" i="33"/>
  <c r="P32" i="43"/>
  <c r="F15" i="19"/>
  <c r="P34" i="52"/>
  <c r="P15" i="21"/>
  <c r="P28" i="43"/>
  <c r="P11" i="38"/>
  <c r="F11" i="12"/>
  <c r="G11" i="12" s="1"/>
  <c r="P11" i="48"/>
  <c r="G34" i="36"/>
  <c r="P28" i="36"/>
  <c r="P28" i="31"/>
  <c r="F28" i="16"/>
  <c r="G28" i="16" s="1"/>
  <c r="P28" i="52"/>
  <c r="P28" i="33"/>
  <c r="F28" i="31"/>
  <c r="F28" i="50"/>
  <c r="G28" i="50" s="1"/>
  <c r="P28" i="51"/>
  <c r="F28" i="51"/>
  <c r="G28" i="51" s="1"/>
  <c r="P34" i="39"/>
  <c r="F34" i="36"/>
  <c r="F34" i="18"/>
  <c r="P34" i="25"/>
  <c r="F34" i="43"/>
  <c r="G34" i="43" s="1"/>
  <c r="P34" i="34"/>
  <c r="P34" i="15"/>
  <c r="F34" i="37"/>
  <c r="F34" i="27"/>
  <c r="P34" i="17"/>
  <c r="F34" i="32"/>
  <c r="G34" i="32" s="1"/>
  <c r="F34" i="34"/>
  <c r="F34" i="12"/>
  <c r="G34" i="12" s="1"/>
  <c r="P15" i="25"/>
  <c r="F15" i="20"/>
  <c r="G15" i="20" s="1"/>
  <c r="P15" i="40"/>
  <c r="F15" i="14"/>
  <c r="G15" i="14" s="1"/>
  <c r="P15" i="14"/>
  <c r="P15" i="44"/>
  <c r="F15" i="23"/>
  <c r="F15" i="43"/>
  <c r="P15" i="28"/>
  <c r="P34" i="43"/>
  <c r="F23" i="35"/>
  <c r="G23" i="35" s="1"/>
  <c r="F23" i="12"/>
  <c r="G23" i="12" s="1"/>
  <c r="F23" i="14"/>
  <c r="G23" i="14" s="1"/>
  <c r="P43" i="32"/>
  <c r="F43" i="32"/>
  <c r="F43" i="12"/>
  <c r="G43" i="12" s="1"/>
  <c r="P43" i="28"/>
  <c r="F43" i="19"/>
  <c r="G43" i="19" s="1"/>
  <c r="F43" i="35"/>
  <c r="G43" i="35" s="1"/>
  <c r="P43" i="43"/>
  <c r="P43" i="30"/>
  <c r="F32" i="21"/>
  <c r="G32" i="21" s="1"/>
  <c r="P32" i="31"/>
  <c r="P32" i="13"/>
  <c r="F32" i="15"/>
  <c r="P32" i="28"/>
  <c r="P32" i="21"/>
  <c r="F32" i="25"/>
  <c r="G32" i="25" s="1"/>
  <c r="P32" i="34"/>
  <c r="F34" i="41"/>
  <c r="F15" i="12"/>
  <c r="G15" i="12" s="1"/>
  <c r="P11" i="40"/>
  <c r="F28" i="44"/>
  <c r="G28" i="44" s="1"/>
  <c r="P28" i="35"/>
  <c r="F28" i="24"/>
  <c r="G28" i="24" s="1"/>
  <c r="G12" i="30"/>
  <c r="G27" i="48"/>
  <c r="G15" i="48"/>
  <c r="P39" i="12"/>
  <c r="F39" i="19"/>
  <c r="F39" i="27"/>
  <c r="P39" i="28"/>
  <c r="P39" i="15"/>
  <c r="F39" i="34"/>
  <c r="G39" i="34" s="1"/>
  <c r="P39" i="22"/>
  <c r="P39" i="49"/>
  <c r="F39" i="37"/>
  <c r="G39" i="37" s="1"/>
  <c r="F39" i="25"/>
  <c r="G39" i="25" s="1"/>
  <c r="F39" i="18"/>
  <c r="G39" i="18" s="1"/>
  <c r="F39" i="30"/>
  <c r="G39" i="30" s="1"/>
  <c r="P39" i="29"/>
  <c r="P39" i="24"/>
  <c r="G12" i="43"/>
  <c r="F39" i="20"/>
  <c r="G39" i="20" s="1"/>
  <c r="F39" i="36"/>
  <c r="G39" i="36" s="1"/>
  <c r="P39" i="44"/>
  <c r="F39" i="23"/>
  <c r="P39" i="27"/>
  <c r="F39" i="42"/>
  <c r="P39" i="34"/>
  <c r="F39" i="12"/>
  <c r="G39" i="12" s="1"/>
  <c r="P39" i="50"/>
  <c r="P39" i="35"/>
  <c r="F39" i="8"/>
  <c r="G39" i="8" s="1"/>
  <c r="P39" i="48"/>
  <c r="F39" i="24"/>
  <c r="G39" i="24" s="1"/>
  <c r="G28" i="40"/>
  <c r="F5" i="38"/>
  <c r="P5" i="38"/>
  <c r="F5" i="35"/>
  <c r="P5" i="35"/>
  <c r="F5" i="44"/>
  <c r="G5" i="44" s="1"/>
  <c r="P5" i="28"/>
  <c r="G5" i="50"/>
  <c r="X15" i="43"/>
  <c r="X15" i="41"/>
  <c r="X15" i="29"/>
  <c r="X15" i="14"/>
  <c r="X15" i="37"/>
  <c r="X15" i="52"/>
  <c r="X15" i="30"/>
  <c r="X15" i="48"/>
  <c r="X15" i="33"/>
  <c r="X15" i="26"/>
  <c r="X15" i="17"/>
  <c r="X15" i="22"/>
  <c r="X15" i="15"/>
  <c r="X15" i="12"/>
  <c r="X15" i="42"/>
  <c r="X15" i="8"/>
  <c r="X15" i="31"/>
  <c r="X15" i="35"/>
  <c r="X15" i="38"/>
  <c r="X15" i="32"/>
  <c r="X15" i="49"/>
  <c r="X15" i="51"/>
  <c r="X15" i="24"/>
  <c r="X15" i="36"/>
  <c r="X15" i="23"/>
  <c r="X15" i="50"/>
  <c r="X15" i="34"/>
  <c r="X15" i="21"/>
  <c r="X15" i="13"/>
  <c r="X15" i="44"/>
  <c r="X15" i="27"/>
  <c r="X15" i="20"/>
  <c r="X15" i="28"/>
  <c r="X15" i="40"/>
  <c r="X15" i="19"/>
  <c r="X15" i="18"/>
  <c r="X15" i="16"/>
  <c r="X15" i="39"/>
  <c r="X15" i="25"/>
  <c r="V35" i="34"/>
  <c r="V35" i="23"/>
  <c r="V35" i="50"/>
  <c r="V35" i="49"/>
  <c r="V35" i="15"/>
  <c r="V35" i="13"/>
  <c r="V35" i="24"/>
  <c r="V35" i="12"/>
  <c r="V35" i="39"/>
  <c r="V35" i="22"/>
  <c r="V35" i="29"/>
  <c r="V35" i="20"/>
  <c r="V35" i="32"/>
  <c r="V35" i="38"/>
  <c r="V35" i="31"/>
  <c r="V35" i="48"/>
  <c r="V35" i="51"/>
  <c r="V35" i="21"/>
  <c r="V35" i="18"/>
  <c r="V35" i="43"/>
  <c r="V35" i="41"/>
  <c r="V35" i="30"/>
  <c r="X43" i="51"/>
  <c r="X43" i="38"/>
  <c r="X43" i="39"/>
  <c r="X43" i="16"/>
  <c r="X43" i="18"/>
  <c r="X43" i="20"/>
  <c r="X43" i="22"/>
  <c r="X43" i="24"/>
  <c r="X43" i="44"/>
  <c r="X43" i="35"/>
  <c r="X43" i="33"/>
  <c r="X43" i="50"/>
  <c r="X43" i="32"/>
  <c r="X43" i="29"/>
  <c r="X43" i="26"/>
  <c r="X43" i="25"/>
  <c r="X43" i="13"/>
  <c r="X43" i="14"/>
  <c r="X39" i="43"/>
  <c r="X39" i="44"/>
  <c r="X39" i="18"/>
  <c r="X39" i="19"/>
  <c r="X39" i="51"/>
  <c r="X39" i="30"/>
  <c r="X39" i="16"/>
  <c r="X39" i="33"/>
  <c r="X39" i="13"/>
  <c r="X39" i="34"/>
  <c r="X39" i="8"/>
  <c r="X39" i="20"/>
  <c r="X39" i="48"/>
  <c r="X39" i="50"/>
  <c r="X39" i="22"/>
  <c r="X39" i="36"/>
  <c r="X39" i="38"/>
  <c r="X39" i="39"/>
  <c r="X39" i="35"/>
  <c r="X39" i="37"/>
  <c r="X39" i="15"/>
  <c r="X39" i="49"/>
  <c r="X39" i="32"/>
  <c r="X39" i="21"/>
  <c r="X31" i="18"/>
  <c r="X31" i="24"/>
  <c r="X31" i="16"/>
  <c r="X31" i="49"/>
  <c r="X31" i="26"/>
  <c r="X31" i="21"/>
  <c r="X31" i="37"/>
  <c r="X31" i="17"/>
  <c r="X31" i="14"/>
  <c r="X31" i="13"/>
  <c r="X31" i="50"/>
  <c r="X31" i="39"/>
  <c r="X31" i="33"/>
  <c r="X31" i="12"/>
  <c r="X31" i="42"/>
  <c r="X31" i="48"/>
  <c r="X31" i="34"/>
  <c r="X25" i="17"/>
  <c r="X25" i="44"/>
  <c r="X25" i="27"/>
  <c r="X25" i="33"/>
  <c r="X25" i="28"/>
  <c r="X25" i="16"/>
  <c r="X25" i="20"/>
  <c r="X25" i="40"/>
  <c r="X25" i="34"/>
  <c r="X25" i="13"/>
  <c r="X25" i="49"/>
  <c r="X25" i="14"/>
  <c r="X25" i="52"/>
  <c r="X25" i="42"/>
  <c r="X25" i="51"/>
  <c r="X25" i="19"/>
  <c r="X25" i="37"/>
  <c r="X21" i="41"/>
  <c r="X21" i="19"/>
  <c r="X21" i="16"/>
  <c r="X21" i="24"/>
  <c r="X21" i="21"/>
  <c r="X21" i="22"/>
  <c r="X21" i="17"/>
  <c r="X21" i="43"/>
  <c r="X21" i="8"/>
  <c r="X21" i="18"/>
  <c r="X21" i="12"/>
  <c r="X21" i="25"/>
  <c r="X21" i="20"/>
  <c r="X21" i="44"/>
  <c r="X21" i="28"/>
  <c r="X21" i="30"/>
  <c r="X21" i="29"/>
  <c r="X21" i="15"/>
  <c r="X21" i="36"/>
  <c r="X21" i="33"/>
  <c r="X21" i="27"/>
  <c r="X21" i="32"/>
  <c r="X21" i="35"/>
  <c r="X21" i="50"/>
  <c r="X21" i="34"/>
  <c r="X21" i="40"/>
  <c r="X21" i="37"/>
  <c r="X21" i="51"/>
  <c r="X21" i="26"/>
  <c r="X13" i="19"/>
  <c r="X13" i="34"/>
  <c r="X13" i="49"/>
  <c r="X13" i="35"/>
  <c r="X13" i="25"/>
  <c r="X13" i="8"/>
  <c r="X13" i="51"/>
  <c r="X13" i="42"/>
  <c r="X13" i="36"/>
  <c r="X13" i="17"/>
  <c r="X13" i="24"/>
  <c r="X13" i="22"/>
  <c r="X13" i="48"/>
  <c r="X13" i="33"/>
  <c r="X13" i="26"/>
  <c r="X13" i="28"/>
  <c r="X13" i="52"/>
  <c r="X13" i="29"/>
  <c r="X13" i="50"/>
  <c r="X13" i="12"/>
  <c r="X13" i="21"/>
  <c r="X13" i="20"/>
  <c r="X13" i="44"/>
  <c r="X13" i="23"/>
  <c r="X13" i="37"/>
  <c r="X7" i="19"/>
  <c r="X7" i="15"/>
  <c r="X7" i="16"/>
  <c r="X9" i="25"/>
  <c r="X9" i="34"/>
  <c r="X9" i="38"/>
  <c r="X9" i="15"/>
  <c r="X9" i="28"/>
  <c r="X9" i="20"/>
  <c r="X11" i="37"/>
  <c r="X11" i="27"/>
  <c r="X11" i="35"/>
  <c r="X11" i="33"/>
  <c r="X11" i="52"/>
  <c r="X13" i="32"/>
  <c r="X13" i="31"/>
  <c r="X13" i="30"/>
  <c r="X23" i="31"/>
  <c r="X23" i="20"/>
  <c r="X23" i="27"/>
  <c r="X23" i="16"/>
  <c r="X23" i="30"/>
  <c r="X25" i="24"/>
  <c r="X25" i="36"/>
  <c r="X25" i="35"/>
  <c r="X25" i="48"/>
  <c r="X25" i="43"/>
  <c r="X27" i="24"/>
  <c r="X27" i="42"/>
  <c r="X27" i="50"/>
  <c r="X27" i="34"/>
  <c r="X27" i="35"/>
  <c r="X27" i="19"/>
  <c r="X33" i="34"/>
  <c r="X33" i="26"/>
  <c r="X33" i="22"/>
  <c r="X37" i="15"/>
  <c r="X37" i="21"/>
  <c r="X37" i="52"/>
  <c r="X37" i="12"/>
  <c r="X37" i="17"/>
  <c r="X39" i="27"/>
  <c r="X39" i="24"/>
  <c r="X39" i="40"/>
  <c r="X43" i="17"/>
  <c r="X43" i="40"/>
  <c r="X43" i="23"/>
  <c r="X43" i="37"/>
  <c r="X43" i="52"/>
  <c r="X7" i="44"/>
  <c r="X7" i="28"/>
  <c r="X7" i="52"/>
  <c r="X7" i="20"/>
  <c r="X7" i="48"/>
  <c r="X7" i="29"/>
  <c r="X7" i="22"/>
  <c r="X31" i="51"/>
  <c r="X31" i="40"/>
  <c r="X31" i="30"/>
  <c r="X31" i="28"/>
  <c r="X31" i="27"/>
  <c r="X31" i="22"/>
  <c r="X13" i="43"/>
  <c r="X19" i="14"/>
  <c r="X19" i="41"/>
  <c r="X19" i="27"/>
  <c r="X41" i="28"/>
  <c r="X41" i="48"/>
  <c r="X29" i="27"/>
  <c r="X29" i="12"/>
  <c r="X29" i="17"/>
  <c r="X21" i="48"/>
  <c r="X21" i="14"/>
  <c r="X39" i="12"/>
  <c r="X33" i="27"/>
  <c r="X33" i="21"/>
  <c r="V35" i="17"/>
  <c r="V34" i="8"/>
  <c r="V34" i="16"/>
  <c r="V34" i="32"/>
  <c r="V34" i="15"/>
  <c r="V34" i="30"/>
  <c r="V34" i="13"/>
  <c r="V34" i="17"/>
  <c r="V34" i="34"/>
  <c r="V34" i="18"/>
  <c r="V34" i="33"/>
  <c r="V34" i="49"/>
  <c r="V34" i="21"/>
  <c r="V34" i="35"/>
  <c r="V34" i="19"/>
  <c r="V34" i="36"/>
  <c r="V34" i="48"/>
  <c r="V34" i="22"/>
  <c r="V34" i="41"/>
  <c r="V34" i="20"/>
  <c r="V34" i="37"/>
  <c r="V34" i="50"/>
  <c r="V34" i="24"/>
  <c r="V34" i="42"/>
  <c r="V34" i="23"/>
  <c r="V34" i="38"/>
  <c r="V34" i="51"/>
  <c r="V34" i="26"/>
  <c r="V34" i="44"/>
  <c r="V34" i="25"/>
  <c r="V34" i="39"/>
  <c r="V34" i="52"/>
  <c r="V34" i="40"/>
  <c r="V34" i="29"/>
  <c r="V34" i="28"/>
  <c r="V34" i="12"/>
  <c r="V34" i="43"/>
  <c r="V34" i="31"/>
  <c r="V8" i="49"/>
  <c r="V8" i="23"/>
  <c r="V8" i="33"/>
  <c r="V8" i="34"/>
  <c r="V8" i="37"/>
  <c r="V8" i="28"/>
  <c r="V8" i="35"/>
  <c r="V8" i="38"/>
  <c r="V8" i="43"/>
  <c r="V8" i="48"/>
  <c r="V8" i="29"/>
  <c r="V8" i="40"/>
  <c r="V8" i="42"/>
  <c r="V8" i="15"/>
  <c r="V8" i="22"/>
  <c r="V8" i="41"/>
  <c r="V8" i="44"/>
  <c r="V8" i="32"/>
  <c r="V8" i="51"/>
  <c r="V8" i="8"/>
  <c r="V8" i="24"/>
  <c r="V8" i="19"/>
  <c r="V8" i="16"/>
  <c r="V8" i="14"/>
  <c r="V8" i="25"/>
  <c r="V8" i="20"/>
  <c r="V8" i="21"/>
  <c r="V8" i="36"/>
  <c r="V8" i="52"/>
  <c r="V8" i="26"/>
  <c r="V8" i="30"/>
  <c r="V8" i="39"/>
  <c r="V8" i="12"/>
  <c r="V8" i="27"/>
  <c r="V8" i="31"/>
  <c r="V8" i="17"/>
  <c r="X9" i="48"/>
  <c r="X9" i="24"/>
  <c r="X9" i="23"/>
  <c r="X9" i="14"/>
  <c r="X9" i="29"/>
  <c r="X11" i="40"/>
  <c r="X11" i="8"/>
  <c r="X11" i="48"/>
  <c r="X11" i="15"/>
  <c r="X13" i="16"/>
  <c r="X13" i="27"/>
  <c r="X23" i="21"/>
  <c r="X23" i="14"/>
  <c r="X23" i="37"/>
  <c r="X23" i="33"/>
  <c r="X25" i="41"/>
  <c r="X25" i="50"/>
  <c r="X25" i="18"/>
  <c r="X25" i="39"/>
  <c r="X25" i="29"/>
  <c r="X25" i="26"/>
  <c r="X27" i="43"/>
  <c r="X27" i="28"/>
  <c r="X27" i="18"/>
  <c r="X27" i="21"/>
  <c r="X33" i="19"/>
  <c r="X33" i="20"/>
  <c r="X33" i="30"/>
  <c r="X37" i="49"/>
  <c r="X37" i="39"/>
  <c r="X37" i="33"/>
  <c r="X39" i="26"/>
  <c r="X39" i="23"/>
  <c r="X39" i="14"/>
  <c r="X39" i="29"/>
  <c r="X43" i="31"/>
  <c r="X43" i="48"/>
  <c r="X43" i="19"/>
  <c r="X43" i="28"/>
  <c r="X43" i="30"/>
  <c r="X7" i="36"/>
  <c r="X7" i="32"/>
  <c r="X7" i="23"/>
  <c r="X7" i="8"/>
  <c r="X7" i="17"/>
  <c r="X7" i="35"/>
  <c r="X7" i="50"/>
  <c r="X31" i="38"/>
  <c r="X31" i="43"/>
  <c r="X31" i="8"/>
  <c r="X31" i="41"/>
  <c r="X31" i="20"/>
  <c r="X31" i="31"/>
  <c r="V35" i="27"/>
  <c r="X13" i="15"/>
  <c r="X19" i="48"/>
  <c r="X19" i="33"/>
  <c r="X41" i="29"/>
  <c r="X29" i="49"/>
  <c r="X21" i="52"/>
  <c r="X21" i="38"/>
  <c r="X39" i="17"/>
  <c r="X43" i="42"/>
  <c r="V15" i="18"/>
  <c r="V15" i="33"/>
  <c r="V15" i="39"/>
  <c r="V15" i="51"/>
  <c r="V15" i="13"/>
  <c r="V15" i="32"/>
  <c r="V15" i="36"/>
  <c r="V15" i="43"/>
  <c r="V15" i="16"/>
  <c r="V15" i="38"/>
  <c r="V15" i="24"/>
  <c r="V15" i="37"/>
  <c r="V15" i="17"/>
  <c r="V15" i="19"/>
  <c r="V15" i="29"/>
  <c r="V15" i="28"/>
  <c r="X41" i="30"/>
  <c r="X41" i="15"/>
  <c r="X41" i="51"/>
  <c r="X41" i="50"/>
  <c r="X41" i="38"/>
  <c r="X41" i="26"/>
  <c r="X41" i="25"/>
  <c r="X41" i="41"/>
  <c r="X41" i="8"/>
  <c r="X41" i="20"/>
  <c r="X41" i="23"/>
  <c r="X41" i="17"/>
  <c r="X41" i="52"/>
  <c r="X41" i="43"/>
  <c r="X41" i="36"/>
  <c r="X41" i="39"/>
  <c r="X41" i="49"/>
  <c r="X41" i="37"/>
  <c r="X41" i="12"/>
  <c r="X41" i="22"/>
  <c r="X41" i="13"/>
  <c r="X41" i="19"/>
  <c r="X41" i="44"/>
  <c r="X41" i="42"/>
  <c r="X41" i="35"/>
  <c r="X41" i="33"/>
  <c r="X41" i="32"/>
  <c r="X41" i="31"/>
  <c r="X41" i="16"/>
  <c r="X41" i="24"/>
  <c r="X37" i="13"/>
  <c r="X37" i="44"/>
  <c r="X37" i="51"/>
  <c r="X37" i="14"/>
  <c r="X37" i="37"/>
  <c r="X37" i="23"/>
  <c r="X37" i="16"/>
  <c r="X37" i="20"/>
  <c r="X37" i="36"/>
  <c r="X37" i="19"/>
  <c r="X37" i="30"/>
  <c r="X37" i="29"/>
  <c r="X37" i="28"/>
  <c r="X37" i="27"/>
  <c r="X37" i="26"/>
  <c r="X37" i="48"/>
  <c r="X37" i="40"/>
  <c r="X37" i="50"/>
  <c r="X37" i="35"/>
  <c r="X33" i="51"/>
  <c r="X33" i="41"/>
  <c r="X33" i="35"/>
  <c r="X33" i="38"/>
  <c r="X33" i="28"/>
  <c r="X33" i="24"/>
  <c r="X33" i="16"/>
  <c r="X33" i="17"/>
  <c r="X33" i="25"/>
  <c r="X33" i="15"/>
  <c r="X33" i="39"/>
  <c r="X33" i="33"/>
  <c r="X33" i="49"/>
  <c r="X33" i="14"/>
  <c r="X33" i="32"/>
  <c r="X33" i="8"/>
  <c r="X33" i="37"/>
  <c r="X33" i="52"/>
  <c r="X33" i="12"/>
  <c r="X33" i="18"/>
  <c r="X33" i="50"/>
  <c r="X33" i="40"/>
  <c r="X29" i="18"/>
  <c r="X29" i="31"/>
  <c r="X29" i="41"/>
  <c r="X29" i="52"/>
  <c r="X29" i="16"/>
  <c r="X29" i="26"/>
  <c r="X29" i="37"/>
  <c r="X29" i="51"/>
  <c r="X29" i="22"/>
  <c r="X29" i="15"/>
  <c r="X29" i="20"/>
  <c r="X29" i="33"/>
  <c r="X29" i="43"/>
  <c r="X29" i="13"/>
  <c r="X29" i="21"/>
  <c r="X29" i="29"/>
  <c r="X29" i="40"/>
  <c r="X29" i="44"/>
  <c r="X29" i="39"/>
  <c r="X29" i="14"/>
  <c r="X29" i="25"/>
  <c r="X29" i="36"/>
  <c r="X29" i="48"/>
  <c r="X29" i="8"/>
  <c r="X29" i="19"/>
  <c r="X29" i="32"/>
  <c r="X29" i="42"/>
  <c r="X29" i="35"/>
  <c r="X29" i="30"/>
  <c r="X27" i="32"/>
  <c r="X27" i="31"/>
  <c r="X27" i="41"/>
  <c r="X27" i="38"/>
  <c r="X27" i="36"/>
  <c r="X27" i="15"/>
  <c r="X27" i="16"/>
  <c r="X27" i="12"/>
  <c r="X27" i="8"/>
  <c r="X27" i="30"/>
  <c r="X27" i="49"/>
  <c r="X27" i="23"/>
  <c r="X27" i="27"/>
  <c r="X27" i="48"/>
  <c r="X27" i="26"/>
  <c r="X23" i="24"/>
  <c r="X23" i="40"/>
  <c r="X23" i="44"/>
  <c r="X23" i="28"/>
  <c r="X23" i="19"/>
  <c r="X23" i="15"/>
  <c r="X23" i="38"/>
  <c r="X23" i="32"/>
  <c r="X23" i="12"/>
  <c r="X23" i="23"/>
  <c r="X23" i="51"/>
  <c r="X23" i="26"/>
  <c r="X23" i="50"/>
  <c r="X23" i="42"/>
  <c r="X23" i="22"/>
  <c r="X23" i="8"/>
  <c r="X23" i="34"/>
  <c r="X23" i="43"/>
  <c r="X19" i="8"/>
  <c r="X19" i="31"/>
  <c r="X19" i="34"/>
  <c r="X19" i="44"/>
  <c r="X19" i="26"/>
  <c r="X19" i="39"/>
  <c r="X19" i="22"/>
  <c r="X19" i="50"/>
  <c r="X19" i="16"/>
  <c r="X19" i="49"/>
  <c r="X19" i="25"/>
  <c r="X19" i="38"/>
  <c r="X19" i="13"/>
  <c r="X19" i="42"/>
  <c r="X19" i="37"/>
  <c r="X19" i="23"/>
  <c r="X19" i="36"/>
  <c r="X19" i="30"/>
  <c r="X19" i="32"/>
  <c r="X19" i="17"/>
  <c r="X19" i="19"/>
  <c r="X19" i="35"/>
  <c r="X19" i="21"/>
  <c r="X19" i="40"/>
  <c r="X19" i="12"/>
  <c r="X19" i="51"/>
  <c r="X19" i="18"/>
  <c r="X19" i="24"/>
  <c r="X19" i="15"/>
  <c r="X11" i="44"/>
  <c r="X11" i="16"/>
  <c r="X11" i="14"/>
  <c r="X11" i="12"/>
  <c r="X11" i="41"/>
  <c r="X11" i="21"/>
  <c r="X11" i="24"/>
  <c r="X11" i="22"/>
  <c r="X11" i="31"/>
  <c r="X11" i="51"/>
  <c r="X11" i="30"/>
  <c r="X11" i="29"/>
  <c r="X11" i="49"/>
  <c r="X11" i="38"/>
  <c r="X11" i="36"/>
  <c r="X11" i="20"/>
  <c r="X9" i="26"/>
  <c r="X9" i="21"/>
  <c r="X9" i="52"/>
  <c r="X9" i="51"/>
  <c r="X9" i="35"/>
  <c r="X9" i="31"/>
  <c r="X9" i="33"/>
  <c r="X9" i="32"/>
  <c r="X9" i="42"/>
  <c r="X9" i="39"/>
  <c r="X9" i="18"/>
  <c r="X9" i="12"/>
  <c r="X9" i="17"/>
  <c r="X9" i="13"/>
  <c r="X9" i="30"/>
  <c r="X9" i="41"/>
  <c r="X9" i="50"/>
  <c r="X9" i="49"/>
  <c r="X9" i="8"/>
  <c r="X9" i="19"/>
  <c r="X11" i="26"/>
  <c r="X11" i="28"/>
  <c r="X11" i="17"/>
  <c r="X11" i="43"/>
  <c r="X11" i="13"/>
  <c r="X13" i="40"/>
  <c r="X13" i="41"/>
  <c r="X23" i="36"/>
  <c r="X23" i="17"/>
  <c r="X23" i="18"/>
  <c r="X23" i="35"/>
  <c r="X23" i="25"/>
  <c r="X25" i="21"/>
  <c r="X25" i="32"/>
  <c r="X25" i="23"/>
  <c r="X25" i="38"/>
  <c r="X25" i="31"/>
  <c r="X27" i="39"/>
  <c r="X27" i="40"/>
  <c r="X27" i="13"/>
  <c r="X27" i="44"/>
  <c r="X27" i="33"/>
  <c r="X27" i="51"/>
  <c r="X33" i="42"/>
  <c r="X33" i="13"/>
  <c r="X33" i="31"/>
  <c r="X37" i="42"/>
  <c r="X37" i="25"/>
  <c r="X37" i="24"/>
  <c r="X37" i="22"/>
  <c r="X37" i="8"/>
  <c r="X39" i="41"/>
  <c r="X39" i="52"/>
  <c r="X39" i="25"/>
  <c r="X43" i="8"/>
  <c r="X43" i="41"/>
  <c r="X43" i="49"/>
  <c r="X43" i="15"/>
  <c r="X43" i="36"/>
  <c r="X7" i="24"/>
  <c r="X7" i="38"/>
  <c r="X7" i="12"/>
  <c r="X7" i="43"/>
  <c r="X7" i="25"/>
  <c r="X7" i="42"/>
  <c r="X7" i="18"/>
  <c r="X7" i="33"/>
  <c r="X31" i="32"/>
  <c r="X31" i="44"/>
  <c r="X31" i="52"/>
  <c r="X31" i="19"/>
  <c r="X31" i="35"/>
  <c r="V35" i="52"/>
  <c r="X13" i="39"/>
  <c r="X19" i="29"/>
  <c r="X19" i="28"/>
  <c r="X41" i="18"/>
  <c r="X41" i="34"/>
  <c r="X41" i="14"/>
  <c r="X29" i="34"/>
  <c r="X29" i="38"/>
  <c r="X21" i="39"/>
  <c r="X21" i="42"/>
  <c r="X21" i="49"/>
  <c r="X33" i="36"/>
  <c r="X23" i="41"/>
  <c r="X27" i="25"/>
  <c r="X25" i="25"/>
  <c r="X9" i="43"/>
  <c r="X20" i="27"/>
  <c r="X20" i="24"/>
  <c r="X20" i="44"/>
  <c r="X20" i="8"/>
  <c r="V30" i="15"/>
  <c r="V30" i="35"/>
  <c r="V30" i="34"/>
  <c r="V22" i="42"/>
  <c r="V22" i="17"/>
  <c r="V22" i="21"/>
  <c r="V22" i="12"/>
  <c r="V22" i="31"/>
  <c r="V22" i="41"/>
  <c r="V22" i="43"/>
  <c r="V22" i="30"/>
  <c r="V22" i="48"/>
  <c r="V22" i="15"/>
  <c r="V22" i="26"/>
  <c r="V22" i="35"/>
  <c r="V22" i="23"/>
  <c r="V22" i="29"/>
  <c r="V22" i="32"/>
  <c r="V22" i="13"/>
  <c r="V22" i="37"/>
  <c r="V22" i="50"/>
  <c r="V22" i="49"/>
  <c r="V22" i="28"/>
  <c r="V22" i="19"/>
  <c r="V22" i="36"/>
  <c r="V22" i="27"/>
  <c r="V22" i="8"/>
  <c r="V22" i="38"/>
  <c r="V22" i="18"/>
  <c r="V22" i="44"/>
  <c r="V22" i="40"/>
  <c r="V22" i="52"/>
  <c r="V22" i="25"/>
  <c r="X20" i="18"/>
  <c r="X20" i="13"/>
  <c r="V30" i="13"/>
  <c r="V30" i="31"/>
  <c r="V30" i="36"/>
  <c r="V30" i="18"/>
  <c r="V22" i="33"/>
  <c r="V22" i="39"/>
  <c r="V22" i="14"/>
  <c r="V5" i="39"/>
  <c r="V5" i="17"/>
  <c r="V5" i="38"/>
  <c r="V5" i="20"/>
  <c r="V5" i="26"/>
  <c r="V5" i="15"/>
  <c r="V5" i="25"/>
  <c r="V5" i="29"/>
  <c r="V5" i="27"/>
  <c r="V5" i="13"/>
  <c r="V5" i="21"/>
  <c r="V5" i="23"/>
  <c r="V5" i="40"/>
  <c r="V5" i="37"/>
  <c r="V5" i="16"/>
  <c r="V5" i="49"/>
  <c r="V5" i="34"/>
  <c r="V5" i="48"/>
  <c r="V5" i="32"/>
  <c r="V5" i="36"/>
  <c r="V5" i="18"/>
  <c r="V5" i="31"/>
  <c r="V5" i="8"/>
  <c r="V5" i="19"/>
  <c r="V5" i="51"/>
  <c r="V5" i="43"/>
  <c r="V5" i="52"/>
  <c r="V5" i="42"/>
  <c r="V5" i="12"/>
  <c r="V5" i="50"/>
  <c r="V5" i="35"/>
  <c r="V5" i="28"/>
  <c r="V5" i="33"/>
  <c r="V5" i="22"/>
  <c r="V5" i="30"/>
  <c r="V5" i="14"/>
  <c r="V5" i="24"/>
  <c r="V5" i="44"/>
  <c r="V5" i="41"/>
  <c r="V44" i="51"/>
  <c r="V44" i="52"/>
  <c r="V44" i="38"/>
  <c r="V44" i="30"/>
  <c r="V44" i="39"/>
  <c r="V44" i="31"/>
  <c r="V44" i="16"/>
  <c r="V44" i="44"/>
  <c r="V44" i="43"/>
  <c r="V44" i="36"/>
  <c r="V44" i="28"/>
  <c r="V44" i="37"/>
  <c r="V44" i="29"/>
  <c r="V44" i="18"/>
  <c r="V44" i="24"/>
  <c r="V44" i="48"/>
  <c r="V44" i="42"/>
  <c r="V44" i="34"/>
  <c r="V44" i="26"/>
  <c r="V44" i="35"/>
  <c r="V44" i="27"/>
  <c r="V44" i="13"/>
  <c r="V44" i="15"/>
  <c r="V44" i="19"/>
  <c r="V44" i="21"/>
  <c r="V44" i="23"/>
  <c r="V44" i="12"/>
  <c r="V44" i="20"/>
  <c r="V44" i="49"/>
  <c r="V44" i="50"/>
  <c r="V44" i="40"/>
  <c r="V44" i="32"/>
  <c r="V44" i="41"/>
  <c r="V44" i="33"/>
  <c r="V44" i="25"/>
  <c r="V44" i="14"/>
  <c r="V44" i="17"/>
  <c r="V44" i="8"/>
  <c r="V44" i="22"/>
  <c r="J14" i="17"/>
  <c r="J14" i="29"/>
  <c r="J14" i="48"/>
  <c r="J14" i="26"/>
  <c r="J14" i="39"/>
  <c r="J14" i="21"/>
  <c r="J14" i="36"/>
  <c r="J14" i="43"/>
  <c r="J14" i="40"/>
  <c r="J43" i="8"/>
  <c r="J43" i="39"/>
  <c r="J43" i="24"/>
  <c r="J43" i="44"/>
  <c r="J43" i="21"/>
  <c r="J43" i="40"/>
  <c r="J43" i="42"/>
  <c r="J43" i="14"/>
  <c r="J43" i="52"/>
  <c r="T37" i="35"/>
  <c r="T37" i="36"/>
  <c r="T37" i="32"/>
  <c r="J31" i="40"/>
  <c r="J11" i="38"/>
  <c r="J14" i="23"/>
  <c r="J14" i="37"/>
  <c r="J14" i="42"/>
  <c r="J14" i="19"/>
  <c r="J14" i="14"/>
  <c r="J14" i="30"/>
  <c r="J14" i="31"/>
  <c r="J14" i="52"/>
  <c r="J14" i="25"/>
  <c r="J14" i="50"/>
  <c r="J43" i="26"/>
  <c r="J43" i="33"/>
  <c r="J43" i="38"/>
  <c r="J43" i="28"/>
  <c r="J43" i="18"/>
  <c r="J43" i="51"/>
  <c r="J43" i="17"/>
  <c r="J43" i="49"/>
  <c r="J43" i="20"/>
  <c r="J43" i="23"/>
  <c r="T37" i="22"/>
  <c r="T37" i="15"/>
  <c r="T37" i="31"/>
  <c r="J31" i="24"/>
  <c r="J14" i="8"/>
  <c r="J14" i="44"/>
  <c r="J14" i="27"/>
  <c r="J14" i="49"/>
  <c r="J14" i="18"/>
  <c r="J14" i="34"/>
  <c r="J14" i="41"/>
  <c r="J14" i="28"/>
  <c r="J14" i="20"/>
  <c r="J43" i="41"/>
  <c r="J43" i="32"/>
  <c r="J43" i="37"/>
  <c r="J43" i="34"/>
  <c r="J43" i="22"/>
  <c r="J43" i="25"/>
  <c r="J43" i="50"/>
  <c r="J43" i="48"/>
  <c r="J43" i="27"/>
  <c r="T37" i="14"/>
  <c r="T37" i="34"/>
  <c r="T37" i="52"/>
  <c r="J21" i="15"/>
  <c r="J10" i="39"/>
  <c r="J10" i="33"/>
  <c r="T11" i="29"/>
  <c r="J9" i="49"/>
  <c r="J31" i="25"/>
  <c r="J31" i="8"/>
  <c r="J31" i="36"/>
  <c r="J21" i="34"/>
  <c r="J11" i="50"/>
  <c r="J11" i="20"/>
  <c r="J21" i="28"/>
  <c r="J10" i="34"/>
  <c r="J10" i="40"/>
  <c r="J10" i="12"/>
  <c r="T11" i="16"/>
  <c r="T11" i="28"/>
  <c r="J31" i="22"/>
  <c r="J31" i="39"/>
  <c r="J21" i="39"/>
  <c r="J21" i="42"/>
  <c r="J11" i="48"/>
  <c r="J21" i="14"/>
  <c r="J11" i="32"/>
  <c r="T20" i="38"/>
  <c r="J10" i="42"/>
  <c r="J10" i="38"/>
  <c r="T11" i="38"/>
  <c r="J31" i="31"/>
  <c r="J31" i="15"/>
  <c r="J21" i="27"/>
  <c r="J21" i="31"/>
  <c r="J11" i="13"/>
  <c r="J11" i="18"/>
  <c r="T20" i="15"/>
  <c r="T20" i="42"/>
  <c r="J10" i="26"/>
  <c r="J10" i="51"/>
  <c r="J10" i="43"/>
  <c r="J10" i="31"/>
  <c r="J10" i="50"/>
  <c r="J10" i="17"/>
  <c r="J10" i="13"/>
  <c r="J10" i="37"/>
  <c r="J10" i="14"/>
  <c r="J10" i="44"/>
  <c r="T11" i="24"/>
  <c r="T11" i="44"/>
  <c r="T11" i="41"/>
  <c r="T11" i="48"/>
  <c r="T11" i="42"/>
  <c r="J9" i="29"/>
  <c r="J31" i="27"/>
  <c r="J31" i="21"/>
  <c r="J31" i="52"/>
  <c r="J31" i="29"/>
  <c r="J31" i="37"/>
  <c r="J31" i="34"/>
  <c r="J31" i="32"/>
  <c r="J31" i="38"/>
  <c r="J31" i="51"/>
  <c r="J31" i="14"/>
  <c r="J21" i="26"/>
  <c r="J21" i="49"/>
  <c r="J21" i="23"/>
  <c r="J21" i="30"/>
  <c r="J21" i="21"/>
  <c r="J21" i="41"/>
  <c r="J19" i="33"/>
  <c r="J21" i="12"/>
  <c r="J21" i="35"/>
  <c r="T20" i="44"/>
  <c r="T20" i="26"/>
  <c r="J10" i="41"/>
  <c r="J10" i="30"/>
  <c r="J10" i="16"/>
  <c r="J10" i="18"/>
  <c r="J10" i="27"/>
  <c r="J10" i="29"/>
  <c r="J10" i="32"/>
  <c r="J10" i="35"/>
  <c r="J10" i="8"/>
  <c r="J10" i="15"/>
  <c r="T11" i="40"/>
  <c r="T11" i="39"/>
  <c r="T11" i="25"/>
  <c r="T11" i="34"/>
  <c r="T11" i="51"/>
  <c r="J9" i="22"/>
  <c r="J31" i="13"/>
  <c r="J31" i="17"/>
  <c r="J31" i="41"/>
  <c r="J31" i="19"/>
  <c r="J31" i="33"/>
  <c r="J31" i="12"/>
  <c r="J31" i="50"/>
  <c r="J31" i="18"/>
  <c r="J31" i="28"/>
  <c r="J21" i="32"/>
  <c r="J21" i="29"/>
  <c r="J21" i="16"/>
  <c r="J21" i="8"/>
  <c r="J21" i="51"/>
  <c r="J21" i="43"/>
  <c r="J21" i="19"/>
  <c r="J19" i="17"/>
  <c r="J21" i="17"/>
  <c r="T20" i="17"/>
  <c r="T20" i="40"/>
  <c r="T20" i="13"/>
  <c r="J10" i="48"/>
  <c r="J10" i="19"/>
  <c r="J10" i="24"/>
  <c r="J10" i="52"/>
  <c r="J10" i="23"/>
  <c r="J10" i="49"/>
  <c r="J10" i="28"/>
  <c r="J10" i="36"/>
  <c r="J10" i="22"/>
  <c r="T11" i="23"/>
  <c r="T11" i="50"/>
  <c r="T11" i="17"/>
  <c r="T11" i="32"/>
  <c r="J31" i="43"/>
  <c r="J31" i="26"/>
  <c r="J31" i="35"/>
  <c r="J31" i="23"/>
  <c r="J31" i="44"/>
  <c r="J31" i="42"/>
  <c r="J31" i="30"/>
  <c r="J31" i="48"/>
  <c r="J31" i="49"/>
  <c r="J21" i="24"/>
  <c r="J21" i="36"/>
  <c r="J21" i="25"/>
  <c r="J21" i="18"/>
  <c r="J21" i="52"/>
  <c r="J21" i="37"/>
  <c r="J21" i="40"/>
  <c r="J21" i="44"/>
  <c r="J21" i="22"/>
  <c r="J21" i="20"/>
  <c r="G15" i="36"/>
  <c r="G13" i="42"/>
  <c r="G36" i="28"/>
  <c r="G36" i="8"/>
  <c r="G43" i="38"/>
  <c r="G43" i="51"/>
  <c r="G43" i="31"/>
  <c r="G12" i="31"/>
  <c r="G25" i="52"/>
  <c r="G8" i="13"/>
  <c r="G33" i="24"/>
  <c r="G28" i="26"/>
  <c r="G28" i="34"/>
  <c r="G34" i="29"/>
  <c r="G34" i="44"/>
  <c r="G34" i="30"/>
  <c r="G13" i="20"/>
  <c r="G13" i="40"/>
  <c r="G43" i="32"/>
  <c r="G32" i="30"/>
  <c r="G10" i="30"/>
  <c r="G27" i="39"/>
  <c r="G5" i="43"/>
  <c r="G12" i="26"/>
  <c r="G15" i="25"/>
  <c r="G13" i="22"/>
  <c r="G33" i="40"/>
  <c r="G43" i="23"/>
  <c r="G43" i="30"/>
  <c r="G12" i="28"/>
  <c r="G40" i="26"/>
  <c r="G32" i="12"/>
  <c r="G32" i="34"/>
  <c r="G12" i="12"/>
  <c r="G19" i="17"/>
  <c r="G15" i="51"/>
  <c r="G27" i="14"/>
  <c r="G27" i="22"/>
  <c r="G10" i="31"/>
  <c r="G27" i="38"/>
  <c r="G5" i="35"/>
  <c r="G25" i="44"/>
  <c r="G40" i="19"/>
  <c r="G12" i="19"/>
  <c r="G36" i="35"/>
  <c r="G27" i="19"/>
  <c r="G27" i="21"/>
  <c r="G10" i="35"/>
  <c r="G27" i="41"/>
  <c r="G5" i="28"/>
  <c r="G40" i="22"/>
  <c r="G40" i="13"/>
  <c r="G32" i="17"/>
  <c r="G32" i="15"/>
  <c r="G32" i="32"/>
  <c r="G36" i="17"/>
  <c r="G15" i="41"/>
  <c r="G28" i="17"/>
  <c r="G10" i="23"/>
  <c r="G27" i="51"/>
  <c r="G5" i="39"/>
  <c r="G5" i="36"/>
  <c r="E34" i="34"/>
  <c r="G34" i="34" s="1"/>
  <c r="T20" i="35"/>
  <c r="T20" i="20"/>
  <c r="T20" i="8"/>
  <c r="T20" i="29"/>
  <c r="T20" i="33"/>
  <c r="T20" i="41"/>
  <c r="T20" i="18"/>
  <c r="T20" i="31"/>
  <c r="T20" i="30"/>
  <c r="T20" i="37"/>
  <c r="T24" i="12"/>
  <c r="T24" i="49"/>
  <c r="T24" i="39"/>
  <c r="T24" i="23"/>
  <c r="T24" i="13"/>
  <c r="T24" i="50"/>
  <c r="T24" i="20"/>
  <c r="T24" i="26"/>
  <c r="T24" i="33"/>
  <c r="T24" i="51"/>
  <c r="T16" i="12"/>
  <c r="T16" i="48"/>
  <c r="T16" i="18"/>
  <c r="T16" i="22"/>
  <c r="T16" i="28"/>
  <c r="T16" i="43"/>
  <c r="T16" i="14"/>
  <c r="T16" i="25"/>
  <c r="T16" i="24"/>
  <c r="T16" i="50"/>
  <c r="T8" i="39"/>
  <c r="T8" i="15"/>
  <c r="T8" i="41"/>
  <c r="T8" i="22"/>
  <c r="T8" i="42"/>
  <c r="T28" i="25"/>
  <c r="T28" i="41"/>
  <c r="T28" i="29"/>
  <c r="T28" i="35"/>
  <c r="T28" i="18"/>
  <c r="J24" i="16"/>
  <c r="J24" i="29"/>
  <c r="J24" i="43"/>
  <c r="J24" i="37"/>
  <c r="J24" i="14"/>
  <c r="J24" i="18"/>
  <c r="J24" i="8"/>
  <c r="J24" i="21"/>
  <c r="J24" i="39"/>
  <c r="F8" i="35"/>
  <c r="G8" i="35" s="1"/>
  <c r="P8" i="31"/>
  <c r="F14" i="14"/>
  <c r="G14" i="14" s="1"/>
  <c r="P14" i="15"/>
  <c r="J29" i="23"/>
  <c r="P14" i="30"/>
  <c r="F35" i="30"/>
  <c r="G35" i="30" s="1"/>
  <c r="F35" i="37"/>
  <c r="G35" i="37" s="1"/>
  <c r="F35" i="36"/>
  <c r="G35" i="36" s="1"/>
  <c r="P35" i="23"/>
  <c r="P35" i="19"/>
  <c r="P35" i="29"/>
  <c r="F35" i="24"/>
  <c r="G35" i="24" s="1"/>
  <c r="P35" i="35"/>
  <c r="F35" i="12"/>
  <c r="G35" i="12" s="1"/>
  <c r="F35" i="40"/>
  <c r="G35" i="40" s="1"/>
  <c r="P35" i="18"/>
  <c r="P35" i="33"/>
  <c r="F35" i="29"/>
  <c r="G35" i="29" s="1"/>
  <c r="F35" i="22"/>
  <c r="G35" i="22" s="1"/>
  <c r="F35" i="15"/>
  <c r="G35" i="15" s="1"/>
  <c r="P35" i="38"/>
  <c r="P14" i="51"/>
  <c r="J27" i="33"/>
  <c r="J27" i="40"/>
  <c r="J27" i="51"/>
  <c r="J27" i="28"/>
  <c r="J27" i="19"/>
  <c r="N10" i="16"/>
  <c r="N10" i="17"/>
  <c r="N10" i="24"/>
  <c r="N10" i="31"/>
  <c r="N10" i="40"/>
  <c r="N10" i="30"/>
  <c r="N10" i="42"/>
  <c r="N10" i="41"/>
  <c r="N10" i="14"/>
  <c r="N10" i="19"/>
  <c r="N10" i="25"/>
  <c r="N10" i="32"/>
  <c r="N10" i="12"/>
  <c r="N10" i="20"/>
  <c r="N10" i="33"/>
  <c r="N10" i="36"/>
  <c r="N10" i="44"/>
  <c r="N10" i="18"/>
  <c r="N10" i="22"/>
  <c r="N10" i="27"/>
  <c r="N10" i="34"/>
  <c r="N10" i="28"/>
  <c r="N10" i="37"/>
  <c r="N10" i="21"/>
  <c r="N10" i="23"/>
  <c r="N10" i="35"/>
  <c r="N10" i="29"/>
  <c r="N10" i="43"/>
  <c r="N10" i="39"/>
  <c r="N10" i="13"/>
  <c r="N10" i="38"/>
  <c r="N10" i="26"/>
  <c r="N10" i="49"/>
  <c r="N10" i="15"/>
  <c r="N10" i="52"/>
  <c r="N41" i="42"/>
  <c r="N41" i="27"/>
  <c r="N41" i="40"/>
  <c r="N41" i="44"/>
  <c r="N41" i="21"/>
  <c r="N41" i="18"/>
  <c r="N41" i="28"/>
  <c r="AH8" i="4"/>
  <c r="F8" i="4" s="1"/>
  <c r="AI8" i="4"/>
  <c r="G8" i="4" s="1"/>
  <c r="T20" i="25"/>
  <c r="T20" i="14"/>
  <c r="T20" i="24"/>
  <c r="T20" i="21"/>
  <c r="T20" i="36"/>
  <c r="T20" i="22"/>
  <c r="T20" i="34"/>
  <c r="T20" i="23"/>
  <c r="T20" i="39"/>
  <c r="T20" i="51"/>
  <c r="T24" i="28"/>
  <c r="T24" i="52"/>
  <c r="T24" i="19"/>
  <c r="T24" i="43"/>
  <c r="T24" i="32"/>
  <c r="T24" i="48"/>
  <c r="T24" i="25"/>
  <c r="T24" i="34"/>
  <c r="T24" i="24"/>
  <c r="T16" i="27"/>
  <c r="T16" i="13"/>
  <c r="T16" i="40"/>
  <c r="T16" i="31"/>
  <c r="T16" i="20"/>
  <c r="T16" i="32"/>
  <c r="T16" i="35"/>
  <c r="T16" i="52"/>
  <c r="T16" i="23"/>
  <c r="T16" i="17"/>
  <c r="T8" i="37"/>
  <c r="T8" i="49"/>
  <c r="T8" i="33"/>
  <c r="T8" i="43"/>
  <c r="T8" i="34"/>
  <c r="T28" i="42"/>
  <c r="T28" i="27"/>
  <c r="T28" i="26"/>
  <c r="T28" i="12"/>
  <c r="T28" i="52"/>
  <c r="J24" i="15"/>
  <c r="J24" i="40"/>
  <c r="J24" i="44"/>
  <c r="J24" i="41"/>
  <c r="J24" i="48"/>
  <c r="J24" i="52"/>
  <c r="J24" i="32"/>
  <c r="J24" i="13"/>
  <c r="J24" i="38"/>
  <c r="J24" i="19"/>
  <c r="T37" i="37"/>
  <c r="T37" i="23"/>
  <c r="T37" i="29"/>
  <c r="T37" i="28"/>
  <c r="T37" i="19"/>
  <c r="T37" i="38"/>
  <c r="T37" i="18"/>
  <c r="T37" i="27"/>
  <c r="T37" i="25"/>
  <c r="T37" i="41"/>
  <c r="T37" i="8"/>
  <c r="T37" i="33"/>
  <c r="T37" i="48"/>
  <c r="T37" i="49"/>
  <c r="T37" i="21"/>
  <c r="T37" i="43"/>
  <c r="T37" i="17"/>
  <c r="T37" i="13"/>
  <c r="T37" i="24"/>
  <c r="T37" i="30"/>
  <c r="T37" i="51"/>
  <c r="T37" i="44"/>
  <c r="T37" i="26"/>
  <c r="T37" i="20"/>
  <c r="T37" i="39"/>
  <c r="T37" i="16"/>
  <c r="AI11" i="4"/>
  <c r="G11" i="4" s="1"/>
  <c r="AI31" i="4"/>
  <c r="G31" i="4" s="1"/>
  <c r="J28" i="44" s="1"/>
  <c r="P8" i="28"/>
  <c r="F14" i="15"/>
  <c r="G14" i="15" s="1"/>
  <c r="F14" i="28"/>
  <c r="G14" i="28" s="1"/>
  <c r="J37" i="49"/>
  <c r="J37" i="20"/>
  <c r="J37" i="8"/>
  <c r="J37" i="30"/>
  <c r="J37" i="18"/>
  <c r="J37" i="29"/>
  <c r="J37" i="15"/>
  <c r="J37" i="12"/>
  <c r="J37" i="52"/>
  <c r="J37" i="51"/>
  <c r="J37" i="22"/>
  <c r="J37" i="38"/>
  <c r="J37" i="42"/>
  <c r="J37" i="31"/>
  <c r="J37" i="48"/>
  <c r="J37" i="14"/>
  <c r="J37" i="28"/>
  <c r="J37" i="17"/>
  <c r="J37" i="43"/>
  <c r="J37" i="32"/>
  <c r="P14" i="48"/>
  <c r="F14" i="37"/>
  <c r="G14" i="37" s="1"/>
  <c r="P14" i="20"/>
  <c r="P14" i="35"/>
  <c r="P14" i="42"/>
  <c r="F14" i="44"/>
  <c r="G14" i="44" s="1"/>
  <c r="F14" i="52"/>
  <c r="G14" i="52" s="1"/>
  <c r="F14" i="36"/>
  <c r="G14" i="36" s="1"/>
  <c r="F14" i="33"/>
  <c r="P14" i="41"/>
  <c r="F14" i="13"/>
  <c r="G14" i="13" s="1"/>
  <c r="P14" i="19"/>
  <c r="F14" i="34"/>
  <c r="G14" i="34" s="1"/>
  <c r="P14" i="23"/>
  <c r="P14" i="38"/>
  <c r="P14" i="21"/>
  <c r="F14" i="22"/>
  <c r="G14" i="22" s="1"/>
  <c r="P14" i="14"/>
  <c r="F14" i="43"/>
  <c r="G14" i="43" s="1"/>
  <c r="P14" i="52"/>
  <c r="F14" i="51"/>
  <c r="G14" i="51" s="1"/>
  <c r="F14" i="48"/>
  <c r="P14" i="12"/>
  <c r="F14" i="49"/>
  <c r="P14" i="34"/>
  <c r="F14" i="26"/>
  <c r="F14" i="17"/>
  <c r="G14" i="17" s="1"/>
  <c r="F14" i="27"/>
  <c r="P14" i="50"/>
  <c r="P14" i="32"/>
  <c r="F14" i="16"/>
  <c r="G14" i="16" s="1"/>
  <c r="P14" i="44"/>
  <c r="F14" i="25"/>
  <c r="G14" i="25" s="1"/>
  <c r="F14" i="20"/>
  <c r="G14" i="20" s="1"/>
  <c r="P14" i="18"/>
  <c r="F14" i="24"/>
  <c r="G14" i="24" s="1"/>
  <c r="F14" i="29"/>
  <c r="G14" i="29" s="1"/>
  <c r="P14" i="25"/>
  <c r="P14" i="40"/>
  <c r="F14" i="21"/>
  <c r="G14" i="21" s="1"/>
  <c r="F14" i="35"/>
  <c r="P14" i="16"/>
  <c r="F14" i="18"/>
  <c r="G14" i="18" s="1"/>
  <c r="P14" i="31"/>
  <c r="F14" i="39"/>
  <c r="G14" i="39" s="1"/>
  <c r="F14" i="31"/>
  <c r="G14" i="31" s="1"/>
  <c r="P14" i="28"/>
  <c r="F14" i="32"/>
  <c r="G14" i="32" s="1"/>
  <c r="F14" i="41"/>
  <c r="G14" i="41" s="1"/>
  <c r="P14" i="49"/>
  <c r="P14" i="24"/>
  <c r="F14" i="50"/>
  <c r="G14" i="50" s="1"/>
  <c r="F14" i="40"/>
  <c r="G14" i="40" s="1"/>
  <c r="F14" i="42"/>
  <c r="G14" i="42" s="1"/>
  <c r="P14" i="29"/>
  <c r="P14" i="33"/>
  <c r="P8" i="33"/>
  <c r="P8" i="18"/>
  <c r="P8" i="38"/>
  <c r="F8" i="41"/>
  <c r="G8" i="41" s="1"/>
  <c r="F8" i="28"/>
  <c r="F8" i="21"/>
  <c r="G8" i="21" s="1"/>
  <c r="F8" i="27"/>
  <c r="F8" i="24"/>
  <c r="G8" i="24" s="1"/>
  <c r="P8" i="39"/>
  <c r="P8" i="26"/>
  <c r="P8" i="24"/>
  <c r="P8" i="15"/>
  <c r="P8" i="8"/>
  <c r="F8" i="40"/>
  <c r="G8" i="40" s="1"/>
  <c r="P8" i="49"/>
  <c r="F8" i="51"/>
  <c r="G8" i="51" s="1"/>
  <c r="P8" i="41"/>
  <c r="P8" i="40"/>
  <c r="P8" i="16"/>
  <c r="F8" i="29"/>
  <c r="G8" i="29" s="1"/>
  <c r="P8" i="36"/>
  <c r="F8" i="26"/>
  <c r="F8" i="14"/>
  <c r="G8" i="14" s="1"/>
  <c r="P8" i="12"/>
  <c r="F8" i="18"/>
  <c r="F8" i="43"/>
  <c r="P8" i="19"/>
  <c r="P8" i="30"/>
  <c r="F8" i="38"/>
  <c r="G8" i="38" s="1"/>
  <c r="F8" i="22"/>
  <c r="G8" i="22" s="1"/>
  <c r="P8" i="21"/>
  <c r="F8" i="17"/>
  <c r="G8" i="17" s="1"/>
  <c r="P8" i="35"/>
  <c r="P8" i="32"/>
  <c r="P8" i="50"/>
  <c r="F8" i="52"/>
  <c r="G8" i="52" s="1"/>
  <c r="F8" i="34"/>
  <c r="F8" i="50"/>
  <c r="G8" i="50" s="1"/>
  <c r="P8" i="23"/>
  <c r="P8" i="17"/>
  <c r="F8" i="49"/>
  <c r="P8" i="27"/>
  <c r="F8" i="23"/>
  <c r="G8" i="23" s="1"/>
  <c r="F8" i="32"/>
  <c r="G8" i="32" s="1"/>
  <c r="F8" i="30"/>
  <c r="G8" i="30" s="1"/>
  <c r="F8" i="48"/>
  <c r="F8" i="19"/>
  <c r="F8" i="36"/>
  <c r="G8" i="36" s="1"/>
  <c r="P8" i="25"/>
  <c r="P8" i="42"/>
  <c r="P8" i="48"/>
  <c r="F8" i="25"/>
  <c r="G8" i="25" s="1"/>
  <c r="P8" i="13"/>
  <c r="P8" i="29"/>
  <c r="P8" i="20"/>
  <c r="F8" i="44"/>
  <c r="G8" i="44" s="1"/>
  <c r="F8" i="37"/>
  <c r="G8" i="37" s="1"/>
  <c r="F8" i="39"/>
  <c r="G8" i="39" s="1"/>
  <c r="P8" i="51"/>
  <c r="P8" i="43"/>
  <c r="F8" i="16"/>
  <c r="G8" i="16" s="1"/>
  <c r="F8" i="33"/>
  <c r="G8" i="33" s="1"/>
  <c r="P8" i="22"/>
  <c r="F8" i="15"/>
  <c r="G8" i="15" s="1"/>
  <c r="P8" i="34"/>
  <c r="P8" i="52"/>
  <c r="P8" i="14"/>
  <c r="F8" i="31"/>
  <c r="T20" i="48"/>
  <c r="T20" i="50"/>
  <c r="T20" i="49"/>
  <c r="T20" i="19"/>
  <c r="T20" i="52"/>
  <c r="T20" i="28"/>
  <c r="T20" i="12"/>
  <c r="T20" i="27"/>
  <c r="T20" i="32"/>
  <c r="T24" i="37"/>
  <c r="T24" i="29"/>
  <c r="T24" i="42"/>
  <c r="T24" i="18"/>
  <c r="T24" i="31"/>
  <c r="T24" i="36"/>
  <c r="T24" i="30"/>
  <c r="T24" i="22"/>
  <c r="T24" i="40"/>
  <c r="T16" i="41"/>
  <c r="T16" i="51"/>
  <c r="T16" i="34"/>
  <c r="T16" i="30"/>
  <c r="T16" i="15"/>
  <c r="T16" i="49"/>
  <c r="T16" i="44"/>
  <c r="T16" i="37"/>
  <c r="T8" i="26"/>
  <c r="T8" i="23"/>
  <c r="T8" i="32"/>
  <c r="T8" i="8"/>
  <c r="T28" i="14"/>
  <c r="T28" i="24"/>
  <c r="T28" i="30"/>
  <c r="J24" i="27"/>
  <c r="J24" i="33"/>
  <c r="J24" i="42"/>
  <c r="J24" i="23"/>
  <c r="J24" i="31"/>
  <c r="J24" i="50"/>
  <c r="J24" i="30"/>
  <c r="J24" i="24"/>
  <c r="J24" i="26"/>
  <c r="P8" i="44"/>
  <c r="F8" i="42"/>
  <c r="G8" i="42" s="1"/>
  <c r="F8" i="12"/>
  <c r="G8" i="12" s="1"/>
  <c r="P14" i="13"/>
  <c r="F14" i="8"/>
  <c r="G14" i="8" s="1"/>
  <c r="F14" i="38"/>
  <c r="G14" i="38" s="1"/>
  <c r="J29" i="22"/>
  <c r="J29" i="24"/>
  <c r="J29" i="29"/>
  <c r="J29" i="41"/>
  <c r="J29" i="35"/>
  <c r="J29" i="27"/>
  <c r="J29" i="52"/>
  <c r="J29" i="21"/>
  <c r="J29" i="43"/>
  <c r="J29" i="17"/>
  <c r="J29" i="37"/>
  <c r="J29" i="50"/>
  <c r="J29" i="32"/>
  <c r="J9" i="43"/>
  <c r="J9" i="35"/>
  <c r="J9" i="13"/>
  <c r="J9" i="26"/>
  <c r="J9" i="31"/>
  <c r="J9" i="30"/>
  <c r="J9" i="50"/>
  <c r="J9" i="33"/>
  <c r="J9" i="40"/>
  <c r="J9" i="8"/>
  <c r="J9" i="18"/>
  <c r="J9" i="48"/>
  <c r="J9" i="17"/>
  <c r="J9" i="41"/>
  <c r="J9" i="39"/>
  <c r="AI36" i="4"/>
  <c r="G36" i="4" s="1"/>
  <c r="J33" i="8" s="1"/>
  <c r="AH36" i="4"/>
  <c r="F36" i="4" s="1"/>
  <c r="T33" i="28" s="1"/>
  <c r="G13" i="25"/>
  <c r="G34" i="38"/>
  <c r="AH17" i="4"/>
  <c r="F17" i="4" s="1"/>
  <c r="AH32" i="4"/>
  <c r="F32" i="4" s="1"/>
  <c r="T29" i="14" s="1"/>
  <c r="AH24" i="4"/>
  <c r="F24" i="4" s="1"/>
  <c r="T21" i="14" s="1"/>
  <c r="AI23" i="4"/>
  <c r="G23" i="4" s="1"/>
  <c r="J20" i="50" s="1"/>
  <c r="J19" i="38"/>
  <c r="J35" i="13"/>
  <c r="J35" i="26"/>
  <c r="J35" i="32"/>
  <c r="J35" i="16"/>
  <c r="J35" i="44"/>
  <c r="J35" i="22"/>
  <c r="J35" i="14"/>
  <c r="G39" i="48"/>
  <c r="G15" i="43"/>
  <c r="J19" i="14"/>
  <c r="J11" i="41"/>
  <c r="J11" i="8"/>
  <c r="J11" i="24"/>
  <c r="G8" i="49"/>
  <c r="AH12" i="4"/>
  <c r="F12" i="4" s="1"/>
  <c r="T9" i="31" s="1"/>
  <c r="AH13" i="4"/>
  <c r="F13" i="4" s="1"/>
  <c r="T10" i="14" s="1"/>
  <c r="AI19" i="4"/>
  <c r="G19" i="4" s="1"/>
  <c r="J16" i="30" s="1"/>
  <c r="J19" i="27"/>
  <c r="J19" i="26"/>
  <c r="J19" i="36"/>
  <c r="J15" i="26"/>
  <c r="J15" i="13"/>
  <c r="J15" i="31"/>
  <c r="J15" i="16"/>
  <c r="J15" i="41"/>
  <c r="J15" i="12"/>
  <c r="J15" i="50"/>
  <c r="J15" i="25"/>
  <c r="J15" i="20"/>
  <c r="J15" i="51"/>
  <c r="J21" i="50"/>
  <c r="J21" i="33"/>
  <c r="J21" i="38"/>
  <c r="J23" i="20"/>
  <c r="J7" i="38"/>
  <c r="F25" i="35"/>
  <c r="P25" i="28"/>
  <c r="P25" i="29"/>
  <c r="F25" i="17"/>
  <c r="G25" i="17" s="1"/>
  <c r="F25" i="31"/>
  <c r="P25" i="43"/>
  <c r="P25" i="32"/>
  <c r="F25" i="42"/>
  <c r="G25" i="42" s="1"/>
  <c r="F25" i="8"/>
  <c r="G25" i="8" s="1"/>
  <c r="F25" i="40"/>
  <c r="P25" i="31"/>
  <c r="F25" i="49"/>
  <c r="P25" i="34"/>
  <c r="F25" i="48"/>
  <c r="P25" i="8"/>
  <c r="F25" i="41"/>
  <c r="G25" i="41" s="1"/>
  <c r="P25" i="37"/>
  <c r="F25" i="39"/>
  <c r="G25" i="39" s="1"/>
  <c r="P25" i="12"/>
  <c r="F25" i="34"/>
  <c r="G25" i="34" s="1"/>
  <c r="P25" i="17"/>
  <c r="P25" i="19"/>
  <c r="P25" i="16"/>
  <c r="F25" i="12"/>
  <c r="G25" i="12" s="1"/>
  <c r="F25" i="18"/>
  <c r="G25" i="18" s="1"/>
  <c r="P25" i="41"/>
  <c r="F25" i="50"/>
  <c r="F25" i="43"/>
  <c r="P25" i="13"/>
  <c r="P25" i="25"/>
  <c r="P25" i="22"/>
  <c r="F25" i="16"/>
  <c r="G25" i="16" s="1"/>
  <c r="P25" i="23"/>
  <c r="P25" i="40"/>
  <c r="P25" i="15"/>
  <c r="P25" i="35"/>
  <c r="F25" i="25"/>
  <c r="G25" i="25" s="1"/>
  <c r="F25" i="33"/>
  <c r="G25" i="33" s="1"/>
  <c r="P25" i="20"/>
  <c r="F25" i="23"/>
  <c r="G25" i="23" s="1"/>
  <c r="F25" i="36"/>
  <c r="G25" i="36" s="1"/>
  <c r="F25" i="20"/>
  <c r="G25" i="20" s="1"/>
  <c r="F25" i="51"/>
  <c r="P25" i="21"/>
  <c r="F25" i="26"/>
  <c r="G25" i="26" s="1"/>
  <c r="N44" i="38"/>
  <c r="N44" i="28"/>
  <c r="N44" i="49"/>
  <c r="N44" i="31"/>
  <c r="N44" i="22"/>
  <c r="N44" i="43"/>
  <c r="N44" i="21"/>
  <c r="N44" i="13"/>
  <c r="P40" i="8"/>
  <c r="F40" i="8"/>
  <c r="G40" i="8" s="1"/>
  <c r="N18" i="25"/>
  <c r="N18" i="18"/>
  <c r="N18" i="14"/>
  <c r="N18" i="21"/>
  <c r="N18" i="37"/>
  <c r="N18" i="36"/>
  <c r="N18" i="42"/>
  <c r="N18" i="43"/>
  <c r="N18" i="19"/>
  <c r="N18" i="27"/>
  <c r="N18" i="22"/>
  <c r="N18" i="15"/>
  <c r="N18" i="28"/>
  <c r="N18" i="39"/>
  <c r="N18" i="38"/>
  <c r="N18" i="44"/>
  <c r="N18" i="49"/>
  <c r="N18" i="12"/>
  <c r="N18" i="23"/>
  <c r="N18" i="31"/>
  <c r="N18" i="29"/>
  <c r="N18" i="17"/>
  <c r="N18" i="33"/>
  <c r="N18" i="26"/>
  <c r="N18" i="40"/>
  <c r="N18" i="8"/>
  <c r="F11" i="40"/>
  <c r="G11" i="40" s="1"/>
  <c r="F11" i="24"/>
  <c r="G11" i="24" s="1"/>
  <c r="F11" i="42"/>
  <c r="P11" i="50"/>
  <c r="P11" i="24"/>
  <c r="P11" i="20"/>
  <c r="F11" i="14"/>
  <c r="P11" i="44"/>
  <c r="P11" i="27"/>
  <c r="F11" i="19"/>
  <c r="G11" i="19" s="1"/>
  <c r="F11" i="48"/>
  <c r="G11" i="48" s="1"/>
  <c r="P11" i="15"/>
  <c r="F11" i="26"/>
  <c r="G11" i="26" s="1"/>
  <c r="F11" i="17"/>
  <c r="G11" i="17" s="1"/>
  <c r="P11" i="30"/>
  <c r="F11" i="28"/>
  <c r="G11" i="28" s="1"/>
  <c r="F11" i="13"/>
  <c r="G11" i="13" s="1"/>
  <c r="F25" i="27"/>
  <c r="N14" i="33"/>
  <c r="N14" i="41"/>
  <c r="N14" i="17"/>
  <c r="N14" i="35"/>
  <c r="N14" i="24"/>
  <c r="N14" i="37"/>
  <c r="G25" i="28"/>
  <c r="G11" i="42"/>
  <c r="G12" i="35"/>
  <c r="G25" i="38"/>
  <c r="G11" i="51"/>
  <c r="G25" i="51"/>
  <c r="G25" i="19"/>
  <c r="G25" i="30"/>
  <c r="G25" i="35"/>
  <c r="G5" i="40"/>
  <c r="O34" i="4"/>
  <c r="P34" i="4" s="1"/>
  <c r="C34" i="4" s="1"/>
  <c r="O25" i="4"/>
  <c r="P25" i="4" s="1"/>
  <c r="C25" i="4" s="1"/>
  <c r="AH35" i="4"/>
  <c r="F35" i="4" s="1"/>
  <c r="J6" i="42"/>
  <c r="J6" i="34"/>
  <c r="J6" i="49"/>
  <c r="J6" i="22"/>
  <c r="J27" i="22"/>
  <c r="J27" i="21"/>
  <c r="J27" i="39"/>
  <c r="J27" i="38"/>
  <c r="J7" i="22"/>
  <c r="J7" i="30"/>
  <c r="J7" i="25"/>
  <c r="J7" i="28"/>
  <c r="J7" i="16"/>
  <c r="J23" i="39"/>
  <c r="J23" i="22"/>
  <c r="J23" i="35"/>
  <c r="J23" i="49"/>
  <c r="J23" i="51"/>
  <c r="N41" i="24"/>
  <c r="N41" i="39"/>
  <c r="N41" i="38"/>
  <c r="N41" i="20"/>
  <c r="N41" i="8"/>
  <c r="N41" i="35"/>
  <c r="N41" i="25"/>
  <c r="N41" i="31"/>
  <c r="N41" i="14"/>
  <c r="N41" i="51"/>
  <c r="N41" i="13"/>
  <c r="N41" i="43"/>
  <c r="N41" i="26"/>
  <c r="N41" i="17"/>
  <c r="F19" i="52"/>
  <c r="G19" i="52" s="1"/>
  <c r="F19" i="49"/>
  <c r="F19" i="14"/>
  <c r="G19" i="14" s="1"/>
  <c r="P19" i="51"/>
  <c r="F19" i="18"/>
  <c r="G19" i="18" s="1"/>
  <c r="P19" i="29"/>
  <c r="F19" i="44"/>
  <c r="G19" i="44" s="1"/>
  <c r="F19" i="21"/>
  <c r="G19" i="21" s="1"/>
  <c r="F19" i="25"/>
  <c r="G19" i="25" s="1"/>
  <c r="F19" i="33"/>
  <c r="G19" i="33" s="1"/>
  <c r="F19" i="41"/>
  <c r="G19" i="41" s="1"/>
  <c r="F19" i="16"/>
  <c r="G19" i="16" s="1"/>
  <c r="P19" i="25"/>
  <c r="F19" i="39"/>
  <c r="G19" i="39" s="1"/>
  <c r="P19" i="17"/>
  <c r="P19" i="35"/>
  <c r="F19" i="26"/>
  <c r="G19" i="26" s="1"/>
  <c r="F19" i="22"/>
  <c r="G19" i="22" s="1"/>
  <c r="F19" i="31"/>
  <c r="G19" i="31" s="1"/>
  <c r="F19" i="8"/>
  <c r="G19" i="8" s="1"/>
  <c r="P19" i="19"/>
  <c r="F19" i="35"/>
  <c r="G19" i="35" s="1"/>
  <c r="F19" i="43"/>
  <c r="G19" i="43" s="1"/>
  <c r="P19" i="22"/>
  <c r="P19" i="26"/>
  <c r="P19" i="34"/>
  <c r="P19" i="42"/>
  <c r="P19" i="21"/>
  <c r="F19" i="30"/>
  <c r="G19" i="30" s="1"/>
  <c r="F19" i="40"/>
  <c r="G19" i="40" s="1"/>
  <c r="P19" i="23"/>
  <c r="P19" i="39"/>
  <c r="J27" i="32"/>
  <c r="J27" i="48"/>
  <c r="J19" i="41"/>
  <c r="J19" i="24"/>
  <c r="J19" i="44"/>
  <c r="J6" i="35"/>
  <c r="J6" i="25"/>
  <c r="J27" i="34"/>
  <c r="J27" i="52"/>
  <c r="J19" i="30"/>
  <c r="J6" i="8"/>
  <c r="J23" i="17"/>
  <c r="J23" i="34"/>
  <c r="J23" i="29"/>
  <c r="J23" i="15"/>
  <c r="J7" i="26"/>
  <c r="J7" i="40"/>
  <c r="J7" i="29"/>
  <c r="J11" i="28"/>
  <c r="J11" i="43"/>
  <c r="J11" i="27"/>
  <c r="J11" i="29"/>
  <c r="J11" i="30"/>
  <c r="J35" i="48"/>
  <c r="J35" i="30"/>
  <c r="J35" i="34"/>
  <c r="J35" i="49"/>
  <c r="J35" i="33"/>
  <c r="J35" i="50"/>
  <c r="J35" i="8"/>
  <c r="J35" i="39"/>
  <c r="J35" i="20"/>
  <c r="J35" i="25"/>
  <c r="J29" i="31"/>
  <c r="J29" i="34"/>
  <c r="J29" i="28"/>
  <c r="J29" i="8"/>
  <c r="N41" i="52"/>
  <c r="N41" i="36"/>
  <c r="N41" i="37"/>
  <c r="N41" i="15"/>
  <c r="P19" i="18"/>
  <c r="P19" i="48"/>
  <c r="P29" i="22"/>
  <c r="F29" i="49"/>
  <c r="P29" i="15"/>
  <c r="F29" i="22"/>
  <c r="G29" i="22" s="1"/>
  <c r="F29" i="19"/>
  <c r="G29" i="19" s="1"/>
  <c r="P29" i="43"/>
  <c r="P29" i="42"/>
  <c r="F29" i="50"/>
  <c r="V19" i="20"/>
  <c r="V19" i="33"/>
  <c r="X5" i="12"/>
  <c r="X5" i="21"/>
  <c r="X5" i="44"/>
  <c r="X5" i="39"/>
  <c r="X5" i="17"/>
  <c r="X5" i="48"/>
  <c r="X5" i="25"/>
  <c r="X5" i="38"/>
  <c r="X5" i="23"/>
  <c r="X5" i="8"/>
  <c r="X5" i="36"/>
  <c r="X5" i="19"/>
  <c r="X5" i="20"/>
  <c r="X5" i="49"/>
  <c r="X5" i="22"/>
  <c r="J27" i="15"/>
  <c r="J27" i="17"/>
  <c r="J19" i="31"/>
  <c r="J19" i="43"/>
  <c r="J6" i="18"/>
  <c r="J6" i="36"/>
  <c r="J6" i="17"/>
  <c r="J27" i="14"/>
  <c r="J27" i="8"/>
  <c r="J23" i="52"/>
  <c r="J23" i="37"/>
  <c r="J23" i="43"/>
  <c r="J7" i="8"/>
  <c r="J7" i="18"/>
  <c r="J7" i="27"/>
  <c r="J7" i="23"/>
  <c r="N41" i="33"/>
  <c r="N41" i="19"/>
  <c r="N41" i="50"/>
  <c r="N41" i="41"/>
  <c r="F19" i="51"/>
  <c r="X5" i="42"/>
  <c r="G29" i="50"/>
  <c r="J27" i="43"/>
  <c r="J27" i="25"/>
  <c r="J6" i="12"/>
  <c r="J6" i="50"/>
  <c r="J6" i="27"/>
  <c r="J27" i="35"/>
  <c r="J19" i="42"/>
  <c r="J19" i="21"/>
  <c r="J19" i="23"/>
  <c r="J19" i="39"/>
  <c r="F15" i="24"/>
  <c r="G15" i="24" s="1"/>
  <c r="F15" i="52"/>
  <c r="G15" i="52" s="1"/>
  <c r="F15" i="18"/>
  <c r="G15" i="18" s="1"/>
  <c r="P15" i="20"/>
  <c r="F15" i="17"/>
  <c r="G15" i="17" s="1"/>
  <c r="F15" i="32"/>
  <c r="G15" i="32" s="1"/>
  <c r="P15" i="29"/>
  <c r="F15" i="31"/>
  <c r="G15" i="31" s="1"/>
  <c r="F15" i="29"/>
  <c r="G15" i="29" s="1"/>
  <c r="P15" i="48"/>
  <c r="P15" i="30"/>
  <c r="F15" i="35"/>
  <c r="G15" i="35" s="1"/>
  <c r="F33" i="35"/>
  <c r="G33" i="35" s="1"/>
  <c r="P33" i="39"/>
  <c r="P33" i="30"/>
  <c r="F33" i="52"/>
  <c r="G33" i="52" s="1"/>
  <c r="F33" i="32"/>
  <c r="G33" i="32" s="1"/>
  <c r="F33" i="13"/>
  <c r="G33" i="13" s="1"/>
  <c r="P33" i="29"/>
  <c r="F33" i="12"/>
  <c r="G33" i="12" s="1"/>
  <c r="P33" i="44"/>
  <c r="P33" i="25"/>
  <c r="F33" i="21"/>
  <c r="G33" i="21" s="1"/>
  <c r="P33" i="21"/>
  <c r="X5" i="41"/>
  <c r="C44" i="27"/>
  <c r="E13" i="27"/>
  <c r="G13" i="27" s="1"/>
  <c r="E35" i="27"/>
  <c r="E12" i="27"/>
  <c r="E33" i="27"/>
  <c r="G33" i="27" s="1"/>
  <c r="E25" i="27"/>
  <c r="E14" i="27"/>
  <c r="G14" i="27" s="1"/>
  <c r="E34" i="27"/>
  <c r="E17" i="27"/>
  <c r="E18" i="27"/>
  <c r="E37" i="27"/>
  <c r="E29" i="27"/>
  <c r="G29" i="27" s="1"/>
  <c r="E5" i="27"/>
  <c r="G5" i="27" s="1"/>
  <c r="E22" i="27"/>
  <c r="E9" i="27"/>
  <c r="E38" i="27"/>
  <c r="E8" i="27"/>
  <c r="G8" i="27" s="1"/>
  <c r="E40" i="27"/>
  <c r="G40" i="27" s="1"/>
  <c r="E43" i="27"/>
  <c r="G43" i="27" s="1"/>
  <c r="E24" i="27"/>
  <c r="E21" i="27"/>
  <c r="E42" i="27"/>
  <c r="E36" i="27"/>
  <c r="E10" i="27"/>
  <c r="E31" i="27"/>
  <c r="N44" i="52"/>
  <c r="N44" i="44"/>
  <c r="N44" i="42"/>
  <c r="N44" i="35"/>
  <c r="N44" i="36"/>
  <c r="N44" i="27"/>
  <c r="N44" i="19"/>
  <c r="N44" i="8"/>
  <c r="N44" i="26"/>
  <c r="N44" i="18"/>
  <c r="N44" i="48"/>
  <c r="N44" i="41"/>
  <c r="N44" i="33"/>
  <c r="N44" i="34"/>
  <c r="N44" i="25"/>
  <c r="N44" i="17"/>
  <c r="N44" i="32"/>
  <c r="N44" i="24"/>
  <c r="N44" i="16"/>
  <c r="N35" i="12"/>
  <c r="N35" i="19"/>
  <c r="N35" i="31"/>
  <c r="N35" i="21"/>
  <c r="N35" i="37"/>
  <c r="N35" i="32"/>
  <c r="N35" i="42"/>
  <c r="N35" i="40"/>
  <c r="N35" i="13"/>
  <c r="N34" i="51"/>
  <c r="N34" i="28"/>
  <c r="N34" i="22"/>
  <c r="N34" i="41"/>
  <c r="V14" i="50"/>
  <c r="V14" i="19"/>
  <c r="V14" i="30"/>
  <c r="V14" i="8"/>
  <c r="V14" i="52"/>
  <c r="V14" i="16"/>
  <c r="V14" i="26"/>
  <c r="V14" i="37"/>
  <c r="V14" i="48"/>
  <c r="V14" i="13"/>
  <c r="V14" i="17"/>
  <c r="V14" i="35"/>
  <c r="V14" i="38"/>
  <c r="V14" i="28"/>
  <c r="V14" i="49"/>
  <c r="V14" i="27"/>
  <c r="V14" i="33"/>
  <c r="V14" i="21"/>
  <c r="V14" i="41"/>
  <c r="V14" i="42"/>
  <c r="E15" i="27"/>
  <c r="G15" i="27" s="1"/>
  <c r="N35" i="26"/>
  <c r="E19" i="27"/>
  <c r="G19" i="27" s="1"/>
  <c r="F40" i="48"/>
  <c r="P40" i="40"/>
  <c r="P40" i="39"/>
  <c r="F40" i="34"/>
  <c r="F40" i="29"/>
  <c r="G40" i="29" s="1"/>
  <c r="P40" i="28"/>
  <c r="P40" i="24"/>
  <c r="F40" i="17"/>
  <c r="G40" i="17" s="1"/>
  <c r="P40" i="12"/>
  <c r="F40" i="49"/>
  <c r="G40" i="49" s="1"/>
  <c r="P40" i="42"/>
  <c r="F40" i="40"/>
  <c r="G40" i="40" s="1"/>
  <c r="F40" i="35"/>
  <c r="G40" i="35" s="1"/>
  <c r="F40" i="28"/>
  <c r="G40" i="28" s="1"/>
  <c r="P40" i="26"/>
  <c r="P40" i="22"/>
  <c r="F40" i="16"/>
  <c r="G40" i="16" s="1"/>
  <c r="F40" i="12"/>
  <c r="G40" i="12" s="1"/>
  <c r="P32" i="14"/>
  <c r="F32" i="36"/>
  <c r="G32" i="36" s="1"/>
  <c r="F32" i="23"/>
  <c r="G32" i="23" s="1"/>
  <c r="F32" i="44"/>
  <c r="G32" i="44" s="1"/>
  <c r="F32" i="20"/>
  <c r="G32" i="20" s="1"/>
  <c r="F32" i="26"/>
  <c r="F32" i="28"/>
  <c r="G32" i="28" s="1"/>
  <c r="F32" i="39"/>
  <c r="G32" i="39" s="1"/>
  <c r="F32" i="19"/>
  <c r="G32" i="19" s="1"/>
  <c r="F32" i="48"/>
  <c r="F14" i="12"/>
  <c r="G14" i="12" s="1"/>
  <c r="P14" i="17"/>
  <c r="F14" i="30"/>
  <c r="G14" i="30" s="1"/>
  <c r="P14" i="27"/>
  <c r="N35" i="52"/>
  <c r="P14" i="26"/>
  <c r="P14" i="37"/>
  <c r="P14" i="36"/>
  <c r="N44" i="14"/>
  <c r="N44" i="30"/>
  <c r="N44" i="23"/>
  <c r="N44" i="40"/>
  <c r="N44" i="50"/>
  <c r="V14" i="51"/>
  <c r="V14" i="39"/>
  <c r="V14" i="22"/>
  <c r="V14" i="24"/>
  <c r="V14" i="25"/>
  <c r="E41" i="27"/>
  <c r="V11" i="37"/>
  <c r="V11" i="43"/>
  <c r="V11" i="24"/>
  <c r="V11" i="19"/>
  <c r="V11" i="41"/>
  <c r="V11" i="50"/>
  <c r="V11" i="14"/>
  <c r="V11" i="27"/>
  <c r="V11" i="25"/>
  <c r="V11" i="23"/>
  <c r="V11" i="39"/>
  <c r="V11" i="17"/>
  <c r="V11" i="15"/>
  <c r="V11" i="48"/>
  <c r="V11" i="52"/>
  <c r="V11" i="44"/>
  <c r="V11" i="22"/>
  <c r="V11" i="20"/>
  <c r="V7" i="41"/>
  <c r="V7" i="15"/>
  <c r="V7" i="21"/>
  <c r="V7" i="23"/>
  <c r="V7" i="22"/>
  <c r="V7" i="33"/>
  <c r="V7" i="52"/>
  <c r="V7" i="49"/>
  <c r="V7" i="36"/>
  <c r="V7" i="39"/>
  <c r="V7" i="14"/>
  <c r="V7" i="13"/>
  <c r="E28" i="27"/>
  <c r="G28" i="27" s="1"/>
  <c r="N44" i="20"/>
  <c r="N44" i="12"/>
  <c r="N44" i="29"/>
  <c r="N44" i="37"/>
  <c r="N44" i="51"/>
  <c r="X14" i="28"/>
  <c r="V14" i="31"/>
  <c r="V14" i="18"/>
  <c r="V14" i="34"/>
  <c r="V14" i="20"/>
  <c r="V14" i="23"/>
  <c r="G12" i="21"/>
  <c r="E6" i="27"/>
  <c r="G27" i="8"/>
  <c r="E13" i="34"/>
  <c r="E10" i="34"/>
  <c r="G10" i="34" s="1"/>
  <c r="E35" i="34"/>
  <c r="F12" i="23"/>
  <c r="G12" i="23" s="1"/>
  <c r="F12" i="13"/>
  <c r="P12" i="28"/>
  <c r="F12" i="37"/>
  <c r="G12" i="37" s="1"/>
  <c r="C44" i="19"/>
  <c r="E8" i="19"/>
  <c r="E33" i="19"/>
  <c r="G33" i="19" s="1"/>
  <c r="E39" i="19"/>
  <c r="G39" i="19" s="1"/>
  <c r="E7" i="19"/>
  <c r="E28" i="19"/>
  <c r="G28" i="19" s="1"/>
  <c r="C44" i="34"/>
  <c r="E9" i="34"/>
  <c r="E15" i="34"/>
  <c r="G15" i="34" s="1"/>
  <c r="E8" i="34"/>
  <c r="G8" i="34" s="1"/>
  <c r="E20" i="34"/>
  <c r="E16" i="34"/>
  <c r="E30" i="34"/>
  <c r="E36" i="34"/>
  <c r="G36" i="34" s="1"/>
  <c r="C44" i="31"/>
  <c r="E25" i="31"/>
  <c r="E5" i="31"/>
  <c r="G5" i="31" s="1"/>
  <c r="C44" i="28"/>
  <c r="E33" i="28"/>
  <c r="G33" i="28" s="1"/>
  <c r="E17" i="28"/>
  <c r="E23" i="27"/>
  <c r="X34" i="22"/>
  <c r="X34" i="42"/>
  <c r="X34" i="52"/>
  <c r="X34" i="14"/>
  <c r="X34" i="30"/>
  <c r="X34" i="13"/>
  <c r="X34" i="25"/>
  <c r="X34" i="43"/>
  <c r="X34" i="28"/>
  <c r="X34" i="19"/>
  <c r="X34" i="39"/>
  <c r="X34" i="16"/>
  <c r="X34" i="33"/>
  <c r="X34" i="29"/>
  <c r="X34" i="48"/>
  <c r="X34" i="20"/>
  <c r="X34" i="36"/>
  <c r="X34" i="21"/>
  <c r="X34" i="41"/>
  <c r="X12" i="12"/>
  <c r="X12" i="32"/>
  <c r="X12" i="49"/>
  <c r="X12" i="44"/>
  <c r="X12" i="51"/>
  <c r="P12" i="12"/>
  <c r="P12" i="25"/>
  <c r="P12" i="33"/>
  <c r="P12" i="39"/>
  <c r="P12" i="17"/>
  <c r="F12" i="32"/>
  <c r="G12" i="32" s="1"/>
  <c r="P12" i="40"/>
  <c r="P12" i="14"/>
  <c r="F12" i="29"/>
  <c r="G12" i="29" s="1"/>
  <c r="F12" i="36"/>
  <c r="G12" i="36" s="1"/>
  <c r="F12" i="8"/>
  <c r="F12" i="16"/>
  <c r="G12" i="16" s="1"/>
  <c r="F12" i="27"/>
  <c r="P12" i="8"/>
  <c r="P12" i="19"/>
  <c r="P12" i="29"/>
  <c r="P12" i="24"/>
  <c r="P12" i="44"/>
  <c r="P12" i="26"/>
  <c r="P12" i="35"/>
  <c r="P12" i="43"/>
  <c r="F12" i="20"/>
  <c r="G12" i="20" s="1"/>
  <c r="P12" i="32"/>
  <c r="C44" i="42"/>
  <c r="E39" i="42"/>
  <c r="G39" i="42" s="1"/>
  <c r="C44" i="24"/>
  <c r="E19" i="24"/>
  <c r="G19" i="24" s="1"/>
  <c r="C44" i="22"/>
  <c r="E15" i="22"/>
  <c r="C44" i="20"/>
  <c r="E19" i="20"/>
  <c r="E36" i="20"/>
  <c r="G36" i="20" s="1"/>
  <c r="E38" i="20"/>
  <c r="E22" i="20"/>
  <c r="F28" i="52"/>
  <c r="P28" i="32"/>
  <c r="F28" i="20"/>
  <c r="G28" i="20" s="1"/>
  <c r="F28" i="8"/>
  <c r="G28" i="8" s="1"/>
  <c r="P28" i="12"/>
  <c r="F28" i="23"/>
  <c r="G28" i="23" s="1"/>
  <c r="F28" i="32"/>
  <c r="G28" i="32" s="1"/>
  <c r="P28" i="14"/>
  <c r="P28" i="17"/>
  <c r="P28" i="40"/>
  <c r="F28" i="21"/>
  <c r="G28" i="21" s="1"/>
  <c r="P28" i="20"/>
  <c r="F22" i="41"/>
  <c r="P22" i="20"/>
  <c r="P22" i="42"/>
  <c r="F22" i="24"/>
  <c r="G22" i="24" s="1"/>
  <c r="G25" i="21"/>
  <c r="E40" i="42"/>
  <c r="G40" i="42" s="1"/>
  <c r="E36" i="42"/>
  <c r="G36" i="42" s="1"/>
  <c r="E32" i="42"/>
  <c r="G32" i="42" s="1"/>
  <c r="E40" i="31"/>
  <c r="G40" i="31" s="1"/>
  <c r="E36" i="31"/>
  <c r="G36" i="31" s="1"/>
  <c r="E32" i="31"/>
  <c r="G32" i="31" s="1"/>
  <c r="E28" i="31"/>
  <c r="E16" i="31"/>
  <c r="E8" i="31"/>
  <c r="G8" i="31" s="1"/>
  <c r="E20" i="28"/>
  <c r="E26" i="27"/>
  <c r="E36" i="24"/>
  <c r="E26" i="19"/>
  <c r="E18" i="19"/>
  <c r="E10" i="19"/>
  <c r="O33" i="4"/>
  <c r="P33" i="4" s="1"/>
  <c r="C33" i="4" s="1"/>
  <c r="P30" i="37" s="1"/>
  <c r="O19" i="4"/>
  <c r="P19" i="4" s="1"/>
  <c r="C19" i="4" s="1"/>
  <c r="P16" i="33" s="1"/>
  <c r="E43" i="8"/>
  <c r="E21" i="49"/>
  <c r="E20" i="44"/>
  <c r="E37" i="34"/>
  <c r="E17" i="34"/>
  <c r="E38" i="32"/>
  <c r="E30" i="32"/>
  <c r="E18" i="32"/>
  <c r="E10" i="32"/>
  <c r="G10" i="32" s="1"/>
  <c r="E18" i="31"/>
  <c r="E20" i="27"/>
  <c r="AN10" i="4"/>
  <c r="H10" i="4" s="1"/>
  <c r="E33" i="49"/>
  <c r="G33" i="49" s="1"/>
  <c r="J13" i="19"/>
  <c r="J13" i="48"/>
  <c r="J13" i="24"/>
  <c r="J13" i="38"/>
  <c r="J13" i="17"/>
  <c r="J13" i="41"/>
  <c r="J13" i="39"/>
  <c r="J13" i="52"/>
  <c r="J13" i="50"/>
  <c r="J13" i="49"/>
  <c r="J13" i="25"/>
  <c r="J13" i="34"/>
  <c r="J13" i="18"/>
  <c r="J13" i="14"/>
  <c r="J13" i="20"/>
  <c r="J13" i="13"/>
  <c r="J13" i="44"/>
  <c r="J13" i="43"/>
  <c r="J13" i="32"/>
  <c r="J17" i="36"/>
  <c r="J17" i="39"/>
  <c r="J17" i="27"/>
  <c r="J17" i="14"/>
  <c r="J17" i="23"/>
  <c r="J17" i="42"/>
  <c r="J17" i="51"/>
  <c r="J17" i="40"/>
  <c r="J17" i="38"/>
  <c r="J17" i="52"/>
  <c r="J17" i="35"/>
  <c r="J17" i="17"/>
  <c r="J17" i="8"/>
  <c r="J17" i="26"/>
  <c r="J17" i="25"/>
  <c r="AH37" i="4"/>
  <c r="F37" i="4" s="1"/>
  <c r="AH25" i="4"/>
  <c r="F25" i="4" s="1"/>
  <c r="T22" i="42" s="1"/>
  <c r="AH39" i="4"/>
  <c r="F39" i="4" s="1"/>
  <c r="T36" i="20" s="1"/>
  <c r="AH29" i="4"/>
  <c r="F29" i="4" s="1"/>
  <c r="T26" i="40" s="1"/>
  <c r="AH26" i="4"/>
  <c r="F26" i="4" s="1"/>
  <c r="T23" i="23" s="1"/>
  <c r="AI41" i="4"/>
  <c r="G41" i="4" s="1"/>
  <c r="J7" i="21"/>
  <c r="G13" i="30"/>
  <c r="T28" i="44"/>
  <c r="T28" i="51"/>
  <c r="T28" i="21"/>
  <c r="T28" i="48"/>
  <c r="T28" i="20"/>
  <c r="T28" i="17"/>
  <c r="T28" i="13"/>
  <c r="T28" i="22"/>
  <c r="T28" i="33"/>
  <c r="T28" i="50"/>
  <c r="T28" i="31"/>
  <c r="T28" i="8"/>
  <c r="T28" i="43"/>
  <c r="T28" i="49"/>
  <c r="T28" i="36"/>
  <c r="T28" i="28"/>
  <c r="T28" i="16"/>
  <c r="T28" i="32"/>
  <c r="T28" i="37"/>
  <c r="T28" i="15"/>
  <c r="T8" i="36"/>
  <c r="T8" i="31"/>
  <c r="T8" i="20"/>
  <c r="T8" i="28"/>
  <c r="T8" i="30"/>
  <c r="T8" i="35"/>
  <c r="T8" i="48"/>
  <c r="T8" i="18"/>
  <c r="T8" i="27"/>
  <c r="T8" i="12"/>
  <c r="T8" i="50"/>
  <c r="T8" i="21"/>
  <c r="T8" i="25"/>
  <c r="T8" i="24"/>
  <c r="T8" i="52"/>
  <c r="T8" i="14"/>
  <c r="T8" i="29"/>
  <c r="T8" i="13"/>
  <c r="T8" i="38"/>
  <c r="T39" i="26"/>
  <c r="T39" i="15"/>
  <c r="T39" i="41"/>
  <c r="T39" i="8"/>
  <c r="T39" i="34"/>
  <c r="T39" i="36"/>
  <c r="T39" i="50"/>
  <c r="T39" i="20"/>
  <c r="T39" i="21"/>
  <c r="T39" i="25"/>
  <c r="T39" i="19"/>
  <c r="T39" i="32"/>
  <c r="T39" i="22"/>
  <c r="T39" i="13"/>
  <c r="T39" i="17"/>
  <c r="T39" i="44"/>
  <c r="T39" i="37"/>
  <c r="T39" i="14"/>
  <c r="T39" i="24"/>
  <c r="T11" i="35"/>
  <c r="T11" i="20"/>
  <c r="T11" i="15"/>
  <c r="T11" i="13"/>
  <c r="T11" i="31"/>
  <c r="T11" i="36"/>
  <c r="T11" i="18"/>
  <c r="T11" i="52"/>
  <c r="T11" i="12"/>
  <c r="T11" i="33"/>
  <c r="T11" i="27"/>
  <c r="T11" i="26"/>
  <c r="T11" i="22"/>
  <c r="T11" i="8"/>
  <c r="T11" i="30"/>
  <c r="T11" i="49"/>
  <c r="T11" i="37"/>
  <c r="T11" i="43"/>
  <c r="T11" i="21"/>
  <c r="T22" i="39"/>
  <c r="T22" i="14"/>
  <c r="J16" i="38"/>
  <c r="J39" i="17"/>
  <c r="J39" i="21"/>
  <c r="J39" i="39"/>
  <c r="J39" i="50"/>
  <c r="J39" i="42"/>
  <c r="J39" i="25"/>
  <c r="J39" i="44"/>
  <c r="J39" i="51"/>
  <c r="J39" i="40"/>
  <c r="J39" i="52"/>
  <c r="J39" i="29"/>
  <c r="J39" i="41"/>
  <c r="J39" i="32"/>
  <c r="J39" i="38"/>
  <c r="J39" i="49"/>
  <c r="J39" i="28"/>
  <c r="J39" i="15"/>
  <c r="J39" i="19"/>
  <c r="J39" i="8"/>
  <c r="G27" i="50"/>
  <c r="AH10" i="4"/>
  <c r="F10" i="4" s="1"/>
  <c r="T7" i="29" s="1"/>
  <c r="AH22" i="4"/>
  <c r="F22" i="4" s="1"/>
  <c r="J6" i="37"/>
  <c r="J6" i="21"/>
  <c r="J6" i="28"/>
  <c r="J6" i="32"/>
  <c r="J6" i="44"/>
  <c r="J6" i="14"/>
  <c r="J6" i="41"/>
  <c r="J6" i="31"/>
  <c r="J6" i="40"/>
  <c r="J6" i="13"/>
  <c r="J6" i="43"/>
  <c r="J6" i="26"/>
  <c r="J6" i="30"/>
  <c r="J6" i="16"/>
  <c r="J6" i="15"/>
  <c r="J6" i="20"/>
  <c r="J6" i="29"/>
  <c r="J6" i="33"/>
  <c r="J11" i="44"/>
  <c r="J11" i="15"/>
  <c r="J11" i="22"/>
  <c r="J11" i="39"/>
  <c r="J11" i="51"/>
  <c r="J11" i="14"/>
  <c r="J11" i="37"/>
  <c r="J11" i="40"/>
  <c r="J11" i="33"/>
  <c r="J11" i="21"/>
  <c r="J11" i="34"/>
  <c r="J11" i="42"/>
  <c r="J11" i="49"/>
  <c r="J11" i="26"/>
  <c r="J11" i="36"/>
  <c r="J11" i="19"/>
  <c r="J11" i="31"/>
  <c r="J11" i="16"/>
  <c r="J19" i="13"/>
  <c r="J19" i="40"/>
  <c r="J19" i="22"/>
  <c r="J19" i="20"/>
  <c r="J19" i="15"/>
  <c r="J19" i="52"/>
  <c r="J19" i="48"/>
  <c r="J19" i="25"/>
  <c r="J19" i="34"/>
  <c r="J19" i="51"/>
  <c r="J19" i="49"/>
  <c r="J19" i="29"/>
  <c r="J19" i="32"/>
  <c r="J19" i="19"/>
  <c r="J19" i="37"/>
  <c r="J19" i="28"/>
  <c r="J19" i="16"/>
  <c r="J19" i="35"/>
  <c r="J19" i="18"/>
  <c r="J19" i="50"/>
  <c r="J27" i="20"/>
  <c r="J27" i="31"/>
  <c r="J27" i="36"/>
  <c r="J27" i="44"/>
  <c r="J27" i="41"/>
  <c r="J27" i="13"/>
  <c r="J27" i="30"/>
  <c r="J27" i="12"/>
  <c r="J27" i="37"/>
  <c r="J27" i="24"/>
  <c r="J27" i="27"/>
  <c r="J27" i="18"/>
  <c r="J27" i="42"/>
  <c r="J27" i="16"/>
  <c r="J27" i="49"/>
  <c r="J27" i="26"/>
  <c r="J27" i="23"/>
  <c r="J27" i="50"/>
  <c r="J27" i="29"/>
  <c r="J13" i="27"/>
  <c r="J13" i="16"/>
  <c r="J13" i="23"/>
  <c r="J13" i="35"/>
  <c r="J13" i="51"/>
  <c r="J13" i="12"/>
  <c r="J13" i="26"/>
  <c r="J13" i="37"/>
  <c r="J13" i="33"/>
  <c r="J13" i="42"/>
  <c r="J13" i="21"/>
  <c r="J13" i="22"/>
  <c r="J13" i="8"/>
  <c r="J13" i="40"/>
  <c r="J13" i="31"/>
  <c r="J13" i="30"/>
  <c r="J13" i="15"/>
  <c r="J13" i="36"/>
  <c r="J13" i="28"/>
  <c r="J13" i="29"/>
  <c r="J17" i="20"/>
  <c r="J17" i="29"/>
  <c r="J17" i="43"/>
  <c r="J17" i="15"/>
  <c r="J17" i="24"/>
  <c r="J17" i="19"/>
  <c r="J17" i="12"/>
  <c r="J17" i="32"/>
  <c r="J17" i="44"/>
  <c r="J17" i="34"/>
  <c r="J17" i="30"/>
  <c r="J17" i="49"/>
  <c r="J17" i="41"/>
  <c r="J17" i="21"/>
  <c r="J17" i="50"/>
  <c r="J17" i="31"/>
  <c r="J29" i="30"/>
  <c r="J29" i="16"/>
  <c r="J29" i="25"/>
  <c r="J29" i="42"/>
  <c r="J29" i="49"/>
  <c r="J29" i="51"/>
  <c r="J29" i="26"/>
  <c r="J29" i="14"/>
  <c r="J29" i="20"/>
  <c r="J29" i="19"/>
  <c r="J29" i="18"/>
  <c r="J29" i="38"/>
  <c r="J29" i="36"/>
  <c r="J29" i="12"/>
  <c r="J29" i="15"/>
  <c r="J29" i="40"/>
  <c r="J29" i="13"/>
  <c r="J29" i="33"/>
  <c r="J29" i="44"/>
  <c r="J29" i="39"/>
  <c r="P29" i="25"/>
  <c r="P29" i="32"/>
  <c r="P29" i="12"/>
  <c r="P29" i="48"/>
  <c r="P29" i="16"/>
  <c r="F29" i="20"/>
  <c r="G29" i="20" s="1"/>
  <c r="P29" i="38"/>
  <c r="P29" i="37"/>
  <c r="F29" i="34"/>
  <c r="F29" i="21"/>
  <c r="G29" i="21" s="1"/>
  <c r="P29" i="51"/>
  <c r="P29" i="40"/>
  <c r="F29" i="13"/>
  <c r="F29" i="24"/>
  <c r="G29" i="24" s="1"/>
  <c r="P29" i="31"/>
  <c r="P29" i="13"/>
  <c r="F29" i="31"/>
  <c r="G29" i="31" s="1"/>
  <c r="F29" i="48"/>
  <c r="P29" i="27"/>
  <c r="F29" i="38"/>
  <c r="F29" i="12"/>
  <c r="G29" i="12" s="1"/>
  <c r="F29" i="29"/>
  <c r="G29" i="29" s="1"/>
  <c r="F29" i="14"/>
  <c r="G29" i="14" s="1"/>
  <c r="F29" i="28"/>
  <c r="G29" i="28" s="1"/>
  <c r="F29" i="32"/>
  <c r="G29" i="32" s="1"/>
  <c r="F29" i="36"/>
  <c r="G29" i="36" s="1"/>
  <c r="F29" i="40"/>
  <c r="G29" i="40" s="1"/>
  <c r="F29" i="44"/>
  <c r="P29" i="21"/>
  <c r="F29" i="35"/>
  <c r="G29" i="35" s="1"/>
  <c r="F29" i="16"/>
  <c r="G29" i="16" s="1"/>
  <c r="P29" i="19"/>
  <c r="P29" i="35"/>
  <c r="P29" i="18"/>
  <c r="P29" i="41"/>
  <c r="N43" i="42"/>
  <c r="N43" i="41"/>
  <c r="N43" i="18"/>
  <c r="N43" i="15"/>
  <c r="N43" i="49"/>
  <c r="N43" i="32"/>
  <c r="N43" i="29"/>
  <c r="N43" i="12"/>
  <c r="N43" i="36"/>
  <c r="N43" i="14"/>
  <c r="N43" i="19"/>
  <c r="N43" i="44"/>
  <c r="N43" i="28"/>
  <c r="N43" i="13"/>
  <c r="N43" i="52"/>
  <c r="N43" i="40"/>
  <c r="N43" i="26"/>
  <c r="N43" i="31"/>
  <c r="N43" i="48"/>
  <c r="N43" i="39"/>
  <c r="N43" i="24"/>
  <c r="N43" i="21"/>
  <c r="N43" i="51"/>
  <c r="N43" i="37"/>
  <c r="N43" i="27"/>
  <c r="N43" i="43"/>
  <c r="N43" i="34"/>
  <c r="N43" i="20"/>
  <c r="N43" i="17"/>
  <c r="N42" i="30"/>
  <c r="N42" i="41"/>
  <c r="N42" i="50"/>
  <c r="N42" i="34"/>
  <c r="N42" i="25"/>
  <c r="N42" i="39"/>
  <c r="N42" i="43"/>
  <c r="N42" i="36"/>
  <c r="N42" i="23"/>
  <c r="N42" i="12"/>
  <c r="N42" i="28"/>
  <c r="N42" i="16"/>
  <c r="N42" i="15"/>
  <c r="N42" i="26"/>
  <c r="N42" i="14"/>
  <c r="N42" i="51"/>
  <c r="N42" i="33"/>
  <c r="N42" i="42"/>
  <c r="N42" i="29"/>
  <c r="N42" i="44"/>
  <c r="N42" i="35"/>
  <c r="N42" i="40"/>
  <c r="N42" i="27"/>
  <c r="N42" i="19"/>
  <c r="N42" i="32"/>
  <c r="N42" i="20"/>
  <c r="N42" i="13"/>
  <c r="N42" i="8"/>
  <c r="N42" i="18"/>
  <c r="N42" i="52"/>
  <c r="N6" i="14"/>
  <c r="N6" i="42"/>
  <c r="N6" i="25"/>
  <c r="N6" i="24"/>
  <c r="N6" i="18"/>
  <c r="N6" i="49"/>
  <c r="N6" i="52"/>
  <c r="N6" i="41"/>
  <c r="N6" i="48"/>
  <c r="N6" i="30"/>
  <c r="N6" i="20"/>
  <c r="N6" i="21"/>
  <c r="N6" i="34"/>
  <c r="N6" i="13"/>
  <c r="N6" i="33"/>
  <c r="N6" i="44"/>
  <c r="N6" i="35"/>
  <c r="N6" i="39"/>
  <c r="N6" i="43"/>
  <c r="N6" i="12"/>
  <c r="N6" i="29"/>
  <c r="N6" i="16"/>
  <c r="N6" i="36"/>
  <c r="N6" i="37"/>
  <c r="N6" i="28"/>
  <c r="N6" i="32"/>
  <c r="N6" i="19"/>
  <c r="N6" i="31"/>
  <c r="N6" i="22"/>
  <c r="N6" i="51"/>
  <c r="N6" i="40"/>
  <c r="N6" i="26"/>
  <c r="N6" i="8"/>
  <c r="N6" i="27"/>
  <c r="N6" i="50"/>
  <c r="N6" i="15"/>
  <c r="N6" i="17"/>
  <c r="N6" i="38"/>
  <c r="N6" i="23"/>
  <c r="P30" i="8"/>
  <c r="P30" i="14"/>
  <c r="P30" i="19"/>
  <c r="P30" i="35"/>
  <c r="F30" i="27"/>
  <c r="G30" i="27" s="1"/>
  <c r="F30" i="43"/>
  <c r="G30" i="43" s="1"/>
  <c r="P30" i="23"/>
  <c r="F30" i="52"/>
  <c r="G30" i="52" s="1"/>
  <c r="F30" i="30"/>
  <c r="G30" i="30" s="1"/>
  <c r="P30" i="49"/>
  <c r="P30" i="30"/>
  <c r="F30" i="14"/>
  <c r="G30" i="14" s="1"/>
  <c r="F30" i="32"/>
  <c r="F30" i="20"/>
  <c r="G30" i="20" s="1"/>
  <c r="P30" i="31"/>
  <c r="P30" i="39"/>
  <c r="P30" i="50"/>
  <c r="P30" i="16"/>
  <c r="P30" i="25"/>
  <c r="F10" i="14"/>
  <c r="G10" i="14" s="1"/>
  <c r="P10" i="21"/>
  <c r="P10" i="32"/>
  <c r="P10" i="35"/>
  <c r="P10" i="14"/>
  <c r="F10" i="24"/>
  <c r="G10" i="24" s="1"/>
  <c r="P10" i="30"/>
  <c r="F10" i="37"/>
  <c r="G10" i="37" s="1"/>
  <c r="F10" i="44"/>
  <c r="F10" i="19"/>
  <c r="P10" i="26"/>
  <c r="F10" i="39"/>
  <c r="G10" i="39" s="1"/>
  <c r="P10" i="43"/>
  <c r="F10" i="17"/>
  <c r="G10" i="17" s="1"/>
  <c r="P10" i="22"/>
  <c r="P10" i="31"/>
  <c r="P10" i="33"/>
  <c r="V32" i="14"/>
  <c r="V32" i="30"/>
  <c r="V32" i="20"/>
  <c r="V32" i="27"/>
  <c r="V32" i="19"/>
  <c r="V32" i="40"/>
  <c r="V32" i="34"/>
  <c r="V32" i="38"/>
  <c r="V32" i="15"/>
  <c r="V32" i="33"/>
  <c r="V32" i="18"/>
  <c r="V32" i="24"/>
  <c r="V32" i="16"/>
  <c r="V32" i="35"/>
  <c r="V32" i="22"/>
  <c r="V32" i="36"/>
  <c r="V28" i="41"/>
  <c r="V28" i="44"/>
  <c r="V28" i="8"/>
  <c r="V28" i="48"/>
  <c r="V28" i="50"/>
  <c r="V28" i="52"/>
  <c r="V28" i="16"/>
  <c r="V28" i="23"/>
  <c r="V28" i="12"/>
  <c r="V28" i="49"/>
  <c r="V28" i="51"/>
  <c r="V28" i="15"/>
  <c r="V28" i="17"/>
  <c r="V25" i="28"/>
  <c r="V25" i="39"/>
  <c r="V25" i="22"/>
  <c r="V25" i="33"/>
  <c r="V25" i="13"/>
  <c r="V25" i="35"/>
  <c r="V25" i="23"/>
  <c r="V25" i="38"/>
  <c r="V25" i="49"/>
  <c r="V25" i="31"/>
  <c r="V25" i="51"/>
  <c r="V25" i="52"/>
  <c r="V25" i="42"/>
  <c r="V18" i="44"/>
  <c r="V18" i="8"/>
  <c r="V18" i="50"/>
  <c r="V18" i="12"/>
  <c r="V18" i="20"/>
  <c r="V18" i="42"/>
  <c r="V18" i="52"/>
  <c r="V18" i="19"/>
  <c r="V18" i="28"/>
  <c r="V12" i="27"/>
  <c r="V12" i="16"/>
  <c r="V12" i="30"/>
  <c r="V12" i="8"/>
  <c r="V12" i="25"/>
  <c r="V12" i="29"/>
  <c r="V12" i="14"/>
  <c r="V12" i="33"/>
  <c r="V19" i="49"/>
  <c r="V19" i="12"/>
  <c r="O27" i="4"/>
  <c r="P27" i="4" s="1"/>
  <c r="C27" i="4" s="1"/>
  <c r="O23" i="4"/>
  <c r="P23" i="4" s="1"/>
  <c r="C23" i="4" s="1"/>
  <c r="O20" i="4"/>
  <c r="P20" i="4" s="1"/>
  <c r="C20" i="4" s="1"/>
  <c r="P17" i="50" s="1"/>
  <c r="O9" i="4"/>
  <c r="P9" i="4" s="1"/>
  <c r="C9" i="4" s="1"/>
  <c r="O47" i="4"/>
  <c r="P47" i="4" s="1"/>
  <c r="C47" i="4" s="1"/>
  <c r="O45" i="4"/>
  <c r="P45" i="4" s="1"/>
  <c r="C45" i="4" s="1"/>
  <c r="O44" i="4"/>
  <c r="P44" i="4" s="1"/>
  <c r="C44" i="4" s="1"/>
  <c r="P41" i="30" s="1"/>
  <c r="T42" i="52"/>
  <c r="AH21" i="4"/>
  <c r="F21" i="4" s="1"/>
  <c r="G28" i="14"/>
  <c r="X35" i="32"/>
  <c r="X35" i="21"/>
  <c r="X35" i="44"/>
  <c r="X35" i="52"/>
  <c r="X35" i="28"/>
  <c r="X35" i="25"/>
  <c r="X35" i="30"/>
  <c r="X35" i="48"/>
  <c r="X35" i="43"/>
  <c r="X35" i="17"/>
  <c r="X35" i="13"/>
  <c r="X35" i="41"/>
  <c r="X35" i="38"/>
  <c r="X35" i="18"/>
  <c r="X35" i="24"/>
  <c r="X35" i="15"/>
  <c r="X35" i="19"/>
  <c r="X35" i="26"/>
  <c r="X35" i="31"/>
  <c r="X35" i="23"/>
  <c r="X35" i="29"/>
  <c r="X35" i="37"/>
  <c r="X35" i="16"/>
  <c r="X35" i="20"/>
  <c r="X35" i="36"/>
  <c r="X35" i="42"/>
  <c r="X35" i="8"/>
  <c r="X35" i="39"/>
  <c r="X35" i="27"/>
  <c r="X35" i="33"/>
  <c r="X35" i="49"/>
  <c r="X35" i="51"/>
  <c r="X35" i="40"/>
  <c r="X35" i="50"/>
  <c r="X35" i="35"/>
  <c r="X35" i="22"/>
  <c r="X35" i="12"/>
  <c r="X35" i="34"/>
  <c r="X35" i="14"/>
  <c r="X26" i="51"/>
  <c r="X26" i="36"/>
  <c r="X26" i="40"/>
  <c r="X26" i="18"/>
  <c r="X26" i="12"/>
  <c r="X26" i="35"/>
  <c r="X26" i="16"/>
  <c r="X26" i="33"/>
  <c r="X26" i="31"/>
  <c r="X26" i="21"/>
  <c r="X26" i="38"/>
  <c r="X26" i="52"/>
  <c r="X26" i="27"/>
  <c r="X26" i="50"/>
  <c r="X26" i="41"/>
  <c r="X26" i="37"/>
  <c r="X26" i="30"/>
  <c r="X26" i="20"/>
  <c r="X26" i="26"/>
  <c r="X26" i="8"/>
  <c r="X26" i="29"/>
  <c r="X26" i="24"/>
  <c r="X26" i="42"/>
  <c r="X26" i="23"/>
  <c r="X26" i="19"/>
  <c r="X26" i="39"/>
  <c r="X26" i="14"/>
  <c r="X26" i="48"/>
  <c r="X26" i="32"/>
  <c r="X26" i="44"/>
  <c r="X26" i="25"/>
  <c r="X26" i="17"/>
  <c r="X10" i="18"/>
  <c r="X10" i="28"/>
  <c r="X10" i="39"/>
  <c r="X10" i="13"/>
  <c r="X10" i="20"/>
  <c r="X10" i="30"/>
  <c r="X10" i="40"/>
  <c r="X10" i="43"/>
  <c r="X10" i="16"/>
  <c r="X10" i="27"/>
  <c r="X10" i="42"/>
  <c r="X10" i="50"/>
  <c r="X10" i="19"/>
  <c r="X10" i="26"/>
  <c r="X10" i="35"/>
  <c r="X10" i="14"/>
  <c r="X10" i="24"/>
  <c r="X10" i="38"/>
  <c r="X10" i="49"/>
  <c r="X10" i="15"/>
  <c r="X10" i="22"/>
  <c r="X10" i="32"/>
  <c r="X10" i="37"/>
  <c r="X10" i="51"/>
  <c r="X10" i="23"/>
  <c r="X10" i="31"/>
  <c r="X10" i="41"/>
  <c r="X10" i="12"/>
  <c r="X10" i="21"/>
  <c r="X10" i="36"/>
  <c r="X10" i="48"/>
  <c r="G13" i="13"/>
  <c r="X44" i="49"/>
  <c r="X44" i="31"/>
  <c r="X44" i="32"/>
  <c r="X44" i="15"/>
  <c r="X44" i="23"/>
  <c r="X44" i="48"/>
  <c r="X44" i="41"/>
  <c r="X44" i="25"/>
  <c r="X44" i="26"/>
  <c r="X44" i="22"/>
  <c r="X44" i="52"/>
  <c r="X44" i="37"/>
  <c r="X44" i="38"/>
  <c r="X44" i="16"/>
  <c r="X44" i="24"/>
  <c r="X44" i="44"/>
  <c r="X44" i="28"/>
  <c r="X44" i="39"/>
  <c r="X44" i="12"/>
  <c r="X44" i="21"/>
  <c r="X44" i="43"/>
  <c r="X44" i="35"/>
  <c r="X44" i="36"/>
  <c r="X44" i="8"/>
  <c r="X44" i="19"/>
  <c r="X44" i="42"/>
  <c r="X44" i="33"/>
  <c r="X44" i="34"/>
  <c r="X44" i="18"/>
  <c r="X44" i="13"/>
  <c r="X44" i="51"/>
  <c r="X44" i="29"/>
  <c r="X44" i="30"/>
  <c r="X44" i="20"/>
  <c r="X44" i="14"/>
  <c r="X44" i="27"/>
  <c r="X44" i="50"/>
  <c r="X44" i="40"/>
  <c r="X44" i="17"/>
  <c r="X30" i="49"/>
  <c r="X30" i="23"/>
  <c r="X30" i="25"/>
  <c r="X30" i="33"/>
  <c r="X30" i="22"/>
  <c r="X30" i="50"/>
  <c r="X30" i="28"/>
  <c r="X30" i="30"/>
  <c r="X30" i="41"/>
  <c r="X30" i="20"/>
  <c r="X30" i="51"/>
  <c r="X30" i="35"/>
  <c r="X30" i="24"/>
  <c r="X30" i="36"/>
  <c r="X30" i="37"/>
  <c r="X30" i="52"/>
  <c r="X30" i="31"/>
  <c r="X30" i="40"/>
  <c r="X30" i="19"/>
  <c r="X30" i="29"/>
  <c r="X30" i="8"/>
  <c r="X30" i="39"/>
  <c r="X30" i="16"/>
  <c r="X30" i="18"/>
  <c r="X30" i="43"/>
  <c r="X30" i="13"/>
  <c r="X30" i="44"/>
  <c r="X30" i="14"/>
  <c r="X30" i="42"/>
  <c r="X30" i="38"/>
  <c r="X30" i="17"/>
  <c r="X30" i="15"/>
  <c r="X30" i="26"/>
  <c r="X30" i="34"/>
  <c r="X30" i="48"/>
  <c r="X30" i="12"/>
  <c r="X30" i="21"/>
  <c r="X30" i="32"/>
  <c r="X30" i="27"/>
  <c r="X17" i="29"/>
  <c r="X17" i="23"/>
  <c r="X17" i="21"/>
  <c r="X17" i="31"/>
  <c r="X17" i="30"/>
  <c r="X17" i="12"/>
  <c r="X17" i="44"/>
  <c r="X17" i="49"/>
  <c r="X17" i="50"/>
  <c r="X17" i="18"/>
  <c r="X17" i="15"/>
  <c r="X17" i="17"/>
  <c r="X17" i="40"/>
  <c r="X17" i="20"/>
  <c r="X17" i="52"/>
  <c r="X17" i="39"/>
  <c r="X17" i="27"/>
  <c r="X17" i="37"/>
  <c r="X17" i="32"/>
  <c r="X17" i="14"/>
  <c r="X17" i="43"/>
  <c r="X17" i="24"/>
  <c r="X17" i="41"/>
  <c r="X17" i="33"/>
  <c r="X17" i="22"/>
  <c r="X17" i="19"/>
  <c r="X17" i="34"/>
  <c r="X17" i="48"/>
  <c r="X17" i="28"/>
  <c r="X17" i="38"/>
  <c r="X17" i="42"/>
  <c r="X17" i="51"/>
  <c r="X17" i="8"/>
  <c r="X17" i="26"/>
  <c r="X17" i="25"/>
  <c r="X17" i="36"/>
  <c r="X17" i="13"/>
  <c r="X17" i="16"/>
  <c r="X17" i="35"/>
  <c r="V19" i="44"/>
  <c r="V19" i="27"/>
  <c r="V19" i="26"/>
  <c r="V19" i="16"/>
  <c r="X22" i="17"/>
  <c r="X22" i="24"/>
  <c r="X40" i="14"/>
  <c r="V36" i="14"/>
  <c r="V36" i="18"/>
  <c r="V36" i="35"/>
  <c r="V11" i="13"/>
  <c r="V11" i="21"/>
  <c r="V11" i="42"/>
  <c r="V11" i="18"/>
  <c r="V11" i="29"/>
  <c r="V9" i="32"/>
  <c r="V9" i="22"/>
  <c r="V15" i="25"/>
  <c r="V15" i="48"/>
  <c r="V15" i="49"/>
  <c r="V15" i="52"/>
  <c r="V15" i="50"/>
  <c r="V15" i="8"/>
  <c r="V15" i="12"/>
  <c r="V15" i="14"/>
  <c r="V15" i="26"/>
  <c r="V15" i="31"/>
  <c r="V15" i="34"/>
  <c r="V15" i="40"/>
  <c r="V15" i="23"/>
  <c r="V15" i="27"/>
  <c r="V15" i="20"/>
  <c r="V15" i="30"/>
  <c r="V15" i="35"/>
  <c r="V15" i="15"/>
  <c r="V15" i="21"/>
  <c r="V15" i="41"/>
  <c r="V15" i="42"/>
  <c r="V15" i="44"/>
  <c r="V23" i="42"/>
  <c r="V23" i="41"/>
  <c r="V23" i="43"/>
  <c r="V23" i="48"/>
  <c r="V23" i="50"/>
  <c r="V23" i="52"/>
  <c r="V23" i="16"/>
  <c r="V23" i="14"/>
  <c r="V23" i="15"/>
  <c r="V23" i="26"/>
  <c r="V23" i="32"/>
  <c r="V23" i="51"/>
  <c r="V23" i="12"/>
  <c r="V23" i="21"/>
  <c r="V23" i="34"/>
  <c r="V23" i="40"/>
  <c r="V23" i="20"/>
  <c r="V23" i="22"/>
  <c r="V23" i="37"/>
  <c r="V23" i="28"/>
  <c r="V23" i="25"/>
  <c r="V23" i="33"/>
  <c r="V23" i="36"/>
  <c r="V27" i="24"/>
  <c r="V27" i="13"/>
  <c r="V27" i="29"/>
  <c r="V27" i="14"/>
  <c r="V27" i="32"/>
  <c r="V27" i="38"/>
  <c r="V27" i="44"/>
  <c r="V27" i="19"/>
  <c r="V27" i="25"/>
  <c r="V27" i="22"/>
  <c r="V27" i="40"/>
  <c r="V29" i="50"/>
  <c r="V29" i="52"/>
  <c r="V29" i="19"/>
  <c r="V29" i="30"/>
  <c r="V29" i="33"/>
  <c r="V29" i="38"/>
  <c r="V29" i="8"/>
  <c r="V29" i="15"/>
  <c r="V29" i="21"/>
  <c r="V29" i="24"/>
  <c r="V29" i="26"/>
  <c r="V29" i="29"/>
  <c r="V29" i="41"/>
  <c r="V29" i="44"/>
  <c r="V29" i="48"/>
  <c r="V29" i="16"/>
  <c r="V29" i="32"/>
  <c r="V29" i="39"/>
  <c r="V29" i="18"/>
  <c r="V29" i="25"/>
  <c r="V29" i="35"/>
  <c r="V29" i="13"/>
  <c r="V35" i="8"/>
  <c r="V35" i="42"/>
  <c r="V35" i="40"/>
  <c r="V35" i="19"/>
  <c r="V35" i="14"/>
  <c r="V35" i="33"/>
  <c r="V35" i="35"/>
  <c r="V35" i="16"/>
  <c r="V35" i="25"/>
  <c r="V35" i="28"/>
  <c r="V35" i="37"/>
  <c r="V35" i="44"/>
  <c r="V35" i="26"/>
  <c r="V39" i="14"/>
  <c r="V39" i="21"/>
  <c r="V39" i="26"/>
  <c r="V39" i="18"/>
  <c r="V39" i="41"/>
  <c r="X32" i="27"/>
  <c r="X32" i="21"/>
  <c r="X32" i="52"/>
  <c r="X32" i="42"/>
  <c r="X32" i="14"/>
  <c r="V16" i="36"/>
  <c r="V16" i="15"/>
  <c r="V16" i="52"/>
  <c r="V16" i="43"/>
  <c r="V13" i="15"/>
  <c r="V13" i="19"/>
  <c r="V13" i="12"/>
  <c r="V13" i="28"/>
  <c r="V13" i="36"/>
  <c r="V13" i="41"/>
  <c r="V13" i="44"/>
  <c r="V13" i="22"/>
  <c r="V13" i="21"/>
  <c r="V13" i="25"/>
  <c r="V13" i="32"/>
  <c r="V13" i="39"/>
  <c r="V13" i="29"/>
  <c r="V13" i="31"/>
  <c r="V13" i="34"/>
  <c r="V13" i="8"/>
  <c r="V13" i="40"/>
  <c r="V13" i="18"/>
  <c r="V13" i="23"/>
  <c r="X8" i="19"/>
  <c r="X8" i="29"/>
  <c r="X8" i="31"/>
  <c r="X8" i="43"/>
  <c r="X8" i="14"/>
  <c r="X8" i="26"/>
  <c r="X8" i="34"/>
  <c r="X8" i="51"/>
  <c r="X8" i="22"/>
  <c r="X8" i="28"/>
  <c r="X8" i="38"/>
  <c r="X8" i="32"/>
  <c r="X8" i="8"/>
  <c r="X8" i="27"/>
  <c r="X8" i="20"/>
  <c r="X8" i="48"/>
  <c r="X8" i="52"/>
  <c r="X7" i="27"/>
  <c r="X7" i="30"/>
  <c r="X7" i="26"/>
  <c r="X7" i="31"/>
  <c r="X7" i="51"/>
  <c r="X7" i="34"/>
  <c r="V37" i="28"/>
  <c r="V37" i="25"/>
  <c r="V37" i="17"/>
  <c r="V37" i="40"/>
  <c r="V37" i="32"/>
  <c r="V37" i="34"/>
  <c r="V37" i="51"/>
  <c r="V37" i="12"/>
  <c r="V37" i="48"/>
  <c r="V37" i="24"/>
  <c r="X24" i="24"/>
  <c r="X24" i="21"/>
  <c r="X24" i="40"/>
  <c r="X24" i="16"/>
  <c r="X24" i="29"/>
  <c r="X24" i="17"/>
  <c r="X24" i="50"/>
  <c r="X24" i="32"/>
  <c r="X24" i="22"/>
  <c r="X24" i="8"/>
  <c r="X24" i="27"/>
  <c r="X24" i="25"/>
  <c r="X24" i="49"/>
  <c r="X24" i="42"/>
  <c r="X24" i="33"/>
  <c r="V33" i="36"/>
  <c r="V33" i="35"/>
  <c r="V33" i="41"/>
  <c r="V18" i="48"/>
  <c r="V18" i="49"/>
  <c r="V18" i="14"/>
  <c r="V18" i="16"/>
  <c r="V18" i="18"/>
  <c r="V18" i="26"/>
  <c r="X26" i="22"/>
  <c r="X26" i="49"/>
  <c r="X26" i="13"/>
  <c r="X26" i="28"/>
  <c r="X26" i="15"/>
  <c r="X26" i="34"/>
  <c r="X26" i="43"/>
  <c r="V26" i="49"/>
  <c r="V26" i="12"/>
  <c r="V26" i="21"/>
  <c r="V26" i="28"/>
  <c r="V26" i="33"/>
  <c r="V26" i="39"/>
  <c r="V26" i="14"/>
  <c r="V26" i="20"/>
  <c r="V26" i="29"/>
  <c r="V26" i="38"/>
  <c r="V26" i="44"/>
  <c r="X12" i="17"/>
  <c r="X12" i="43"/>
  <c r="X12" i="50"/>
  <c r="X12" i="13"/>
  <c r="X12" i="26"/>
  <c r="X12" i="25"/>
  <c r="X12" i="42"/>
  <c r="X12" i="41"/>
  <c r="X11" i="39"/>
  <c r="X11" i="50"/>
  <c r="X10" i="8"/>
  <c r="X10" i="17"/>
  <c r="X10" i="25"/>
  <c r="X10" i="29"/>
  <c r="X10" i="34"/>
  <c r="X10" i="33"/>
  <c r="X10" i="44"/>
  <c r="X10" i="52"/>
  <c r="G32" i="33"/>
  <c r="G33" i="8"/>
  <c r="G28" i="31"/>
  <c r="G33" i="15"/>
  <c r="G36" i="24"/>
  <c r="G32" i="26"/>
  <c r="F38" i="28"/>
  <c r="G38" i="28" s="1"/>
  <c r="F38" i="39"/>
  <c r="G38" i="39" s="1"/>
  <c r="F38" i="38"/>
  <c r="G38" i="38" s="1"/>
  <c r="F38" i="43"/>
  <c r="G38" i="43" s="1"/>
  <c r="F38" i="22"/>
  <c r="G38" i="22" s="1"/>
  <c r="F38" i="41"/>
  <c r="G38" i="41" s="1"/>
  <c r="P38" i="33"/>
  <c r="F38" i="37"/>
  <c r="P38" i="17"/>
  <c r="P38" i="23"/>
  <c r="P38" i="13"/>
  <c r="P38" i="16"/>
  <c r="F38" i="17"/>
  <c r="G38" i="17" s="1"/>
  <c r="P38" i="30"/>
  <c r="P38" i="34"/>
  <c r="F38" i="44"/>
  <c r="G38" i="44" s="1"/>
  <c r="P38" i="44"/>
  <c r="F38" i="15"/>
  <c r="G38" i="15" s="1"/>
  <c r="F38" i="32"/>
  <c r="F38" i="50"/>
  <c r="G38" i="50" s="1"/>
  <c r="P38" i="28"/>
  <c r="F38" i="29"/>
  <c r="P38" i="43"/>
  <c r="F38" i="48"/>
  <c r="F38" i="40"/>
  <c r="G38" i="40" s="1"/>
  <c r="F38" i="30"/>
  <c r="G38" i="30" s="1"/>
  <c r="P38" i="49"/>
  <c r="P38" i="50"/>
  <c r="F38" i="33"/>
  <c r="G38" i="33" s="1"/>
  <c r="F38" i="13"/>
  <c r="G38" i="13" s="1"/>
  <c r="F38" i="51"/>
  <c r="G38" i="51" s="1"/>
  <c r="P38" i="52"/>
  <c r="P38" i="8"/>
  <c r="F38" i="31"/>
  <c r="G38" i="31" s="1"/>
  <c r="P38" i="42"/>
  <c r="P38" i="41"/>
  <c r="F38" i="12"/>
  <c r="G38" i="12" s="1"/>
  <c r="P38" i="24"/>
  <c r="P38" i="35"/>
  <c r="P38" i="18"/>
  <c r="P38" i="20"/>
  <c r="F38" i="26"/>
  <c r="G38" i="26" s="1"/>
  <c r="F38" i="34"/>
  <c r="G38" i="34" s="1"/>
  <c r="P38" i="25"/>
  <c r="F38" i="27"/>
  <c r="G38" i="27" s="1"/>
  <c r="F38" i="21"/>
  <c r="G38" i="21" s="1"/>
  <c r="P38" i="29"/>
  <c r="P38" i="32"/>
  <c r="F38" i="23"/>
  <c r="G38" i="23" s="1"/>
  <c r="F38" i="25"/>
  <c r="G38" i="25" s="1"/>
  <c r="P38" i="36"/>
  <c r="P38" i="15"/>
  <c r="F38" i="18"/>
  <c r="G38" i="18" s="1"/>
  <c r="P38" i="27"/>
  <c r="F38" i="19"/>
  <c r="G38" i="19" s="1"/>
  <c r="P38" i="40"/>
  <c r="P38" i="51"/>
  <c r="F39" i="13"/>
  <c r="G39" i="13" s="1"/>
  <c r="F39" i="22"/>
  <c r="G39" i="22" s="1"/>
  <c r="F39" i="43"/>
  <c r="G39" i="43" s="1"/>
  <c r="P39" i="42"/>
  <c r="P39" i="17"/>
  <c r="P39" i="13"/>
  <c r="F39" i="33"/>
  <c r="G39" i="33" s="1"/>
  <c r="F39" i="41"/>
  <c r="G39" i="41" s="1"/>
  <c r="F39" i="35"/>
  <c r="G39" i="35" s="1"/>
  <c r="P39" i="37"/>
  <c r="P39" i="38"/>
  <c r="F39" i="21"/>
  <c r="G39" i="21" s="1"/>
  <c r="P39" i="40"/>
  <c r="F39" i="14"/>
  <c r="G39" i="14" s="1"/>
  <c r="P39" i="39"/>
  <c r="F39" i="32"/>
  <c r="G39" i="32" s="1"/>
  <c r="P39" i="19"/>
  <c r="F39" i="26"/>
  <c r="G39" i="26" s="1"/>
  <c r="F39" i="52"/>
  <c r="G39" i="52" s="1"/>
  <c r="P39" i="36"/>
  <c r="F39" i="16"/>
  <c r="G39" i="16" s="1"/>
  <c r="F39" i="15"/>
  <c r="G39" i="15" s="1"/>
  <c r="F39" i="49"/>
  <c r="N36" i="17"/>
  <c r="N36" i="20"/>
  <c r="N36" i="14"/>
  <c r="N36" i="22"/>
  <c r="N36" i="25"/>
  <c r="N36" i="29"/>
  <c r="N36" i="32"/>
  <c r="N36" i="33"/>
  <c r="N36" i="28"/>
  <c r="N36" i="37"/>
  <c r="N36" i="40"/>
  <c r="N36" i="12"/>
  <c r="N36" i="21"/>
  <c r="N36" i="36"/>
  <c r="N36" i="23"/>
  <c r="N36" i="41"/>
  <c r="N36" i="49"/>
  <c r="N36" i="8"/>
  <c r="N36" i="18"/>
  <c r="N36" i="16"/>
  <c r="N36" i="15"/>
  <c r="N36" i="24"/>
  <c r="N36" i="27"/>
  <c r="N36" i="31"/>
  <c r="N36" i="35"/>
  <c r="N36" i="26"/>
  <c r="N36" i="44"/>
  <c r="N36" i="34"/>
  <c r="N36" i="38"/>
  <c r="N36" i="43"/>
  <c r="N36" i="19"/>
  <c r="N36" i="30"/>
  <c r="N36" i="13"/>
  <c r="N36" i="39"/>
  <c r="N36" i="42"/>
  <c r="N36" i="51"/>
  <c r="O40" i="4"/>
  <c r="P40" i="4" s="1"/>
  <c r="C40" i="4" s="1"/>
  <c r="O21" i="4"/>
  <c r="P21" i="4" s="1"/>
  <c r="C21" i="4" s="1"/>
  <c r="AN42" i="4"/>
  <c r="H42" i="4" s="1"/>
  <c r="N39" i="49" s="1"/>
  <c r="AN36" i="4"/>
  <c r="H36" i="4" s="1"/>
  <c r="AN28" i="4"/>
  <c r="H28" i="4" s="1"/>
  <c r="AN20" i="4"/>
  <c r="H20" i="4" s="1"/>
  <c r="AN12" i="4"/>
  <c r="H12" i="4" s="1"/>
  <c r="N9" i="25" s="1"/>
  <c r="J12" i="12"/>
  <c r="J12" i="40"/>
  <c r="J12" i="31"/>
  <c r="J12" i="30"/>
  <c r="J12" i="49"/>
  <c r="J12" i="52"/>
  <c r="J12" i="34"/>
  <c r="J12" i="51"/>
  <c r="J12" i="26"/>
  <c r="J12" i="23"/>
  <c r="J12" i="19"/>
  <c r="J12" i="14"/>
  <c r="J12" i="15"/>
  <c r="J12" i="39"/>
  <c r="J12" i="22"/>
  <c r="J12" i="25"/>
  <c r="J12" i="28"/>
  <c r="J12" i="32"/>
  <c r="J12" i="8"/>
  <c r="J12" i="20"/>
  <c r="J12" i="18"/>
  <c r="J12" i="44"/>
  <c r="J12" i="37"/>
  <c r="J12" i="38"/>
  <c r="J12" i="36"/>
  <c r="J12" i="35"/>
  <c r="J12" i="13"/>
  <c r="J12" i="33"/>
  <c r="J12" i="27"/>
  <c r="J12" i="42"/>
  <c r="J12" i="29"/>
  <c r="J12" i="21"/>
  <c r="J12" i="43"/>
  <c r="J12" i="17"/>
  <c r="J12" i="50"/>
  <c r="J12" i="41"/>
  <c r="J12" i="24"/>
  <c r="J12" i="16"/>
  <c r="J12" i="48"/>
  <c r="AH44" i="4"/>
  <c r="F44" i="4" s="1"/>
  <c r="AH33" i="4"/>
  <c r="F33" i="4" s="1"/>
  <c r="J36" i="22"/>
  <c r="J36" i="24"/>
  <c r="J36" i="29"/>
  <c r="J36" i="30"/>
  <c r="J36" i="33"/>
  <c r="J36" i="12"/>
  <c r="J36" i="40"/>
  <c r="J36" i="51"/>
  <c r="J36" i="36"/>
  <c r="J36" i="43"/>
  <c r="J36" i="21"/>
  <c r="J36" i="31"/>
  <c r="J36" i="35"/>
  <c r="J36" i="49"/>
  <c r="J36" i="18"/>
  <c r="J36" i="28"/>
  <c r="J36" i="19"/>
  <c r="J36" i="37"/>
  <c r="J36" i="39"/>
  <c r="J36" i="25"/>
  <c r="J36" i="52"/>
  <c r="J36" i="15"/>
  <c r="J36" i="16"/>
  <c r="J36" i="23"/>
  <c r="J36" i="44"/>
  <c r="J36" i="50"/>
  <c r="J36" i="34"/>
  <c r="J36" i="38"/>
  <c r="J36" i="8"/>
  <c r="J36" i="42"/>
  <c r="J36" i="14"/>
  <c r="J36" i="27"/>
  <c r="J36" i="20"/>
  <c r="J36" i="26"/>
  <c r="J36" i="48"/>
  <c r="J36" i="17"/>
  <c r="J36" i="13"/>
  <c r="J36" i="41"/>
  <c r="J36" i="32"/>
  <c r="T35" i="14"/>
  <c r="T35" i="22"/>
  <c r="T35" i="23"/>
  <c r="T35" i="41"/>
  <c r="T35" i="37"/>
  <c r="T35" i="49"/>
  <c r="T35" i="12"/>
  <c r="T35" i="30"/>
  <c r="T35" i="50"/>
  <c r="T35" i="26"/>
  <c r="T35" i="48"/>
  <c r="T35" i="31"/>
  <c r="T35" i="16"/>
  <c r="T35" i="51"/>
  <c r="T35" i="52"/>
  <c r="T35" i="35"/>
  <c r="T35" i="21"/>
  <c r="T35" i="44"/>
  <c r="T35" i="20"/>
  <c r="T35" i="36"/>
  <c r="T35" i="38"/>
  <c r="T35" i="42"/>
  <c r="T35" i="33"/>
  <c r="T35" i="34"/>
  <c r="T35" i="15"/>
  <c r="T35" i="24"/>
  <c r="T35" i="18"/>
  <c r="T35" i="28"/>
  <c r="T35" i="13"/>
  <c r="T35" i="8"/>
  <c r="T35" i="19"/>
  <c r="T35" i="32"/>
  <c r="T35" i="25"/>
  <c r="T35" i="17"/>
  <c r="T35" i="29"/>
  <c r="T35" i="40"/>
  <c r="T35" i="27"/>
  <c r="T35" i="43"/>
  <c r="T35" i="39"/>
  <c r="J18" i="31"/>
  <c r="J18" i="34"/>
  <c r="J18" i="39"/>
  <c r="J18" i="29"/>
  <c r="J18" i="48"/>
  <c r="J18" i="17"/>
  <c r="J18" i="12"/>
  <c r="J18" i="22"/>
  <c r="J18" i="52"/>
  <c r="J18" i="19"/>
  <c r="J18" i="14"/>
  <c r="J18" i="18"/>
  <c r="J18" i="37"/>
  <c r="J18" i="24"/>
  <c r="J18" i="16"/>
  <c r="J18" i="40"/>
  <c r="J18" i="13"/>
  <c r="J18" i="51"/>
  <c r="J18" i="50"/>
  <c r="J18" i="23"/>
  <c r="J18" i="26"/>
  <c r="J18" i="33"/>
  <c r="J18" i="28"/>
  <c r="J18" i="35"/>
  <c r="J18" i="27"/>
  <c r="J18" i="38"/>
  <c r="J18" i="36"/>
  <c r="J18" i="25"/>
  <c r="J18" i="20"/>
  <c r="J18" i="15"/>
  <c r="J18" i="49"/>
  <c r="J18" i="30"/>
  <c r="J18" i="42"/>
  <c r="J18" i="21"/>
  <c r="J18" i="44"/>
  <c r="J18" i="43"/>
  <c r="J18" i="32"/>
  <c r="J18" i="8"/>
  <c r="J18" i="41"/>
  <c r="T26" i="44"/>
  <c r="T26" i="48"/>
  <c r="T26" i="41"/>
  <c r="T26" i="17"/>
  <c r="T26" i="52"/>
  <c r="T26" i="19"/>
  <c r="T26" i="22"/>
  <c r="T26" i="38"/>
  <c r="T26" i="18"/>
  <c r="T26" i="37"/>
  <c r="T26" i="30"/>
  <c r="T26" i="14"/>
  <c r="T26" i="50"/>
  <c r="T26" i="24"/>
  <c r="T26" i="42"/>
  <c r="T26" i="33"/>
  <c r="T26" i="36"/>
  <c r="T26" i="39"/>
  <c r="T26" i="43"/>
  <c r="T26" i="34"/>
  <c r="T26" i="29"/>
  <c r="T26" i="31"/>
  <c r="T26" i="15"/>
  <c r="T26" i="13"/>
  <c r="T33" i="51"/>
  <c r="T33" i="50"/>
  <c r="T33" i="8"/>
  <c r="T33" i="30"/>
  <c r="T33" i="37"/>
  <c r="T33" i="41"/>
  <c r="T33" i="34"/>
  <c r="T33" i="17"/>
  <c r="T33" i="20"/>
  <c r="T33" i="35"/>
  <c r="T10" i="20"/>
  <c r="T13" i="22"/>
  <c r="T13" i="31"/>
  <c r="T13" i="25"/>
  <c r="T13" i="8"/>
  <c r="T13" i="32"/>
  <c r="T13" i="30"/>
  <c r="T13" i="15"/>
  <c r="T13" i="27"/>
  <c r="T13" i="34"/>
  <c r="T13" i="21"/>
  <c r="T13" i="51"/>
  <c r="T13" i="24"/>
  <c r="T13" i="52"/>
  <c r="T13" i="44"/>
  <c r="T13" i="36"/>
  <c r="T13" i="17"/>
  <c r="T13" i="14"/>
  <c r="T13" i="38"/>
  <c r="T13" i="49"/>
  <c r="T13" i="35"/>
  <c r="T13" i="18"/>
  <c r="T13" i="39"/>
  <c r="T13" i="48"/>
  <c r="T13" i="20"/>
  <c r="T13" i="26"/>
  <c r="T13" i="28"/>
  <c r="T13" i="37"/>
  <c r="T13" i="19"/>
  <c r="T13" i="16"/>
  <c r="T13" i="13"/>
  <c r="T13" i="33"/>
  <c r="T13" i="29"/>
  <c r="T13" i="42"/>
  <c r="T13" i="50"/>
  <c r="T13" i="23"/>
  <c r="T13" i="43"/>
  <c r="T13" i="12"/>
  <c r="T13" i="40"/>
  <c r="T13" i="41"/>
  <c r="J40" i="20"/>
  <c r="J40" i="31"/>
  <c r="J40" i="40"/>
  <c r="J40" i="38"/>
  <c r="J40" i="29"/>
  <c r="J40" i="18"/>
  <c r="J40" i="16"/>
  <c r="J40" i="36"/>
  <c r="J40" i="52"/>
  <c r="J40" i="34"/>
  <c r="J40" i="41"/>
  <c r="J40" i="12"/>
  <c r="J40" i="13"/>
  <c r="J40" i="30"/>
  <c r="J40" i="37"/>
  <c r="J40" i="22"/>
  <c r="J40" i="39"/>
  <c r="J40" i="8"/>
  <c r="J40" i="50"/>
  <c r="J40" i="49"/>
  <c r="J40" i="19"/>
  <c r="J40" i="15"/>
  <c r="J40" i="14"/>
  <c r="J40" i="48"/>
  <c r="J40" i="17"/>
  <c r="J40" i="33"/>
  <c r="J40" i="24"/>
  <c r="J40" i="43"/>
  <c r="J40" i="32"/>
  <c r="J40" i="25"/>
  <c r="J40" i="27"/>
  <c r="J40" i="28"/>
  <c r="J40" i="44"/>
  <c r="J40" i="23"/>
  <c r="J40" i="26"/>
  <c r="J40" i="21"/>
  <c r="J40" i="42"/>
  <c r="J40" i="51"/>
  <c r="J40" i="35"/>
  <c r="J32" i="35"/>
  <c r="J32" i="48"/>
  <c r="J32" i="30"/>
  <c r="J32" i="15"/>
  <c r="J32" i="8"/>
  <c r="J32" i="25"/>
  <c r="J32" i="21"/>
  <c r="J32" i="38"/>
  <c r="J32" i="52"/>
  <c r="J32" i="51"/>
  <c r="J32" i="36"/>
  <c r="J32" i="27"/>
  <c r="J32" i="49"/>
  <c r="J32" i="23"/>
  <c r="J32" i="13"/>
  <c r="J32" i="14"/>
  <c r="J32" i="50"/>
  <c r="J32" i="24"/>
  <c r="J32" i="29"/>
  <c r="J32" i="41"/>
  <c r="J32" i="43"/>
  <c r="J32" i="33"/>
  <c r="J32" i="18"/>
  <c r="J32" i="37"/>
  <c r="J32" i="17"/>
  <c r="J32" i="28"/>
  <c r="J32" i="44"/>
  <c r="J32" i="22"/>
  <c r="J32" i="42"/>
  <c r="J32" i="34"/>
  <c r="J32" i="32"/>
  <c r="J32" i="19"/>
  <c r="J32" i="31"/>
  <c r="J32" i="20"/>
  <c r="J32" i="26"/>
  <c r="J32" i="12"/>
  <c r="J32" i="40"/>
  <c r="J32" i="16"/>
  <c r="J32" i="39"/>
  <c r="J34" i="40"/>
  <c r="J34" i="21"/>
  <c r="J34" i="31"/>
  <c r="J34" i="39"/>
  <c r="J34" i="18"/>
  <c r="J34" i="15"/>
  <c r="J34" i="13"/>
  <c r="J34" i="14"/>
  <c r="J34" i="48"/>
  <c r="J34" i="12"/>
  <c r="J34" i="36"/>
  <c r="J34" i="41"/>
  <c r="J34" i="35"/>
  <c r="J34" i="30"/>
  <c r="J34" i="32"/>
  <c r="J34" i="16"/>
  <c r="J34" i="26"/>
  <c r="J34" i="28"/>
  <c r="J34" i="42"/>
  <c r="J34" i="37"/>
  <c r="J34" i="19"/>
  <c r="J34" i="51"/>
  <c r="J34" i="33"/>
  <c r="J34" i="20"/>
  <c r="J34" i="43"/>
  <c r="J34" i="25"/>
  <c r="J34" i="52"/>
  <c r="J34" i="24"/>
  <c r="J34" i="22"/>
  <c r="J34" i="44"/>
  <c r="J34" i="17"/>
  <c r="J34" i="8"/>
  <c r="J34" i="29"/>
  <c r="J34" i="49"/>
  <c r="J34" i="27"/>
  <c r="J34" i="34"/>
  <c r="J34" i="38"/>
  <c r="J34" i="23"/>
  <c r="J34" i="50"/>
  <c r="J22" i="32"/>
  <c r="J22" i="33"/>
  <c r="J22" i="37"/>
  <c r="J22" i="16"/>
  <c r="J22" i="13"/>
  <c r="J22" i="14"/>
  <c r="J22" i="20"/>
  <c r="J22" i="49"/>
  <c r="J22" i="52"/>
  <c r="J22" i="17"/>
  <c r="J22" i="39"/>
  <c r="J22" i="36"/>
  <c r="J22" i="38"/>
  <c r="J22" i="34"/>
  <c r="J22" i="19"/>
  <c r="J22" i="23"/>
  <c r="J22" i="44"/>
  <c r="J22" i="48"/>
  <c r="J22" i="27"/>
  <c r="J22" i="40"/>
  <c r="J22" i="15"/>
  <c r="J22" i="18"/>
  <c r="J22" i="30"/>
  <c r="J22" i="25"/>
  <c r="J22" i="51"/>
  <c r="J22" i="31"/>
  <c r="J22" i="8"/>
  <c r="J22" i="21"/>
  <c r="J22" i="29"/>
  <c r="J22" i="24"/>
  <c r="J22" i="50"/>
  <c r="J22" i="22"/>
  <c r="J22" i="41"/>
  <c r="J22" i="26"/>
  <c r="J22" i="28"/>
  <c r="J22" i="35"/>
  <c r="J22" i="42"/>
  <c r="J22" i="43"/>
  <c r="J22" i="12"/>
  <c r="J25" i="42"/>
  <c r="J25" i="31"/>
  <c r="J25" i="17"/>
  <c r="J25" i="25"/>
  <c r="J25" i="49"/>
  <c r="J25" i="34"/>
  <c r="J25" i="20"/>
  <c r="J25" i="50"/>
  <c r="J25" i="44"/>
  <c r="J25" i="22"/>
  <c r="J25" i="23"/>
  <c r="J25" i="36"/>
  <c r="J25" i="33"/>
  <c r="J25" i="18"/>
  <c r="J25" i="37"/>
  <c r="J25" i="27"/>
  <c r="J25" i="39"/>
  <c r="J25" i="40"/>
  <c r="J25" i="29"/>
  <c r="J25" i="38"/>
  <c r="J25" i="24"/>
  <c r="J25" i="16"/>
  <c r="J25" i="43"/>
  <c r="J25" i="15"/>
  <c r="J25" i="52"/>
  <c r="J25" i="8"/>
  <c r="J25" i="48"/>
  <c r="J25" i="19"/>
  <c r="J25" i="32"/>
  <c r="J25" i="26"/>
  <c r="J25" i="41"/>
  <c r="J25" i="21"/>
  <c r="J25" i="35"/>
  <c r="J25" i="14"/>
  <c r="J25" i="51"/>
  <c r="J25" i="12"/>
  <c r="J25" i="13"/>
  <c r="J25" i="30"/>
  <c r="J25" i="28"/>
  <c r="AH18" i="4"/>
  <c r="F18" i="4" s="1"/>
  <c r="J11" i="12"/>
  <c r="J11" i="23"/>
  <c r="J11" i="17"/>
  <c r="J11" i="52"/>
  <c r="J11" i="25"/>
  <c r="J6" i="39"/>
  <c r="J6" i="52"/>
  <c r="J6" i="24"/>
  <c r="J6" i="19"/>
  <c r="J33" i="34"/>
  <c r="J33" i="39"/>
  <c r="J17" i="18"/>
  <c r="J17" i="16"/>
  <c r="J17" i="48"/>
  <c r="F19" i="42"/>
  <c r="G19" i="42" s="1"/>
  <c r="P19" i="32"/>
  <c r="AH30" i="4"/>
  <c r="F30" i="4" s="1"/>
  <c r="T27" i="35" s="1"/>
  <c r="N41" i="30"/>
  <c r="N41" i="34"/>
  <c r="N41" i="32"/>
  <c r="N41" i="16"/>
  <c r="N41" i="23"/>
  <c r="N41" i="48"/>
  <c r="N41" i="49"/>
  <c r="N41" i="22"/>
  <c r="N41" i="29"/>
  <c r="N41" i="12"/>
  <c r="F19" i="50"/>
  <c r="G19" i="50" s="1"/>
  <c r="P19" i="13"/>
  <c r="P19" i="24"/>
  <c r="P19" i="40"/>
  <c r="F19" i="13"/>
  <c r="G19" i="13" s="1"/>
  <c r="P19" i="16"/>
  <c r="F19" i="34"/>
  <c r="G19" i="34" s="1"/>
  <c r="P19" i="50"/>
  <c r="F19" i="48"/>
  <c r="G19" i="48" s="1"/>
  <c r="P19" i="28"/>
  <c r="P19" i="43"/>
  <c r="F19" i="20"/>
  <c r="F19" i="38"/>
  <c r="G19" i="38" s="1"/>
  <c r="G10" i="40"/>
  <c r="G27" i="30"/>
  <c r="G27" i="20"/>
  <c r="G11" i="33"/>
  <c r="N32" i="24"/>
  <c r="N32" i="39"/>
  <c r="N32" i="49"/>
  <c r="N32" i="32"/>
  <c r="N32" i="42"/>
  <c r="P11" i="8"/>
  <c r="F11" i="21"/>
  <c r="F11" i="23"/>
  <c r="G11" i="23" s="1"/>
  <c r="F11" i="27"/>
  <c r="G11" i="27" s="1"/>
  <c r="F11" i="30"/>
  <c r="G11" i="30" s="1"/>
  <c r="F11" i="35"/>
  <c r="F11" i="39"/>
  <c r="F11" i="44"/>
  <c r="G11" i="44" s="1"/>
  <c r="P11" i="17"/>
  <c r="P11" i="26"/>
  <c r="F11" i="32"/>
  <c r="G11" i="32" s="1"/>
  <c r="P11" i="35"/>
  <c r="P11" i="42"/>
  <c r="P11" i="14"/>
  <c r="P11" i="21"/>
  <c r="F11" i="20"/>
  <c r="G11" i="20" s="1"/>
  <c r="F11" i="29"/>
  <c r="G11" i="29" s="1"/>
  <c r="P11" i="32"/>
  <c r="F11" i="38"/>
  <c r="F11" i="15"/>
  <c r="G11" i="15" s="1"/>
  <c r="P11" i="19"/>
  <c r="P11" i="25"/>
  <c r="P11" i="29"/>
  <c r="P11" i="33"/>
  <c r="P11" i="37"/>
  <c r="P11" i="41"/>
  <c r="F11" i="8"/>
  <c r="G11" i="8" s="1"/>
  <c r="F11" i="16"/>
  <c r="F11" i="25"/>
  <c r="G11" i="25" s="1"/>
  <c r="P11" i="28"/>
  <c r="F11" i="34"/>
  <c r="G11" i="34" s="1"/>
  <c r="F11" i="41"/>
  <c r="P11" i="43"/>
  <c r="P11" i="16"/>
  <c r="F11" i="18"/>
  <c r="G11" i="18" s="1"/>
  <c r="P11" i="23"/>
  <c r="P11" i="31"/>
  <c r="F11" i="36"/>
  <c r="G11" i="36" s="1"/>
  <c r="P11" i="39"/>
  <c r="N20" i="49"/>
  <c r="N20" i="48"/>
  <c r="N20" i="51"/>
  <c r="AN40" i="4"/>
  <c r="H40" i="4" s="1"/>
  <c r="AN34" i="4"/>
  <c r="H34" i="4" s="1"/>
  <c r="AN32" i="4"/>
  <c r="H32" i="4" s="1"/>
  <c r="AN26" i="4"/>
  <c r="H26" i="4" s="1"/>
  <c r="AN24" i="4"/>
  <c r="H24" i="4" s="1"/>
  <c r="AN22" i="4"/>
  <c r="H22" i="4" s="1"/>
  <c r="AN18" i="4"/>
  <c r="H18" i="4" s="1"/>
  <c r="AN16" i="4"/>
  <c r="H16" i="4" s="1"/>
  <c r="AN14" i="4"/>
  <c r="H14" i="4" s="1"/>
  <c r="O29" i="4"/>
  <c r="P29" i="4" s="1"/>
  <c r="C29" i="4" s="1"/>
  <c r="P26" i="39" s="1"/>
  <c r="O24" i="4"/>
  <c r="P24" i="4" s="1"/>
  <c r="C24" i="4" s="1"/>
  <c r="O12" i="4"/>
  <c r="P12" i="4" s="1"/>
  <c r="C12" i="4" s="1"/>
  <c r="AN8" i="4"/>
  <c r="H8" i="4" s="1"/>
  <c r="AN30" i="4"/>
  <c r="H30" i="4" s="1"/>
  <c r="AH28" i="4"/>
  <c r="F28" i="4" s="1"/>
  <c r="T25" i="15" s="1"/>
  <c r="E16" i="36"/>
  <c r="E40" i="36"/>
  <c r="G40" i="36" s="1"/>
  <c r="E37" i="36"/>
  <c r="E38" i="37"/>
  <c r="E5" i="38"/>
  <c r="E23" i="38"/>
  <c r="G23" i="38" s="1"/>
  <c r="E29" i="38"/>
  <c r="G29" i="38" s="1"/>
  <c r="E29" i="44"/>
  <c r="G29" i="44" s="1"/>
  <c r="E39" i="44"/>
  <c r="G39" i="44" s="1"/>
  <c r="E10" i="44"/>
  <c r="G10" i="44" s="1"/>
  <c r="E13" i="43"/>
  <c r="E25" i="43"/>
  <c r="E32" i="43"/>
  <c r="G32" i="43" s="1"/>
  <c r="E22" i="43"/>
  <c r="E36" i="43"/>
  <c r="G36" i="43" s="1"/>
  <c r="E8" i="43"/>
  <c r="E36" i="38"/>
  <c r="G36" i="38" s="1"/>
  <c r="E29" i="43"/>
  <c r="G29" i="43" s="1"/>
  <c r="E18" i="43"/>
  <c r="E6" i="43"/>
  <c r="E30" i="44"/>
  <c r="E27" i="44"/>
  <c r="G27" i="44" s="1"/>
  <c r="E9" i="44"/>
  <c r="E42" i="44"/>
  <c r="E33" i="34"/>
  <c r="G33" i="34" s="1"/>
  <c r="E21" i="34"/>
  <c r="E7" i="34"/>
  <c r="E41" i="34"/>
  <c r="E40" i="33"/>
  <c r="G40" i="33" s="1"/>
  <c r="E28" i="33"/>
  <c r="G28" i="33" s="1"/>
  <c r="E5" i="33"/>
  <c r="G5" i="33" s="1"/>
  <c r="E26" i="32"/>
  <c r="E22" i="32"/>
  <c r="E6" i="32"/>
  <c r="E8" i="28"/>
  <c r="G8" i="28" s="1"/>
  <c r="E24" i="26"/>
  <c r="E20" i="26"/>
  <c r="E8" i="26"/>
  <c r="E5" i="26"/>
  <c r="E35" i="21"/>
  <c r="E11" i="16"/>
  <c r="E29" i="15"/>
  <c r="G29" i="15" s="1"/>
  <c r="E21" i="15"/>
  <c r="E9" i="15"/>
  <c r="E7" i="15"/>
  <c r="E40" i="14"/>
  <c r="G40" i="14" s="1"/>
  <c r="E20" i="14"/>
  <c r="E36" i="12"/>
  <c r="E44" i="12" s="1"/>
  <c r="G22" i="41"/>
  <c r="T21" i="23"/>
  <c r="T21" i="39"/>
  <c r="T21" i="22"/>
  <c r="T21" i="29"/>
  <c r="T21" i="20"/>
  <c r="T21" i="49"/>
  <c r="T27" i="33"/>
  <c r="T27" i="50"/>
  <c r="F7" i="15"/>
  <c r="P7" i="20"/>
  <c r="F7" i="34"/>
  <c r="F7" i="14"/>
  <c r="G7" i="14" s="1"/>
  <c r="F7" i="37"/>
  <c r="G7" i="37" s="1"/>
  <c r="P7" i="40"/>
  <c r="P7" i="37"/>
  <c r="F7" i="18"/>
  <c r="G7" i="18" s="1"/>
  <c r="F7" i="28"/>
  <c r="G7" i="28" s="1"/>
  <c r="P7" i="41"/>
  <c r="F7" i="32"/>
  <c r="G7" i="32" s="1"/>
  <c r="P7" i="29"/>
  <c r="F7" i="24"/>
  <c r="G7" i="24" s="1"/>
  <c r="F7" i="16"/>
  <c r="F7" i="35"/>
  <c r="G7" i="35" s="1"/>
  <c r="P7" i="33"/>
  <c r="P7" i="43"/>
  <c r="F7" i="33"/>
  <c r="G7" i="33" s="1"/>
  <c r="F7" i="41"/>
  <c r="G7" i="41" s="1"/>
  <c r="F7" i="27"/>
  <c r="P7" i="39"/>
  <c r="P7" i="18"/>
  <c r="F7" i="23"/>
  <c r="F7" i="36"/>
  <c r="G7" i="36" s="1"/>
  <c r="F7" i="26"/>
  <c r="G7" i="26" s="1"/>
  <c r="P7" i="48"/>
  <c r="F7" i="48"/>
  <c r="G7" i="48" s="1"/>
  <c r="P7" i="49"/>
  <c r="F7" i="31"/>
  <c r="G7" i="31" s="1"/>
  <c r="F7" i="21"/>
  <c r="G7" i="21" s="1"/>
  <c r="F7" i="22"/>
  <c r="G7" i="22" s="1"/>
  <c r="P7" i="35"/>
  <c r="P7" i="31"/>
  <c r="F7" i="50"/>
  <c r="G7" i="50" s="1"/>
  <c r="F7" i="51"/>
  <c r="G7" i="51" s="1"/>
  <c r="P7" i="12"/>
  <c r="F7" i="52"/>
  <c r="G7" i="52" s="1"/>
  <c r="F7" i="49"/>
  <c r="P7" i="51"/>
  <c r="P7" i="50"/>
  <c r="P7" i="17"/>
  <c r="F7" i="20"/>
  <c r="G7" i="20" s="1"/>
  <c r="P7" i="21"/>
  <c r="F7" i="39"/>
  <c r="G7" i="39" s="1"/>
  <c r="P7" i="25"/>
  <c r="P7" i="24"/>
  <c r="F7" i="43"/>
  <c r="G7" i="43" s="1"/>
  <c r="P7" i="14"/>
  <c r="F7" i="38"/>
  <c r="G7" i="38" s="1"/>
  <c r="P7" i="22"/>
  <c r="P7" i="34"/>
  <c r="P7" i="30"/>
  <c r="F7" i="8"/>
  <c r="G7" i="8" s="1"/>
  <c r="F7" i="44"/>
  <c r="G7" i="44" s="1"/>
  <c r="F7" i="19"/>
  <c r="G7" i="19" s="1"/>
  <c r="F7" i="42"/>
  <c r="G7" i="42" s="1"/>
  <c r="P7" i="19"/>
  <c r="F7" i="17"/>
  <c r="G7" i="17" s="1"/>
  <c r="P7" i="44"/>
  <c r="F7" i="25"/>
  <c r="G7" i="25" s="1"/>
  <c r="P7" i="42"/>
  <c r="F7" i="30"/>
  <c r="G7" i="30" s="1"/>
  <c r="F7" i="12"/>
  <c r="G7" i="12" s="1"/>
  <c r="P7" i="38"/>
  <c r="P7" i="52"/>
  <c r="F7" i="13"/>
  <c r="G7" i="13" s="1"/>
  <c r="P7" i="8"/>
  <c r="F7" i="29"/>
  <c r="G7" i="29" s="1"/>
  <c r="P7" i="26"/>
  <c r="P7" i="28"/>
  <c r="P7" i="36"/>
  <c r="P7" i="32"/>
  <c r="P7" i="13"/>
  <c r="F7" i="40"/>
  <c r="G7" i="40" s="1"/>
  <c r="P7" i="23"/>
  <c r="P7" i="15"/>
  <c r="P7" i="27"/>
  <c r="P7" i="16"/>
  <c r="T7" i="48"/>
  <c r="T7" i="51"/>
  <c r="T7" i="36"/>
  <c r="T7" i="19"/>
  <c r="T7" i="52"/>
  <c r="T7" i="16"/>
  <c r="T7" i="25"/>
  <c r="T7" i="35"/>
  <c r="T7" i="27"/>
  <c r="T7" i="33"/>
  <c r="T7" i="31"/>
  <c r="T7" i="37"/>
  <c r="T7" i="44"/>
  <c r="T7" i="42"/>
  <c r="T7" i="28"/>
  <c r="T7" i="18"/>
  <c r="T7" i="12"/>
  <c r="T7" i="34"/>
  <c r="T7" i="15"/>
  <c r="T7" i="22"/>
  <c r="T7" i="39"/>
  <c r="T7" i="43"/>
  <c r="T7" i="24"/>
  <c r="T7" i="14"/>
  <c r="T7" i="50"/>
  <c r="T7" i="20"/>
  <c r="T7" i="32"/>
  <c r="T7" i="49"/>
  <c r="T19" i="28"/>
  <c r="T19" i="24"/>
  <c r="T19" i="27"/>
  <c r="T19" i="32"/>
  <c r="T19" i="20"/>
  <c r="T19" i="22"/>
  <c r="T19" i="39"/>
  <c r="T19" i="36"/>
  <c r="T19" i="13"/>
  <c r="T19" i="30"/>
  <c r="T19" i="51"/>
  <c r="T19" i="18"/>
  <c r="T19" i="48"/>
  <c r="T19" i="19"/>
  <c r="T19" i="21"/>
  <c r="T19" i="15"/>
  <c r="T19" i="12"/>
  <c r="T19" i="14"/>
  <c r="T19" i="33"/>
  <c r="T19" i="17"/>
  <c r="T19" i="49"/>
  <c r="T19" i="8"/>
  <c r="T19" i="41"/>
  <c r="T19" i="34"/>
  <c r="T19" i="40"/>
  <c r="T19" i="26"/>
  <c r="T19" i="52"/>
  <c r="T19" i="50"/>
  <c r="T19" i="31"/>
  <c r="T19" i="35"/>
  <c r="T19" i="38"/>
  <c r="T19" i="44"/>
  <c r="T19" i="25"/>
  <c r="T19" i="16"/>
  <c r="T19" i="42"/>
  <c r="T19" i="43"/>
  <c r="T19" i="23"/>
  <c r="T19" i="29"/>
  <c r="T19" i="37"/>
  <c r="T25" i="44"/>
  <c r="T25" i="35"/>
  <c r="J9" i="25"/>
  <c r="J9" i="32"/>
  <c r="J9" i="38"/>
  <c r="J9" i="12"/>
  <c r="J9" i="20"/>
  <c r="J9" i="37"/>
  <c r="J9" i="24"/>
  <c r="J9" i="14"/>
  <c r="J9" i="16"/>
  <c r="J9" i="42"/>
  <c r="J9" i="51"/>
  <c r="J9" i="19"/>
  <c r="J9" i="44"/>
  <c r="J9" i="27"/>
  <c r="J9" i="23"/>
  <c r="J9" i="52"/>
  <c r="J9" i="36"/>
  <c r="J9" i="34"/>
  <c r="J9" i="21"/>
  <c r="J9" i="15"/>
  <c r="J17" i="28"/>
  <c r="J17" i="13"/>
  <c r="J17" i="37"/>
  <c r="J17" i="33"/>
  <c r="J17" i="22"/>
  <c r="F38" i="49"/>
  <c r="P38" i="31"/>
  <c r="F38" i="16"/>
  <c r="G38" i="16" s="1"/>
  <c r="P38" i="12"/>
  <c r="P38" i="14"/>
  <c r="F38" i="35"/>
  <c r="G38" i="35" s="1"/>
  <c r="P38" i="48"/>
  <c r="P38" i="39"/>
  <c r="P38" i="26"/>
  <c r="P38" i="19"/>
  <c r="P38" i="21"/>
  <c r="F38" i="14"/>
  <c r="G38" i="14" s="1"/>
  <c r="P38" i="37"/>
  <c r="F38" i="52"/>
  <c r="G38" i="52" s="1"/>
  <c r="F38" i="20"/>
  <c r="G38" i="20" s="1"/>
  <c r="F38" i="36"/>
  <c r="G38" i="36" s="1"/>
  <c r="F38" i="24"/>
  <c r="G38" i="24" s="1"/>
  <c r="F38" i="42"/>
  <c r="G38" i="42" s="1"/>
  <c r="P38" i="22"/>
  <c r="F38" i="8"/>
  <c r="P38" i="38"/>
  <c r="P23" i="12"/>
  <c r="P23" i="24"/>
  <c r="F23" i="30"/>
  <c r="G23" i="30" s="1"/>
  <c r="F23" i="21"/>
  <c r="G23" i="21" s="1"/>
  <c r="F23" i="25"/>
  <c r="G23" i="25" s="1"/>
  <c r="P23" i="43"/>
  <c r="P23" i="38"/>
  <c r="F23" i="40"/>
  <c r="G23" i="40" s="1"/>
  <c r="F23" i="34"/>
  <c r="G23" i="34" s="1"/>
  <c r="P23" i="44"/>
  <c r="P23" i="23"/>
  <c r="F23" i="27"/>
  <c r="P23" i="34"/>
  <c r="P23" i="49"/>
  <c r="P23" i="20"/>
  <c r="F23" i="51"/>
  <c r="G23" i="51" s="1"/>
  <c r="P23" i="27"/>
  <c r="P23" i="22"/>
  <c r="F23" i="42"/>
  <c r="G23" i="42" s="1"/>
  <c r="F23" i="22"/>
  <c r="G23" i="22" s="1"/>
  <c r="F23" i="50"/>
  <c r="G23" i="50" s="1"/>
  <c r="P23" i="19"/>
  <c r="F23" i="33"/>
  <c r="G23" i="33" s="1"/>
  <c r="P23" i="15"/>
  <c r="F23" i="29"/>
  <c r="G23" i="29" s="1"/>
  <c r="P23" i="18"/>
  <c r="F23" i="17"/>
  <c r="G23" i="17" s="1"/>
  <c r="P23" i="50"/>
  <c r="F23" i="13"/>
  <c r="G23" i="13" s="1"/>
  <c r="P23" i="32"/>
  <c r="F23" i="43"/>
  <c r="G23" i="43" s="1"/>
  <c r="F23" i="52"/>
  <c r="G23" i="52" s="1"/>
  <c r="F23" i="8"/>
  <c r="G23" i="8" s="1"/>
  <c r="P23" i="41"/>
  <c r="P23" i="35"/>
  <c r="P23" i="30"/>
  <c r="F23" i="44"/>
  <c r="F23" i="23"/>
  <c r="G23" i="23" s="1"/>
  <c r="F23" i="32"/>
  <c r="G23" i="32" s="1"/>
  <c r="F23" i="41"/>
  <c r="G23" i="41" s="1"/>
  <c r="P23" i="29"/>
  <c r="P23" i="21"/>
  <c r="F23" i="15"/>
  <c r="G23" i="15" s="1"/>
  <c r="F23" i="48"/>
  <c r="G23" i="48" s="1"/>
  <c r="P23" i="39"/>
  <c r="P23" i="14"/>
  <c r="F23" i="36"/>
  <c r="G23" i="36" s="1"/>
  <c r="F23" i="24"/>
  <c r="G23" i="24" s="1"/>
  <c r="P23" i="52"/>
  <c r="F23" i="18"/>
  <c r="G23" i="18" s="1"/>
  <c r="P23" i="48"/>
  <c r="F35" i="50"/>
  <c r="G35" i="50" s="1"/>
  <c r="P35" i="37"/>
  <c r="F35" i="34"/>
  <c r="P35" i="13"/>
  <c r="P35" i="24"/>
  <c r="P35" i="51"/>
  <c r="F35" i="39"/>
  <c r="G35" i="39" s="1"/>
  <c r="P35" i="48"/>
  <c r="F35" i="35"/>
  <c r="G35" i="35" s="1"/>
  <c r="F35" i="42"/>
  <c r="P35" i="17"/>
  <c r="P35" i="28"/>
  <c r="F35" i="32"/>
  <c r="G35" i="32" s="1"/>
  <c r="P35" i="36"/>
  <c r="F35" i="8"/>
  <c r="G35" i="8" s="1"/>
  <c r="F35" i="17"/>
  <c r="G35" i="17" s="1"/>
  <c r="F35" i="28"/>
  <c r="G35" i="28" s="1"/>
  <c r="F35" i="43"/>
  <c r="G35" i="43" s="1"/>
  <c r="P35" i="50"/>
  <c r="F35" i="31"/>
  <c r="G35" i="31" s="1"/>
  <c r="P35" i="34"/>
  <c r="F35" i="14"/>
  <c r="G35" i="14" s="1"/>
  <c r="F35" i="19"/>
  <c r="G35" i="19" s="1"/>
  <c r="P35" i="21"/>
  <c r="P35" i="22"/>
  <c r="P35" i="14"/>
  <c r="P35" i="25"/>
  <c r="F35" i="38"/>
  <c r="G35" i="38" s="1"/>
  <c r="P35" i="32"/>
  <c r="P35" i="41"/>
  <c r="P35" i="12"/>
  <c r="F35" i="48"/>
  <c r="G35" i="48" s="1"/>
  <c r="F35" i="41"/>
  <c r="P35" i="43"/>
  <c r="P35" i="52"/>
  <c r="P35" i="40"/>
  <c r="P35" i="39"/>
  <c r="F35" i="51"/>
  <c r="G35" i="51" s="1"/>
  <c r="F35" i="20"/>
  <c r="G35" i="20" s="1"/>
  <c r="F35" i="27"/>
  <c r="P35" i="44"/>
  <c r="F35" i="49"/>
  <c r="F35" i="52"/>
  <c r="G35" i="52" s="1"/>
  <c r="F35" i="18"/>
  <c r="G35" i="18" s="1"/>
  <c r="F35" i="23"/>
  <c r="G35" i="23" s="1"/>
  <c r="F35" i="26"/>
  <c r="G35" i="26" s="1"/>
  <c r="P35" i="26"/>
  <c r="P35" i="8"/>
  <c r="P35" i="42"/>
  <c r="F35" i="16"/>
  <c r="G35" i="16" s="1"/>
  <c r="F35" i="25"/>
  <c r="G35" i="25" s="1"/>
  <c r="P35" i="15"/>
  <c r="P35" i="30"/>
  <c r="F35" i="13"/>
  <c r="G35" i="13" s="1"/>
  <c r="P35" i="20"/>
  <c r="F35" i="44"/>
  <c r="G35" i="44" s="1"/>
  <c r="P35" i="27"/>
  <c r="J7" i="14"/>
  <c r="J7" i="36"/>
  <c r="J7" i="24"/>
  <c r="J7" i="43"/>
  <c r="J7" i="44"/>
  <c r="J7" i="32"/>
  <c r="J7" i="41"/>
  <c r="J7" i="37"/>
  <c r="J7" i="52"/>
  <c r="J7" i="19"/>
  <c r="J7" i="33"/>
  <c r="J7" i="31"/>
  <c r="J7" i="49"/>
  <c r="J7" i="34"/>
  <c r="J7" i="17"/>
  <c r="J7" i="20"/>
  <c r="J7" i="51"/>
  <c r="J7" i="35"/>
  <c r="J7" i="39"/>
  <c r="J23" i="41"/>
  <c r="J23" i="19"/>
  <c r="J23" i="44"/>
  <c r="J23" i="13"/>
  <c r="J23" i="48"/>
  <c r="J23" i="30"/>
  <c r="J23" i="14"/>
  <c r="J23" i="32"/>
  <c r="J23" i="38"/>
  <c r="J23" i="24"/>
  <c r="J23" i="33"/>
  <c r="J23" i="12"/>
  <c r="J23" i="40"/>
  <c r="J23" i="36"/>
  <c r="J23" i="28"/>
  <c r="J23" i="18"/>
  <c r="J23" i="50"/>
  <c r="J23" i="42"/>
  <c r="J23" i="21"/>
  <c r="J23" i="8"/>
  <c r="P43" i="33"/>
  <c r="P43" i="19"/>
  <c r="P43" i="12"/>
  <c r="P43" i="35"/>
  <c r="F43" i="40"/>
  <c r="G43" i="40" s="1"/>
  <c r="F43" i="41"/>
  <c r="G43" i="41" s="1"/>
  <c r="F43" i="33"/>
  <c r="G43" i="33" s="1"/>
  <c r="F43" i="26"/>
  <c r="G43" i="26" s="1"/>
  <c r="F43" i="13"/>
  <c r="G43" i="13" s="1"/>
  <c r="F43" i="17"/>
  <c r="G43" i="17" s="1"/>
  <c r="P43" i="42"/>
  <c r="P43" i="48"/>
  <c r="P43" i="38"/>
  <c r="P43" i="23"/>
  <c r="P43" i="25"/>
  <c r="P43" i="13"/>
  <c r="P29" i="24"/>
  <c r="F29" i="52"/>
  <c r="G29" i="52" s="1"/>
  <c r="P29" i="26"/>
  <c r="P14" i="8"/>
  <c r="P14" i="22"/>
  <c r="F14" i="23"/>
  <c r="P34" i="32"/>
  <c r="P34" i="41"/>
  <c r="F34" i="23"/>
  <c r="G34" i="23" s="1"/>
  <c r="F34" i="19"/>
  <c r="G34" i="19" s="1"/>
  <c r="F34" i="40"/>
  <c r="G34" i="40" s="1"/>
  <c r="P34" i="28"/>
  <c r="P34" i="18"/>
  <c r="F34" i="28"/>
  <c r="G34" i="28" s="1"/>
  <c r="P34" i="24"/>
  <c r="P34" i="26"/>
  <c r="P15" i="19"/>
  <c r="P15" i="24"/>
  <c r="F15" i="21"/>
  <c r="P15" i="31"/>
  <c r="G40" i="51"/>
  <c r="P13" i="25"/>
  <c r="P13" i="52"/>
  <c r="P13" i="38"/>
  <c r="P13" i="24"/>
  <c r="P13" i="16"/>
  <c r="P13" i="32"/>
  <c r="P13" i="22"/>
  <c r="F13" i="19"/>
  <c r="G13" i="19" s="1"/>
  <c r="F13" i="48"/>
  <c r="F13" i="49"/>
  <c r="F13" i="51"/>
  <c r="G13" i="51" s="1"/>
  <c r="F13" i="12"/>
  <c r="G13" i="12" s="1"/>
  <c r="F13" i="21"/>
  <c r="G13" i="21" s="1"/>
  <c r="F13" i="50"/>
  <c r="G13" i="50" s="1"/>
  <c r="P13" i="40"/>
  <c r="F13" i="31"/>
  <c r="G13" i="31" s="1"/>
  <c r="F13" i="16"/>
  <c r="G13" i="16" s="1"/>
  <c r="P13" i="31"/>
  <c r="G32" i="52"/>
  <c r="V30" i="44"/>
  <c r="V30" i="21"/>
  <c r="V30" i="14"/>
  <c r="V30" i="16"/>
  <c r="V30" i="20"/>
  <c r="V30" i="27"/>
  <c r="V30" i="19"/>
  <c r="V30" i="48"/>
  <c r="V30" i="43"/>
  <c r="V30" i="33"/>
  <c r="V30" i="17"/>
  <c r="V30" i="40"/>
  <c r="V30" i="23"/>
  <c r="V19" i="18"/>
  <c r="V19" i="37"/>
  <c r="V19" i="15"/>
  <c r="V19" i="51"/>
  <c r="V19" i="41"/>
  <c r="V19" i="17"/>
  <c r="G12" i="41"/>
  <c r="P30" i="21"/>
  <c r="P30" i="22"/>
  <c r="F22" i="32"/>
  <c r="G22" i="32" s="1"/>
  <c r="F22" i="51"/>
  <c r="G22" i="51" s="1"/>
  <c r="F22" i="30"/>
  <c r="G22" i="30" s="1"/>
  <c r="P25" i="52"/>
  <c r="F25" i="15"/>
  <c r="G25" i="15" s="1"/>
  <c r="F25" i="24"/>
  <c r="G25" i="24" s="1"/>
  <c r="P25" i="26"/>
  <c r="P25" i="33"/>
  <c r="P25" i="39"/>
  <c r="P25" i="44"/>
  <c r="P25" i="18"/>
  <c r="F25" i="32"/>
  <c r="G25" i="32" s="1"/>
  <c r="F25" i="22"/>
  <c r="F25" i="37"/>
  <c r="G25" i="37" s="1"/>
  <c r="N38" i="37"/>
  <c r="N38" i="33"/>
  <c r="N18" i="13"/>
  <c r="N18" i="52"/>
  <c r="P17" i="51"/>
  <c r="P12" i="49"/>
  <c r="F12" i="52"/>
  <c r="G12" i="52" s="1"/>
  <c r="P12" i="48"/>
  <c r="F12" i="51"/>
  <c r="G12" i="51" s="1"/>
  <c r="P22" i="8"/>
  <c r="F22" i="13"/>
  <c r="G22" i="13" s="1"/>
  <c r="F22" i="20"/>
  <c r="F22" i="23"/>
  <c r="G22" i="23" s="1"/>
  <c r="P22" i="28"/>
  <c r="F22" i="34"/>
  <c r="G22" i="34" s="1"/>
  <c r="F22" i="38"/>
  <c r="G22" i="38" s="1"/>
  <c r="F22" i="42"/>
  <c r="G22" i="42" s="1"/>
  <c r="P22" i="15"/>
  <c r="P22" i="12"/>
  <c r="F22" i="25"/>
  <c r="G22" i="25" s="1"/>
  <c r="P22" i="27"/>
  <c r="F22" i="33"/>
  <c r="G22" i="33" s="1"/>
  <c r="F22" i="37"/>
  <c r="G22" i="37" s="1"/>
  <c r="P22" i="44"/>
  <c r="P22" i="25"/>
  <c r="F22" i="39"/>
  <c r="G22" i="39" s="1"/>
  <c r="P22" i="50"/>
  <c r="F22" i="18"/>
  <c r="P22" i="26"/>
  <c r="F22" i="40"/>
  <c r="G22" i="40" s="1"/>
  <c r="F22" i="50"/>
  <c r="G22" i="50" s="1"/>
  <c r="F22" i="8"/>
  <c r="G22" i="8" s="1"/>
  <c r="P22" i="16"/>
  <c r="P22" i="14"/>
  <c r="F22" i="26"/>
  <c r="G22" i="26" s="1"/>
  <c r="F22" i="31"/>
  <c r="G22" i="31" s="1"/>
  <c r="P22" i="36"/>
  <c r="P22" i="40"/>
  <c r="P22" i="13"/>
  <c r="P22" i="17"/>
  <c r="F22" i="17"/>
  <c r="G22" i="17" s="1"/>
  <c r="P22" i="30"/>
  <c r="P22" i="35"/>
  <c r="F30" i="49"/>
  <c r="G30" i="49" s="1"/>
  <c r="F30" i="8"/>
  <c r="G30" i="8" s="1"/>
  <c r="P30" i="12"/>
  <c r="F30" i="19"/>
  <c r="G30" i="19" s="1"/>
  <c r="P30" i="27"/>
  <c r="F30" i="33"/>
  <c r="G30" i="33" s="1"/>
  <c r="F30" i="35"/>
  <c r="G30" i="35" s="1"/>
  <c r="F30" i="39"/>
  <c r="F30" i="42"/>
  <c r="G30" i="42" s="1"/>
  <c r="P30" i="44"/>
  <c r="F30" i="18"/>
  <c r="P30" i="26"/>
  <c r="P30" i="33"/>
  <c r="F30" i="44"/>
  <c r="F30" i="25"/>
  <c r="G30" i="25" s="1"/>
  <c r="P30" i="28"/>
  <c r="F30" i="23"/>
  <c r="G30" i="23" s="1"/>
  <c r="P30" i="24"/>
  <c r="F30" i="38"/>
  <c r="G30" i="38" s="1"/>
  <c r="P30" i="41"/>
  <c r="P30" i="29"/>
  <c r="F30" i="37"/>
  <c r="G30" i="37" s="1"/>
  <c r="P30" i="40"/>
  <c r="P30" i="51"/>
  <c r="F30" i="12"/>
  <c r="G30" i="12" s="1"/>
  <c r="P30" i="20"/>
  <c r="P30" i="34"/>
  <c r="P30" i="48"/>
  <c r="P30" i="52"/>
  <c r="F30" i="48"/>
  <c r="F11" i="52"/>
  <c r="G11" i="52" s="1"/>
  <c r="F11" i="50"/>
  <c r="G11" i="50" s="1"/>
  <c r="P11" i="13"/>
  <c r="F11" i="49"/>
  <c r="P11" i="51"/>
  <c r="P27" i="13"/>
  <c r="P27" i="48"/>
  <c r="F5" i="49"/>
  <c r="F5" i="51"/>
  <c r="G5" i="51" s="1"/>
  <c r="P5" i="12"/>
  <c r="P5" i="24"/>
  <c r="F5" i="20"/>
  <c r="G5" i="20" s="1"/>
  <c r="P5" i="13"/>
  <c r="F5" i="22"/>
  <c r="G5" i="22" s="1"/>
  <c r="F5" i="17"/>
  <c r="G5" i="17" s="1"/>
  <c r="F5" i="23"/>
  <c r="G5" i="23" s="1"/>
  <c r="P5" i="52"/>
  <c r="F5" i="48"/>
  <c r="F5" i="52"/>
  <c r="G5" i="52" s="1"/>
  <c r="P5" i="21"/>
  <c r="F5" i="13"/>
  <c r="P5" i="22"/>
  <c r="P5" i="16"/>
  <c r="F5" i="25"/>
  <c r="G5" i="25" s="1"/>
  <c r="F5" i="21"/>
  <c r="G5" i="21" s="1"/>
  <c r="N22" i="49"/>
  <c r="N22" i="52"/>
  <c r="N22" i="48"/>
  <c r="N22" i="51"/>
  <c r="N16" i="49"/>
  <c r="N16" i="52"/>
  <c r="N16" i="48"/>
  <c r="N16" i="13"/>
  <c r="P16" i="42"/>
  <c r="P16" i="26"/>
  <c r="F16" i="13"/>
  <c r="G16" i="13" s="1"/>
  <c r="F16" i="20"/>
  <c r="G16" i="20" s="1"/>
  <c r="P16" i="32"/>
  <c r="P16" i="37"/>
  <c r="P16" i="20"/>
  <c r="F16" i="17"/>
  <c r="G16" i="17" s="1"/>
  <c r="P16" i="27"/>
  <c r="F16" i="40"/>
  <c r="G16" i="40" s="1"/>
  <c r="F16" i="35"/>
  <c r="G16" i="35" s="1"/>
  <c r="F16" i="39"/>
  <c r="F16" i="44"/>
  <c r="G16" i="44" s="1"/>
  <c r="F16" i="36"/>
  <c r="P16" i="16"/>
  <c r="P16" i="38"/>
  <c r="P16" i="18"/>
  <c r="P16" i="34"/>
  <c r="P16" i="51"/>
  <c r="N10" i="50"/>
  <c r="N10" i="8"/>
  <c r="N10" i="48"/>
  <c r="N10" i="51"/>
  <c r="N8" i="49"/>
  <c r="N8" i="48"/>
  <c r="N8" i="52"/>
  <c r="E41" i="40"/>
  <c r="E36" i="36"/>
  <c r="G36" i="36" s="1"/>
  <c r="E22" i="36"/>
  <c r="E18" i="35"/>
  <c r="E11" i="35"/>
  <c r="E17" i="30"/>
  <c r="E9" i="30"/>
  <c r="E39" i="27"/>
  <c r="G39" i="27" s="1"/>
  <c r="E32" i="27"/>
  <c r="G32" i="27" s="1"/>
  <c r="E16" i="27"/>
  <c r="E7" i="27"/>
  <c r="E40" i="23"/>
  <c r="G40" i="23" s="1"/>
  <c r="E14" i="23"/>
  <c r="E7" i="23"/>
  <c r="E30" i="18"/>
  <c r="E22" i="18"/>
  <c r="E7" i="16"/>
  <c r="E32" i="14"/>
  <c r="E24" i="14"/>
  <c r="E12" i="14"/>
  <c r="E29" i="13"/>
  <c r="E26" i="13"/>
  <c r="E25" i="13"/>
  <c r="G25" i="13" s="1"/>
  <c r="E41" i="13"/>
  <c r="E5" i="13"/>
  <c r="E43" i="49"/>
  <c r="G43" i="49" s="1"/>
  <c r="E35" i="49"/>
  <c r="E27" i="49"/>
  <c r="G27" i="49" s="1"/>
  <c r="E13" i="49"/>
  <c r="E9" i="49"/>
  <c r="E36" i="49"/>
  <c r="G36" i="49" s="1"/>
  <c r="E24" i="49"/>
  <c r="E14" i="49"/>
  <c r="E6" i="49"/>
  <c r="E41" i="48"/>
  <c r="E29" i="48"/>
  <c r="G29" i="48" s="1"/>
  <c r="E21" i="48"/>
  <c r="E18" i="48"/>
  <c r="E17" i="48"/>
  <c r="E9" i="48"/>
  <c r="E40" i="48"/>
  <c r="E36" i="48"/>
  <c r="G36" i="48" s="1"/>
  <c r="E30" i="48"/>
  <c r="E26" i="48"/>
  <c r="E22" i="48"/>
  <c r="E16" i="48"/>
  <c r="E12" i="48"/>
  <c r="G12" i="48" s="1"/>
  <c r="E8" i="48"/>
  <c r="G8" i="48" s="1"/>
  <c r="E17" i="49"/>
  <c r="E25" i="49"/>
  <c r="E37" i="49"/>
  <c r="E7" i="49"/>
  <c r="E5" i="49"/>
  <c r="E41" i="49"/>
  <c r="E29" i="49"/>
  <c r="G29" i="49" s="1"/>
  <c r="E19" i="49"/>
  <c r="G19" i="49" s="1"/>
  <c r="E11" i="49"/>
  <c r="G11" i="49" s="1"/>
  <c r="E38" i="49"/>
  <c r="E28" i="49"/>
  <c r="G28" i="49" s="1"/>
  <c r="E22" i="49"/>
  <c r="E12" i="49"/>
  <c r="G12" i="49" s="1"/>
  <c r="E5" i="48"/>
  <c r="E37" i="48"/>
  <c r="E34" i="48"/>
  <c r="E33" i="48"/>
  <c r="G33" i="48" s="1"/>
  <c r="E25" i="48"/>
  <c r="G25" i="48" s="1"/>
  <c r="E13" i="48"/>
  <c r="E42" i="48"/>
  <c r="E38" i="48"/>
  <c r="E32" i="48"/>
  <c r="G32" i="48" s="1"/>
  <c r="E28" i="48"/>
  <c r="G28" i="48" s="1"/>
  <c r="E24" i="48"/>
  <c r="E20" i="48"/>
  <c r="E14" i="48"/>
  <c r="E10" i="48"/>
  <c r="G10" i="48" s="1"/>
  <c r="E6" i="48"/>
  <c r="J33" i="28" l="1"/>
  <c r="J33" i="43"/>
  <c r="T10" i="28"/>
  <c r="T22" i="52"/>
  <c r="J33" i="29"/>
  <c r="J33" i="51"/>
  <c r="J33" i="14"/>
  <c r="T10" i="39"/>
  <c r="T22" i="22"/>
  <c r="J33" i="12"/>
  <c r="J33" i="24"/>
  <c r="T10" i="40"/>
  <c r="J33" i="17"/>
  <c r="J33" i="18"/>
  <c r="T10" i="24"/>
  <c r="J28" i="36"/>
  <c r="T22" i="23"/>
  <c r="J33" i="42"/>
  <c r="J33" i="52"/>
  <c r="J33" i="27"/>
  <c r="T10" i="8"/>
  <c r="J28" i="27"/>
  <c r="T29" i="34"/>
  <c r="J33" i="33"/>
  <c r="J33" i="38"/>
  <c r="J33" i="36"/>
  <c r="T10" i="42"/>
  <c r="J28" i="41"/>
  <c r="T29" i="52"/>
  <c r="J33" i="16"/>
  <c r="J33" i="50"/>
  <c r="J33" i="41"/>
  <c r="T10" i="21"/>
  <c r="T29" i="41"/>
  <c r="G11" i="38"/>
  <c r="G38" i="29"/>
  <c r="G40" i="34"/>
  <c r="G29" i="42"/>
  <c r="G19" i="23"/>
  <c r="G38" i="8"/>
  <c r="G11" i="21"/>
  <c r="G29" i="34"/>
  <c r="G28" i="52"/>
  <c r="G12" i="8"/>
  <c r="G11" i="14"/>
  <c r="G34" i="18"/>
  <c r="E44" i="39"/>
  <c r="E44" i="21"/>
  <c r="G16" i="39"/>
  <c r="G11" i="41"/>
  <c r="G12" i="13"/>
  <c r="G35" i="41"/>
  <c r="G11" i="39"/>
  <c r="E44" i="41"/>
  <c r="G8" i="18"/>
  <c r="G39" i="23"/>
  <c r="G7" i="34"/>
  <c r="E44" i="50"/>
  <c r="G13" i="39"/>
  <c r="G5" i="34"/>
  <c r="G32" i="14"/>
  <c r="T21" i="38"/>
  <c r="T21" i="15"/>
  <c r="T21" i="44"/>
  <c r="G10" i="27"/>
  <c r="G34" i="27"/>
  <c r="N14" i="20"/>
  <c r="N14" i="18"/>
  <c r="N14" i="39"/>
  <c r="G14" i="49"/>
  <c r="N14" i="52"/>
  <c r="P26" i="18"/>
  <c r="T21" i="26"/>
  <c r="T21" i="48"/>
  <c r="G11" i="16"/>
  <c r="G36" i="27"/>
  <c r="N14" i="34"/>
  <c r="N14" i="22"/>
  <c r="N14" i="28"/>
  <c r="G15" i="19"/>
  <c r="G34" i="48"/>
  <c r="N14" i="50"/>
  <c r="F26" i="32"/>
  <c r="G26" i="32" s="1"/>
  <c r="T9" i="14"/>
  <c r="T21" i="30"/>
  <c r="T21" i="42"/>
  <c r="G43" i="8"/>
  <c r="G8" i="19"/>
  <c r="G13" i="34"/>
  <c r="N14" i="27"/>
  <c r="N14" i="32"/>
  <c r="N14" i="40"/>
  <c r="G23" i="39"/>
  <c r="N24" i="16"/>
  <c r="N24" i="26"/>
  <c r="N24" i="42"/>
  <c r="N24" i="20"/>
  <c r="N24" i="14"/>
  <c r="N24" i="25"/>
  <c r="N24" i="30"/>
  <c r="N24" i="35"/>
  <c r="N24" i="36"/>
  <c r="N24" i="39"/>
  <c r="N24" i="8"/>
  <c r="N24" i="50"/>
  <c r="N24" i="23"/>
  <c r="N24" i="31"/>
  <c r="N24" i="38"/>
  <c r="N24" i="13"/>
  <c r="N24" i="37"/>
  <c r="N24" i="29"/>
  <c r="N24" i="51"/>
  <c r="N24" i="34"/>
  <c r="N24" i="52"/>
  <c r="N24" i="49"/>
  <c r="N24" i="15"/>
  <c r="N24" i="43"/>
  <c r="N14" i="8"/>
  <c r="F26" i="16"/>
  <c r="G26" i="16" s="1"/>
  <c r="T9" i="17"/>
  <c r="T21" i="28"/>
  <c r="T21" i="34"/>
  <c r="N14" i="21"/>
  <c r="N14" i="25"/>
  <c r="N14" i="31"/>
  <c r="G23" i="19"/>
  <c r="N12" i="33"/>
  <c r="N12" i="22"/>
  <c r="N12" i="13"/>
  <c r="N12" i="15"/>
  <c r="N12" i="41"/>
  <c r="N12" i="14"/>
  <c r="N14" i="13"/>
  <c r="P26" i="30"/>
  <c r="T9" i="18"/>
  <c r="T21" i="50"/>
  <c r="T21" i="35"/>
  <c r="N14" i="16"/>
  <c r="N14" i="19"/>
  <c r="N14" i="23"/>
  <c r="G15" i="13"/>
  <c r="G15" i="40"/>
  <c r="G13" i="43"/>
  <c r="G38" i="48"/>
  <c r="N14" i="49"/>
  <c r="P26" i="48"/>
  <c r="T9" i="27"/>
  <c r="T21" i="25"/>
  <c r="T21" i="43"/>
  <c r="N14" i="42"/>
  <c r="N14" i="43"/>
  <c r="N14" i="12"/>
  <c r="G28" i="36"/>
  <c r="G13" i="29"/>
  <c r="G30" i="44"/>
  <c r="G19" i="20"/>
  <c r="E44" i="24"/>
  <c r="G28" i="39"/>
  <c r="G23" i="49"/>
  <c r="G30" i="39"/>
  <c r="G25" i="50"/>
  <c r="G25" i="40"/>
  <c r="G35" i="33"/>
  <c r="G39" i="49"/>
  <c r="G34" i="41"/>
  <c r="E44" i="29"/>
  <c r="G15" i="21"/>
  <c r="G19" i="51"/>
  <c r="G14" i="26"/>
  <c r="G39" i="38"/>
  <c r="G14" i="35"/>
  <c r="G14" i="33"/>
  <c r="G34" i="37"/>
  <c r="E44" i="17"/>
  <c r="G43" i="48"/>
  <c r="G35" i="27"/>
  <c r="G38" i="32"/>
  <c r="G10" i="19"/>
  <c r="G30" i="32"/>
  <c r="E44" i="22"/>
  <c r="G12" i="27"/>
  <c r="E44" i="25"/>
  <c r="G36" i="33"/>
  <c r="G35" i="34"/>
  <c r="E44" i="51"/>
  <c r="G23" i="44"/>
  <c r="G23" i="26"/>
  <c r="E44" i="52"/>
  <c r="G19" i="37"/>
  <c r="G16" i="36"/>
  <c r="E44" i="8"/>
  <c r="G25" i="22"/>
  <c r="E44" i="20"/>
  <c r="G5" i="38"/>
  <c r="G35" i="42"/>
  <c r="T9" i="43"/>
  <c r="G25" i="49"/>
  <c r="T9" i="25"/>
  <c r="T21" i="18"/>
  <c r="T21" i="36"/>
  <c r="T9" i="21"/>
  <c r="T21" i="13"/>
  <c r="N39" i="51"/>
  <c r="T36" i="44"/>
  <c r="G30" i="48"/>
  <c r="F16" i="41"/>
  <c r="G16" i="41" s="1"/>
  <c r="P26" i="44"/>
  <c r="T9" i="51"/>
  <c r="T9" i="34"/>
  <c r="T9" i="24"/>
  <c r="T21" i="21"/>
  <c r="T21" i="31"/>
  <c r="T26" i="25"/>
  <c r="T26" i="21"/>
  <c r="T26" i="51"/>
  <c r="T29" i="40"/>
  <c r="N14" i="14"/>
  <c r="N14" i="26"/>
  <c r="N14" i="29"/>
  <c r="N14" i="38"/>
  <c r="N14" i="36"/>
  <c r="N14" i="30"/>
  <c r="N14" i="51"/>
  <c r="N14" i="44"/>
  <c r="N14" i="48"/>
  <c r="G7" i="15"/>
  <c r="T9" i="16"/>
  <c r="T9" i="39"/>
  <c r="T9" i="42"/>
  <c r="N38" i="20"/>
  <c r="N38" i="31"/>
  <c r="N38" i="27"/>
  <c r="N38" i="43"/>
  <c r="N38" i="36"/>
  <c r="N38" i="19"/>
  <c r="N38" i="12"/>
  <c r="N38" i="16"/>
  <c r="N38" i="17"/>
  <c r="N38" i="22"/>
  <c r="N38" i="8"/>
  <c r="N38" i="28"/>
  <c r="N38" i="21"/>
  <c r="N38" i="23"/>
  <c r="N38" i="44"/>
  <c r="N38" i="34"/>
  <c r="N38" i="30"/>
  <c r="N38" i="51"/>
  <c r="N38" i="50"/>
  <c r="N38" i="39"/>
  <c r="N38" i="25"/>
  <c r="N38" i="38"/>
  <c r="N38" i="15"/>
  <c r="N38" i="40"/>
  <c r="N38" i="24"/>
  <c r="N38" i="26"/>
  <c r="N38" i="32"/>
  <c r="N38" i="42"/>
  <c r="N38" i="41"/>
  <c r="N38" i="14"/>
  <c r="N38" i="49"/>
  <c r="N38" i="29"/>
  <c r="N38" i="52"/>
  <c r="N38" i="13"/>
  <c r="N38" i="18"/>
  <c r="N38" i="35"/>
  <c r="N38" i="48"/>
  <c r="T9" i="40"/>
  <c r="E44" i="31"/>
  <c r="G36" i="16"/>
  <c r="T9" i="36"/>
  <c r="T9" i="37"/>
  <c r="T9" i="49"/>
  <c r="E44" i="42"/>
  <c r="G34" i="39"/>
  <c r="G36" i="26"/>
  <c r="T9" i="19"/>
  <c r="T9" i="52"/>
  <c r="E44" i="19"/>
  <c r="T9" i="28"/>
  <c r="T9" i="22"/>
  <c r="T25" i="14"/>
  <c r="T9" i="33"/>
  <c r="T9" i="8"/>
  <c r="T36" i="22"/>
  <c r="T22" i="38"/>
  <c r="G43" i="43"/>
  <c r="G15" i="26"/>
  <c r="G15" i="39"/>
  <c r="T9" i="32"/>
  <c r="T9" i="29"/>
  <c r="T9" i="20"/>
  <c r="T36" i="17"/>
  <c r="T22" i="48"/>
  <c r="G34" i="33"/>
  <c r="T9" i="12"/>
  <c r="T21" i="40"/>
  <c r="T21" i="24"/>
  <c r="P16" i="31"/>
  <c r="P16" i="40"/>
  <c r="T22" i="16"/>
  <c r="T9" i="30"/>
  <c r="T36" i="27"/>
  <c r="T9" i="41"/>
  <c r="T9" i="13"/>
  <c r="T21" i="16"/>
  <c r="T21" i="52"/>
  <c r="T21" i="12"/>
  <c r="N9" i="17"/>
  <c r="T36" i="19"/>
  <c r="T26" i="28"/>
  <c r="T26" i="27"/>
  <c r="T26" i="49"/>
  <c r="F41" i="30"/>
  <c r="G41" i="30" s="1"/>
  <c r="F16" i="18"/>
  <c r="G16" i="18" s="1"/>
  <c r="F16" i="34"/>
  <c r="G16" i="34" s="1"/>
  <c r="T7" i="30"/>
  <c r="T7" i="40"/>
  <c r="T9" i="44"/>
  <c r="T9" i="35"/>
  <c r="T21" i="19"/>
  <c r="T21" i="51"/>
  <c r="T21" i="17"/>
  <c r="N9" i="41"/>
  <c r="T36" i="50"/>
  <c r="T26" i="20"/>
  <c r="T26" i="8"/>
  <c r="T26" i="32"/>
  <c r="F30" i="36"/>
  <c r="G30" i="36" s="1"/>
  <c r="T22" i="32"/>
  <c r="G36" i="32"/>
  <c r="G23" i="27"/>
  <c r="T9" i="15"/>
  <c r="T9" i="23"/>
  <c r="T21" i="8"/>
  <c r="T21" i="37"/>
  <c r="T21" i="32"/>
  <c r="T36" i="18"/>
  <c r="T26" i="26"/>
  <c r="T26" i="12"/>
  <c r="T26" i="23"/>
  <c r="T36" i="51"/>
  <c r="P16" i="24"/>
  <c r="N22" i="38"/>
  <c r="N22" i="40"/>
  <c r="N22" i="17"/>
  <c r="N22" i="33"/>
  <c r="N22" i="16"/>
  <c r="N22" i="35"/>
  <c r="N22" i="42"/>
  <c r="N22" i="8"/>
  <c r="N22" i="14"/>
  <c r="N22" i="37"/>
  <c r="N22" i="43"/>
  <c r="N22" i="15"/>
  <c r="N22" i="24"/>
  <c r="N22" i="44"/>
  <c r="N22" i="26"/>
  <c r="N22" i="12"/>
  <c r="N22" i="19"/>
  <c r="N22" i="18"/>
  <c r="N22" i="23"/>
  <c r="N22" i="22"/>
  <c r="N22" i="25"/>
  <c r="N22" i="28"/>
  <c r="N22" i="27"/>
  <c r="N22" i="20"/>
  <c r="N22" i="29"/>
  <c r="N22" i="36"/>
  <c r="N22" i="31"/>
  <c r="N22" i="39"/>
  <c r="N22" i="32"/>
  <c r="N22" i="41"/>
  <c r="N22" i="34"/>
  <c r="N22" i="21"/>
  <c r="N22" i="50"/>
  <c r="N22" i="13"/>
  <c r="N22" i="30"/>
  <c r="G25" i="43"/>
  <c r="T9" i="50"/>
  <c r="G30" i="18"/>
  <c r="T9" i="48"/>
  <c r="T21" i="41"/>
  <c r="N39" i="50"/>
  <c r="G13" i="49"/>
  <c r="F16" i="32"/>
  <c r="G16" i="32" s="1"/>
  <c r="G22" i="20"/>
  <c r="F26" i="51"/>
  <c r="G26" i="51" s="1"/>
  <c r="T9" i="38"/>
  <c r="T21" i="27"/>
  <c r="T23" i="26"/>
  <c r="F16" i="15"/>
  <c r="G16" i="15" s="1"/>
  <c r="F26" i="39"/>
  <c r="G26" i="39" s="1"/>
  <c r="T7" i="41"/>
  <c r="T9" i="26"/>
  <c r="T21" i="33"/>
  <c r="T10" i="38"/>
  <c r="T36" i="30"/>
  <c r="T26" i="35"/>
  <c r="T26" i="16"/>
  <c r="F30" i="26"/>
  <c r="G30" i="26" s="1"/>
  <c r="T29" i="17"/>
  <c r="N32" i="22"/>
  <c r="N32" i="51"/>
  <c r="N32" i="28"/>
  <c r="N32" i="50"/>
  <c r="N32" i="31"/>
  <c r="N32" i="13"/>
  <c r="N32" i="8"/>
  <c r="N32" i="48"/>
  <c r="N32" i="12"/>
  <c r="N32" i="26"/>
  <c r="N32" i="37"/>
  <c r="N32" i="52"/>
  <c r="N32" i="41"/>
  <c r="N32" i="15"/>
  <c r="N32" i="29"/>
  <c r="N32" i="21"/>
  <c r="N32" i="44"/>
  <c r="N32" i="36"/>
  <c r="N32" i="14"/>
  <c r="N32" i="30"/>
  <c r="N32" i="16"/>
  <c r="N32" i="40"/>
  <c r="N32" i="20"/>
  <c r="N32" i="43"/>
  <c r="N32" i="35"/>
  <c r="N32" i="18"/>
  <c r="N32" i="19"/>
  <c r="N32" i="25"/>
  <c r="N32" i="17"/>
  <c r="N32" i="38"/>
  <c r="N32" i="34"/>
  <c r="N32" i="27"/>
  <c r="N32" i="33"/>
  <c r="N32" i="23"/>
  <c r="T25" i="49"/>
  <c r="T25" i="43"/>
  <c r="T27" i="15"/>
  <c r="T27" i="27"/>
  <c r="T27" i="28"/>
  <c r="T10" i="25"/>
  <c r="T10" i="43"/>
  <c r="T10" i="52"/>
  <c r="T10" i="19"/>
  <c r="T10" i="15"/>
  <c r="T10" i="31"/>
  <c r="T10" i="23"/>
  <c r="T10" i="41"/>
  <c r="T10" i="27"/>
  <c r="T10" i="35"/>
  <c r="T23" i="32"/>
  <c r="T23" i="13"/>
  <c r="T29" i="32"/>
  <c r="T29" i="15"/>
  <c r="T29" i="50"/>
  <c r="T29" i="44"/>
  <c r="T29" i="51"/>
  <c r="T25" i="16"/>
  <c r="T27" i="17"/>
  <c r="T27" i="34"/>
  <c r="T10" i="36"/>
  <c r="T10" i="29"/>
  <c r="T10" i="49"/>
  <c r="T10" i="18"/>
  <c r="T10" i="50"/>
  <c r="T10" i="32"/>
  <c r="T10" i="16"/>
  <c r="T10" i="26"/>
  <c r="T10" i="13"/>
  <c r="T10" i="22"/>
  <c r="T23" i="28"/>
  <c r="T29" i="30"/>
  <c r="T29" i="31"/>
  <c r="T29" i="28"/>
  <c r="T29" i="48"/>
  <c r="T29" i="16"/>
  <c r="T25" i="13"/>
  <c r="T25" i="38"/>
  <c r="T25" i="17"/>
  <c r="T25" i="8"/>
  <c r="T27" i="16"/>
  <c r="T27" i="41"/>
  <c r="T10" i="48"/>
  <c r="T10" i="51"/>
  <c r="T10" i="34"/>
  <c r="T10" i="37"/>
  <c r="T10" i="12"/>
  <c r="T10" i="33"/>
  <c r="T10" i="30"/>
  <c r="T10" i="17"/>
  <c r="T10" i="44"/>
  <c r="T23" i="50"/>
  <c r="T29" i="26"/>
  <c r="T29" i="33"/>
  <c r="T29" i="27"/>
  <c r="T29" i="8"/>
  <c r="J28" i="13"/>
  <c r="J28" i="35"/>
  <c r="J28" i="51"/>
  <c r="T23" i="41"/>
  <c r="T23" i="49"/>
  <c r="T23" i="42"/>
  <c r="T23" i="40"/>
  <c r="T23" i="20"/>
  <c r="J16" i="31"/>
  <c r="J16" i="50"/>
  <c r="J33" i="37"/>
  <c r="J33" i="26"/>
  <c r="J28" i="16"/>
  <c r="J28" i="23"/>
  <c r="J28" i="28"/>
  <c r="T23" i="15"/>
  <c r="T23" i="37"/>
  <c r="T23" i="34"/>
  <c r="T23" i="16"/>
  <c r="T23" i="31"/>
  <c r="J16" i="29"/>
  <c r="J33" i="20"/>
  <c r="J33" i="21"/>
  <c r="J28" i="37"/>
  <c r="J28" i="17"/>
  <c r="J28" i="48"/>
  <c r="T23" i="48"/>
  <c r="T23" i="52"/>
  <c r="T23" i="29"/>
  <c r="T23" i="25"/>
  <c r="J16" i="8"/>
  <c r="G25" i="31"/>
  <c r="T25" i="42"/>
  <c r="T25" i="34"/>
  <c r="T25" i="36"/>
  <c r="T25" i="50"/>
  <c r="T25" i="24"/>
  <c r="T25" i="27"/>
  <c r="T25" i="29"/>
  <c r="T25" i="19"/>
  <c r="T25" i="28"/>
  <c r="T25" i="20"/>
  <c r="T27" i="20"/>
  <c r="T27" i="25"/>
  <c r="T27" i="39"/>
  <c r="T27" i="44"/>
  <c r="T27" i="48"/>
  <c r="T27" i="51"/>
  <c r="T27" i="24"/>
  <c r="T27" i="26"/>
  <c r="T27" i="29"/>
  <c r="T27" i="31"/>
  <c r="G8" i="43"/>
  <c r="T36" i="35"/>
  <c r="T36" i="26"/>
  <c r="T36" i="14"/>
  <c r="T36" i="39"/>
  <c r="T36" i="37"/>
  <c r="T36" i="38"/>
  <c r="T36" i="16"/>
  <c r="T36" i="42"/>
  <c r="T36" i="40"/>
  <c r="T36" i="43"/>
  <c r="T33" i="19"/>
  <c r="T33" i="36"/>
  <c r="T33" i="27"/>
  <c r="T33" i="33"/>
  <c r="T33" i="16"/>
  <c r="T33" i="26"/>
  <c r="T33" i="42"/>
  <c r="T33" i="24"/>
  <c r="T33" i="40"/>
  <c r="T33" i="12"/>
  <c r="J16" i="21"/>
  <c r="J16" i="15"/>
  <c r="J16" i="28"/>
  <c r="J16" i="17"/>
  <c r="J33" i="13"/>
  <c r="J33" i="25"/>
  <c r="J33" i="40"/>
  <c r="J33" i="23"/>
  <c r="J33" i="35"/>
  <c r="J33" i="49"/>
  <c r="J33" i="31"/>
  <c r="J33" i="30"/>
  <c r="J33" i="15"/>
  <c r="J33" i="48"/>
  <c r="J33" i="44"/>
  <c r="J33" i="32"/>
  <c r="J33" i="22"/>
  <c r="J33" i="19"/>
  <c r="J28" i="49"/>
  <c r="J28" i="21"/>
  <c r="J28" i="39"/>
  <c r="J28" i="18"/>
  <c r="J28" i="33"/>
  <c r="J28" i="12"/>
  <c r="J28" i="43"/>
  <c r="J28" i="29"/>
  <c r="J28" i="38"/>
  <c r="J28" i="22"/>
  <c r="J28" i="25"/>
  <c r="J28" i="24"/>
  <c r="J28" i="26"/>
  <c r="J28" i="40"/>
  <c r="J28" i="14"/>
  <c r="J28" i="30"/>
  <c r="J28" i="34"/>
  <c r="J28" i="15"/>
  <c r="J28" i="19"/>
  <c r="J28" i="20"/>
  <c r="J28" i="31"/>
  <c r="J28" i="52"/>
  <c r="J28" i="8"/>
  <c r="J28" i="42"/>
  <c r="J28" i="32"/>
  <c r="J28" i="50"/>
  <c r="P31" i="13"/>
  <c r="F31" i="8"/>
  <c r="G31" i="8" s="1"/>
  <c r="P31" i="49"/>
  <c r="F31" i="13"/>
  <c r="G31" i="13" s="1"/>
  <c r="F31" i="26"/>
  <c r="G31" i="26" s="1"/>
  <c r="P31" i="40"/>
  <c r="P31" i="52"/>
  <c r="P31" i="16"/>
  <c r="P31" i="32"/>
  <c r="F31" i="17"/>
  <c r="G31" i="17" s="1"/>
  <c r="P31" i="19"/>
  <c r="F31" i="27"/>
  <c r="G31" i="27" s="1"/>
  <c r="F31" i="30"/>
  <c r="G31" i="30" s="1"/>
  <c r="F31" i="36"/>
  <c r="G31" i="36" s="1"/>
  <c r="P31" i="41"/>
  <c r="F31" i="16"/>
  <c r="G31" i="16" s="1"/>
  <c r="P31" i="43"/>
  <c r="P31" i="51"/>
  <c r="F31" i="14"/>
  <c r="G31" i="14" s="1"/>
  <c r="F31" i="31"/>
  <c r="G31" i="31" s="1"/>
  <c r="P31" i="48"/>
  <c r="F31" i="52"/>
  <c r="G31" i="52" s="1"/>
  <c r="P31" i="18"/>
  <c r="F31" i="38"/>
  <c r="G31" i="38" s="1"/>
  <c r="P31" i="21"/>
  <c r="F31" i="23"/>
  <c r="G31" i="23" s="1"/>
  <c r="F31" i="28"/>
  <c r="G31" i="28" s="1"/>
  <c r="F31" i="32"/>
  <c r="G31" i="32" s="1"/>
  <c r="P31" i="37"/>
  <c r="P31" i="42"/>
  <c r="F31" i="21"/>
  <c r="G31" i="21" s="1"/>
  <c r="P31" i="20"/>
  <c r="P31" i="26"/>
  <c r="P31" i="31"/>
  <c r="P31" i="34"/>
  <c r="P31" i="38"/>
  <c r="F31" i="42"/>
  <c r="G31" i="42" s="1"/>
  <c r="F31" i="48"/>
  <c r="G31" i="48" s="1"/>
  <c r="F31" i="51"/>
  <c r="G31" i="51" s="1"/>
  <c r="P31" i="22"/>
  <c r="F31" i="34"/>
  <c r="G31" i="34" s="1"/>
  <c r="P31" i="50"/>
  <c r="P31" i="12"/>
  <c r="P31" i="24"/>
  <c r="F31" i="43"/>
  <c r="G31" i="43" s="1"/>
  <c r="P31" i="14"/>
  <c r="P31" i="17"/>
  <c r="F31" i="24"/>
  <c r="G31" i="24" s="1"/>
  <c r="P31" i="33"/>
  <c r="F31" i="39"/>
  <c r="G31" i="39" s="1"/>
  <c r="P31" i="44"/>
  <c r="F31" i="22"/>
  <c r="G31" i="22" s="1"/>
  <c r="P31" i="23"/>
  <c r="P31" i="27"/>
  <c r="P31" i="30"/>
  <c r="P31" i="35"/>
  <c r="P31" i="39"/>
  <c r="F31" i="44"/>
  <c r="G31" i="44" s="1"/>
  <c r="F31" i="49"/>
  <c r="G31" i="49" s="1"/>
  <c r="F31" i="50"/>
  <c r="G31" i="50" s="1"/>
  <c r="F31" i="19"/>
  <c r="G31" i="19" s="1"/>
  <c r="F31" i="40"/>
  <c r="G31" i="40" s="1"/>
  <c r="F31" i="29"/>
  <c r="G31" i="29" s="1"/>
  <c r="F31" i="12"/>
  <c r="G31" i="12" s="1"/>
  <c r="P31" i="8"/>
  <c r="P31" i="25"/>
  <c r="F31" i="15"/>
  <c r="G31" i="15" s="1"/>
  <c r="F31" i="33"/>
  <c r="G31" i="33" s="1"/>
  <c r="F31" i="20"/>
  <c r="G31" i="20" s="1"/>
  <c r="P31" i="28"/>
  <c r="P31" i="29"/>
  <c r="F31" i="18"/>
  <c r="G31" i="18" s="1"/>
  <c r="F31" i="37"/>
  <c r="G31" i="37" s="1"/>
  <c r="F31" i="25"/>
  <c r="G31" i="25" s="1"/>
  <c r="F31" i="35"/>
  <c r="G31" i="35" s="1"/>
  <c r="P31" i="36"/>
  <c r="F31" i="41"/>
  <c r="G31" i="41" s="1"/>
  <c r="P31" i="15"/>
  <c r="J20" i="37"/>
  <c r="J20" i="27"/>
  <c r="J20" i="12"/>
  <c r="J20" i="49"/>
  <c r="J20" i="31"/>
  <c r="J20" i="33"/>
  <c r="J20" i="42"/>
  <c r="J20" i="44"/>
  <c r="J20" i="8"/>
  <c r="J20" i="29"/>
  <c r="J20" i="16"/>
  <c r="J20" i="13"/>
  <c r="J20" i="18"/>
  <c r="J20" i="38"/>
  <c r="J20" i="22"/>
  <c r="J20" i="19"/>
  <c r="J20" i="15"/>
  <c r="J20" i="35"/>
  <c r="J20" i="24"/>
  <c r="J20" i="17"/>
  <c r="J20" i="23"/>
  <c r="J20" i="14"/>
  <c r="J20" i="21"/>
  <c r="J20" i="41"/>
  <c r="J20" i="39"/>
  <c r="J20" i="36"/>
  <c r="J20" i="34"/>
  <c r="J20" i="48"/>
  <c r="J20" i="25"/>
  <c r="J20" i="28"/>
  <c r="J20" i="51"/>
  <c r="J20" i="30"/>
  <c r="J20" i="52"/>
  <c r="J20" i="43"/>
  <c r="J20" i="40"/>
  <c r="J20" i="20"/>
  <c r="J20" i="32"/>
  <c r="G13" i="48"/>
  <c r="G35" i="49"/>
  <c r="G14" i="48"/>
  <c r="T25" i="25"/>
  <c r="T25" i="23"/>
  <c r="T25" i="26"/>
  <c r="T25" i="41"/>
  <c r="T25" i="52"/>
  <c r="T25" i="51"/>
  <c r="T25" i="37"/>
  <c r="T25" i="31"/>
  <c r="T25" i="22"/>
  <c r="T27" i="14"/>
  <c r="T27" i="52"/>
  <c r="T27" i="8"/>
  <c r="T27" i="40"/>
  <c r="T27" i="12"/>
  <c r="T27" i="19"/>
  <c r="T27" i="21"/>
  <c r="T27" i="38"/>
  <c r="T27" i="23"/>
  <c r="T27" i="32"/>
  <c r="T36" i="32"/>
  <c r="T36" i="23"/>
  <c r="T36" i="33"/>
  <c r="T36" i="36"/>
  <c r="T36" i="24"/>
  <c r="T36" i="49"/>
  <c r="T36" i="52"/>
  <c r="T36" i="8"/>
  <c r="T36" i="28"/>
  <c r="T36" i="29"/>
  <c r="T33" i="21"/>
  <c r="T33" i="43"/>
  <c r="T33" i="31"/>
  <c r="T33" i="52"/>
  <c r="T33" i="22"/>
  <c r="T33" i="44"/>
  <c r="T33" i="48"/>
  <c r="T33" i="25"/>
  <c r="T33" i="29"/>
  <c r="T33" i="49"/>
  <c r="AH41" i="4"/>
  <c r="F41" i="4" s="1"/>
  <c r="J20" i="26"/>
  <c r="J16" i="41"/>
  <c r="J16" i="36"/>
  <c r="J16" i="43"/>
  <c r="J16" i="27"/>
  <c r="T22" i="34"/>
  <c r="T22" i="51"/>
  <c r="T22" i="8"/>
  <c r="T22" i="19"/>
  <c r="T22" i="12"/>
  <c r="T29" i="35"/>
  <c r="T29" i="37"/>
  <c r="T29" i="36"/>
  <c r="T29" i="22"/>
  <c r="T29" i="23"/>
  <c r="T29" i="49"/>
  <c r="T29" i="21"/>
  <c r="T29" i="13"/>
  <c r="T29" i="19"/>
  <c r="T29" i="39"/>
  <c r="T29" i="29"/>
  <c r="T29" i="38"/>
  <c r="T29" i="25"/>
  <c r="T29" i="42"/>
  <c r="T29" i="24"/>
  <c r="T29" i="43"/>
  <c r="T29" i="12"/>
  <c r="T29" i="18"/>
  <c r="T29" i="20"/>
  <c r="J8" i="48"/>
  <c r="J8" i="13"/>
  <c r="J8" i="29"/>
  <c r="J8" i="40"/>
  <c r="J8" i="32"/>
  <c r="J8" i="41"/>
  <c r="J8" i="18"/>
  <c r="J8" i="43"/>
  <c r="J8" i="42"/>
  <c r="J8" i="17"/>
  <c r="J8" i="34"/>
  <c r="J8" i="23"/>
  <c r="J8" i="15"/>
  <c r="J8" i="8"/>
  <c r="J8" i="22"/>
  <c r="J8" i="35"/>
  <c r="J8" i="36"/>
  <c r="J8" i="39"/>
  <c r="J8" i="49"/>
  <c r="J8" i="33"/>
  <c r="J8" i="19"/>
  <c r="J8" i="12"/>
  <c r="J8" i="30"/>
  <c r="J8" i="21"/>
  <c r="J8" i="28"/>
  <c r="J8" i="51"/>
  <c r="J8" i="44"/>
  <c r="J8" i="26"/>
  <c r="J8" i="37"/>
  <c r="J8" i="27"/>
  <c r="J8" i="38"/>
  <c r="J8" i="52"/>
  <c r="J8" i="16"/>
  <c r="J8" i="25"/>
  <c r="J8" i="24"/>
  <c r="J8" i="20"/>
  <c r="J8" i="14"/>
  <c r="J8" i="50"/>
  <c r="J8" i="31"/>
  <c r="J5" i="43"/>
  <c r="J5" i="35"/>
  <c r="J5" i="21"/>
  <c r="J5" i="40"/>
  <c r="J5" i="24"/>
  <c r="J5" i="41"/>
  <c r="J5" i="27"/>
  <c r="J5" i="51"/>
  <c r="J5" i="15"/>
  <c r="J5" i="32"/>
  <c r="J5" i="52"/>
  <c r="J5" i="20"/>
  <c r="J5" i="22"/>
  <c r="J5" i="42"/>
  <c r="J5" i="29"/>
  <c r="J5" i="36"/>
  <c r="J5" i="34"/>
  <c r="J5" i="19"/>
  <c r="J5" i="30"/>
  <c r="J5" i="33"/>
  <c r="J5" i="23"/>
  <c r="J5" i="12"/>
  <c r="J5" i="25"/>
  <c r="J5" i="49"/>
  <c r="J5" i="48"/>
  <c r="J5" i="18"/>
  <c r="J5" i="17"/>
  <c r="J5" i="28"/>
  <c r="J5" i="14"/>
  <c r="J5" i="26"/>
  <c r="J5" i="31"/>
  <c r="J5" i="38"/>
  <c r="J5" i="50"/>
  <c r="J5" i="37"/>
  <c r="J5" i="13"/>
  <c r="J5" i="39"/>
  <c r="J5" i="16"/>
  <c r="J5" i="44"/>
  <c r="J5" i="8"/>
  <c r="J16" i="33"/>
  <c r="J16" i="40"/>
  <c r="J16" i="12"/>
  <c r="J16" i="22"/>
  <c r="J16" i="26"/>
  <c r="J16" i="19"/>
  <c r="J16" i="44"/>
  <c r="J16" i="16"/>
  <c r="J16" i="32"/>
  <c r="J16" i="20"/>
  <c r="J16" i="24"/>
  <c r="J16" i="14"/>
  <c r="J16" i="23"/>
  <c r="J16" i="13"/>
  <c r="J16" i="42"/>
  <c r="J16" i="52"/>
  <c r="J16" i="34"/>
  <c r="J16" i="48"/>
  <c r="J16" i="35"/>
  <c r="J16" i="18"/>
  <c r="G40" i="48"/>
  <c r="G29" i="13"/>
  <c r="G14" i="23"/>
  <c r="T25" i="33"/>
  <c r="T25" i="30"/>
  <c r="T25" i="32"/>
  <c r="T25" i="48"/>
  <c r="T25" i="12"/>
  <c r="T25" i="18"/>
  <c r="T25" i="21"/>
  <c r="T25" i="39"/>
  <c r="T25" i="40"/>
  <c r="T27" i="30"/>
  <c r="T27" i="43"/>
  <c r="T27" i="22"/>
  <c r="T27" i="18"/>
  <c r="T27" i="13"/>
  <c r="T27" i="42"/>
  <c r="T27" i="37"/>
  <c r="T27" i="49"/>
  <c r="T27" i="36"/>
  <c r="G8" i="26"/>
  <c r="T36" i="15"/>
  <c r="T36" i="13"/>
  <c r="T36" i="25"/>
  <c r="T36" i="21"/>
  <c r="T36" i="41"/>
  <c r="T36" i="48"/>
  <c r="T36" i="34"/>
  <c r="T36" i="12"/>
  <c r="T36" i="31"/>
  <c r="T33" i="13"/>
  <c r="T33" i="15"/>
  <c r="T33" i="14"/>
  <c r="T33" i="32"/>
  <c r="T33" i="39"/>
  <c r="T33" i="23"/>
  <c r="T33" i="38"/>
  <c r="T33" i="18"/>
  <c r="J16" i="49"/>
  <c r="J16" i="51"/>
  <c r="J16" i="25"/>
  <c r="J16" i="37"/>
  <c r="J16" i="39"/>
  <c r="T22" i="40"/>
  <c r="T22" i="37"/>
  <c r="T22" i="33"/>
  <c r="T22" i="29"/>
  <c r="G25" i="27"/>
  <c r="P22" i="41"/>
  <c r="F22" i="48"/>
  <c r="G22" i="48" s="1"/>
  <c r="P22" i="49"/>
  <c r="P22" i="43"/>
  <c r="P22" i="39"/>
  <c r="F22" i="12"/>
  <c r="G22" i="12" s="1"/>
  <c r="P22" i="23"/>
  <c r="F22" i="27"/>
  <c r="G22" i="27" s="1"/>
  <c r="F22" i="52"/>
  <c r="G22" i="52" s="1"/>
  <c r="P22" i="18"/>
  <c r="F22" i="19"/>
  <c r="G22" i="19" s="1"/>
  <c r="P22" i="19"/>
  <c r="F22" i="22"/>
  <c r="G22" i="22" s="1"/>
  <c r="F22" i="35"/>
  <c r="G22" i="35" s="1"/>
  <c r="P22" i="31"/>
  <c r="F22" i="15"/>
  <c r="G22" i="15" s="1"/>
  <c r="P22" i="22"/>
  <c r="P22" i="24"/>
  <c r="P22" i="33"/>
  <c r="P22" i="34"/>
  <c r="F22" i="44"/>
  <c r="G22" i="44" s="1"/>
  <c r="F22" i="29"/>
  <c r="G22" i="29" s="1"/>
  <c r="F22" i="43"/>
  <c r="G22" i="43" s="1"/>
  <c r="P22" i="29"/>
  <c r="P22" i="37"/>
  <c r="P22" i="48"/>
  <c r="F22" i="21"/>
  <c r="G22" i="21" s="1"/>
  <c r="P22" i="51"/>
  <c r="P22" i="38"/>
  <c r="F22" i="14"/>
  <c r="G22" i="14" s="1"/>
  <c r="F22" i="49"/>
  <c r="G22" i="49" s="1"/>
  <c r="F22" i="28"/>
  <c r="G22" i="28" s="1"/>
  <c r="F22" i="16"/>
  <c r="G22" i="16" s="1"/>
  <c r="P22" i="21"/>
  <c r="P22" i="32"/>
  <c r="F22" i="36"/>
  <c r="P22" i="52"/>
  <c r="T14" i="26"/>
  <c r="T14" i="34"/>
  <c r="T14" i="41"/>
  <c r="T14" i="48"/>
  <c r="T14" i="31"/>
  <c r="T14" i="52"/>
  <c r="T14" i="39"/>
  <c r="T14" i="18"/>
  <c r="T14" i="28"/>
  <c r="T14" i="27"/>
  <c r="T14" i="32"/>
  <c r="T14" i="40"/>
  <c r="T14" i="13"/>
  <c r="T14" i="38"/>
  <c r="T14" i="50"/>
  <c r="T14" i="49"/>
  <c r="T14" i="24"/>
  <c r="T14" i="12"/>
  <c r="T14" i="8"/>
  <c r="T14" i="51"/>
  <c r="T14" i="43"/>
  <c r="T14" i="16"/>
  <c r="T14" i="14"/>
  <c r="T14" i="25"/>
  <c r="T14" i="20"/>
  <c r="T14" i="15"/>
  <c r="T14" i="42"/>
  <c r="T14" i="44"/>
  <c r="T14" i="17"/>
  <c r="T14" i="30"/>
  <c r="T14" i="35"/>
  <c r="T14" i="22"/>
  <c r="T14" i="21"/>
  <c r="T14" i="23"/>
  <c r="T14" i="19"/>
  <c r="T14" i="29"/>
  <c r="T14" i="33"/>
  <c r="T14" i="36"/>
  <c r="T14" i="37"/>
  <c r="T5" i="35"/>
  <c r="T5" i="32"/>
  <c r="T5" i="27"/>
  <c r="T5" i="39"/>
  <c r="T5" i="28"/>
  <c r="T5" i="29"/>
  <c r="T5" i="13"/>
  <c r="T5" i="18"/>
  <c r="T5" i="49"/>
  <c r="T5" i="34"/>
  <c r="T5" i="25"/>
  <c r="T5" i="42"/>
  <c r="T5" i="33"/>
  <c r="T5" i="31"/>
  <c r="T5" i="12"/>
  <c r="T5" i="21"/>
  <c r="T5" i="36"/>
  <c r="T5" i="24"/>
  <c r="T5" i="51"/>
  <c r="T5" i="38"/>
  <c r="T5" i="30"/>
  <c r="T5" i="16"/>
  <c r="T5" i="8"/>
  <c r="T5" i="52"/>
  <c r="T5" i="15"/>
  <c r="T5" i="20"/>
  <c r="T5" i="41"/>
  <c r="T5" i="17"/>
  <c r="T5" i="40"/>
  <c r="T5" i="14"/>
  <c r="T5" i="37"/>
  <c r="T5" i="26"/>
  <c r="T5" i="19"/>
  <c r="T5" i="48"/>
  <c r="T5" i="50"/>
  <c r="T5" i="44"/>
  <c r="T5" i="22"/>
  <c r="T5" i="43"/>
  <c r="T5" i="23"/>
  <c r="E44" i="43"/>
  <c r="N7" i="22"/>
  <c r="N7" i="25"/>
  <c r="N7" i="19"/>
  <c r="N7" i="38"/>
  <c r="N7" i="12"/>
  <c r="N7" i="32"/>
  <c r="N7" i="23"/>
  <c r="N7" i="28"/>
  <c r="N7" i="40"/>
  <c r="N7" i="44"/>
  <c r="N7" i="49"/>
  <c r="N7" i="52"/>
  <c r="N7" i="18"/>
  <c r="N7" i="20"/>
  <c r="N7" i="27"/>
  <c r="N7" i="31"/>
  <c r="N7" i="37"/>
  <c r="N7" i="41"/>
  <c r="N7" i="13"/>
  <c r="N7" i="34"/>
  <c r="N7" i="17"/>
  <c r="N7" i="30"/>
  <c r="N7" i="35"/>
  <c r="N7" i="43"/>
  <c r="N7" i="8"/>
  <c r="N7" i="51"/>
  <c r="N7" i="21"/>
  <c r="N7" i="15"/>
  <c r="N7" i="36"/>
  <c r="N7" i="29"/>
  <c r="N7" i="14"/>
  <c r="N7" i="42"/>
  <c r="N7" i="48"/>
  <c r="N7" i="26"/>
  <c r="N7" i="16"/>
  <c r="N7" i="50"/>
  <c r="N7" i="33"/>
  <c r="N7" i="24"/>
  <c r="N7" i="39"/>
  <c r="T32" i="20"/>
  <c r="T32" i="19"/>
  <c r="T32" i="37"/>
  <c r="T32" i="12"/>
  <c r="T32" i="40"/>
  <c r="T32" i="52"/>
  <c r="T32" i="49"/>
  <c r="T32" i="14"/>
  <c r="T32" i="43"/>
  <c r="T32" i="36"/>
  <c r="T32" i="50"/>
  <c r="T32" i="51"/>
  <c r="T32" i="30"/>
  <c r="T32" i="42"/>
  <c r="T32" i="44"/>
  <c r="T32" i="41"/>
  <c r="T32" i="16"/>
  <c r="T32" i="48"/>
  <c r="T32" i="25"/>
  <c r="T32" i="32"/>
  <c r="T32" i="22"/>
  <c r="T32" i="15"/>
  <c r="T32" i="27"/>
  <c r="T32" i="38"/>
  <c r="T32" i="33"/>
  <c r="T32" i="13"/>
  <c r="T32" i="17"/>
  <c r="T32" i="18"/>
  <c r="T32" i="31"/>
  <c r="T32" i="24"/>
  <c r="T32" i="8"/>
  <c r="T32" i="28"/>
  <c r="T32" i="29"/>
  <c r="T32" i="35"/>
  <c r="T32" i="34"/>
  <c r="T32" i="21"/>
  <c r="T32" i="39"/>
  <c r="T32" i="23"/>
  <c r="T32" i="26"/>
  <c r="F16" i="26"/>
  <c r="G16" i="26" s="1"/>
  <c r="P16" i="23"/>
  <c r="F16" i="50"/>
  <c r="G16" i="50" s="1"/>
  <c r="F16" i="30"/>
  <c r="G16" i="30" s="1"/>
  <c r="P16" i="28"/>
  <c r="F16" i="23"/>
  <c r="G16" i="23" s="1"/>
  <c r="F16" i="52"/>
  <c r="G16" i="52" s="1"/>
  <c r="F16" i="33"/>
  <c r="G16" i="33" s="1"/>
  <c r="P16" i="48"/>
  <c r="P16" i="8"/>
  <c r="P16" i="39"/>
  <c r="P16" i="35"/>
  <c r="F16" i="12"/>
  <c r="G16" i="12" s="1"/>
  <c r="F16" i="42"/>
  <c r="G16" i="42" s="1"/>
  <c r="P16" i="22"/>
  <c r="F16" i="8"/>
  <c r="G16" i="8" s="1"/>
  <c r="P16" i="36"/>
  <c r="P16" i="30"/>
  <c r="F16" i="16"/>
  <c r="G16" i="16" s="1"/>
  <c r="F16" i="43"/>
  <c r="G16" i="43" s="1"/>
  <c r="P16" i="14"/>
  <c r="P16" i="52"/>
  <c r="P16" i="41"/>
  <c r="F16" i="19"/>
  <c r="G16" i="19" s="1"/>
  <c r="F16" i="29"/>
  <c r="G16" i="29" s="1"/>
  <c r="F16" i="28"/>
  <c r="G16" i="28" s="1"/>
  <c r="P16" i="12"/>
  <c r="F16" i="14"/>
  <c r="G16" i="14" s="1"/>
  <c r="F16" i="48"/>
  <c r="G16" i="48" s="1"/>
  <c r="F16" i="31"/>
  <c r="F16" i="38"/>
  <c r="G16" i="38" s="1"/>
  <c r="F16" i="21"/>
  <c r="G16" i="21" s="1"/>
  <c r="P16" i="19"/>
  <c r="P16" i="25"/>
  <c r="P16" i="44"/>
  <c r="P16" i="17"/>
  <c r="P16" i="13"/>
  <c r="P16" i="49"/>
  <c r="F16" i="25"/>
  <c r="G16" i="25" s="1"/>
  <c r="F16" i="22"/>
  <c r="G16" i="22" s="1"/>
  <c r="F16" i="49"/>
  <c r="G16" i="49" s="1"/>
  <c r="P16" i="29"/>
  <c r="P16" i="43"/>
  <c r="P16" i="50"/>
  <c r="F16" i="51"/>
  <c r="G16" i="51" s="1"/>
  <c r="P16" i="21"/>
  <c r="P16" i="15"/>
  <c r="F16" i="27"/>
  <c r="G16" i="27" s="1"/>
  <c r="F16" i="37"/>
  <c r="G16" i="37" s="1"/>
  <c r="F16" i="24"/>
  <c r="G16" i="24" s="1"/>
  <c r="F30" i="15"/>
  <c r="G30" i="15" s="1"/>
  <c r="P30" i="38"/>
  <c r="F30" i="22"/>
  <c r="G30" i="22" s="1"/>
  <c r="P30" i="43"/>
  <c r="P30" i="18"/>
  <c r="P30" i="42"/>
  <c r="P30" i="32"/>
  <c r="F30" i="21"/>
  <c r="G30" i="21" s="1"/>
  <c r="F30" i="40"/>
  <c r="G30" i="40" s="1"/>
  <c r="F30" i="50"/>
  <c r="G30" i="50" s="1"/>
  <c r="F30" i="16"/>
  <c r="G30" i="16" s="1"/>
  <c r="F30" i="31"/>
  <c r="G30" i="31" s="1"/>
  <c r="P30" i="17"/>
  <c r="F30" i="51"/>
  <c r="G30" i="51" s="1"/>
  <c r="F30" i="29"/>
  <c r="G30" i="29" s="1"/>
  <c r="F30" i="41"/>
  <c r="G30" i="41" s="1"/>
  <c r="F30" i="17"/>
  <c r="G30" i="17" s="1"/>
  <c r="F30" i="13"/>
  <c r="G30" i="13" s="1"/>
  <c r="F30" i="24"/>
  <c r="G30" i="24" s="1"/>
  <c r="F30" i="34"/>
  <c r="G30" i="34" s="1"/>
  <c r="F30" i="28"/>
  <c r="G30" i="28" s="1"/>
  <c r="P30" i="36"/>
  <c r="P30" i="13"/>
  <c r="P30" i="15"/>
  <c r="G16" i="31"/>
  <c r="G15" i="22"/>
  <c r="J38" i="19"/>
  <c r="J38" i="43"/>
  <c r="J38" i="21"/>
  <c r="J38" i="15"/>
  <c r="J38" i="27"/>
  <c r="J38" i="40"/>
  <c r="J38" i="22"/>
  <c r="J38" i="12"/>
  <c r="J38" i="35"/>
  <c r="J38" i="17"/>
  <c r="J38" i="31"/>
  <c r="J38" i="8"/>
  <c r="J38" i="49"/>
  <c r="J38" i="29"/>
  <c r="J38" i="42"/>
  <c r="J38" i="26"/>
  <c r="J38" i="37"/>
  <c r="J38" i="14"/>
  <c r="J38" i="16"/>
  <c r="J38" i="32"/>
  <c r="J38" i="25"/>
  <c r="J38" i="36"/>
  <c r="J38" i="48"/>
  <c r="J38" i="20"/>
  <c r="J38" i="28"/>
  <c r="J38" i="33"/>
  <c r="J38" i="38"/>
  <c r="J38" i="13"/>
  <c r="J38" i="23"/>
  <c r="J38" i="24"/>
  <c r="J38" i="50"/>
  <c r="J38" i="44"/>
  <c r="J38" i="41"/>
  <c r="J38" i="51"/>
  <c r="J38" i="18"/>
  <c r="J38" i="34"/>
  <c r="J38" i="52"/>
  <c r="J38" i="30"/>
  <c r="J38" i="39"/>
  <c r="T22" i="17"/>
  <c r="T22" i="31"/>
  <c r="T22" i="13"/>
  <c r="T22" i="50"/>
  <c r="T22" i="25"/>
  <c r="T22" i="26"/>
  <c r="T22" i="35"/>
  <c r="T22" i="24"/>
  <c r="T22" i="21"/>
  <c r="T22" i="43"/>
  <c r="T22" i="28"/>
  <c r="T22" i="30"/>
  <c r="T22" i="49"/>
  <c r="T22" i="20"/>
  <c r="T22" i="15"/>
  <c r="T22" i="36"/>
  <c r="T22" i="27"/>
  <c r="T22" i="44"/>
  <c r="T22" i="18"/>
  <c r="T22" i="41"/>
  <c r="T23" i="27"/>
  <c r="T23" i="30"/>
  <c r="T23" i="44"/>
  <c r="T23" i="39"/>
  <c r="T23" i="17"/>
  <c r="T23" i="51"/>
  <c r="T23" i="14"/>
  <c r="T23" i="19"/>
  <c r="T23" i="21"/>
  <c r="T23" i="35"/>
  <c r="T23" i="22"/>
  <c r="T23" i="43"/>
  <c r="T23" i="8"/>
  <c r="T23" i="12"/>
  <c r="T23" i="18"/>
  <c r="T23" i="38"/>
  <c r="T23" i="33"/>
  <c r="T23" i="24"/>
  <c r="T23" i="36"/>
  <c r="T34" i="43"/>
  <c r="T34" i="31"/>
  <c r="T34" i="51"/>
  <c r="T34" i="16"/>
  <c r="T34" i="41"/>
  <c r="T34" i="27"/>
  <c r="T34" i="21"/>
  <c r="T34" i="23"/>
  <c r="T34" i="52"/>
  <c r="T34" i="49"/>
  <c r="T34" i="30"/>
  <c r="T34" i="32"/>
  <c r="T34" i="33"/>
  <c r="T34" i="26"/>
  <c r="T34" i="13"/>
  <c r="T34" i="50"/>
  <c r="T34" i="24"/>
  <c r="T34" i="28"/>
  <c r="T34" i="12"/>
  <c r="T34" i="44"/>
  <c r="T34" i="38"/>
  <c r="T34" i="37"/>
  <c r="T34" i="22"/>
  <c r="T34" i="20"/>
  <c r="T34" i="8"/>
  <c r="T34" i="34"/>
  <c r="T34" i="15"/>
  <c r="T34" i="36"/>
  <c r="T34" i="40"/>
  <c r="T34" i="42"/>
  <c r="T34" i="35"/>
  <c r="T34" i="39"/>
  <c r="T34" i="19"/>
  <c r="T34" i="14"/>
  <c r="T34" i="17"/>
  <c r="T34" i="29"/>
  <c r="T34" i="48"/>
  <c r="T34" i="25"/>
  <c r="T34" i="18"/>
  <c r="T18" i="43"/>
  <c r="T18" i="36"/>
  <c r="T18" i="37"/>
  <c r="T18" i="28"/>
  <c r="T18" i="39"/>
  <c r="T18" i="22"/>
  <c r="T18" i="44"/>
  <c r="T18" i="13"/>
  <c r="T18" i="40"/>
  <c r="T18" i="19"/>
  <c r="T18" i="24"/>
  <c r="T18" i="20"/>
  <c r="T18" i="38"/>
  <c r="T18" i="35"/>
  <c r="T18" i="33"/>
  <c r="T18" i="18"/>
  <c r="T18" i="15"/>
  <c r="T18" i="21"/>
  <c r="T18" i="48"/>
  <c r="T18" i="17"/>
  <c r="T18" i="8"/>
  <c r="T18" i="29"/>
  <c r="T18" i="16"/>
  <c r="T18" i="50"/>
  <c r="T18" i="34"/>
  <c r="T18" i="23"/>
  <c r="T18" i="25"/>
  <c r="T18" i="42"/>
  <c r="T18" i="30"/>
  <c r="T18" i="51"/>
  <c r="T18" i="14"/>
  <c r="T18" i="31"/>
  <c r="T18" i="41"/>
  <c r="T18" i="27"/>
  <c r="T18" i="32"/>
  <c r="T18" i="12"/>
  <c r="T18" i="49"/>
  <c r="T18" i="52"/>
  <c r="T18" i="26"/>
  <c r="F41" i="52"/>
  <c r="G41" i="52" s="1"/>
  <c r="P41" i="51"/>
  <c r="P41" i="41"/>
  <c r="P41" i="50"/>
  <c r="P41" i="42"/>
  <c r="P41" i="37"/>
  <c r="P41" i="33"/>
  <c r="P41" i="40"/>
  <c r="P41" i="36"/>
  <c r="P41" i="32"/>
  <c r="P41" i="27"/>
  <c r="P41" i="23"/>
  <c r="P41" i="19"/>
  <c r="P41" i="15"/>
  <c r="P41" i="8"/>
  <c r="F41" i="43"/>
  <c r="G41" i="43" s="1"/>
  <c r="F41" i="38"/>
  <c r="G41" i="38" s="1"/>
  <c r="F41" i="34"/>
  <c r="G41" i="34" s="1"/>
  <c r="F41" i="28"/>
  <c r="G41" i="28" s="1"/>
  <c r="P41" i="28"/>
  <c r="P41" i="24"/>
  <c r="P41" i="20"/>
  <c r="P41" i="16"/>
  <c r="P41" i="13"/>
  <c r="F41" i="50"/>
  <c r="G41" i="50" s="1"/>
  <c r="F41" i="41"/>
  <c r="G41" i="41" s="1"/>
  <c r="F41" i="37"/>
  <c r="G41" i="37" s="1"/>
  <c r="F41" i="33"/>
  <c r="G41" i="33" s="1"/>
  <c r="F41" i="29"/>
  <c r="G41" i="29" s="1"/>
  <c r="F41" i="26"/>
  <c r="G41" i="26" s="1"/>
  <c r="F41" i="24"/>
  <c r="G41" i="24" s="1"/>
  <c r="F41" i="20"/>
  <c r="G41" i="20" s="1"/>
  <c r="F41" i="16"/>
  <c r="G41" i="16" s="1"/>
  <c r="F41" i="13"/>
  <c r="F41" i="21"/>
  <c r="G41" i="21" s="1"/>
  <c r="P41" i="52"/>
  <c r="F41" i="51"/>
  <c r="G41" i="51" s="1"/>
  <c r="P41" i="44"/>
  <c r="P41" i="48"/>
  <c r="P41" i="43"/>
  <c r="P41" i="39"/>
  <c r="P41" i="35"/>
  <c r="P41" i="49"/>
  <c r="P41" i="38"/>
  <c r="P41" i="34"/>
  <c r="P41" i="31"/>
  <c r="P41" i="25"/>
  <c r="P41" i="21"/>
  <c r="P41" i="17"/>
  <c r="P41" i="12"/>
  <c r="F41" i="49"/>
  <c r="G41" i="49" s="1"/>
  <c r="F41" i="42"/>
  <c r="G41" i="42" s="1"/>
  <c r="F41" i="40"/>
  <c r="G41" i="40" s="1"/>
  <c r="F41" i="36"/>
  <c r="G41" i="36" s="1"/>
  <c r="F41" i="32"/>
  <c r="G41" i="32" s="1"/>
  <c r="P41" i="29"/>
  <c r="P41" i="26"/>
  <c r="P41" i="22"/>
  <c r="P41" i="18"/>
  <c r="P41" i="14"/>
  <c r="F41" i="48"/>
  <c r="G41" i="48" s="1"/>
  <c r="F41" i="44"/>
  <c r="G41" i="44" s="1"/>
  <c r="F41" i="39"/>
  <c r="G41" i="39" s="1"/>
  <c r="F41" i="35"/>
  <c r="G41" i="35" s="1"/>
  <c r="F41" i="31"/>
  <c r="G41" i="31" s="1"/>
  <c r="F41" i="27"/>
  <c r="G41" i="27" s="1"/>
  <c r="F41" i="25"/>
  <c r="G41" i="25" s="1"/>
  <c r="F41" i="22"/>
  <c r="G41" i="22" s="1"/>
  <c r="F41" i="18"/>
  <c r="G41" i="18" s="1"/>
  <c r="F41" i="14"/>
  <c r="G41" i="14" s="1"/>
  <c r="F41" i="23"/>
  <c r="G41" i="23" s="1"/>
  <c r="F41" i="19"/>
  <c r="G41" i="19" s="1"/>
  <c r="F41" i="15"/>
  <c r="G41" i="15" s="1"/>
  <c r="F41" i="12"/>
  <c r="G41" i="12" s="1"/>
  <c r="F41" i="8"/>
  <c r="G41" i="8" s="1"/>
  <c r="F41" i="17"/>
  <c r="G41" i="17" s="1"/>
  <c r="P44" i="42"/>
  <c r="P44" i="41"/>
  <c r="P44" i="34"/>
  <c r="P44" i="33"/>
  <c r="P44" i="24"/>
  <c r="P44" i="18"/>
  <c r="F44" i="48"/>
  <c r="F44" i="39"/>
  <c r="F44" i="31"/>
  <c r="P44" i="31"/>
  <c r="P44" i="21"/>
  <c r="P44" i="12"/>
  <c r="F44" i="40"/>
  <c r="F44" i="32"/>
  <c r="F44" i="21"/>
  <c r="F44" i="12"/>
  <c r="F44" i="20"/>
  <c r="F44" i="13"/>
  <c r="P44" i="43"/>
  <c r="P44" i="44"/>
  <c r="P44" i="36"/>
  <c r="P44" i="35"/>
  <c r="P44" i="26"/>
  <c r="P44" i="20"/>
  <c r="P44" i="13"/>
  <c r="F44" i="41"/>
  <c r="F44" i="33"/>
  <c r="F44" i="25"/>
  <c r="P44" i="25"/>
  <c r="P44" i="15"/>
  <c r="F44" i="42"/>
  <c r="F44" i="34"/>
  <c r="F44" i="23"/>
  <c r="F44" i="15"/>
  <c r="F44" i="22"/>
  <c r="F44" i="14"/>
  <c r="F44" i="52"/>
  <c r="F44" i="30"/>
  <c r="P44" i="48"/>
  <c r="P44" i="40"/>
  <c r="P44" i="32"/>
  <c r="P44" i="16"/>
  <c r="F44" i="37"/>
  <c r="P44" i="29"/>
  <c r="F44" i="49"/>
  <c r="F44" i="28"/>
  <c r="F44" i="8"/>
  <c r="F44" i="51"/>
  <c r="P44" i="51"/>
  <c r="P44" i="37"/>
  <c r="P44" i="22"/>
  <c r="F44" i="44"/>
  <c r="F44" i="27"/>
  <c r="P44" i="17"/>
  <c r="F44" i="36"/>
  <c r="F44" i="17"/>
  <c r="F44" i="16"/>
  <c r="P44" i="30"/>
  <c r="P44" i="8"/>
  <c r="P44" i="49"/>
  <c r="P44" i="39"/>
  <c r="P44" i="23"/>
  <c r="F44" i="50"/>
  <c r="F44" i="29"/>
  <c r="P44" i="19"/>
  <c r="F44" i="38"/>
  <c r="F44" i="19"/>
  <c r="F44" i="18"/>
  <c r="P44" i="50"/>
  <c r="P44" i="38"/>
  <c r="P44" i="28"/>
  <c r="P44" i="14"/>
  <c r="F44" i="35"/>
  <c r="P44" i="27"/>
  <c r="F44" i="43"/>
  <c r="F44" i="26"/>
  <c r="F44" i="24"/>
  <c r="P44" i="52"/>
  <c r="F17" i="17"/>
  <c r="G17" i="17" s="1"/>
  <c r="F17" i="21"/>
  <c r="G17" i="21" s="1"/>
  <c r="P17" i="25"/>
  <c r="P17" i="34"/>
  <c r="P17" i="40"/>
  <c r="F17" i="28"/>
  <c r="G17" i="28" s="1"/>
  <c r="F17" i="36"/>
  <c r="G17" i="36" s="1"/>
  <c r="F17" i="8"/>
  <c r="G17" i="8" s="1"/>
  <c r="P17" i="19"/>
  <c r="P17" i="12"/>
  <c r="F17" i="31"/>
  <c r="G17" i="31" s="1"/>
  <c r="F17" i="38"/>
  <c r="G17" i="38" s="1"/>
  <c r="P17" i="43"/>
  <c r="P17" i="32"/>
  <c r="P17" i="41"/>
  <c r="P17" i="15"/>
  <c r="F17" i="19"/>
  <c r="G17" i="19" s="1"/>
  <c r="F17" i="24"/>
  <c r="G17" i="24" s="1"/>
  <c r="F17" i="30"/>
  <c r="G17" i="30" s="1"/>
  <c r="F17" i="39"/>
  <c r="G17" i="39" s="1"/>
  <c r="F17" i="43"/>
  <c r="G17" i="43" s="1"/>
  <c r="F17" i="33"/>
  <c r="G17" i="33" s="1"/>
  <c r="P17" i="8"/>
  <c r="F17" i="18"/>
  <c r="G17" i="18" s="1"/>
  <c r="P17" i="23"/>
  <c r="F17" i="34"/>
  <c r="G17" i="34" s="1"/>
  <c r="F17" i="44"/>
  <c r="G17" i="44" s="1"/>
  <c r="F17" i="41"/>
  <c r="G17" i="41" s="1"/>
  <c r="P17" i="18"/>
  <c r="F17" i="26"/>
  <c r="G17" i="26" s="1"/>
  <c r="P17" i="36"/>
  <c r="F17" i="16"/>
  <c r="G17" i="16" s="1"/>
  <c r="P17" i="22"/>
  <c r="P17" i="24"/>
  <c r="P17" i="17"/>
  <c r="P17" i="21"/>
  <c r="P17" i="14"/>
  <c r="F17" i="35"/>
  <c r="G17" i="35" s="1"/>
  <c r="F17" i="42"/>
  <c r="G17" i="42" s="1"/>
  <c r="P17" i="28"/>
  <c r="F17" i="37"/>
  <c r="G17" i="37" s="1"/>
  <c r="F17" i="15"/>
  <c r="G17" i="15" s="1"/>
  <c r="F17" i="20"/>
  <c r="G17" i="20" s="1"/>
  <c r="F17" i="22"/>
  <c r="G17" i="22" s="1"/>
  <c r="P17" i="27"/>
  <c r="P17" i="39"/>
  <c r="P17" i="26"/>
  <c r="F17" i="12"/>
  <c r="G17" i="12" s="1"/>
  <c r="F17" i="23"/>
  <c r="G17" i="23" s="1"/>
  <c r="F17" i="14"/>
  <c r="G17" i="14" s="1"/>
  <c r="F17" i="25"/>
  <c r="G17" i="25" s="1"/>
  <c r="P17" i="35"/>
  <c r="P17" i="29"/>
  <c r="P17" i="20"/>
  <c r="P17" i="16"/>
  <c r="F17" i="27"/>
  <c r="G17" i="27" s="1"/>
  <c r="P17" i="30"/>
  <c r="P17" i="42"/>
  <c r="P17" i="33"/>
  <c r="F17" i="40"/>
  <c r="G17" i="40" s="1"/>
  <c r="F17" i="32"/>
  <c r="G17" i="32" s="1"/>
  <c r="P17" i="38"/>
  <c r="F17" i="29"/>
  <c r="G17" i="29" s="1"/>
  <c r="P17" i="31"/>
  <c r="P17" i="44"/>
  <c r="P17" i="37"/>
  <c r="P17" i="48"/>
  <c r="F17" i="52"/>
  <c r="G17" i="52" s="1"/>
  <c r="P17" i="52"/>
  <c r="F17" i="13"/>
  <c r="G17" i="13" s="1"/>
  <c r="F17" i="48"/>
  <c r="G17" i="48" s="1"/>
  <c r="F17" i="50"/>
  <c r="G17" i="50" s="1"/>
  <c r="F17" i="49"/>
  <c r="G17" i="49" s="1"/>
  <c r="P17" i="49"/>
  <c r="F17" i="51"/>
  <c r="G17" i="51" s="1"/>
  <c r="P17" i="13"/>
  <c r="F24" i="12"/>
  <c r="G24" i="12" s="1"/>
  <c r="P24" i="13"/>
  <c r="F24" i="48"/>
  <c r="F24" i="30"/>
  <c r="G24" i="30" s="1"/>
  <c r="F24" i="25"/>
  <c r="G24" i="25" s="1"/>
  <c r="F24" i="19"/>
  <c r="G24" i="19" s="1"/>
  <c r="P24" i="20"/>
  <c r="P24" i="26"/>
  <c r="P24" i="21"/>
  <c r="P24" i="17"/>
  <c r="P24" i="23"/>
  <c r="P24" i="25"/>
  <c r="P24" i="31"/>
  <c r="F24" i="41"/>
  <c r="G24" i="41" s="1"/>
  <c r="F24" i="32"/>
  <c r="G24" i="32" s="1"/>
  <c r="P24" i="51"/>
  <c r="F24" i="40"/>
  <c r="G24" i="40" s="1"/>
  <c r="F24" i="50"/>
  <c r="G24" i="50" s="1"/>
  <c r="F24" i="51"/>
  <c r="G24" i="51" s="1"/>
  <c r="F24" i="31"/>
  <c r="G24" i="31" s="1"/>
  <c r="F24" i="26"/>
  <c r="G24" i="26" s="1"/>
  <c r="P24" i="36"/>
  <c r="F24" i="37"/>
  <c r="G24" i="37" s="1"/>
  <c r="P24" i="19"/>
  <c r="F24" i="28"/>
  <c r="G24" i="28" s="1"/>
  <c r="F24" i="21"/>
  <c r="G24" i="21" s="1"/>
  <c r="F24" i="22"/>
  <c r="G24" i="22" s="1"/>
  <c r="F24" i="8"/>
  <c r="G24" i="8" s="1"/>
  <c r="P24" i="48"/>
  <c r="P24" i="41"/>
  <c r="P24" i="37"/>
  <c r="P24" i="18"/>
  <c r="F24" i="23"/>
  <c r="G24" i="23" s="1"/>
  <c r="F24" i="49"/>
  <c r="P24" i="30"/>
  <c r="F24" i="16"/>
  <c r="G24" i="16" s="1"/>
  <c r="F24" i="44"/>
  <c r="G24" i="44" s="1"/>
  <c r="F24" i="36"/>
  <c r="G24" i="36" s="1"/>
  <c r="P24" i="44"/>
  <c r="F24" i="38"/>
  <c r="G24" i="38" s="1"/>
  <c r="F24" i="29"/>
  <c r="G24" i="29" s="1"/>
  <c r="F24" i="17"/>
  <c r="G24" i="17" s="1"/>
  <c r="P24" i="14"/>
  <c r="F24" i="27"/>
  <c r="G24" i="27" s="1"/>
  <c r="P24" i="38"/>
  <c r="P24" i="24"/>
  <c r="F24" i="24"/>
  <c r="G24" i="24" s="1"/>
  <c r="P24" i="35"/>
  <c r="F24" i="18"/>
  <c r="G24" i="18" s="1"/>
  <c r="P24" i="52"/>
  <c r="F24" i="39"/>
  <c r="G24" i="39" s="1"/>
  <c r="P24" i="39"/>
  <c r="P24" i="28"/>
  <c r="F24" i="33"/>
  <c r="G24" i="33" s="1"/>
  <c r="P24" i="27"/>
  <c r="F24" i="34"/>
  <c r="G24" i="34" s="1"/>
  <c r="P24" i="33"/>
  <c r="P24" i="43"/>
  <c r="P24" i="22"/>
  <c r="P24" i="40"/>
  <c r="P24" i="49"/>
  <c r="F24" i="42"/>
  <c r="G24" i="42" s="1"/>
  <c r="P24" i="15"/>
  <c r="P24" i="32"/>
  <c r="P24" i="12"/>
  <c r="F24" i="20"/>
  <c r="G24" i="20" s="1"/>
  <c r="F24" i="35"/>
  <c r="G24" i="35" s="1"/>
  <c r="P24" i="16"/>
  <c r="F24" i="52"/>
  <c r="G24" i="52" s="1"/>
  <c r="F24" i="15"/>
  <c r="G24" i="15" s="1"/>
  <c r="P24" i="8"/>
  <c r="P24" i="50"/>
  <c r="F24" i="13"/>
  <c r="G24" i="13" s="1"/>
  <c r="F24" i="14"/>
  <c r="G24" i="14" s="1"/>
  <c r="P24" i="29"/>
  <c r="P24" i="34"/>
  <c r="F24" i="43"/>
  <c r="G24" i="43" s="1"/>
  <c r="P24" i="42"/>
  <c r="T7" i="38"/>
  <c r="T7" i="8"/>
  <c r="T7" i="26"/>
  <c r="T7" i="13"/>
  <c r="T7" i="21"/>
  <c r="T7" i="23"/>
  <c r="T7" i="17"/>
  <c r="G24" i="48"/>
  <c r="G24" i="49"/>
  <c r="G41" i="13"/>
  <c r="F42" i="52"/>
  <c r="G42" i="52" s="1"/>
  <c r="P42" i="52"/>
  <c r="F42" i="51"/>
  <c r="G42" i="51" s="1"/>
  <c r="P42" i="48"/>
  <c r="P42" i="50"/>
  <c r="P42" i="42"/>
  <c r="P42" i="38"/>
  <c r="P42" i="34"/>
  <c r="P42" i="51"/>
  <c r="P42" i="41"/>
  <c r="P42" i="37"/>
  <c r="P42" i="33"/>
  <c r="P42" i="28"/>
  <c r="P42" i="24"/>
  <c r="P42" i="20"/>
  <c r="P42" i="16"/>
  <c r="P42" i="13"/>
  <c r="F42" i="50"/>
  <c r="G42" i="50" s="1"/>
  <c r="F42" i="41"/>
  <c r="G42" i="41" s="1"/>
  <c r="F42" i="37"/>
  <c r="G42" i="37" s="1"/>
  <c r="F42" i="33"/>
  <c r="G42" i="33" s="1"/>
  <c r="F42" i="29"/>
  <c r="G42" i="29" s="1"/>
  <c r="F42" i="26"/>
  <c r="G42" i="26" s="1"/>
  <c r="P42" i="31"/>
  <c r="P42" i="25"/>
  <c r="P42" i="21"/>
  <c r="P42" i="17"/>
  <c r="P42" i="12"/>
  <c r="F42" i="49"/>
  <c r="G42" i="49" s="1"/>
  <c r="F42" i="42"/>
  <c r="G42" i="42" s="1"/>
  <c r="F42" i="38"/>
  <c r="G42" i="38" s="1"/>
  <c r="F42" i="34"/>
  <c r="G42" i="34" s="1"/>
  <c r="F42" i="28"/>
  <c r="G42" i="28" s="1"/>
  <c r="F42" i="21"/>
  <c r="G42" i="21" s="1"/>
  <c r="F42" i="17"/>
  <c r="G42" i="17" s="1"/>
  <c r="F42" i="12"/>
  <c r="G42" i="12" s="1"/>
  <c r="F42" i="24"/>
  <c r="G42" i="24" s="1"/>
  <c r="F42" i="20"/>
  <c r="G42" i="20" s="1"/>
  <c r="F42" i="16"/>
  <c r="G42" i="16" s="1"/>
  <c r="F42" i="13"/>
  <c r="G42" i="13" s="1"/>
  <c r="P42" i="49"/>
  <c r="P42" i="43"/>
  <c r="P42" i="40"/>
  <c r="P42" i="36"/>
  <c r="P42" i="32"/>
  <c r="P42" i="44"/>
  <c r="P42" i="39"/>
  <c r="P42" i="35"/>
  <c r="P42" i="29"/>
  <c r="P42" i="26"/>
  <c r="P42" i="22"/>
  <c r="P42" i="18"/>
  <c r="P42" i="14"/>
  <c r="F42" i="48"/>
  <c r="G42" i="48" s="1"/>
  <c r="F42" i="44"/>
  <c r="G42" i="44" s="1"/>
  <c r="F42" i="39"/>
  <c r="G42" i="39" s="1"/>
  <c r="F42" i="35"/>
  <c r="G42" i="35" s="1"/>
  <c r="F42" i="31"/>
  <c r="G42" i="31" s="1"/>
  <c r="F42" i="27"/>
  <c r="G42" i="27" s="1"/>
  <c r="F42" i="25"/>
  <c r="G42" i="25" s="1"/>
  <c r="P42" i="27"/>
  <c r="P42" i="23"/>
  <c r="P42" i="19"/>
  <c r="P42" i="15"/>
  <c r="P42" i="8"/>
  <c r="F42" i="43"/>
  <c r="G42" i="43" s="1"/>
  <c r="F42" i="40"/>
  <c r="G42" i="40" s="1"/>
  <c r="F42" i="36"/>
  <c r="G42" i="36" s="1"/>
  <c r="F42" i="32"/>
  <c r="G42" i="32" s="1"/>
  <c r="F42" i="23"/>
  <c r="G42" i="23" s="1"/>
  <c r="F42" i="19"/>
  <c r="G42" i="19" s="1"/>
  <c r="F42" i="15"/>
  <c r="G42" i="15" s="1"/>
  <c r="F42" i="8"/>
  <c r="G42" i="8" s="1"/>
  <c r="F42" i="22"/>
  <c r="G42" i="22" s="1"/>
  <c r="F42" i="18"/>
  <c r="G42" i="18" s="1"/>
  <c r="F42" i="14"/>
  <c r="G42" i="14" s="1"/>
  <c r="F42" i="30"/>
  <c r="G42" i="30" s="1"/>
  <c r="P42" i="30"/>
  <c r="P6" i="24"/>
  <c r="F6" i="28"/>
  <c r="G6" i="28" s="1"/>
  <c r="P6" i="36"/>
  <c r="F6" i="40"/>
  <c r="G6" i="40" s="1"/>
  <c r="P6" i="44"/>
  <c r="F6" i="49"/>
  <c r="G6" i="49" s="1"/>
  <c r="P6" i="12"/>
  <c r="F6" i="19"/>
  <c r="G6" i="19" s="1"/>
  <c r="F6" i="22"/>
  <c r="G6" i="22" s="1"/>
  <c r="F6" i="26"/>
  <c r="G6" i="26" s="1"/>
  <c r="F6" i="36"/>
  <c r="G6" i="36" s="1"/>
  <c r="F6" i="38"/>
  <c r="G6" i="38" s="1"/>
  <c r="P6" i="40"/>
  <c r="F6" i="43"/>
  <c r="F6" i="52"/>
  <c r="G6" i="52" s="1"/>
  <c r="P6" i="18"/>
  <c r="F6" i="27"/>
  <c r="G6" i="27" s="1"/>
  <c r="F6" i="34"/>
  <c r="G6" i="34" s="1"/>
  <c r="F6" i="23"/>
  <c r="G6" i="23" s="1"/>
  <c r="P6" i="31"/>
  <c r="P6" i="8"/>
  <c r="F6" i="17"/>
  <c r="G6" i="17" s="1"/>
  <c r="P6" i="19"/>
  <c r="P6" i="22"/>
  <c r="P6" i="29"/>
  <c r="F6" i="31"/>
  <c r="G6" i="31" s="1"/>
  <c r="P6" i="30"/>
  <c r="P6" i="42"/>
  <c r="P6" i="43"/>
  <c r="F6" i="51"/>
  <c r="G6" i="51" s="1"/>
  <c r="P6" i="51"/>
  <c r="P6" i="17"/>
  <c r="F6" i="24"/>
  <c r="G6" i="24" s="1"/>
  <c r="F6" i="25"/>
  <c r="G6" i="25" s="1"/>
  <c r="P6" i="32"/>
  <c r="F6" i="30"/>
  <c r="G6" i="30" s="1"/>
  <c r="F6" i="39"/>
  <c r="G6" i="39" s="1"/>
  <c r="F6" i="42"/>
  <c r="G6" i="42" s="1"/>
  <c r="F6" i="50"/>
  <c r="G6" i="50" s="1"/>
  <c r="P6" i="13"/>
  <c r="F6" i="14"/>
  <c r="G6" i="14" s="1"/>
  <c r="F6" i="37"/>
  <c r="G6" i="37" s="1"/>
  <c r="P6" i="39"/>
  <c r="P6" i="33"/>
  <c r="P6" i="35"/>
  <c r="F6" i="12"/>
  <c r="G6" i="12" s="1"/>
  <c r="F6" i="21"/>
  <c r="G6" i="21" s="1"/>
  <c r="P6" i="26"/>
  <c r="P6" i="38"/>
  <c r="P6" i="49"/>
  <c r="P6" i="20"/>
  <c r="F6" i="29"/>
  <c r="G6" i="29" s="1"/>
  <c r="F6" i="44"/>
  <c r="G6" i="44" s="1"/>
  <c r="P6" i="52"/>
  <c r="P6" i="16"/>
  <c r="P6" i="41"/>
  <c r="P6" i="15"/>
  <c r="F6" i="20"/>
  <c r="G6" i="20" s="1"/>
  <c r="P6" i="37"/>
  <c r="P6" i="21"/>
  <c r="F6" i="41"/>
  <c r="G6" i="41" s="1"/>
  <c r="P6" i="25"/>
  <c r="F6" i="18"/>
  <c r="G6" i="18" s="1"/>
  <c r="F6" i="15"/>
  <c r="G6" i="15" s="1"/>
  <c r="F6" i="33"/>
  <c r="G6" i="33" s="1"/>
  <c r="F6" i="48"/>
  <c r="G6" i="48" s="1"/>
  <c r="F6" i="13"/>
  <c r="G6" i="13" s="1"/>
  <c r="P6" i="14"/>
  <c r="P6" i="34"/>
  <c r="P6" i="48"/>
  <c r="F6" i="8"/>
  <c r="G6" i="8" s="1"/>
  <c r="P6" i="28"/>
  <c r="F6" i="32"/>
  <c r="G6" i="32" s="1"/>
  <c r="P6" i="50"/>
  <c r="P6" i="27"/>
  <c r="F6" i="16"/>
  <c r="G6" i="16" s="1"/>
  <c r="F6" i="35"/>
  <c r="G6" i="35" s="1"/>
  <c r="P6" i="23"/>
  <c r="P20" i="49"/>
  <c r="F20" i="18"/>
  <c r="G20" i="18" s="1"/>
  <c r="P20" i="20"/>
  <c r="P20" i="29"/>
  <c r="F20" i="37"/>
  <c r="G20" i="37" s="1"/>
  <c r="F20" i="14"/>
  <c r="G20" i="14" s="1"/>
  <c r="P20" i="26"/>
  <c r="F20" i="35"/>
  <c r="G20" i="35" s="1"/>
  <c r="F20" i="41"/>
  <c r="G20" i="41" s="1"/>
  <c r="F20" i="13"/>
  <c r="G20" i="13" s="1"/>
  <c r="F20" i="17"/>
  <c r="G20" i="17" s="1"/>
  <c r="P20" i="16"/>
  <c r="P20" i="19"/>
  <c r="P20" i="22"/>
  <c r="F20" i="27"/>
  <c r="G20" i="27" s="1"/>
  <c r="F20" i="31"/>
  <c r="G20" i="31" s="1"/>
  <c r="P20" i="32"/>
  <c r="P20" i="35"/>
  <c r="F20" i="36"/>
  <c r="G20" i="36" s="1"/>
  <c r="P20" i="38"/>
  <c r="P20" i="41"/>
  <c r="F20" i="43"/>
  <c r="G20" i="43" s="1"/>
  <c r="P20" i="14"/>
  <c r="F20" i="16"/>
  <c r="G20" i="16" s="1"/>
  <c r="F20" i="19"/>
  <c r="G20" i="19" s="1"/>
  <c r="P20" i="21"/>
  <c r="F20" i="26"/>
  <c r="G20" i="26" s="1"/>
  <c r="F20" i="29"/>
  <c r="G20" i="29" s="1"/>
  <c r="F20" i="32"/>
  <c r="G20" i="32" s="1"/>
  <c r="P20" i="34"/>
  <c r="F20" i="24"/>
  <c r="G20" i="24" s="1"/>
  <c r="F20" i="38"/>
  <c r="G20" i="38" s="1"/>
  <c r="P20" i="40"/>
  <c r="F20" i="44"/>
  <c r="G20" i="44" s="1"/>
  <c r="F20" i="8"/>
  <c r="G20" i="8" s="1"/>
  <c r="F20" i="15"/>
  <c r="G20" i="15" s="1"/>
  <c r="F20" i="21"/>
  <c r="G20" i="21" s="1"/>
  <c r="P20" i="28"/>
  <c r="F20" i="34"/>
  <c r="G20" i="34" s="1"/>
  <c r="P20" i="37"/>
  <c r="P20" i="42"/>
  <c r="P20" i="12"/>
  <c r="F20" i="20"/>
  <c r="G20" i="20" s="1"/>
  <c r="P20" i="27"/>
  <c r="F20" i="33"/>
  <c r="G20" i="33" s="1"/>
  <c r="P20" i="36"/>
  <c r="F20" i="42"/>
  <c r="G20" i="42" s="1"/>
  <c r="P20" i="48"/>
  <c r="F20" i="52"/>
  <c r="G20" i="52" s="1"/>
  <c r="P20" i="51"/>
  <c r="P20" i="52"/>
  <c r="F20" i="51"/>
  <c r="G20" i="51" s="1"/>
  <c r="F20" i="28"/>
  <c r="G20" i="28" s="1"/>
  <c r="P20" i="39"/>
  <c r="F20" i="22"/>
  <c r="G20" i="22" s="1"/>
  <c r="P20" i="24"/>
  <c r="F20" i="12"/>
  <c r="G20" i="12" s="1"/>
  <c r="P20" i="18"/>
  <c r="P20" i="25"/>
  <c r="P20" i="30"/>
  <c r="P20" i="23"/>
  <c r="F20" i="40"/>
  <c r="G20" i="40" s="1"/>
  <c r="P20" i="13"/>
  <c r="P20" i="17"/>
  <c r="F20" i="25"/>
  <c r="G20" i="25" s="1"/>
  <c r="P20" i="31"/>
  <c r="F20" i="23"/>
  <c r="G20" i="23" s="1"/>
  <c r="F20" i="39"/>
  <c r="G20" i="39" s="1"/>
  <c r="P20" i="43"/>
  <c r="F20" i="50"/>
  <c r="G20" i="50" s="1"/>
  <c r="F20" i="48"/>
  <c r="G20" i="48" s="1"/>
  <c r="F20" i="49"/>
  <c r="G20" i="49" s="1"/>
  <c r="P20" i="50"/>
  <c r="P20" i="8"/>
  <c r="P20" i="33"/>
  <c r="P20" i="15"/>
  <c r="F20" i="30"/>
  <c r="G20" i="30" s="1"/>
  <c r="P20" i="44"/>
  <c r="E44" i="28"/>
  <c r="G38" i="49"/>
  <c r="G7" i="49"/>
  <c r="P26" i="49"/>
  <c r="F26" i="24"/>
  <c r="G26" i="24" s="1"/>
  <c r="P26" i="22"/>
  <c r="P26" i="34"/>
  <c r="F26" i="22"/>
  <c r="G26" i="22" s="1"/>
  <c r="F26" i="43"/>
  <c r="G26" i="43" s="1"/>
  <c r="F26" i="19"/>
  <c r="G26" i="19" s="1"/>
  <c r="N17" i="48"/>
  <c r="N17" i="22"/>
  <c r="N17" i="23"/>
  <c r="N17" i="31"/>
  <c r="N17" i="43"/>
  <c r="N17" i="39"/>
  <c r="N17" i="13"/>
  <c r="N17" i="37"/>
  <c r="N17" i="34"/>
  <c r="N17" i="16"/>
  <c r="N17" i="14"/>
  <c r="N17" i="25"/>
  <c r="N17" i="15"/>
  <c r="N17" i="26"/>
  <c r="N17" i="17"/>
  <c r="N17" i="33"/>
  <c r="N17" i="52"/>
  <c r="N17" i="35"/>
  <c r="N17" i="42"/>
  <c r="N17" i="21"/>
  <c r="N17" i="12"/>
  <c r="N17" i="50"/>
  <c r="N17" i="30"/>
  <c r="N17" i="32"/>
  <c r="N17" i="41"/>
  <c r="N17" i="8"/>
  <c r="N17" i="18"/>
  <c r="N17" i="27"/>
  <c r="N17" i="38"/>
  <c r="N17" i="36"/>
  <c r="N17" i="51"/>
  <c r="N17" i="24"/>
  <c r="N17" i="20"/>
  <c r="N17" i="49"/>
  <c r="N17" i="28"/>
  <c r="N17" i="19"/>
  <c r="N17" i="29"/>
  <c r="N17" i="40"/>
  <c r="N17" i="44"/>
  <c r="N33" i="51"/>
  <c r="N33" i="15"/>
  <c r="N33" i="21"/>
  <c r="N33" i="20"/>
  <c r="N33" i="36"/>
  <c r="N33" i="27"/>
  <c r="N33" i="38"/>
  <c r="N33" i="43"/>
  <c r="N33" i="33"/>
  <c r="N33" i="37"/>
  <c r="N33" i="17"/>
  <c r="N33" i="23"/>
  <c r="N33" i="31"/>
  <c r="N33" i="12"/>
  <c r="N33" i="41"/>
  <c r="N33" i="48"/>
  <c r="N33" i="29"/>
  <c r="N33" i="44"/>
  <c r="N33" i="13"/>
  <c r="N33" i="40"/>
  <c r="N33" i="14"/>
  <c r="N33" i="50"/>
  <c r="N33" i="22"/>
  <c r="N33" i="42"/>
  <c r="N33" i="39"/>
  <c r="N33" i="34"/>
  <c r="N33" i="19"/>
  <c r="N33" i="32"/>
  <c r="N33" i="26"/>
  <c r="N33" i="52"/>
  <c r="N33" i="16"/>
  <c r="N33" i="18"/>
  <c r="N33" i="30"/>
  <c r="N33" i="49"/>
  <c r="N33" i="8"/>
  <c r="N33" i="24"/>
  <c r="N33" i="28"/>
  <c r="N33" i="25"/>
  <c r="N33" i="35"/>
  <c r="P18" i="25"/>
  <c r="F18" i="39"/>
  <c r="G18" i="39" s="1"/>
  <c r="F18" i="34"/>
  <c r="G18" i="34" s="1"/>
  <c r="F18" i="16"/>
  <c r="G18" i="16" s="1"/>
  <c r="P18" i="48"/>
  <c r="P18" i="49"/>
  <c r="P18" i="15"/>
  <c r="F18" i="29"/>
  <c r="G18" i="29" s="1"/>
  <c r="F18" i="24"/>
  <c r="G18" i="24" s="1"/>
  <c r="P18" i="12"/>
  <c r="P18" i="41"/>
  <c r="P18" i="36"/>
  <c r="F18" i="23"/>
  <c r="G18" i="23" s="1"/>
  <c r="P18" i="52"/>
  <c r="F18" i="17"/>
  <c r="G18" i="17" s="1"/>
  <c r="F18" i="32"/>
  <c r="G18" i="32" s="1"/>
  <c r="F18" i="52"/>
  <c r="G18" i="52" s="1"/>
  <c r="P18" i="30"/>
  <c r="F18" i="18"/>
  <c r="G18" i="18" s="1"/>
  <c r="P18" i="14"/>
  <c r="P18" i="18"/>
  <c r="F18" i="22"/>
  <c r="G18" i="22" s="1"/>
  <c r="P18" i="20"/>
  <c r="F18" i="50"/>
  <c r="G18" i="50" s="1"/>
  <c r="P18" i="13"/>
  <c r="F18" i="44"/>
  <c r="G18" i="44" s="1"/>
  <c r="P18" i="21"/>
  <c r="F18" i="41"/>
  <c r="G18" i="41" s="1"/>
  <c r="P18" i="8"/>
  <c r="F18" i="28"/>
  <c r="G18" i="28" s="1"/>
  <c r="F18" i="15"/>
  <c r="G18" i="15" s="1"/>
  <c r="P18" i="22"/>
  <c r="F18" i="43"/>
  <c r="G18" i="43" s="1"/>
  <c r="F18" i="40"/>
  <c r="G18" i="40" s="1"/>
  <c r="F18" i="26"/>
  <c r="G18" i="26" s="1"/>
  <c r="P18" i="40"/>
  <c r="P18" i="43"/>
  <c r="F18" i="25"/>
  <c r="G18" i="25" s="1"/>
  <c r="F18" i="51"/>
  <c r="G18" i="51" s="1"/>
  <c r="P18" i="24"/>
  <c r="P18" i="31"/>
  <c r="P18" i="28"/>
  <c r="F18" i="12"/>
  <c r="G18" i="12" s="1"/>
  <c r="P18" i="16"/>
  <c r="F18" i="27"/>
  <c r="G18" i="27" s="1"/>
  <c r="F18" i="36"/>
  <c r="G18" i="36" s="1"/>
  <c r="F18" i="48"/>
  <c r="P18" i="39"/>
  <c r="F18" i="42"/>
  <c r="G18" i="42" s="1"/>
  <c r="F18" i="31"/>
  <c r="G18" i="31" s="1"/>
  <c r="P18" i="32"/>
  <c r="P18" i="42"/>
  <c r="P18" i="29"/>
  <c r="P18" i="33"/>
  <c r="P18" i="34"/>
  <c r="P18" i="44"/>
  <c r="P18" i="27"/>
  <c r="P18" i="35"/>
  <c r="P18" i="19"/>
  <c r="P18" i="37"/>
  <c r="F18" i="30"/>
  <c r="G18" i="30" s="1"/>
  <c r="P18" i="51"/>
  <c r="F18" i="21"/>
  <c r="G18" i="21" s="1"/>
  <c r="F18" i="20"/>
  <c r="G18" i="20" s="1"/>
  <c r="F18" i="8"/>
  <c r="G18" i="8" s="1"/>
  <c r="F18" i="19"/>
  <c r="G18" i="19" s="1"/>
  <c r="F18" i="49"/>
  <c r="G18" i="49" s="1"/>
  <c r="F18" i="13"/>
  <c r="G18" i="13" s="1"/>
  <c r="F18" i="14"/>
  <c r="G18" i="14" s="1"/>
  <c r="P18" i="26"/>
  <c r="F18" i="37"/>
  <c r="G18" i="37" s="1"/>
  <c r="P18" i="17"/>
  <c r="F18" i="33"/>
  <c r="G18" i="33" s="1"/>
  <c r="F18" i="35"/>
  <c r="G18" i="35" s="1"/>
  <c r="P18" i="50"/>
  <c r="P18" i="38"/>
  <c r="P18" i="23"/>
  <c r="F18" i="38"/>
  <c r="G18" i="38" s="1"/>
  <c r="G18" i="48"/>
  <c r="N9" i="37"/>
  <c r="N9" i="15"/>
  <c r="N9" i="24"/>
  <c r="N9" i="21"/>
  <c r="N9" i="44"/>
  <c r="N9" i="33"/>
  <c r="N9" i="29"/>
  <c r="N9" i="51"/>
  <c r="N9" i="28"/>
  <c r="N9" i="27"/>
  <c r="N9" i="18"/>
  <c r="N9" i="34"/>
  <c r="N9" i="49"/>
  <c r="N9" i="13"/>
  <c r="N9" i="23"/>
  <c r="N9" i="32"/>
  <c r="N9" i="39"/>
  <c r="N9" i="38"/>
  <c r="N9" i="36"/>
  <c r="N9" i="22"/>
  <c r="N9" i="31"/>
  <c r="N9" i="42"/>
  <c r="N9" i="50"/>
  <c r="N9" i="35"/>
  <c r="N9" i="30"/>
  <c r="N9" i="14"/>
  <c r="N9" i="8"/>
  <c r="N9" i="48"/>
  <c r="N9" i="20"/>
  <c r="N9" i="19"/>
  <c r="N9" i="52"/>
  <c r="N9" i="12"/>
  <c r="N9" i="16"/>
  <c r="N9" i="43"/>
  <c r="N9" i="26"/>
  <c r="N9" i="40"/>
  <c r="N25" i="52"/>
  <c r="N25" i="41"/>
  <c r="N25" i="39"/>
  <c r="N25" i="25"/>
  <c r="N25" i="31"/>
  <c r="N25" i="18"/>
  <c r="N25" i="8"/>
  <c r="N25" i="49"/>
  <c r="N25" i="29"/>
  <c r="N25" i="34"/>
  <c r="N25" i="22"/>
  <c r="N25" i="16"/>
  <c r="N25" i="51"/>
  <c r="N25" i="36"/>
  <c r="N25" i="38"/>
  <c r="N25" i="26"/>
  <c r="N25" i="30"/>
  <c r="N25" i="17"/>
  <c r="N25" i="43"/>
  <c r="N25" i="24"/>
  <c r="N25" i="14"/>
  <c r="N25" i="40"/>
  <c r="N25" i="28"/>
  <c r="N25" i="21"/>
  <c r="N25" i="50"/>
  <c r="N25" i="35"/>
  <c r="N25" i="37"/>
  <c r="N25" i="23"/>
  <c r="N25" i="19"/>
  <c r="N25" i="15"/>
  <c r="N25" i="44"/>
  <c r="N25" i="13"/>
  <c r="N25" i="27"/>
  <c r="N25" i="32"/>
  <c r="N25" i="20"/>
  <c r="N25" i="42"/>
  <c r="N25" i="48"/>
  <c r="N25" i="33"/>
  <c r="N25" i="12"/>
  <c r="N39" i="16"/>
  <c r="N39" i="22"/>
  <c r="N39" i="25"/>
  <c r="N39" i="28"/>
  <c r="N39" i="21"/>
  <c r="N39" i="29"/>
  <c r="N39" i="17"/>
  <c r="N39" i="31"/>
  <c r="N39" i="32"/>
  <c r="N39" i="19"/>
  <c r="N39" i="8"/>
  <c r="N39" i="20"/>
  <c r="N39" i="23"/>
  <c r="N39" i="27"/>
  <c r="N39" i="18"/>
  <c r="N39" i="24"/>
  <c r="N39" i="26"/>
  <c r="N39" i="30"/>
  <c r="N39" i="33"/>
  <c r="N39" i="34"/>
  <c r="N39" i="36"/>
  <c r="N39" i="41"/>
  <c r="N39" i="43"/>
  <c r="N39" i="15"/>
  <c r="N39" i="37"/>
  <c r="N39" i="40"/>
  <c r="N39" i="14"/>
  <c r="N39" i="35"/>
  <c r="N39" i="39"/>
  <c r="N39" i="44"/>
  <c r="N39" i="12"/>
  <c r="N39" i="13"/>
  <c r="N39" i="38"/>
  <c r="N39" i="42"/>
  <c r="N39" i="48"/>
  <c r="N39" i="52"/>
  <c r="F37" i="30"/>
  <c r="G37" i="30" s="1"/>
  <c r="P37" i="26"/>
  <c r="P37" i="23"/>
  <c r="F37" i="17"/>
  <c r="G37" i="17" s="1"/>
  <c r="F37" i="12"/>
  <c r="G37" i="12" s="1"/>
  <c r="P37" i="32"/>
  <c r="P37" i="22"/>
  <c r="F37" i="21"/>
  <c r="G37" i="21" s="1"/>
  <c r="P37" i="15"/>
  <c r="P37" i="12"/>
  <c r="P37" i="18"/>
  <c r="F37" i="27"/>
  <c r="G37" i="27" s="1"/>
  <c r="F37" i="31"/>
  <c r="G37" i="31" s="1"/>
  <c r="P37" i="34"/>
  <c r="F37" i="39"/>
  <c r="G37" i="39" s="1"/>
  <c r="F37" i="38"/>
  <c r="G37" i="38" s="1"/>
  <c r="P37" i="44"/>
  <c r="P37" i="50"/>
  <c r="F37" i="8"/>
  <c r="G37" i="8" s="1"/>
  <c r="F37" i="16"/>
  <c r="G37" i="16" s="1"/>
  <c r="P37" i="25"/>
  <c r="P37" i="36"/>
  <c r="F37" i="49"/>
  <c r="G37" i="49" s="1"/>
  <c r="P37" i="39"/>
  <c r="F37" i="14"/>
  <c r="G37" i="14" s="1"/>
  <c r="P37" i="20"/>
  <c r="P37" i="24"/>
  <c r="P37" i="27"/>
  <c r="P37" i="28"/>
  <c r="F37" i="35"/>
  <c r="G37" i="35" s="1"/>
  <c r="F37" i="32"/>
  <c r="G37" i="32" s="1"/>
  <c r="P37" i="41"/>
  <c r="F37" i="43"/>
  <c r="G37" i="43" s="1"/>
  <c r="P37" i="51"/>
  <c r="P37" i="13"/>
  <c r="F37" i="15"/>
  <c r="G37" i="15" s="1"/>
  <c r="F37" i="22"/>
  <c r="G37" i="22" s="1"/>
  <c r="F37" i="29"/>
  <c r="G37" i="29" s="1"/>
  <c r="P37" i="40"/>
  <c r="F37" i="44"/>
  <c r="G37" i="44" s="1"/>
  <c r="F37" i="50"/>
  <c r="G37" i="50" s="1"/>
  <c r="P37" i="35"/>
  <c r="P37" i="17"/>
  <c r="F37" i="23"/>
  <c r="G37" i="23" s="1"/>
  <c r="F37" i="20"/>
  <c r="G37" i="20" s="1"/>
  <c r="F37" i="25"/>
  <c r="G37" i="25" s="1"/>
  <c r="F37" i="28"/>
  <c r="G37" i="28" s="1"/>
  <c r="P37" i="31"/>
  <c r="F37" i="37"/>
  <c r="G37" i="37" s="1"/>
  <c r="P37" i="33"/>
  <c r="F37" i="42"/>
  <c r="G37" i="42" s="1"/>
  <c r="P37" i="49"/>
  <c r="F37" i="51"/>
  <c r="G37" i="51" s="1"/>
  <c r="P37" i="8"/>
  <c r="F37" i="19"/>
  <c r="G37" i="19" s="1"/>
  <c r="F37" i="24"/>
  <c r="G37" i="24" s="1"/>
  <c r="P37" i="30"/>
  <c r="F37" i="34"/>
  <c r="G37" i="34" s="1"/>
  <c r="F37" i="40"/>
  <c r="G37" i="40" s="1"/>
  <c r="F37" i="48"/>
  <c r="G37" i="48" s="1"/>
  <c r="F37" i="41"/>
  <c r="G37" i="41" s="1"/>
  <c r="P37" i="14"/>
  <c r="F37" i="18"/>
  <c r="G37" i="18" s="1"/>
  <c r="P37" i="19"/>
  <c r="F37" i="26"/>
  <c r="G37" i="26" s="1"/>
  <c r="P37" i="29"/>
  <c r="F37" i="33"/>
  <c r="G37" i="33" s="1"/>
  <c r="P37" i="38"/>
  <c r="F37" i="36"/>
  <c r="G37" i="36" s="1"/>
  <c r="P37" i="42"/>
  <c r="P37" i="48"/>
  <c r="F37" i="52"/>
  <c r="G37" i="52" s="1"/>
  <c r="F37" i="13"/>
  <c r="G37" i="13" s="1"/>
  <c r="P37" i="16"/>
  <c r="P37" i="21"/>
  <c r="P37" i="37"/>
  <c r="P37" i="52"/>
  <c r="P37" i="43"/>
  <c r="AI33" i="4"/>
  <c r="G33" i="4" s="1"/>
  <c r="AI47" i="4"/>
  <c r="G47" i="4" s="1"/>
  <c r="AH15" i="4"/>
  <c r="F15" i="4" s="1"/>
  <c r="T41" i="30"/>
  <c r="T41" i="42"/>
  <c r="T41" i="43"/>
  <c r="T41" i="19"/>
  <c r="T41" i="32"/>
  <c r="T41" i="29"/>
  <c r="T41" i="16"/>
  <c r="T41" i="38"/>
  <c r="T41" i="27"/>
  <c r="T41" i="37"/>
  <c r="T41" i="49"/>
  <c r="T41" i="35"/>
  <c r="T41" i="52"/>
  <c r="T41" i="48"/>
  <c r="T41" i="14"/>
  <c r="T41" i="17"/>
  <c r="T41" i="22"/>
  <c r="T41" i="26"/>
  <c r="T41" i="21"/>
  <c r="T41" i="15"/>
  <c r="T41" i="20"/>
  <c r="T41" i="31"/>
  <c r="T41" i="25"/>
  <c r="T41" i="13"/>
  <c r="T41" i="34"/>
  <c r="T41" i="23"/>
  <c r="T41" i="36"/>
  <c r="T41" i="33"/>
  <c r="T41" i="40"/>
  <c r="T41" i="24"/>
  <c r="T41" i="41"/>
  <c r="T41" i="51"/>
  <c r="T41" i="12"/>
  <c r="T41" i="39"/>
  <c r="T41" i="18"/>
  <c r="T41" i="8"/>
  <c r="T41" i="50"/>
  <c r="T41" i="28"/>
  <c r="T41" i="44"/>
  <c r="N27" i="22"/>
  <c r="N27" i="17"/>
  <c r="N27" i="35"/>
  <c r="N27" i="25"/>
  <c r="N27" i="28"/>
  <c r="N27" i="42"/>
  <c r="N27" i="37"/>
  <c r="N27" i="41"/>
  <c r="N27" i="43"/>
  <c r="N27" i="51"/>
  <c r="N27" i="50"/>
  <c r="N27" i="14"/>
  <c r="N27" i="26"/>
  <c r="N27" i="33"/>
  <c r="N27" i="39"/>
  <c r="N27" i="8"/>
  <c r="N27" i="15"/>
  <c r="N27" i="30"/>
  <c r="N27" i="31"/>
  <c r="N27" i="16"/>
  <c r="N27" i="21"/>
  <c r="N27" i="19"/>
  <c r="N27" i="34"/>
  <c r="N27" i="40"/>
  <c r="N27" i="49"/>
  <c r="N27" i="48"/>
  <c r="N27" i="52"/>
  <c r="N27" i="23"/>
  <c r="N27" i="18"/>
  <c r="N27" i="36"/>
  <c r="N27" i="38"/>
  <c r="N27" i="20"/>
  <c r="N27" i="29"/>
  <c r="N27" i="44"/>
  <c r="N27" i="12"/>
  <c r="N27" i="32"/>
  <c r="N27" i="13"/>
  <c r="N27" i="27"/>
  <c r="N27" i="24"/>
  <c r="F9" i="14"/>
  <c r="G9" i="14" s="1"/>
  <c r="P9" i="20"/>
  <c r="F9" i="12"/>
  <c r="G9" i="12" s="1"/>
  <c r="F9" i="17"/>
  <c r="G9" i="17" s="1"/>
  <c r="F9" i="25"/>
  <c r="G9" i="25" s="1"/>
  <c r="F9" i="32"/>
  <c r="G9" i="32" s="1"/>
  <c r="P9" i="36"/>
  <c r="P9" i="44"/>
  <c r="P9" i="49"/>
  <c r="P9" i="26"/>
  <c r="P9" i="48"/>
  <c r="F9" i="52"/>
  <c r="G9" i="52" s="1"/>
  <c r="F9" i="15"/>
  <c r="P9" i="23"/>
  <c r="F9" i="31"/>
  <c r="G9" i="31" s="1"/>
  <c r="P9" i="31"/>
  <c r="F9" i="38"/>
  <c r="G9" i="38" s="1"/>
  <c r="P9" i="15"/>
  <c r="F9" i="20"/>
  <c r="G9" i="20" s="1"/>
  <c r="P9" i="28"/>
  <c r="P9" i="39"/>
  <c r="F9" i="33"/>
  <c r="G9" i="33" s="1"/>
  <c r="F9" i="40"/>
  <c r="G9" i="40" s="1"/>
  <c r="P9" i="50"/>
  <c r="P9" i="8"/>
  <c r="P9" i="17"/>
  <c r="P9" i="25"/>
  <c r="F9" i="27"/>
  <c r="G9" i="27" s="1"/>
  <c r="F9" i="41"/>
  <c r="G9" i="41" s="1"/>
  <c r="F9" i="34"/>
  <c r="G9" i="34" s="1"/>
  <c r="F9" i="42"/>
  <c r="G9" i="42" s="1"/>
  <c r="F9" i="13"/>
  <c r="G9" i="13" s="1"/>
  <c r="P9" i="14"/>
  <c r="F9" i="23"/>
  <c r="G9" i="23" s="1"/>
  <c r="P9" i="37"/>
  <c r="F9" i="48"/>
  <c r="G9" i="48" s="1"/>
  <c r="F9" i="51"/>
  <c r="G9" i="51" s="1"/>
  <c r="F9" i="39"/>
  <c r="G9" i="39" s="1"/>
  <c r="F9" i="36"/>
  <c r="G9" i="36" s="1"/>
  <c r="P9" i="41"/>
  <c r="F9" i="50"/>
  <c r="G9" i="50" s="1"/>
  <c r="F9" i="8"/>
  <c r="G9" i="8" s="1"/>
  <c r="P9" i="18"/>
  <c r="P9" i="22"/>
  <c r="F9" i="37"/>
  <c r="G9" i="37" s="1"/>
  <c r="F9" i="44"/>
  <c r="F9" i="19"/>
  <c r="G9" i="19" s="1"/>
  <c r="F9" i="28"/>
  <c r="G9" i="28" s="1"/>
  <c r="F9" i="35"/>
  <c r="G9" i="35" s="1"/>
  <c r="P9" i="42"/>
  <c r="P9" i="29"/>
  <c r="P9" i="32"/>
  <c r="P9" i="43"/>
  <c r="P9" i="52"/>
  <c r="P9" i="12"/>
  <c r="F9" i="22"/>
  <c r="G9" i="22" s="1"/>
  <c r="P9" i="27"/>
  <c r="P9" i="34"/>
  <c r="P9" i="30"/>
  <c r="P9" i="38"/>
  <c r="F9" i="18"/>
  <c r="G9" i="18" s="1"/>
  <c r="P9" i="24"/>
  <c r="P9" i="35"/>
  <c r="P9" i="16"/>
  <c r="F9" i="43"/>
  <c r="G9" i="43" s="1"/>
  <c r="P9" i="13"/>
  <c r="P9" i="21"/>
  <c r="P9" i="51"/>
  <c r="F9" i="24"/>
  <c r="G9" i="24" s="1"/>
  <c r="F9" i="30"/>
  <c r="G9" i="30" s="1"/>
  <c r="P9" i="40"/>
  <c r="F9" i="49"/>
  <c r="G9" i="49" s="1"/>
  <c r="P9" i="19"/>
  <c r="F9" i="16"/>
  <c r="G9" i="16" s="1"/>
  <c r="F9" i="21"/>
  <c r="G9" i="21" s="1"/>
  <c r="F9" i="26"/>
  <c r="G9" i="26" s="1"/>
  <c r="F9" i="29"/>
  <c r="G9" i="29" s="1"/>
  <c r="P9" i="33"/>
  <c r="F26" i="21"/>
  <c r="G26" i="21" s="1"/>
  <c r="F26" i="37"/>
  <c r="G26" i="37" s="1"/>
  <c r="P26" i="23"/>
  <c r="F26" i="40"/>
  <c r="G26" i="40" s="1"/>
  <c r="P26" i="40"/>
  <c r="F26" i="17"/>
  <c r="G26" i="17" s="1"/>
  <c r="F26" i="52"/>
  <c r="G26" i="52" s="1"/>
  <c r="P26" i="15"/>
  <c r="P26" i="27"/>
  <c r="P26" i="8"/>
  <c r="P26" i="26"/>
  <c r="F26" i="23"/>
  <c r="G26" i="23" s="1"/>
  <c r="F26" i="48"/>
  <c r="G26" i="48" s="1"/>
  <c r="F26" i="30"/>
  <c r="G26" i="30" s="1"/>
  <c r="F26" i="20"/>
  <c r="G26" i="20" s="1"/>
  <c r="P26" i="29"/>
  <c r="P26" i="13"/>
  <c r="P26" i="28"/>
  <c r="P26" i="50"/>
  <c r="P26" i="24"/>
  <c r="P26" i="35"/>
  <c r="P26" i="20"/>
  <c r="F26" i="36"/>
  <c r="G26" i="36" s="1"/>
  <c r="P26" i="41"/>
  <c r="P26" i="16"/>
  <c r="F26" i="44"/>
  <c r="G26" i="44" s="1"/>
  <c r="P26" i="21"/>
  <c r="F26" i="26"/>
  <c r="G26" i="26" s="1"/>
  <c r="P26" i="36"/>
  <c r="P26" i="12"/>
  <c r="P26" i="37"/>
  <c r="F26" i="8"/>
  <c r="G26" i="8" s="1"/>
  <c r="P26" i="17"/>
  <c r="F26" i="29"/>
  <c r="G26" i="29" s="1"/>
  <c r="F26" i="41"/>
  <c r="G26" i="41" s="1"/>
  <c r="F26" i="13"/>
  <c r="G26" i="13" s="1"/>
  <c r="P26" i="31"/>
  <c r="F26" i="31"/>
  <c r="G26" i="31" s="1"/>
  <c r="P26" i="51"/>
  <c r="F26" i="27"/>
  <c r="G26" i="27" s="1"/>
  <c r="F26" i="49"/>
  <c r="G26" i="49" s="1"/>
  <c r="F26" i="15"/>
  <c r="G26" i="15" s="1"/>
  <c r="F26" i="34"/>
  <c r="G26" i="34" s="1"/>
  <c r="F26" i="42"/>
  <c r="G26" i="42" s="1"/>
  <c r="F26" i="35"/>
  <c r="G26" i="35" s="1"/>
  <c r="P26" i="19"/>
  <c r="P26" i="42"/>
  <c r="P26" i="33"/>
  <c r="P26" i="32"/>
  <c r="F26" i="18"/>
  <c r="G26" i="18" s="1"/>
  <c r="F26" i="50"/>
  <c r="G26" i="50" s="1"/>
  <c r="F26" i="25"/>
  <c r="G26" i="25" s="1"/>
  <c r="F26" i="33"/>
  <c r="G26" i="33" s="1"/>
  <c r="F26" i="28"/>
  <c r="G26" i="28" s="1"/>
  <c r="F26" i="14"/>
  <c r="G26" i="14" s="1"/>
  <c r="F26" i="38"/>
  <c r="G26" i="38" s="1"/>
  <c r="P26" i="52"/>
  <c r="P26" i="43"/>
  <c r="F26" i="12"/>
  <c r="G26" i="12" s="1"/>
  <c r="P26" i="14"/>
  <c r="P26" i="38"/>
  <c r="P26" i="25"/>
  <c r="N11" i="49"/>
  <c r="N11" i="48"/>
  <c r="N11" i="52"/>
  <c r="N11" i="15"/>
  <c r="N11" i="18"/>
  <c r="N11" i="22"/>
  <c r="N11" i="31"/>
  <c r="N11" i="30"/>
  <c r="N11" i="16"/>
  <c r="N11" i="27"/>
  <c r="N11" i="37"/>
  <c r="N11" i="43"/>
  <c r="N11" i="42"/>
  <c r="N11" i="25"/>
  <c r="N11" i="35"/>
  <c r="N11" i="41"/>
  <c r="N11" i="32"/>
  <c r="N11" i="38"/>
  <c r="N11" i="44"/>
  <c r="N11" i="12"/>
  <c r="N11" i="17"/>
  <c r="N11" i="21"/>
  <c r="N11" i="24"/>
  <c r="N11" i="26"/>
  <c r="N11" i="28"/>
  <c r="N11" i="14"/>
  <c r="N11" i="20"/>
  <c r="N11" i="34"/>
  <c r="N11" i="40"/>
  <c r="N11" i="19"/>
  <c r="N11" i="23"/>
  <c r="N11" i="29"/>
  <c r="N11" i="36"/>
  <c r="N11" i="13"/>
  <c r="N11" i="33"/>
  <c r="N11" i="39"/>
  <c r="N11" i="8"/>
  <c r="N11" i="51"/>
  <c r="N11" i="50"/>
  <c r="N15" i="48"/>
  <c r="N15" i="52"/>
  <c r="N15" i="49"/>
  <c r="N15" i="16"/>
  <c r="N15" i="18"/>
  <c r="N15" i="22"/>
  <c r="N15" i="19"/>
  <c r="N15" i="28"/>
  <c r="N15" i="33"/>
  <c r="N15" i="37"/>
  <c r="N15" i="20"/>
  <c r="N15" i="27"/>
  <c r="N15" i="42"/>
  <c r="N15" i="35"/>
  <c r="N15" i="29"/>
  <c r="N15" i="34"/>
  <c r="N15" i="15"/>
  <c r="N15" i="17"/>
  <c r="N15" i="21"/>
  <c r="N15" i="24"/>
  <c r="N15" i="25"/>
  <c r="N15" i="23"/>
  <c r="N15" i="32"/>
  <c r="N15" i="36"/>
  <c r="N15" i="44"/>
  <c r="N15" i="26"/>
  <c r="N15" i="30"/>
  <c r="N15" i="14"/>
  <c r="N15" i="31"/>
  <c r="N15" i="41"/>
  <c r="N15" i="8"/>
  <c r="N15" i="12"/>
  <c r="N15" i="39"/>
  <c r="N15" i="38"/>
  <c r="N15" i="43"/>
  <c r="N15" i="13"/>
  <c r="N15" i="40"/>
  <c r="N15" i="51"/>
  <c r="N15" i="50"/>
  <c r="N21" i="50"/>
  <c r="N21" i="18"/>
  <c r="N21" i="27"/>
  <c r="N21" i="17"/>
  <c r="N21" i="31"/>
  <c r="N21" i="37"/>
  <c r="N21" i="24"/>
  <c r="N21" i="39"/>
  <c r="N21" i="23"/>
  <c r="N21" i="32"/>
  <c r="N21" i="35"/>
  <c r="N21" i="34"/>
  <c r="N21" i="41"/>
  <c r="N21" i="42"/>
  <c r="N21" i="44"/>
  <c r="N21" i="20"/>
  <c r="N21" i="16"/>
  <c r="N21" i="8"/>
  <c r="N21" i="40"/>
  <c r="N21" i="12"/>
  <c r="N21" i="13"/>
  <c r="N21" i="49"/>
  <c r="N21" i="48"/>
  <c r="N21" i="22"/>
  <c r="N21" i="19"/>
  <c r="N21" i="15"/>
  <c r="N21" i="25"/>
  <c r="N21" i="29"/>
  <c r="N21" i="21"/>
  <c r="N21" i="43"/>
  <c r="N21" i="51"/>
  <c r="N21" i="52"/>
  <c r="N21" i="14"/>
  <c r="N21" i="28"/>
  <c r="N21" i="33"/>
  <c r="N21" i="26"/>
  <c r="N21" i="30"/>
  <c r="N21" i="36"/>
  <c r="N21" i="38"/>
  <c r="N29" i="33"/>
  <c r="N29" i="17"/>
  <c r="N29" i="35"/>
  <c r="N29" i="50"/>
  <c r="N29" i="41"/>
  <c r="N29" i="13"/>
  <c r="N29" i="26"/>
  <c r="N29" i="31"/>
  <c r="N29" i="16"/>
  <c r="N29" i="15"/>
  <c r="N29" i="51"/>
  <c r="N29" i="20"/>
  <c r="N29" i="36"/>
  <c r="N29" i="25"/>
  <c r="N29" i="12"/>
  <c r="N29" i="8"/>
  <c r="N29" i="49"/>
  <c r="N29" i="22"/>
  <c r="N29" i="37"/>
  <c r="N29" i="39"/>
  <c r="N29" i="34"/>
  <c r="N29" i="40"/>
  <c r="N29" i="14"/>
  <c r="N29" i="24"/>
  <c r="N29" i="19"/>
  <c r="N29" i="38"/>
  <c r="N29" i="52"/>
  <c r="N29" i="28"/>
  <c r="N29" i="30"/>
  <c r="N29" i="21"/>
  <c r="N29" i="42"/>
  <c r="N29" i="48"/>
  <c r="N29" i="32"/>
  <c r="N29" i="23"/>
  <c r="N29" i="44"/>
  <c r="N29" i="43"/>
  <c r="N29" i="27"/>
  <c r="N29" i="29"/>
  <c r="N29" i="18"/>
  <c r="N37" i="52"/>
  <c r="N37" i="12"/>
  <c r="N37" i="22"/>
  <c r="N37" i="26"/>
  <c r="N37" i="31"/>
  <c r="N37" i="35"/>
  <c r="N37" i="40"/>
  <c r="N37" i="23"/>
  <c r="N37" i="39"/>
  <c r="N37" i="15"/>
  <c r="N37" i="19"/>
  <c r="N37" i="20"/>
  <c r="N37" i="28"/>
  <c r="N37" i="37"/>
  <c r="N37" i="14"/>
  <c r="N37" i="33"/>
  <c r="N37" i="42"/>
  <c r="N37" i="48"/>
  <c r="N37" i="8"/>
  <c r="N37" i="25"/>
  <c r="N37" i="36"/>
  <c r="N37" i="24"/>
  <c r="N37" i="13"/>
  <c r="N37" i="18"/>
  <c r="N37" i="27"/>
  <c r="N37" i="30"/>
  <c r="N37" i="16"/>
  <c r="N37" i="44"/>
  <c r="N37" i="51"/>
  <c r="N37" i="49"/>
  <c r="N37" i="21"/>
  <c r="N37" i="29"/>
  <c r="N37" i="43"/>
  <c r="N37" i="41"/>
  <c r="N37" i="50"/>
  <c r="N37" i="17"/>
  <c r="N37" i="32"/>
  <c r="N37" i="38"/>
  <c r="N37" i="34"/>
  <c r="AH34" i="4"/>
  <c r="F34" i="4" s="1"/>
  <c r="G9" i="15"/>
  <c r="AH43" i="4"/>
  <c r="F43" i="4" s="1"/>
  <c r="AH47" i="4"/>
  <c r="F47" i="4" s="1"/>
  <c r="N5" i="37"/>
  <c r="N5" i="27"/>
  <c r="N5" i="19"/>
  <c r="N5" i="15"/>
  <c r="N5" i="48"/>
  <c r="N5" i="22"/>
  <c r="N5" i="41"/>
  <c r="N5" i="16"/>
  <c r="N5" i="30"/>
  <c r="N5" i="50"/>
  <c r="N5" i="25"/>
  <c r="N5" i="40"/>
  <c r="N5" i="21"/>
  <c r="N5" i="39"/>
  <c r="N5" i="20"/>
  <c r="N5" i="17"/>
  <c r="N5" i="52"/>
  <c r="N5" i="28"/>
  <c r="N5" i="24"/>
  <c r="N5" i="29"/>
  <c r="N5" i="14"/>
  <c r="N5" i="42"/>
  <c r="N5" i="12"/>
  <c r="N5" i="32"/>
  <c r="N5" i="49"/>
  <c r="N5" i="23"/>
  <c r="N5" i="38"/>
  <c r="N5" i="18"/>
  <c r="N5" i="33"/>
  <c r="N5" i="13"/>
  <c r="N5" i="31"/>
  <c r="N5" i="43"/>
  <c r="N5" i="36"/>
  <c r="N5" i="35"/>
  <c r="N5" i="8"/>
  <c r="N5" i="44"/>
  <c r="N5" i="34"/>
  <c r="N5" i="26"/>
  <c r="N5" i="51"/>
  <c r="P21" i="8"/>
  <c r="P21" i="22"/>
  <c r="F21" i="16"/>
  <c r="G21" i="16" s="1"/>
  <c r="F21" i="21"/>
  <c r="G21" i="21" s="1"/>
  <c r="F21" i="30"/>
  <c r="G21" i="30" s="1"/>
  <c r="F21" i="25"/>
  <c r="G21" i="25" s="1"/>
  <c r="F21" i="32"/>
  <c r="G21" i="32" s="1"/>
  <c r="F21" i="41"/>
  <c r="G21" i="41" s="1"/>
  <c r="F21" i="44"/>
  <c r="G21" i="44" s="1"/>
  <c r="F21" i="19"/>
  <c r="G21" i="19" s="1"/>
  <c r="F21" i="17"/>
  <c r="G21" i="17" s="1"/>
  <c r="P21" i="21"/>
  <c r="P21" i="38"/>
  <c r="F21" i="8"/>
  <c r="G21" i="8" s="1"/>
  <c r="F21" i="14"/>
  <c r="G21" i="14" s="1"/>
  <c r="P21" i="12"/>
  <c r="P21" i="18"/>
  <c r="P21" i="27"/>
  <c r="P21" i="35"/>
  <c r="P21" i="28"/>
  <c r="P21" i="36"/>
  <c r="P21" i="40"/>
  <c r="F21" i="12"/>
  <c r="G21" i="12" s="1"/>
  <c r="F21" i="23"/>
  <c r="G21" i="23" s="1"/>
  <c r="F21" i="20"/>
  <c r="G21" i="20" s="1"/>
  <c r="F21" i="35"/>
  <c r="G21" i="35" s="1"/>
  <c r="P21" i="26"/>
  <c r="F21" i="33"/>
  <c r="G21" i="33" s="1"/>
  <c r="P21" i="41"/>
  <c r="P21" i="15"/>
  <c r="F21" i="24"/>
  <c r="G21" i="24" s="1"/>
  <c r="P21" i="30"/>
  <c r="P21" i="29"/>
  <c r="F21" i="39"/>
  <c r="G21" i="39" s="1"/>
  <c r="P21" i="44"/>
  <c r="F21" i="37"/>
  <c r="G21" i="37" s="1"/>
  <c r="P21" i="19"/>
  <c r="P21" i="17"/>
  <c r="F21" i="31"/>
  <c r="G21" i="31" s="1"/>
  <c r="F21" i="28"/>
  <c r="G21" i="28" s="1"/>
  <c r="P21" i="33"/>
  <c r="F21" i="42"/>
  <c r="G21" i="42" s="1"/>
  <c r="P21" i="14"/>
  <c r="P21" i="16"/>
  <c r="F21" i="27"/>
  <c r="G21" i="27" s="1"/>
  <c r="F21" i="38"/>
  <c r="G21" i="38" s="1"/>
  <c r="F21" i="26"/>
  <c r="G21" i="26" s="1"/>
  <c r="P21" i="32"/>
  <c r="F21" i="40"/>
  <c r="G21" i="40" s="1"/>
  <c r="F21" i="43"/>
  <c r="G21" i="43" s="1"/>
  <c r="F21" i="22"/>
  <c r="G21" i="22" s="1"/>
  <c r="F21" i="15"/>
  <c r="G21" i="15" s="1"/>
  <c r="P21" i="31"/>
  <c r="P21" i="25"/>
  <c r="P21" i="39"/>
  <c r="P21" i="43"/>
  <c r="P21" i="23"/>
  <c r="P21" i="20"/>
  <c r="F21" i="34"/>
  <c r="G21" i="34" s="1"/>
  <c r="P21" i="37"/>
  <c r="F21" i="18"/>
  <c r="G21" i="18" s="1"/>
  <c r="P21" i="24"/>
  <c r="P21" i="34"/>
  <c r="F21" i="29"/>
  <c r="G21" i="29" s="1"/>
  <c r="F21" i="36"/>
  <c r="G21" i="36" s="1"/>
  <c r="P21" i="42"/>
  <c r="F21" i="49"/>
  <c r="G21" i="49" s="1"/>
  <c r="P21" i="51"/>
  <c r="F21" i="13"/>
  <c r="G21" i="13" s="1"/>
  <c r="P21" i="50"/>
  <c r="P21" i="52"/>
  <c r="P21" i="13"/>
  <c r="F21" i="48"/>
  <c r="G21" i="48" s="1"/>
  <c r="P21" i="49"/>
  <c r="F21" i="51"/>
  <c r="G21" i="51" s="1"/>
  <c r="P21" i="48"/>
  <c r="F21" i="50"/>
  <c r="G21" i="50" s="1"/>
  <c r="F21" i="52"/>
  <c r="G21" i="52" s="1"/>
  <c r="N13" i="19"/>
  <c r="N13" i="21"/>
  <c r="N13" i="27"/>
  <c r="N13" i="34"/>
  <c r="N13" i="8"/>
  <c r="N13" i="36"/>
  <c r="N13" i="13"/>
  <c r="N13" i="33"/>
  <c r="N13" i="14"/>
  <c r="N13" i="24"/>
  <c r="N13" i="25"/>
  <c r="N13" i="29"/>
  <c r="N13" i="41"/>
  <c r="N13" i="20"/>
  <c r="N13" i="40"/>
  <c r="N13" i="44"/>
  <c r="N13" i="48"/>
  <c r="N13" i="52"/>
  <c r="N13" i="31"/>
  <c r="N13" i="50"/>
  <c r="N13" i="49"/>
  <c r="N13" i="15"/>
  <c r="N13" i="32"/>
  <c r="N13" i="35"/>
  <c r="N13" i="30"/>
  <c r="N13" i="22"/>
  <c r="N13" i="28"/>
  <c r="N13" i="16"/>
  <c r="N13" i="18"/>
  <c r="N13" i="51"/>
  <c r="N13" i="17"/>
  <c r="N13" i="26"/>
  <c r="N13" i="43"/>
  <c r="N13" i="42"/>
  <c r="N13" i="12"/>
  <c r="N13" i="23"/>
  <c r="N13" i="39"/>
  <c r="N13" i="37"/>
  <c r="N13" i="38"/>
  <c r="N19" i="48"/>
  <c r="N19" i="51"/>
  <c r="N19" i="50"/>
  <c r="N19" i="14"/>
  <c r="N19" i="17"/>
  <c r="N19" i="21"/>
  <c r="N19" i="24"/>
  <c r="N19" i="31"/>
  <c r="N19" i="34"/>
  <c r="N19" i="38"/>
  <c r="N19" i="42"/>
  <c r="N19" i="26"/>
  <c r="N19" i="33"/>
  <c r="N19" i="44"/>
  <c r="N19" i="25"/>
  <c r="N19" i="41"/>
  <c r="N19" i="49"/>
  <c r="N19" i="30"/>
  <c r="N19" i="13"/>
  <c r="N19" i="32"/>
  <c r="N19" i="12"/>
  <c r="N19" i="15"/>
  <c r="N19" i="18"/>
  <c r="N19" i="22"/>
  <c r="N19" i="16"/>
  <c r="N19" i="19"/>
  <c r="N19" i="35"/>
  <c r="N19" i="40"/>
  <c r="N19" i="20"/>
  <c r="N19" i="27"/>
  <c r="N19" i="37"/>
  <c r="N19" i="43"/>
  <c r="N19" i="29"/>
  <c r="N19" i="8"/>
  <c r="N19" i="52"/>
  <c r="N19" i="23"/>
  <c r="N19" i="36"/>
  <c r="N19" i="39"/>
  <c r="N19" i="28"/>
  <c r="N23" i="16"/>
  <c r="N23" i="44"/>
  <c r="N23" i="25"/>
  <c r="N23" i="26"/>
  <c r="N23" i="22"/>
  <c r="N23" i="34"/>
  <c r="N23" i="13"/>
  <c r="N23" i="49"/>
  <c r="N23" i="20"/>
  <c r="N23" i="43"/>
  <c r="N23" i="27"/>
  <c r="N23" i="12"/>
  <c r="N23" i="51"/>
  <c r="N23" i="32"/>
  <c r="N23" i="37"/>
  <c r="N23" i="19"/>
  <c r="N23" i="39"/>
  <c r="N23" i="40"/>
  <c r="N23" i="17"/>
  <c r="N23" i="38"/>
  <c r="N23" i="52"/>
  <c r="N23" i="35"/>
  <c r="N23" i="8"/>
  <c r="N23" i="23"/>
  <c r="N23" i="33"/>
  <c r="N23" i="42"/>
  <c r="N23" i="24"/>
  <c r="N23" i="14"/>
  <c r="N23" i="15"/>
  <c r="N23" i="31"/>
  <c r="N23" i="29"/>
  <c r="N23" i="36"/>
  <c r="N23" i="41"/>
  <c r="N23" i="48"/>
  <c r="N23" i="18"/>
  <c r="N23" i="30"/>
  <c r="N23" i="28"/>
  <c r="N23" i="21"/>
  <c r="N23" i="50"/>
  <c r="N31" i="50"/>
  <c r="N31" i="14"/>
  <c r="N31" i="21"/>
  <c r="N31" i="25"/>
  <c r="N31" i="29"/>
  <c r="N31" i="42"/>
  <c r="N31" i="16"/>
  <c r="N31" i="30"/>
  <c r="N31" i="37"/>
  <c r="N31" i="8"/>
  <c r="N31" i="51"/>
  <c r="N31" i="15"/>
  <c r="N31" i="22"/>
  <c r="N31" i="26"/>
  <c r="N31" i="35"/>
  <c r="N31" i="44"/>
  <c r="N31" i="19"/>
  <c r="N31" i="32"/>
  <c r="N31" i="38"/>
  <c r="N31" i="48"/>
  <c r="N31" i="52"/>
  <c r="N31" i="17"/>
  <c r="N31" i="23"/>
  <c r="N31" i="27"/>
  <c r="N31" i="36"/>
  <c r="N31" i="43"/>
  <c r="N31" i="20"/>
  <c r="N31" i="33"/>
  <c r="N31" i="39"/>
  <c r="N31" i="49"/>
  <c r="N31" i="12"/>
  <c r="N31" i="18"/>
  <c r="N31" i="24"/>
  <c r="N31" i="28"/>
  <c r="N31" i="41"/>
  <c r="N31" i="13"/>
  <c r="N31" i="31"/>
  <c r="N31" i="34"/>
  <c r="N31" i="40"/>
  <c r="T30" i="23"/>
  <c r="T30" i="33"/>
  <c r="T30" i="26"/>
  <c r="T30" i="41"/>
  <c r="T30" i="17"/>
  <c r="T30" i="36"/>
  <c r="T30" i="22"/>
  <c r="T30" i="31"/>
  <c r="T30" i="14"/>
  <c r="T30" i="21"/>
  <c r="T30" i="32"/>
  <c r="T30" i="51"/>
  <c r="T30" i="29"/>
  <c r="T30" i="8"/>
  <c r="T30" i="42"/>
  <c r="T30" i="35"/>
  <c r="T30" i="25"/>
  <c r="T30" i="15"/>
  <c r="T30" i="37"/>
  <c r="T30" i="24"/>
  <c r="T30" i="52"/>
  <c r="T30" i="27"/>
  <c r="T30" i="13"/>
  <c r="T30" i="49"/>
  <c r="T30" i="16"/>
  <c r="T30" i="48"/>
  <c r="T30" i="30"/>
  <c r="T30" i="18"/>
  <c r="T30" i="20"/>
  <c r="T30" i="28"/>
  <c r="T30" i="50"/>
  <c r="T30" i="19"/>
  <c r="T30" i="12"/>
  <c r="T30" i="43"/>
  <c r="T30" i="44"/>
  <c r="T30" i="40"/>
  <c r="T30" i="34"/>
  <c r="T30" i="38"/>
  <c r="T30" i="39"/>
  <c r="T15" i="16"/>
  <c r="T15" i="30"/>
  <c r="T15" i="23"/>
  <c r="T15" i="21"/>
  <c r="T15" i="15"/>
  <c r="T15" i="36"/>
  <c r="T15" i="32"/>
  <c r="T15" i="40"/>
  <c r="T15" i="34"/>
  <c r="T15" i="48"/>
  <c r="T15" i="18"/>
  <c r="T15" i="13"/>
  <c r="T15" i="43"/>
  <c r="T15" i="24"/>
  <c r="T15" i="41"/>
  <c r="T15" i="28"/>
  <c r="T15" i="52"/>
  <c r="T15" i="42"/>
  <c r="T15" i="31"/>
  <c r="T15" i="51"/>
  <c r="T15" i="33"/>
  <c r="T15" i="50"/>
  <c r="T15" i="19"/>
  <c r="T15" i="29"/>
  <c r="T15" i="14"/>
  <c r="T15" i="12"/>
  <c r="T15" i="26"/>
  <c r="T15" i="35"/>
  <c r="T15" i="20"/>
  <c r="T15" i="38"/>
  <c r="T15" i="17"/>
  <c r="T15" i="8"/>
  <c r="T15" i="49"/>
  <c r="T15" i="25"/>
  <c r="T15" i="39"/>
  <c r="T15" i="22"/>
  <c r="T15" i="37"/>
  <c r="T15" i="44"/>
  <c r="T15" i="27"/>
  <c r="AH20" i="4"/>
  <c r="F20" i="4" s="1"/>
  <c r="E44" i="32"/>
  <c r="G38" i="37"/>
  <c r="E44" i="37"/>
  <c r="G36" i="12"/>
  <c r="E44" i="15"/>
  <c r="E44" i="26"/>
  <c r="G5" i="26"/>
  <c r="E44" i="33"/>
  <c r="E44" i="34"/>
  <c r="G9" i="44"/>
  <c r="E44" i="44"/>
  <c r="E44" i="38"/>
  <c r="G6" i="43"/>
  <c r="G35" i="21"/>
  <c r="G5" i="48"/>
  <c r="E44" i="48"/>
  <c r="G5" i="49"/>
  <c r="E44" i="49"/>
  <c r="G5" i="13"/>
  <c r="E44" i="13"/>
  <c r="G7" i="16"/>
  <c r="E44" i="16"/>
  <c r="G7" i="27"/>
  <c r="E44" i="27"/>
  <c r="E44" i="30"/>
  <c r="G11" i="35"/>
  <c r="E44" i="35"/>
  <c r="G22" i="36"/>
  <c r="E44" i="36"/>
  <c r="E44" i="40"/>
  <c r="G12" i="14"/>
  <c r="E44" i="14"/>
  <c r="G22" i="18"/>
  <c r="E44" i="18"/>
  <c r="E44" i="23"/>
  <c r="G7" i="23"/>
  <c r="G44" i="20" l="1"/>
  <c r="H5" i="24" a="1"/>
  <c r="H10" i="24" s="1"/>
  <c r="I10" i="24" s="1"/>
  <c r="H5" i="37" a="1"/>
  <c r="H40" i="37" s="1"/>
  <c r="I40" i="37" s="1"/>
  <c r="H5" i="25" a="1"/>
  <c r="H40" i="25" s="1"/>
  <c r="I40" i="25" s="1"/>
  <c r="H5" i="21" a="1"/>
  <c r="H26" i="21" s="1"/>
  <c r="I26" i="21" s="1"/>
  <c r="G44" i="31"/>
  <c r="H5" i="28" a="1"/>
  <c r="H14" i="28" s="1"/>
  <c r="I14" i="28" s="1"/>
  <c r="G44" i="51"/>
  <c r="H5" i="50" a="1"/>
  <c r="H30" i="50" s="1"/>
  <c r="I30" i="50" s="1"/>
  <c r="H5" i="19" a="1"/>
  <c r="H34" i="19" s="1"/>
  <c r="I34" i="19" s="1"/>
  <c r="G44" i="42"/>
  <c r="H5" i="41" a="1"/>
  <c r="H40" i="41" s="1"/>
  <c r="I40" i="41" s="1"/>
  <c r="G44" i="50"/>
  <c r="G44" i="22"/>
  <c r="H5" i="32" a="1"/>
  <c r="H38" i="32" s="1"/>
  <c r="I38" i="32" s="1"/>
  <c r="G44" i="19"/>
  <c r="H5" i="17" a="1"/>
  <c r="H14" i="17" s="1"/>
  <c r="I14" i="17" s="1"/>
  <c r="H5" i="33" a="1"/>
  <c r="H31" i="33" s="1"/>
  <c r="I31" i="33" s="1"/>
  <c r="H5" i="8" a="1"/>
  <c r="H28" i="8" s="1"/>
  <c r="I28" i="8" s="1"/>
  <c r="H5" i="36" a="1"/>
  <c r="H36" i="36" s="1"/>
  <c r="I36" i="36" s="1"/>
  <c r="G44" i="39"/>
  <c r="G44" i="40"/>
  <c r="G44" i="52"/>
  <c r="G44" i="38"/>
  <c r="H5" i="20" a="1"/>
  <c r="H8" i="20" s="1"/>
  <c r="I8" i="20" s="1"/>
  <c r="G44" i="32"/>
  <c r="H5" i="38" a="1"/>
  <c r="H38" i="38" s="1"/>
  <c r="I38" i="38" s="1"/>
  <c r="G44" i="25"/>
  <c r="G44" i="18"/>
  <c r="H5" i="29" a="1"/>
  <c r="H8" i="29" s="1"/>
  <c r="I8" i="29" s="1"/>
  <c r="G44" i="41"/>
  <c r="T38" i="39"/>
  <c r="T38" i="51"/>
  <c r="T38" i="12"/>
  <c r="T38" i="27"/>
  <c r="T38" i="41"/>
  <c r="T38" i="8"/>
  <c r="T38" i="49"/>
  <c r="T38" i="13"/>
  <c r="T38" i="43"/>
  <c r="T38" i="30"/>
  <c r="T38" i="19"/>
  <c r="T38" i="22"/>
  <c r="T38" i="14"/>
  <c r="T38" i="28"/>
  <c r="T38" i="16"/>
  <c r="T38" i="35"/>
  <c r="T38" i="17"/>
  <c r="T38" i="33"/>
  <c r="T38" i="21"/>
  <c r="T38" i="44"/>
  <c r="T38" i="15"/>
  <c r="T38" i="50"/>
  <c r="T38" i="29"/>
  <c r="T38" i="40"/>
  <c r="T38" i="26"/>
  <c r="T38" i="52"/>
  <c r="T38" i="23"/>
  <c r="T38" i="25"/>
  <c r="T38" i="24"/>
  <c r="T38" i="42"/>
  <c r="T38" i="38"/>
  <c r="T38" i="31"/>
  <c r="T38" i="32"/>
  <c r="T38" i="34"/>
  <c r="T38" i="48"/>
  <c r="T38" i="18"/>
  <c r="T38" i="37"/>
  <c r="T38" i="20"/>
  <c r="T38" i="36"/>
  <c r="G44" i="26"/>
  <c r="G44" i="44"/>
  <c r="G44" i="29"/>
  <c r="J44" i="44"/>
  <c r="J44" i="20"/>
  <c r="J44" i="40"/>
  <c r="J44" i="37"/>
  <c r="J44" i="22"/>
  <c r="J44" i="29"/>
  <c r="J44" i="26"/>
  <c r="J44" i="18"/>
  <c r="J44" i="41"/>
  <c r="J44" i="17"/>
  <c r="J44" i="42"/>
  <c r="J44" i="31"/>
  <c r="J44" i="12"/>
  <c r="J44" i="43"/>
  <c r="J44" i="25"/>
  <c r="J44" i="50"/>
  <c r="J44" i="36"/>
  <c r="J44" i="39"/>
  <c r="J44" i="19"/>
  <c r="J44" i="51"/>
  <c r="J44" i="52"/>
  <c r="J44" i="38"/>
  <c r="J44" i="35"/>
  <c r="J44" i="8"/>
  <c r="J44" i="32"/>
  <c r="J44" i="48"/>
  <c r="J44" i="14"/>
  <c r="J44" i="15"/>
  <c r="J44" i="49"/>
  <c r="J44" i="30"/>
  <c r="J44" i="13"/>
  <c r="J44" i="33"/>
  <c r="J44" i="34"/>
  <c r="J44" i="23"/>
  <c r="J44" i="27"/>
  <c r="J44" i="24"/>
  <c r="J44" i="16"/>
  <c r="J44" i="21"/>
  <c r="J44" i="28"/>
  <c r="G44" i="14"/>
  <c r="G44" i="36"/>
  <c r="H5" i="44" a="1"/>
  <c r="H6" i="44" s="1"/>
  <c r="I6" i="44" s="1"/>
  <c r="K6" i="44" s="1"/>
  <c r="H5" i="31" a="1"/>
  <c r="H16" i="31" s="1"/>
  <c r="I16" i="31" s="1"/>
  <c r="H5" i="35" a="1"/>
  <c r="H36" i="35" s="1"/>
  <c r="I36" i="35" s="1"/>
  <c r="H5" i="22" a="1"/>
  <c r="H26" i="22" s="1"/>
  <c r="I26" i="22" s="1"/>
  <c r="G44" i="28"/>
  <c r="G44" i="8"/>
  <c r="H5" i="39" a="1"/>
  <c r="H40" i="39" s="1"/>
  <c r="I40" i="39" s="1"/>
  <c r="G44" i="33"/>
  <c r="H5" i="52" a="1"/>
  <c r="H18" i="52" s="1"/>
  <c r="I18" i="52" s="1"/>
  <c r="G44" i="17"/>
  <c r="G44" i="37"/>
  <c r="G44" i="21"/>
  <c r="H5" i="42" a="1"/>
  <c r="H25" i="42" s="1"/>
  <c r="I25" i="42" s="1"/>
  <c r="G44" i="12"/>
  <c r="H5" i="51" a="1"/>
  <c r="H42" i="51" s="1"/>
  <c r="I42" i="51" s="1"/>
  <c r="G44" i="24"/>
  <c r="H37" i="44"/>
  <c r="I37" i="44" s="1"/>
  <c r="K37" i="44" s="1"/>
  <c r="H5" i="30" a="1"/>
  <c r="H18" i="30" s="1"/>
  <c r="I18" i="30" s="1"/>
  <c r="G44" i="30"/>
  <c r="H5" i="43" a="1"/>
  <c r="H39" i="43" s="1"/>
  <c r="I39" i="43" s="1"/>
  <c r="G44" i="23"/>
  <c r="H5" i="12" a="1"/>
  <c r="H16" i="12" s="1"/>
  <c r="I16" i="12" s="1"/>
  <c r="H5" i="40" a="1"/>
  <c r="H36" i="40" s="1"/>
  <c r="I36" i="40" s="1"/>
  <c r="G44" i="35"/>
  <c r="H5" i="26" a="1"/>
  <c r="H28" i="26" s="1"/>
  <c r="I28" i="26" s="1"/>
  <c r="G44" i="43"/>
  <c r="T12" i="34"/>
  <c r="T12" i="14"/>
  <c r="T12" i="25"/>
  <c r="T12" i="41"/>
  <c r="T12" i="29"/>
  <c r="T12" i="48"/>
  <c r="T12" i="44"/>
  <c r="T12" i="33"/>
  <c r="T12" i="15"/>
  <c r="T12" i="49"/>
  <c r="T12" i="40"/>
  <c r="T12" i="24"/>
  <c r="T12" i="18"/>
  <c r="T12" i="22"/>
  <c r="T12" i="13"/>
  <c r="T12" i="37"/>
  <c r="T12" i="17"/>
  <c r="T12" i="51"/>
  <c r="T12" i="26"/>
  <c r="T12" i="50"/>
  <c r="T12" i="39"/>
  <c r="T12" i="35"/>
  <c r="T12" i="52"/>
  <c r="T12" i="23"/>
  <c r="T12" i="8"/>
  <c r="T12" i="21"/>
  <c r="T12" i="20"/>
  <c r="T12" i="16"/>
  <c r="T12" i="31"/>
  <c r="T12" i="32"/>
  <c r="T12" i="43"/>
  <c r="T12" i="30"/>
  <c r="T12" i="19"/>
  <c r="T12" i="38"/>
  <c r="T12" i="36"/>
  <c r="T12" i="12"/>
  <c r="T12" i="27"/>
  <c r="T12" i="28"/>
  <c r="T12" i="42"/>
  <c r="J30" i="49"/>
  <c r="J30" i="20"/>
  <c r="J30" i="21"/>
  <c r="J30" i="27"/>
  <c r="J30" i="29"/>
  <c r="J30" i="37"/>
  <c r="J30" i="39"/>
  <c r="J30" i="38"/>
  <c r="J30" i="22"/>
  <c r="J30" i="32"/>
  <c r="J30" i="36"/>
  <c r="J30" i="12"/>
  <c r="J30" i="33"/>
  <c r="J30" i="18"/>
  <c r="J30" i="48"/>
  <c r="J30" i="16"/>
  <c r="J30" i="42"/>
  <c r="J30" i="43"/>
  <c r="J30" i="15"/>
  <c r="J30" i="28"/>
  <c r="J30" i="31"/>
  <c r="J30" i="52"/>
  <c r="J30" i="40"/>
  <c r="J30" i="24"/>
  <c r="J30" i="8"/>
  <c r="J30" i="17"/>
  <c r="J30" i="19"/>
  <c r="J30" i="51"/>
  <c r="J30" i="34"/>
  <c r="J30" i="50"/>
  <c r="J30" i="14"/>
  <c r="J30" i="23"/>
  <c r="J30" i="30"/>
  <c r="J30" i="41"/>
  <c r="J30" i="26"/>
  <c r="J30" i="44"/>
  <c r="J30" i="13"/>
  <c r="J30" i="25"/>
  <c r="J30" i="35"/>
  <c r="H5" i="34" a="1"/>
  <c r="H18" i="34" s="1"/>
  <c r="I18" i="34" s="1"/>
  <c r="G44" i="34"/>
  <c r="H5" i="15" a="1"/>
  <c r="H8" i="15" s="1"/>
  <c r="I8" i="15" s="1"/>
  <c r="G44" i="15"/>
  <c r="T44" i="32"/>
  <c r="T44" i="25"/>
  <c r="T44" i="48"/>
  <c r="T44" i="38"/>
  <c r="T44" i="31"/>
  <c r="T44" i="14"/>
  <c r="T44" i="37"/>
  <c r="T44" i="33"/>
  <c r="T44" i="29"/>
  <c r="T44" i="43"/>
  <c r="T44" i="40"/>
  <c r="T44" i="20"/>
  <c r="T44" i="44"/>
  <c r="T44" i="19"/>
  <c r="T44" i="51"/>
  <c r="T44" i="21"/>
  <c r="T44" i="30"/>
  <c r="T44" i="26"/>
  <c r="T44" i="12"/>
  <c r="T44" i="50"/>
  <c r="T44" i="8"/>
  <c r="T44" i="39"/>
  <c r="T44" i="24"/>
  <c r="T44" i="17"/>
  <c r="T44" i="16"/>
  <c r="T44" i="13"/>
  <c r="T44" i="35"/>
  <c r="T44" i="15"/>
  <c r="T44" i="27"/>
  <c r="T44" i="42"/>
  <c r="T44" i="22"/>
  <c r="T44" i="18"/>
  <c r="T44" i="23"/>
  <c r="T44" i="34"/>
  <c r="T44" i="41"/>
  <c r="T44" i="36"/>
  <c r="T44" i="52"/>
  <c r="T44" i="49"/>
  <c r="T44" i="28"/>
  <c r="T17" i="40"/>
  <c r="T17" i="29"/>
  <c r="T17" i="52"/>
  <c r="T17" i="22"/>
  <c r="T17" i="30"/>
  <c r="T17" i="44"/>
  <c r="T17" i="35"/>
  <c r="T17" i="13"/>
  <c r="T17" i="26"/>
  <c r="T17" i="18"/>
  <c r="T17" i="14"/>
  <c r="T17" i="34"/>
  <c r="T17" i="27"/>
  <c r="T17" i="42"/>
  <c r="T17" i="36"/>
  <c r="T17" i="25"/>
  <c r="T17" i="38"/>
  <c r="T17" i="15"/>
  <c r="T17" i="16"/>
  <c r="T17" i="39"/>
  <c r="T17" i="41"/>
  <c r="T17" i="19"/>
  <c r="T17" i="20"/>
  <c r="T17" i="21"/>
  <c r="T17" i="28"/>
  <c r="T17" i="24"/>
  <c r="T17" i="31"/>
  <c r="T17" i="43"/>
  <c r="T17" i="32"/>
  <c r="T17" i="23"/>
  <c r="T17" i="17"/>
  <c r="T17" i="48"/>
  <c r="T17" i="51"/>
  <c r="T17" i="33"/>
  <c r="T17" i="49"/>
  <c r="T17" i="50"/>
  <c r="T17" i="37"/>
  <c r="T17" i="12"/>
  <c r="T17" i="8"/>
  <c r="T40" i="30"/>
  <c r="T40" i="38"/>
  <c r="T40" i="42"/>
  <c r="T40" i="19"/>
  <c r="T40" i="21"/>
  <c r="T40" i="33"/>
  <c r="T40" i="23"/>
  <c r="T40" i="16"/>
  <c r="T40" i="12"/>
  <c r="T40" i="52"/>
  <c r="T40" i="35"/>
  <c r="T40" i="18"/>
  <c r="T40" i="32"/>
  <c r="T40" i="20"/>
  <c r="T40" i="24"/>
  <c r="T40" i="13"/>
  <c r="T40" i="41"/>
  <c r="T40" i="17"/>
  <c r="T40" i="36"/>
  <c r="T40" i="22"/>
  <c r="T40" i="29"/>
  <c r="T40" i="34"/>
  <c r="T40" i="37"/>
  <c r="T40" i="44"/>
  <c r="T40" i="50"/>
  <c r="T40" i="14"/>
  <c r="T40" i="26"/>
  <c r="T40" i="28"/>
  <c r="T40" i="27"/>
  <c r="T40" i="31"/>
  <c r="T40" i="8"/>
  <c r="T40" i="39"/>
  <c r="T40" i="48"/>
  <c r="T40" i="43"/>
  <c r="T40" i="51"/>
  <c r="T40" i="15"/>
  <c r="T40" i="25"/>
  <c r="T40" i="40"/>
  <c r="T40" i="49"/>
  <c r="T31" i="23"/>
  <c r="T31" i="29"/>
  <c r="T31" i="24"/>
  <c r="T31" i="27"/>
  <c r="T31" i="25"/>
  <c r="T31" i="17"/>
  <c r="T31" i="28"/>
  <c r="T31" i="26"/>
  <c r="T31" i="12"/>
  <c r="T31" i="16"/>
  <c r="T31" i="38"/>
  <c r="T31" i="32"/>
  <c r="T31" i="19"/>
  <c r="T31" i="43"/>
  <c r="T31" i="49"/>
  <c r="T31" i="14"/>
  <c r="T31" i="35"/>
  <c r="T31" i="18"/>
  <c r="T31" i="21"/>
  <c r="T31" i="33"/>
  <c r="T31" i="20"/>
  <c r="T31" i="39"/>
  <c r="T31" i="15"/>
  <c r="T31" i="40"/>
  <c r="T31" i="30"/>
  <c r="T31" i="13"/>
  <c r="T31" i="34"/>
  <c r="T31" i="41"/>
  <c r="T31" i="44"/>
  <c r="T31" i="52"/>
  <c r="T31" i="31"/>
  <c r="T31" i="8"/>
  <c r="T31" i="36"/>
  <c r="T31" i="42"/>
  <c r="T31" i="22"/>
  <c r="T31" i="37"/>
  <c r="T31" i="48"/>
  <c r="T31" i="51"/>
  <c r="T31" i="50"/>
  <c r="H5" i="23" a="1"/>
  <c r="H20" i="23" s="1"/>
  <c r="I20" i="23" s="1"/>
  <c r="H12" i="8"/>
  <c r="I12" i="8" s="1"/>
  <c r="H22" i="8"/>
  <c r="I22" i="8" s="1"/>
  <c r="H14" i="8"/>
  <c r="I14" i="8" s="1"/>
  <c r="H30" i="8"/>
  <c r="I30" i="8" s="1"/>
  <c r="H42" i="8"/>
  <c r="I42" i="8" s="1"/>
  <c r="H39" i="8"/>
  <c r="I39" i="8" s="1"/>
  <c r="H23" i="8"/>
  <c r="I23" i="8" s="1"/>
  <c r="H41" i="8"/>
  <c r="I41" i="8" s="1"/>
  <c r="H25" i="8"/>
  <c r="I25" i="8" s="1"/>
  <c r="H21" i="8"/>
  <c r="I21" i="8" s="1"/>
  <c r="H29" i="8"/>
  <c r="I29" i="8" s="1"/>
  <c r="H19" i="8"/>
  <c r="I19" i="8" s="1"/>
  <c r="H8" i="8"/>
  <c r="I8" i="8" s="1"/>
  <c r="H32" i="8"/>
  <c r="I32" i="8" s="1"/>
  <c r="H40" i="8"/>
  <c r="I40" i="8" s="1"/>
  <c r="H5" i="8"/>
  <c r="H12" i="20"/>
  <c r="I12" i="20" s="1"/>
  <c r="H28" i="20"/>
  <c r="I28" i="20" s="1"/>
  <c r="H24" i="20"/>
  <c r="I24" i="20" s="1"/>
  <c r="H40" i="20"/>
  <c r="I40" i="20" s="1"/>
  <c r="H27" i="20"/>
  <c r="I27" i="20" s="1"/>
  <c r="H6" i="37"/>
  <c r="I6" i="37" s="1"/>
  <c r="H41" i="37"/>
  <c r="I41" i="37" s="1"/>
  <c r="H33" i="37"/>
  <c r="I33" i="37" s="1"/>
  <c r="H25" i="37"/>
  <c r="I25" i="37" s="1"/>
  <c r="H17" i="37"/>
  <c r="I17" i="37" s="1"/>
  <c r="H9" i="37"/>
  <c r="I9" i="37" s="1"/>
  <c r="H32" i="37"/>
  <c r="I32" i="37" s="1"/>
  <c r="H16" i="37"/>
  <c r="I16" i="37" s="1"/>
  <c r="H8" i="37"/>
  <c r="I8" i="37" s="1"/>
  <c r="H35" i="37"/>
  <c r="I35" i="37" s="1"/>
  <c r="H23" i="37"/>
  <c r="I23" i="37" s="1"/>
  <c r="H13" i="37"/>
  <c r="I13" i="37" s="1"/>
  <c r="H30" i="37"/>
  <c r="I30" i="37" s="1"/>
  <c r="H20" i="37"/>
  <c r="I20" i="37" s="1"/>
  <c r="H31" i="37"/>
  <c r="I31" i="37" s="1"/>
  <c r="H19" i="37"/>
  <c r="I19" i="37" s="1"/>
  <c r="H5" i="37"/>
  <c r="H28" i="37"/>
  <c r="I28" i="37" s="1"/>
  <c r="H37" i="37"/>
  <c r="I37" i="37" s="1"/>
  <c r="H15" i="37"/>
  <c r="I15" i="37" s="1"/>
  <c r="H36" i="37"/>
  <c r="I36" i="37" s="1"/>
  <c r="H43" i="37"/>
  <c r="I43" i="37" s="1"/>
  <c r="H27" i="37"/>
  <c r="I27" i="37" s="1"/>
  <c r="H7" i="37"/>
  <c r="I7" i="37" s="1"/>
  <c r="H11" i="37"/>
  <c r="I11" i="37" s="1"/>
  <c r="H12" i="37"/>
  <c r="I12" i="37" s="1"/>
  <c r="H29" i="37"/>
  <c r="I29" i="37" s="1"/>
  <c r="H34" i="37"/>
  <c r="I34" i="37" s="1"/>
  <c r="H38" i="37"/>
  <c r="I38" i="37" s="1"/>
  <c r="H21" i="37"/>
  <c r="I21" i="37" s="1"/>
  <c r="H16" i="28"/>
  <c r="I16" i="28" s="1"/>
  <c r="H24" i="28"/>
  <c r="I24" i="28" s="1"/>
  <c r="H5" i="28"/>
  <c r="H36" i="28"/>
  <c r="I36" i="28" s="1"/>
  <c r="H22" i="28"/>
  <c r="I22" i="28" s="1"/>
  <c r="H34" i="28"/>
  <c r="I34" i="28" s="1"/>
  <c r="H6" i="28"/>
  <c r="I6" i="28" s="1"/>
  <c r="H18" i="28"/>
  <c r="I18" i="28" s="1"/>
  <c r="H27" i="28"/>
  <c r="I27" i="28" s="1"/>
  <c r="H43" i="28"/>
  <c r="I43" i="28" s="1"/>
  <c r="H39" i="28"/>
  <c r="I39" i="28" s="1"/>
  <c r="H25" i="28"/>
  <c r="I25" i="28" s="1"/>
  <c r="H15" i="28"/>
  <c r="I15" i="28" s="1"/>
  <c r="H35" i="28"/>
  <c r="I35" i="28" s="1"/>
  <c r="H8" i="24"/>
  <c r="I8" i="24" s="1"/>
  <c r="H16" i="24"/>
  <c r="I16" i="24" s="1"/>
  <c r="H24" i="24"/>
  <c r="I24" i="24" s="1"/>
  <c r="H32" i="24"/>
  <c r="I32" i="24" s="1"/>
  <c r="H40" i="24"/>
  <c r="I40" i="24" s="1"/>
  <c r="H30" i="24"/>
  <c r="I30" i="24" s="1"/>
  <c r="H42" i="24"/>
  <c r="I42" i="24" s="1"/>
  <c r="H12" i="24"/>
  <c r="I12" i="24" s="1"/>
  <c r="H26" i="24"/>
  <c r="I26" i="24" s="1"/>
  <c r="H38" i="24"/>
  <c r="I38" i="24" s="1"/>
  <c r="H5" i="24"/>
  <c r="H34" i="24"/>
  <c r="I34" i="24" s="1"/>
  <c r="H14" i="24"/>
  <c r="I14" i="24" s="1"/>
  <c r="H6" i="24"/>
  <c r="I6" i="24" s="1"/>
  <c r="H22" i="24"/>
  <c r="I22" i="24" s="1"/>
  <c r="H36" i="24"/>
  <c r="I36" i="24" s="1"/>
  <c r="H43" i="24"/>
  <c r="I43" i="24" s="1"/>
  <c r="H27" i="24"/>
  <c r="I27" i="24" s="1"/>
  <c r="H19" i="24"/>
  <c r="I19" i="24" s="1"/>
  <c r="H41" i="24"/>
  <c r="I41" i="24" s="1"/>
  <c r="H37" i="24"/>
  <c r="I37" i="24" s="1"/>
  <c r="H23" i="24"/>
  <c r="I23" i="24" s="1"/>
  <c r="H9" i="24"/>
  <c r="I9" i="24" s="1"/>
  <c r="H25" i="24"/>
  <c r="I25" i="24" s="1"/>
  <c r="H21" i="24"/>
  <c r="I21" i="24" s="1"/>
  <c r="H7" i="24"/>
  <c r="I7" i="24" s="1"/>
  <c r="H15" i="24"/>
  <c r="I15" i="24" s="1"/>
  <c r="H13" i="24"/>
  <c r="I13" i="24" s="1"/>
  <c r="H33" i="24"/>
  <c r="I33" i="24" s="1"/>
  <c r="H17" i="24"/>
  <c r="I17" i="24" s="1"/>
  <c r="H12" i="19"/>
  <c r="I12" i="19" s="1"/>
  <c r="H38" i="19"/>
  <c r="I38" i="19" s="1"/>
  <c r="H22" i="19"/>
  <c r="I22" i="19" s="1"/>
  <c r="H14" i="19"/>
  <c r="I14" i="19" s="1"/>
  <c r="H23" i="19"/>
  <c r="I23" i="19" s="1"/>
  <c r="H15" i="19"/>
  <c r="I15" i="19" s="1"/>
  <c r="H7" i="19"/>
  <c r="I7" i="19" s="1"/>
  <c r="H11" i="19"/>
  <c r="I11" i="19" s="1"/>
  <c r="H35" i="19"/>
  <c r="I35" i="19" s="1"/>
  <c r="H21" i="19"/>
  <c r="I21" i="19" s="1"/>
  <c r="H16" i="19"/>
  <c r="I16" i="19" s="1"/>
  <c r="H24" i="19"/>
  <c r="I24" i="19" s="1"/>
  <c r="H32" i="19"/>
  <c r="I32" i="19" s="1"/>
  <c r="H18" i="21"/>
  <c r="I18" i="21" s="1"/>
  <c r="H22" i="21"/>
  <c r="I22" i="21" s="1"/>
  <c r="H30" i="21"/>
  <c r="I30" i="21" s="1"/>
  <c r="H34" i="21"/>
  <c r="I34" i="21" s="1"/>
  <c r="H42" i="21"/>
  <c r="I42" i="21" s="1"/>
  <c r="H8" i="21"/>
  <c r="I8" i="21" s="1"/>
  <c r="H12" i="21"/>
  <c r="I12" i="21" s="1"/>
  <c r="H16" i="21"/>
  <c r="I16" i="21" s="1"/>
  <c r="H20" i="21"/>
  <c r="I20" i="21" s="1"/>
  <c r="H28" i="21"/>
  <c r="I28" i="21" s="1"/>
  <c r="H7" i="21"/>
  <c r="I7" i="21" s="1"/>
  <c r="H31" i="21"/>
  <c r="I31" i="21" s="1"/>
  <c r="H39" i="21"/>
  <c r="I39" i="21" s="1"/>
  <c r="H11" i="21"/>
  <c r="I11" i="21" s="1"/>
  <c r="H19" i="21"/>
  <c r="I19" i="21" s="1"/>
  <c r="H27" i="21"/>
  <c r="I27" i="21" s="1"/>
  <c r="H35" i="21"/>
  <c r="I35" i="21" s="1"/>
  <c r="H43" i="21"/>
  <c r="I43" i="21" s="1"/>
  <c r="H41" i="21"/>
  <c r="I41" i="21" s="1"/>
  <c r="H37" i="21"/>
  <c r="I37" i="21" s="1"/>
  <c r="H21" i="21"/>
  <c r="I21" i="21" s="1"/>
  <c r="H17" i="21"/>
  <c r="I17" i="21" s="1"/>
  <c r="H5" i="18" a="1"/>
  <c r="H16" i="50"/>
  <c r="I16" i="50" s="1"/>
  <c r="H33" i="50"/>
  <c r="I33" i="50" s="1"/>
  <c r="H39" i="50"/>
  <c r="I39" i="50" s="1"/>
  <c r="H23" i="50"/>
  <c r="I23" i="50" s="1"/>
  <c r="H7" i="50"/>
  <c r="I7" i="50" s="1"/>
  <c r="H35" i="50"/>
  <c r="I35" i="50" s="1"/>
  <c r="H25" i="50"/>
  <c r="I25" i="50" s="1"/>
  <c r="H20" i="50"/>
  <c r="I20" i="50" s="1"/>
  <c r="H41" i="50"/>
  <c r="I41" i="50" s="1"/>
  <c r="H27" i="50"/>
  <c r="I27" i="50" s="1"/>
  <c r="H36" i="50"/>
  <c r="I36" i="50" s="1"/>
  <c r="H24" i="50"/>
  <c r="I24" i="50" s="1"/>
  <c r="H21" i="50"/>
  <c r="I21" i="50" s="1"/>
  <c r="H43" i="50"/>
  <c r="I43" i="50" s="1"/>
  <c r="H12" i="50"/>
  <c r="I12" i="50" s="1"/>
  <c r="H19" i="50"/>
  <c r="I19" i="50" s="1"/>
  <c r="H28" i="50"/>
  <c r="I28" i="50" s="1"/>
  <c r="H12" i="29"/>
  <c r="I12" i="29" s="1"/>
  <c r="H34" i="29"/>
  <c r="I34" i="29" s="1"/>
  <c r="H22" i="29"/>
  <c r="I22" i="29" s="1"/>
  <c r="H42" i="29"/>
  <c r="I42" i="29" s="1"/>
  <c r="H27" i="29"/>
  <c r="I27" i="29" s="1"/>
  <c r="H19" i="29"/>
  <c r="I19" i="29" s="1"/>
  <c r="H11" i="29"/>
  <c r="I11" i="29" s="1"/>
  <c r="H25" i="29"/>
  <c r="I25" i="29" s="1"/>
  <c r="H23" i="29"/>
  <c r="I23" i="29" s="1"/>
  <c r="H5" i="14" a="1"/>
  <c r="H10" i="32"/>
  <c r="I10" i="32" s="1"/>
  <c r="H18" i="32"/>
  <c r="I18" i="32" s="1"/>
  <c r="H26" i="32"/>
  <c r="I26" i="32" s="1"/>
  <c r="H22" i="32"/>
  <c r="I22" i="32" s="1"/>
  <c r="H5" i="32"/>
  <c r="H16" i="32"/>
  <c r="I16" i="32" s="1"/>
  <c r="H30" i="32"/>
  <c r="I30" i="32" s="1"/>
  <c r="H20" i="32"/>
  <c r="I20" i="32" s="1"/>
  <c r="H8" i="32"/>
  <c r="I8" i="32" s="1"/>
  <c r="H40" i="32"/>
  <c r="I40" i="32" s="1"/>
  <c r="H24" i="32"/>
  <c r="I24" i="32" s="1"/>
  <c r="H36" i="32"/>
  <c r="I36" i="32" s="1"/>
  <c r="H29" i="32"/>
  <c r="I29" i="32" s="1"/>
  <c r="H21" i="32"/>
  <c r="I21" i="32" s="1"/>
  <c r="H35" i="32"/>
  <c r="I35" i="32" s="1"/>
  <c r="H17" i="32"/>
  <c r="I17" i="32" s="1"/>
  <c r="H33" i="32"/>
  <c r="I33" i="32" s="1"/>
  <c r="H15" i="32"/>
  <c r="I15" i="32" s="1"/>
  <c r="H43" i="32"/>
  <c r="I43" i="32" s="1"/>
  <c r="H7" i="32"/>
  <c r="I7" i="32" s="1"/>
  <c r="H41" i="32"/>
  <c r="I41" i="32" s="1"/>
  <c r="H39" i="32"/>
  <c r="I39" i="32" s="1"/>
  <c r="H25" i="32"/>
  <c r="I25" i="32" s="1"/>
  <c r="H16" i="35"/>
  <c r="I16" i="35" s="1"/>
  <c r="H10" i="35"/>
  <c r="I10" i="35" s="1"/>
  <c r="H26" i="35"/>
  <c r="I26" i="35" s="1"/>
  <c r="H35" i="35"/>
  <c r="I35" i="35" s="1"/>
  <c r="H6" i="41"/>
  <c r="I6" i="41" s="1"/>
  <c r="H41" i="41"/>
  <c r="I41" i="41" s="1"/>
  <c r="H25" i="41"/>
  <c r="I25" i="41" s="1"/>
  <c r="H17" i="41"/>
  <c r="I17" i="41" s="1"/>
  <c r="H9" i="41"/>
  <c r="I9" i="41" s="1"/>
  <c r="H24" i="41"/>
  <c r="I24" i="41" s="1"/>
  <c r="H16" i="41"/>
  <c r="I16" i="41" s="1"/>
  <c r="H8" i="41"/>
  <c r="I8" i="41" s="1"/>
  <c r="H42" i="41"/>
  <c r="I42" i="41" s="1"/>
  <c r="H30" i="41"/>
  <c r="I30" i="41" s="1"/>
  <c r="H20" i="41"/>
  <c r="I20" i="41" s="1"/>
  <c r="H10" i="41"/>
  <c r="I10" i="41" s="1"/>
  <c r="H19" i="41"/>
  <c r="I19" i="41" s="1"/>
  <c r="H5" i="41"/>
  <c r="H27" i="41"/>
  <c r="I27" i="41" s="1"/>
  <c r="H11" i="41"/>
  <c r="I11" i="41" s="1"/>
  <c r="H36" i="41"/>
  <c r="I36" i="41" s="1"/>
  <c r="H22" i="41"/>
  <c r="I22" i="41" s="1"/>
  <c r="H18" i="41"/>
  <c r="I18" i="41" s="1"/>
  <c r="H34" i="41"/>
  <c r="I34" i="41" s="1"/>
  <c r="H29" i="41"/>
  <c r="I29" i="41" s="1"/>
  <c r="H12" i="41"/>
  <c r="I12" i="41" s="1"/>
  <c r="H26" i="41"/>
  <c r="I26" i="41" s="1"/>
  <c r="H43" i="41"/>
  <c r="I43" i="41" s="1"/>
  <c r="H35" i="33"/>
  <c r="I35" i="33" s="1"/>
  <c r="H27" i="33"/>
  <c r="I27" i="33" s="1"/>
  <c r="H41" i="33"/>
  <c r="I41" i="33" s="1"/>
  <c r="H23" i="33"/>
  <c r="I23" i="33" s="1"/>
  <c r="H9" i="33"/>
  <c r="I9" i="33" s="1"/>
  <c r="H13" i="33"/>
  <c r="I13" i="33" s="1"/>
  <c r="H15" i="33"/>
  <c r="I15" i="33" s="1"/>
  <c r="H38" i="33"/>
  <c r="I38" i="33" s="1"/>
  <c r="H20" i="33"/>
  <c r="I20" i="33" s="1"/>
  <c r="H32" i="33"/>
  <c r="I32" i="33" s="1"/>
  <c r="H28" i="33"/>
  <c r="I28" i="33" s="1"/>
  <c r="H8" i="33"/>
  <c r="I8" i="33" s="1"/>
  <c r="H34" i="33"/>
  <c r="I34" i="33" s="1"/>
  <c r="H33" i="36"/>
  <c r="I33" i="36" s="1"/>
  <c r="H41" i="39"/>
  <c r="I41" i="39" s="1"/>
  <c r="H33" i="39"/>
  <c r="I33" i="39" s="1"/>
  <c r="H25" i="39"/>
  <c r="I25" i="39" s="1"/>
  <c r="H14" i="39"/>
  <c r="I14" i="39" s="1"/>
  <c r="H38" i="39"/>
  <c r="I38" i="39" s="1"/>
  <c r="H10" i="39"/>
  <c r="I10" i="39" s="1"/>
  <c r="H30" i="39"/>
  <c r="I30" i="39" s="1"/>
  <c r="H37" i="39"/>
  <c r="I37" i="39" s="1"/>
  <c r="H33" i="42"/>
  <c r="I33" i="42" s="1"/>
  <c r="H17" i="42"/>
  <c r="I17" i="42" s="1"/>
  <c r="H8" i="42"/>
  <c r="I8" i="42" s="1"/>
  <c r="H28" i="42"/>
  <c r="I28" i="42" s="1"/>
  <c r="H6" i="42"/>
  <c r="I6" i="42" s="1"/>
  <c r="H34" i="42"/>
  <c r="I34" i="42" s="1"/>
  <c r="H29" i="42"/>
  <c r="I29" i="42" s="1"/>
  <c r="H42" i="42"/>
  <c r="I42" i="42" s="1"/>
  <c r="H36" i="42"/>
  <c r="I36" i="42" s="1"/>
  <c r="H30" i="42"/>
  <c r="I30" i="42" s="1"/>
  <c r="H15" i="30"/>
  <c r="I15" i="30" s="1"/>
  <c r="H26" i="40"/>
  <c r="I26" i="40" s="1"/>
  <c r="H5" i="40"/>
  <c r="H20" i="25"/>
  <c r="I20" i="25" s="1"/>
  <c r="H18" i="25"/>
  <c r="I18" i="25" s="1"/>
  <c r="H30" i="25"/>
  <c r="I30" i="25" s="1"/>
  <c r="H24" i="25"/>
  <c r="I24" i="25" s="1"/>
  <c r="H38" i="25"/>
  <c r="I38" i="25" s="1"/>
  <c r="H32" i="25"/>
  <c r="I32" i="25" s="1"/>
  <c r="H26" i="25"/>
  <c r="I26" i="25" s="1"/>
  <c r="H14" i="25"/>
  <c r="I14" i="25" s="1"/>
  <c r="H42" i="25"/>
  <c r="I42" i="25" s="1"/>
  <c r="H22" i="25"/>
  <c r="I22" i="25" s="1"/>
  <c r="H25" i="25"/>
  <c r="I25" i="25" s="1"/>
  <c r="H17" i="25"/>
  <c r="I17" i="25" s="1"/>
  <c r="H13" i="25"/>
  <c r="I13" i="25" s="1"/>
  <c r="H43" i="25"/>
  <c r="I43" i="25" s="1"/>
  <c r="H29" i="25"/>
  <c r="I29" i="25" s="1"/>
  <c r="H15" i="25"/>
  <c r="I15" i="25" s="1"/>
  <c r="H11" i="25"/>
  <c r="I11" i="25" s="1"/>
  <c r="H19" i="25"/>
  <c r="I19" i="25" s="1"/>
  <c r="H37" i="25"/>
  <c r="I37" i="25" s="1"/>
  <c r="H5" i="25"/>
  <c r="G44" i="27"/>
  <c r="H5" i="27" a="1"/>
  <c r="G44" i="16"/>
  <c r="H5" i="16" a="1"/>
  <c r="G44" i="13"/>
  <c r="H5" i="13" a="1"/>
  <c r="H5" i="49" a="1"/>
  <c r="G44" i="49"/>
  <c r="H5" i="48" a="1"/>
  <c r="G44" i="48"/>
  <c r="H15" i="51"/>
  <c r="I15" i="51" s="1"/>
  <c r="H37" i="51"/>
  <c r="I37" i="51" s="1"/>
  <c r="H27" i="40" l="1"/>
  <c r="I27" i="40" s="1"/>
  <c r="H6" i="51"/>
  <c r="I6" i="51" s="1"/>
  <c r="H28" i="40"/>
  <c r="I28" i="40" s="1"/>
  <c r="H22" i="42"/>
  <c r="I22" i="42" s="1"/>
  <c r="H24" i="42"/>
  <c r="I24" i="42" s="1"/>
  <c r="H27" i="39"/>
  <c r="I27" i="39" s="1"/>
  <c r="H24" i="33"/>
  <c r="I24" i="33" s="1"/>
  <c r="H10" i="33"/>
  <c r="I10" i="33" s="1"/>
  <c r="H37" i="33"/>
  <c r="I37" i="33" s="1"/>
  <c r="H19" i="52"/>
  <c r="I19" i="52" s="1"/>
  <c r="H21" i="41"/>
  <c r="I21" i="41" s="1"/>
  <c r="H31" i="41"/>
  <c r="I31" i="41" s="1"/>
  <c r="H32" i="41"/>
  <c r="I32" i="41" s="1"/>
  <c r="H27" i="35"/>
  <c r="I27" i="35" s="1"/>
  <c r="H23" i="32"/>
  <c r="I23" i="32" s="1"/>
  <c r="H14" i="32"/>
  <c r="I14" i="32" s="1"/>
  <c r="H32" i="32"/>
  <c r="I32" i="32" s="1"/>
  <c r="H39" i="29"/>
  <c r="I39" i="29" s="1"/>
  <c r="H5" i="50"/>
  <c r="H11" i="50"/>
  <c r="I11" i="50" s="1"/>
  <c r="H31" i="50"/>
  <c r="I31" i="50" s="1"/>
  <c r="H17" i="19"/>
  <c r="I17" i="19" s="1"/>
  <c r="H18" i="19"/>
  <c r="I18" i="19" s="1"/>
  <c r="H29" i="24"/>
  <c r="I29" i="24" s="1"/>
  <c r="H11" i="24"/>
  <c r="I11" i="24" s="1"/>
  <c r="H28" i="24"/>
  <c r="I28" i="24" s="1"/>
  <c r="H20" i="24"/>
  <c r="I20" i="24" s="1"/>
  <c r="H11" i="28"/>
  <c r="I11" i="28" s="1"/>
  <c r="H12" i="28"/>
  <c r="I12" i="28" s="1"/>
  <c r="H39" i="37"/>
  <c r="I39" i="37" s="1"/>
  <c r="H18" i="37"/>
  <c r="I18" i="37" s="1"/>
  <c r="H10" i="37"/>
  <c r="I10" i="37" s="1"/>
  <c r="H24" i="37"/>
  <c r="I24" i="37" s="1"/>
  <c r="H29" i="20"/>
  <c r="I29" i="20" s="1"/>
  <c r="H20" i="17"/>
  <c r="I20" i="17" s="1"/>
  <c r="H43" i="8"/>
  <c r="I43" i="8" s="1"/>
  <c r="H38" i="8"/>
  <c r="I38" i="8" s="1"/>
  <c r="H30" i="40"/>
  <c r="I30" i="40" s="1"/>
  <c r="H26" i="51"/>
  <c r="I26" i="51" s="1"/>
  <c r="H42" i="40"/>
  <c r="I42" i="40" s="1"/>
  <c r="H41" i="52"/>
  <c r="I41" i="52" s="1"/>
  <c r="H6" i="40"/>
  <c r="I6" i="40" s="1"/>
  <c r="H7" i="52"/>
  <c r="I7" i="52" s="1"/>
  <c r="H29" i="51"/>
  <c r="I29" i="51" s="1"/>
  <c r="H27" i="52"/>
  <c r="I27" i="52" s="1"/>
  <c r="H10" i="40"/>
  <c r="I10" i="40" s="1"/>
  <c r="H33" i="40"/>
  <c r="I33" i="40" s="1"/>
  <c r="H26" i="39"/>
  <c r="I26" i="39" s="1"/>
  <c r="H12" i="33"/>
  <c r="I12" i="33" s="1"/>
  <c r="H14" i="33"/>
  <c r="I14" i="33" s="1"/>
  <c r="H21" i="33"/>
  <c r="I21" i="33" s="1"/>
  <c r="H11" i="52"/>
  <c r="I11" i="52" s="1"/>
  <c r="H27" i="26"/>
  <c r="I27" i="26" s="1"/>
  <c r="H15" i="20"/>
  <c r="I15" i="20" s="1"/>
  <c r="H40" i="51"/>
  <c r="I40" i="51" s="1"/>
  <c r="H19" i="40"/>
  <c r="I19" i="40" s="1"/>
  <c r="H43" i="40"/>
  <c r="I43" i="40" s="1"/>
  <c r="H42" i="39"/>
  <c r="I42" i="39" s="1"/>
  <c r="H17" i="39"/>
  <c r="I17" i="39" s="1"/>
  <c r="H36" i="33"/>
  <c r="I36" i="33" s="1"/>
  <c r="H6" i="33"/>
  <c r="I6" i="33" s="1"/>
  <c r="H11" i="33"/>
  <c r="I11" i="33" s="1"/>
  <c r="H32" i="26"/>
  <c r="I32" i="26" s="1"/>
  <c r="H14" i="20"/>
  <c r="I14" i="20" s="1"/>
  <c r="H20" i="44"/>
  <c r="I20" i="44" s="1"/>
  <c r="K20" i="44" s="1"/>
  <c r="H41" i="44"/>
  <c r="I41" i="44" s="1"/>
  <c r="K41" i="44" s="1"/>
  <c r="H23" i="40"/>
  <c r="I23" i="40" s="1"/>
  <c r="H9" i="22"/>
  <c r="I9" i="22" s="1"/>
  <c r="H32" i="22"/>
  <c r="I32" i="22" s="1"/>
  <c r="H12" i="35"/>
  <c r="I12" i="35" s="1"/>
  <c r="H41" i="26"/>
  <c r="I41" i="26" s="1"/>
  <c r="H19" i="51"/>
  <c r="I19" i="51" s="1"/>
  <c r="H23" i="22"/>
  <c r="I23" i="22" s="1"/>
  <c r="H20" i="22"/>
  <c r="I20" i="22" s="1"/>
  <c r="H41" i="40"/>
  <c r="I41" i="40" s="1"/>
  <c r="H14" i="40"/>
  <c r="I14" i="40" s="1"/>
  <c r="H12" i="42"/>
  <c r="I12" i="42" s="1"/>
  <c r="H40" i="42"/>
  <c r="I40" i="42" s="1"/>
  <c r="H13" i="39"/>
  <c r="I13" i="39" s="1"/>
  <c r="H6" i="39"/>
  <c r="I6" i="39" s="1"/>
  <c r="H42" i="33"/>
  <c r="I42" i="33" s="1"/>
  <c r="H33" i="33"/>
  <c r="I33" i="33" s="1"/>
  <c r="H19" i="33"/>
  <c r="I19" i="33" s="1"/>
  <c r="H8" i="35"/>
  <c r="I8" i="35" s="1"/>
  <c r="H5" i="29"/>
  <c r="H33" i="29"/>
  <c r="I33" i="29" s="1"/>
  <c r="H26" i="29"/>
  <c r="I26" i="29" s="1"/>
  <c r="H36" i="29"/>
  <c r="I36" i="29" s="1"/>
  <c r="H26" i="26"/>
  <c r="I26" i="26" s="1"/>
  <c r="H13" i="20"/>
  <c r="I13" i="20" s="1"/>
  <c r="H28" i="22"/>
  <c r="I28" i="22" s="1"/>
  <c r="H7" i="22"/>
  <c r="I7" i="22" s="1"/>
  <c r="H6" i="22"/>
  <c r="I6" i="22" s="1"/>
  <c r="H27" i="22"/>
  <c r="I27" i="22" s="1"/>
  <c r="H5" i="22"/>
  <c r="H33" i="35"/>
  <c r="I33" i="35" s="1"/>
  <c r="H9" i="29"/>
  <c r="I9" i="29" s="1"/>
  <c r="H13" i="29"/>
  <c r="I13" i="29" s="1"/>
  <c r="H10" i="29"/>
  <c r="I10" i="29" s="1"/>
  <c r="H20" i="29"/>
  <c r="I20" i="29" s="1"/>
  <c r="H18" i="26"/>
  <c r="I18" i="26" s="1"/>
  <c r="H41" i="22"/>
  <c r="I41" i="22" s="1"/>
  <c r="H43" i="22"/>
  <c r="I43" i="22" s="1"/>
  <c r="H39" i="30"/>
  <c r="I39" i="30" s="1"/>
  <c r="H12" i="22"/>
  <c r="I12" i="22" s="1"/>
  <c r="H24" i="29"/>
  <c r="I24" i="29" s="1"/>
  <c r="H35" i="22"/>
  <c r="I35" i="22" s="1"/>
  <c r="H40" i="35"/>
  <c r="I40" i="35" s="1"/>
  <c r="H41" i="29"/>
  <c r="I41" i="29" s="1"/>
  <c r="H38" i="29"/>
  <c r="I38" i="29" s="1"/>
  <c r="H8" i="22"/>
  <c r="I8" i="22" s="1"/>
  <c r="H42" i="35"/>
  <c r="I42" i="35" s="1"/>
  <c r="H15" i="29"/>
  <c r="I15" i="29" s="1"/>
  <c r="H16" i="29"/>
  <c r="I16" i="29" s="1"/>
  <c r="H14" i="29"/>
  <c r="I14" i="29" s="1"/>
  <c r="H15" i="26"/>
  <c r="I15" i="26" s="1"/>
  <c r="H29" i="29"/>
  <c r="I29" i="29" s="1"/>
  <c r="H6" i="29"/>
  <c r="I6" i="29" s="1"/>
  <c r="H30" i="29"/>
  <c r="I30" i="29" s="1"/>
  <c r="H13" i="51"/>
  <c r="I13" i="51" s="1"/>
  <c r="H21" i="25"/>
  <c r="I21" i="25" s="1"/>
  <c r="H27" i="25"/>
  <c r="I27" i="25" s="1"/>
  <c r="H16" i="25"/>
  <c r="I16" i="25" s="1"/>
  <c r="H11" i="22"/>
  <c r="I11" i="22" s="1"/>
  <c r="H36" i="22"/>
  <c r="I36" i="22" s="1"/>
  <c r="H38" i="40"/>
  <c r="I38" i="40" s="1"/>
  <c r="H21" i="40"/>
  <c r="I21" i="40" s="1"/>
  <c r="H14" i="42"/>
  <c r="I14" i="42" s="1"/>
  <c r="H23" i="42"/>
  <c r="I23" i="42" s="1"/>
  <c r="H21" i="39"/>
  <c r="I21" i="39" s="1"/>
  <c r="H43" i="39"/>
  <c r="I43" i="39" s="1"/>
  <c r="H10" i="36"/>
  <c r="I10" i="36" s="1"/>
  <c r="H16" i="33"/>
  <c r="I16" i="33" s="1"/>
  <c r="H29" i="33"/>
  <c r="I29" i="33" s="1"/>
  <c r="H7" i="33"/>
  <c r="I7" i="33" s="1"/>
  <c r="H28" i="52"/>
  <c r="I28" i="52" s="1"/>
  <c r="H38" i="41"/>
  <c r="I38" i="41" s="1"/>
  <c r="H28" i="41"/>
  <c r="I28" i="41" s="1"/>
  <c r="H35" i="41"/>
  <c r="I35" i="41" s="1"/>
  <c r="H33" i="41"/>
  <c r="I33" i="41" s="1"/>
  <c r="H28" i="35"/>
  <c r="I28" i="35" s="1"/>
  <c r="H27" i="32"/>
  <c r="I27" i="32" s="1"/>
  <c r="H31" i="32"/>
  <c r="I31" i="32" s="1"/>
  <c r="K31" i="32" s="1"/>
  <c r="H6" i="32"/>
  <c r="I6" i="32" s="1"/>
  <c r="H12" i="32"/>
  <c r="I12" i="32" s="1"/>
  <c r="H37" i="29"/>
  <c r="I37" i="29" s="1"/>
  <c r="H31" i="29"/>
  <c r="I31" i="29" s="1"/>
  <c r="H32" i="29"/>
  <c r="I32" i="29" s="1"/>
  <c r="H18" i="29"/>
  <c r="I18" i="29" s="1"/>
  <c r="H26" i="50"/>
  <c r="I26" i="50" s="1"/>
  <c r="H10" i="50"/>
  <c r="I10" i="50" s="1"/>
  <c r="K10" i="50" s="1"/>
  <c r="H6" i="50"/>
  <c r="I6" i="50" s="1"/>
  <c r="H9" i="21"/>
  <c r="I9" i="21" s="1"/>
  <c r="H15" i="21"/>
  <c r="I15" i="21" s="1"/>
  <c r="H38" i="21"/>
  <c r="I38" i="21" s="1"/>
  <c r="H8" i="19"/>
  <c r="I8" i="19" s="1"/>
  <c r="H31" i="19"/>
  <c r="I31" i="19" s="1"/>
  <c r="H35" i="26"/>
  <c r="I35" i="26" s="1"/>
  <c r="H38" i="26"/>
  <c r="I38" i="26" s="1"/>
  <c r="K38" i="26" s="1"/>
  <c r="H31" i="24"/>
  <c r="I31" i="24" s="1"/>
  <c r="H39" i="24"/>
  <c r="I39" i="24" s="1"/>
  <c r="H35" i="24"/>
  <c r="I35" i="24" s="1"/>
  <c r="H18" i="24"/>
  <c r="I18" i="24" s="1"/>
  <c r="H7" i="28"/>
  <c r="I7" i="28" s="1"/>
  <c r="H28" i="28"/>
  <c r="I28" i="28" s="1"/>
  <c r="H22" i="37"/>
  <c r="I22" i="37" s="1"/>
  <c r="H26" i="37"/>
  <c r="I26" i="37" s="1"/>
  <c r="K26" i="37" s="1"/>
  <c r="H14" i="37"/>
  <c r="I14" i="37" s="1"/>
  <c r="H42" i="37"/>
  <c r="I42" i="37" s="1"/>
  <c r="H43" i="20"/>
  <c r="I43" i="20" s="1"/>
  <c r="H36" i="20"/>
  <c r="I36" i="20" s="1"/>
  <c r="H24" i="8"/>
  <c r="I24" i="8" s="1"/>
  <c r="H17" i="8"/>
  <c r="I17" i="8" s="1"/>
  <c r="H20" i="8"/>
  <c r="I20" i="8" s="1"/>
  <c r="H19" i="26"/>
  <c r="I19" i="26" s="1"/>
  <c r="K19" i="26" s="1"/>
  <c r="H6" i="26"/>
  <c r="I6" i="26" s="1"/>
  <c r="H37" i="26"/>
  <c r="I37" i="26" s="1"/>
  <c r="H40" i="26"/>
  <c r="I40" i="26" s="1"/>
  <c r="H41" i="20"/>
  <c r="I41" i="20" s="1"/>
  <c r="H34" i="17"/>
  <c r="I34" i="17" s="1"/>
  <c r="H16" i="44"/>
  <c r="I16" i="44" s="1"/>
  <c r="K16" i="44" s="1"/>
  <c r="H17" i="26"/>
  <c r="I17" i="26" s="1"/>
  <c r="H24" i="26"/>
  <c r="I24" i="26" s="1"/>
  <c r="K24" i="26" s="1"/>
  <c r="H25" i="26"/>
  <c r="I25" i="26" s="1"/>
  <c r="H33" i="26"/>
  <c r="I33" i="26" s="1"/>
  <c r="H16" i="26"/>
  <c r="I16" i="26" s="1"/>
  <c r="H20" i="43"/>
  <c r="I20" i="43" s="1"/>
  <c r="H8" i="17"/>
  <c r="I8" i="17" s="1"/>
  <c r="H25" i="19"/>
  <c r="I25" i="19" s="1"/>
  <c r="H42" i="19"/>
  <c r="I42" i="19" s="1"/>
  <c r="H41" i="28"/>
  <c r="I41" i="28" s="1"/>
  <c r="H18" i="22"/>
  <c r="I18" i="22" s="1"/>
  <c r="H39" i="40"/>
  <c r="I39" i="40" s="1"/>
  <c r="H5" i="39"/>
  <c r="H8" i="39"/>
  <c r="I8" i="39" s="1"/>
  <c r="H18" i="50"/>
  <c r="I18" i="50" s="1"/>
  <c r="H14" i="50"/>
  <c r="I14" i="50" s="1"/>
  <c r="H40" i="21"/>
  <c r="I40" i="21" s="1"/>
  <c r="H26" i="19"/>
  <c r="I26" i="19" s="1"/>
  <c r="K26" i="19" s="1"/>
  <c r="H13" i="28"/>
  <c r="I13" i="28" s="1"/>
  <c r="H30" i="28"/>
  <c r="I30" i="28" s="1"/>
  <c r="H17" i="20"/>
  <c r="I17" i="20" s="1"/>
  <c r="H18" i="20"/>
  <c r="I18" i="20" s="1"/>
  <c r="H7" i="17"/>
  <c r="I7" i="17" s="1"/>
  <c r="H32" i="44"/>
  <c r="I32" i="44" s="1"/>
  <c r="K32" i="44" s="1"/>
  <c r="H33" i="51"/>
  <c r="I33" i="51" s="1"/>
  <c r="H15" i="22"/>
  <c r="I15" i="22" s="1"/>
  <c r="K15" i="22" s="1"/>
  <c r="H42" i="22"/>
  <c r="I42" i="22" s="1"/>
  <c r="H31" i="40"/>
  <c r="I31" i="40" s="1"/>
  <c r="H28" i="39"/>
  <c r="I28" i="39" s="1"/>
  <c r="H39" i="39"/>
  <c r="I39" i="39" s="1"/>
  <c r="H12" i="31"/>
  <c r="I12" i="31" s="1"/>
  <c r="H7" i="35"/>
  <c r="I7" i="35" s="1"/>
  <c r="H42" i="28"/>
  <c r="I42" i="28" s="1"/>
  <c r="H10" i="20"/>
  <c r="I10" i="20" s="1"/>
  <c r="K10" i="20" s="1"/>
  <c r="H18" i="51"/>
  <c r="I18" i="51" s="1"/>
  <c r="H7" i="25"/>
  <c r="I7" i="25" s="1"/>
  <c r="H33" i="25"/>
  <c r="I33" i="25" s="1"/>
  <c r="K33" i="25" s="1"/>
  <c r="H8" i="25"/>
  <c r="I8" i="25" s="1"/>
  <c r="H13" i="22"/>
  <c r="I13" i="22" s="1"/>
  <c r="H34" i="40"/>
  <c r="I34" i="40" s="1"/>
  <c r="H35" i="31"/>
  <c r="I35" i="31" s="1"/>
  <c r="H14" i="21"/>
  <c r="I14" i="21" s="1"/>
  <c r="K14" i="21" s="1"/>
  <c r="H8" i="40"/>
  <c r="I8" i="40" s="1"/>
  <c r="H34" i="50"/>
  <c r="I34" i="50" s="1"/>
  <c r="H34" i="20"/>
  <c r="I34" i="20" s="1"/>
  <c r="H20" i="40"/>
  <c r="I20" i="40" s="1"/>
  <c r="H5" i="20"/>
  <c r="H31" i="17"/>
  <c r="I31" i="17" s="1"/>
  <c r="H39" i="35"/>
  <c r="I39" i="35" s="1"/>
  <c r="H5" i="21"/>
  <c r="H43" i="19"/>
  <c r="I43" i="19" s="1"/>
  <c r="H32" i="51"/>
  <c r="I32" i="51" s="1"/>
  <c r="H35" i="25"/>
  <c r="I35" i="25" s="1"/>
  <c r="H41" i="25"/>
  <c r="I41" i="25" s="1"/>
  <c r="H36" i="25"/>
  <c r="I36" i="25" s="1"/>
  <c r="H21" i="22"/>
  <c r="I21" i="22" s="1"/>
  <c r="H10" i="22"/>
  <c r="I10" i="22" s="1"/>
  <c r="H9" i="40"/>
  <c r="I9" i="40" s="1"/>
  <c r="K9" i="40" s="1"/>
  <c r="H18" i="39"/>
  <c r="I18" i="39" s="1"/>
  <c r="H16" i="39"/>
  <c r="I16" i="39" s="1"/>
  <c r="H21" i="31"/>
  <c r="I21" i="31" s="1"/>
  <c r="H43" i="35"/>
  <c r="I43" i="35" s="1"/>
  <c r="H22" i="50"/>
  <c r="I22" i="50" s="1"/>
  <c r="H29" i="21"/>
  <c r="I29" i="21" s="1"/>
  <c r="H36" i="21"/>
  <c r="I36" i="21" s="1"/>
  <c r="H10" i="21"/>
  <c r="I10" i="21" s="1"/>
  <c r="K10" i="21" s="1"/>
  <c r="H9" i="19"/>
  <c r="I9" i="19" s="1"/>
  <c r="H10" i="19"/>
  <c r="I10" i="19" s="1"/>
  <c r="H30" i="26"/>
  <c r="I30" i="26" s="1"/>
  <c r="H31" i="28"/>
  <c r="I31" i="28" s="1"/>
  <c r="H21" i="28"/>
  <c r="I21" i="28" s="1"/>
  <c r="H20" i="28"/>
  <c r="I20" i="28" s="1"/>
  <c r="H33" i="20"/>
  <c r="I33" i="20" s="1"/>
  <c r="K33" i="20" s="1"/>
  <c r="H38" i="20"/>
  <c r="I38" i="20" s="1"/>
  <c r="K38" i="20" s="1"/>
  <c r="H9" i="17"/>
  <c r="I9" i="17" s="1"/>
  <c r="H25" i="44"/>
  <c r="I25" i="44" s="1"/>
  <c r="K25" i="44" s="1"/>
  <c r="H21" i="51"/>
  <c r="I21" i="51" s="1"/>
  <c r="H23" i="25"/>
  <c r="I23" i="25" s="1"/>
  <c r="H6" i="25"/>
  <c r="I6" i="25" s="1"/>
  <c r="H28" i="25"/>
  <c r="I28" i="25" s="1"/>
  <c r="H29" i="22"/>
  <c r="I29" i="22" s="1"/>
  <c r="H40" i="12"/>
  <c r="I40" i="12" s="1"/>
  <c r="K40" i="12" s="1"/>
  <c r="H25" i="40"/>
  <c r="I25" i="40" s="1"/>
  <c r="H16" i="40"/>
  <c r="I16" i="40" s="1"/>
  <c r="H11" i="42"/>
  <c r="I11" i="42" s="1"/>
  <c r="K11" i="42" s="1"/>
  <c r="H34" i="39"/>
  <c r="I34" i="39" s="1"/>
  <c r="H24" i="39"/>
  <c r="I24" i="39" s="1"/>
  <c r="H39" i="31"/>
  <c r="I39" i="31" s="1"/>
  <c r="H20" i="35"/>
  <c r="I20" i="35" s="1"/>
  <c r="H13" i="32"/>
  <c r="I13" i="32" s="1"/>
  <c r="K13" i="32" s="1"/>
  <c r="H42" i="32"/>
  <c r="I42" i="32" s="1"/>
  <c r="H17" i="29"/>
  <c r="I17" i="29" s="1"/>
  <c r="H40" i="29"/>
  <c r="I40" i="29" s="1"/>
  <c r="H9" i="50"/>
  <c r="I9" i="50" s="1"/>
  <c r="H38" i="50"/>
  <c r="I38" i="50" s="1"/>
  <c r="H13" i="21"/>
  <c r="I13" i="21" s="1"/>
  <c r="H32" i="21"/>
  <c r="I32" i="21" s="1"/>
  <c r="H6" i="21"/>
  <c r="I6" i="21" s="1"/>
  <c r="K6" i="21" s="1"/>
  <c r="H13" i="19"/>
  <c r="I13" i="19" s="1"/>
  <c r="H36" i="19"/>
  <c r="I36" i="19" s="1"/>
  <c r="H14" i="26"/>
  <c r="I14" i="26" s="1"/>
  <c r="K14" i="26" s="1"/>
  <c r="H17" i="28"/>
  <c r="I17" i="28" s="1"/>
  <c r="H29" i="28"/>
  <c r="I29" i="28" s="1"/>
  <c r="H10" i="28"/>
  <c r="I10" i="28" s="1"/>
  <c r="H37" i="20"/>
  <c r="I37" i="20" s="1"/>
  <c r="H22" i="20"/>
  <c r="I22" i="20" s="1"/>
  <c r="K22" i="20" s="1"/>
  <c r="H17" i="17"/>
  <c r="I17" i="17" s="1"/>
  <c r="H31" i="8"/>
  <c r="I31" i="8" s="1"/>
  <c r="H23" i="44"/>
  <c r="I23" i="44" s="1"/>
  <c r="K23" i="44" s="1"/>
  <c r="H19" i="39"/>
  <c r="I19" i="39" s="1"/>
  <c r="H11" i="39"/>
  <c r="I11" i="39" s="1"/>
  <c r="H35" i="51"/>
  <c r="I35" i="51" s="1"/>
  <c r="H37" i="22"/>
  <c r="I37" i="22" s="1"/>
  <c r="H35" i="40"/>
  <c r="I35" i="40" s="1"/>
  <c r="H37" i="40"/>
  <c r="I37" i="40" s="1"/>
  <c r="H24" i="40"/>
  <c r="I24" i="40" s="1"/>
  <c r="H15" i="39"/>
  <c r="I15" i="39" s="1"/>
  <c r="H32" i="39"/>
  <c r="I32" i="39" s="1"/>
  <c r="H28" i="31"/>
  <c r="I28" i="31" s="1"/>
  <c r="H5" i="19"/>
  <c r="H27" i="19"/>
  <c r="I27" i="19" s="1"/>
  <c r="H28" i="19"/>
  <c r="I28" i="19" s="1"/>
  <c r="K28" i="19" s="1"/>
  <c r="H19" i="28"/>
  <c r="I19" i="28" s="1"/>
  <c r="H37" i="28"/>
  <c r="I37" i="28" s="1"/>
  <c r="H40" i="28"/>
  <c r="I40" i="28" s="1"/>
  <c r="H11" i="20"/>
  <c r="I11" i="20" s="1"/>
  <c r="H6" i="20"/>
  <c r="I6" i="20" s="1"/>
  <c r="H25" i="17"/>
  <c r="I25" i="17" s="1"/>
  <c r="H27" i="51"/>
  <c r="I27" i="51" s="1"/>
  <c r="K27" i="51" s="1"/>
  <c r="H39" i="25"/>
  <c r="I39" i="25" s="1"/>
  <c r="K39" i="25" s="1"/>
  <c r="H34" i="25"/>
  <c r="I34" i="25" s="1"/>
  <c r="H12" i="25"/>
  <c r="I12" i="25" s="1"/>
  <c r="H40" i="22"/>
  <c r="I40" i="22" s="1"/>
  <c r="K40" i="22" s="1"/>
  <c r="H22" i="40"/>
  <c r="I22" i="40" s="1"/>
  <c r="H12" i="40"/>
  <c r="I12" i="40" s="1"/>
  <c r="H32" i="40"/>
  <c r="I32" i="40" s="1"/>
  <c r="H35" i="39"/>
  <c r="I35" i="39" s="1"/>
  <c r="K35" i="39" s="1"/>
  <c r="H9" i="39"/>
  <c r="I9" i="39" s="1"/>
  <c r="H5" i="35"/>
  <c r="H34" i="35"/>
  <c r="I34" i="35" s="1"/>
  <c r="H8" i="50"/>
  <c r="I8" i="50" s="1"/>
  <c r="H15" i="50"/>
  <c r="I15" i="50" s="1"/>
  <c r="H25" i="21"/>
  <c r="I25" i="21" s="1"/>
  <c r="H24" i="21"/>
  <c r="I24" i="21" s="1"/>
  <c r="H40" i="19"/>
  <c r="I40" i="19" s="1"/>
  <c r="H41" i="19"/>
  <c r="I41" i="19" s="1"/>
  <c r="K41" i="19" s="1"/>
  <c r="H20" i="19"/>
  <c r="I20" i="19" s="1"/>
  <c r="H33" i="28"/>
  <c r="I33" i="28" s="1"/>
  <c r="H38" i="28"/>
  <c r="I38" i="28" s="1"/>
  <c r="H32" i="28"/>
  <c r="I32" i="28" s="1"/>
  <c r="H25" i="20"/>
  <c r="I25" i="20" s="1"/>
  <c r="H30" i="20"/>
  <c r="I30" i="20" s="1"/>
  <c r="H38" i="17"/>
  <c r="I38" i="17" s="1"/>
  <c r="H8" i="28"/>
  <c r="I8" i="28" s="1"/>
  <c r="K8" i="28" s="1"/>
  <c r="H9" i="20"/>
  <c r="I9" i="20" s="1"/>
  <c r="H32" i="20"/>
  <c r="I32" i="20" s="1"/>
  <c r="H12" i="17"/>
  <c r="I12" i="17" s="1"/>
  <c r="H31" i="25"/>
  <c r="I31" i="25" s="1"/>
  <c r="K31" i="25" s="1"/>
  <c r="H10" i="25"/>
  <c r="I10" i="25" s="1"/>
  <c r="H17" i="22"/>
  <c r="I17" i="22" s="1"/>
  <c r="H9" i="28"/>
  <c r="I9" i="28" s="1"/>
  <c r="H23" i="20"/>
  <c r="I23" i="20" s="1"/>
  <c r="H24" i="17"/>
  <c r="I24" i="17" s="1"/>
  <c r="H8" i="51"/>
  <c r="I8" i="51" s="1"/>
  <c r="H22" i="22"/>
  <c r="I22" i="22" s="1"/>
  <c r="K22" i="22" s="1"/>
  <c r="H18" i="40"/>
  <c r="I18" i="40" s="1"/>
  <c r="H7" i="40"/>
  <c r="I7" i="40" s="1"/>
  <c r="H31" i="39"/>
  <c r="I31" i="39" s="1"/>
  <c r="H36" i="39"/>
  <c r="I36" i="39" s="1"/>
  <c r="H11" i="35"/>
  <c r="I11" i="35" s="1"/>
  <c r="K11" i="35" s="1"/>
  <c r="H40" i="50"/>
  <c r="I40" i="50" s="1"/>
  <c r="H32" i="50"/>
  <c r="I32" i="50" s="1"/>
  <c r="H19" i="19"/>
  <c r="I19" i="19" s="1"/>
  <c r="H6" i="19"/>
  <c r="I6" i="19" s="1"/>
  <c r="H26" i="28"/>
  <c r="I26" i="28" s="1"/>
  <c r="H25" i="51"/>
  <c r="I25" i="51" s="1"/>
  <c r="K25" i="51" s="1"/>
  <c r="H9" i="25"/>
  <c r="I9" i="25" s="1"/>
  <c r="H31" i="22"/>
  <c r="I31" i="22" s="1"/>
  <c r="K31" i="22" s="1"/>
  <c r="H14" i="22"/>
  <c r="I14" i="22" s="1"/>
  <c r="H17" i="40"/>
  <c r="I17" i="40" s="1"/>
  <c r="K17" i="40" s="1"/>
  <c r="H15" i="40"/>
  <c r="I15" i="40" s="1"/>
  <c r="H12" i="39"/>
  <c r="I12" i="39" s="1"/>
  <c r="H7" i="39"/>
  <c r="I7" i="39" s="1"/>
  <c r="H13" i="35"/>
  <c r="I13" i="35" s="1"/>
  <c r="H29" i="50"/>
  <c r="I29" i="50" s="1"/>
  <c r="H13" i="50"/>
  <c r="I13" i="50" s="1"/>
  <c r="K13" i="50" s="1"/>
  <c r="H33" i="21"/>
  <c r="I33" i="21" s="1"/>
  <c r="H23" i="21"/>
  <c r="I23" i="21" s="1"/>
  <c r="H33" i="19"/>
  <c r="I33" i="19" s="1"/>
  <c r="H30" i="19"/>
  <c r="I30" i="19" s="1"/>
  <c r="H7" i="26"/>
  <c r="I7" i="26" s="1"/>
  <c r="H23" i="28"/>
  <c r="I23" i="28" s="1"/>
  <c r="H39" i="20"/>
  <c r="I39" i="20" s="1"/>
  <c r="K39" i="20" s="1"/>
  <c r="H16" i="17"/>
  <c r="I16" i="17" s="1"/>
  <c r="H15" i="17"/>
  <c r="I15" i="17" s="1"/>
  <c r="H33" i="17"/>
  <c r="I33" i="17" s="1"/>
  <c r="H5" i="51"/>
  <c r="H43" i="51"/>
  <c r="I43" i="51" s="1"/>
  <c r="H17" i="51"/>
  <c r="I17" i="51" s="1"/>
  <c r="H10" i="51"/>
  <c r="I10" i="51" s="1"/>
  <c r="K10" i="51" s="1"/>
  <c r="H9" i="51"/>
  <c r="I9" i="51" s="1"/>
  <c r="K9" i="51" s="1"/>
  <c r="H30" i="35"/>
  <c r="I30" i="35" s="1"/>
  <c r="H32" i="35"/>
  <c r="I32" i="35" s="1"/>
  <c r="H43" i="17"/>
  <c r="I43" i="17" s="1"/>
  <c r="H41" i="17"/>
  <c r="I41" i="17" s="1"/>
  <c r="H29" i="17"/>
  <c r="I29" i="17" s="1"/>
  <c r="H6" i="17"/>
  <c r="I6" i="17" s="1"/>
  <c r="H37" i="35"/>
  <c r="I37" i="35" s="1"/>
  <c r="H25" i="35"/>
  <c r="I25" i="35" s="1"/>
  <c r="H24" i="35"/>
  <c r="I24" i="35" s="1"/>
  <c r="K24" i="35" s="1"/>
  <c r="H14" i="51"/>
  <c r="I14" i="51" s="1"/>
  <c r="H20" i="51"/>
  <c r="I20" i="51" s="1"/>
  <c r="H12" i="51"/>
  <c r="I12" i="51" s="1"/>
  <c r="K12" i="51" s="1"/>
  <c r="H39" i="26"/>
  <c r="I39" i="26" s="1"/>
  <c r="H11" i="17"/>
  <c r="I11" i="17" s="1"/>
  <c r="K11" i="17" s="1"/>
  <c r="H30" i="17"/>
  <c r="I30" i="17" s="1"/>
  <c r="H13" i="8"/>
  <c r="I13" i="8" s="1"/>
  <c r="H10" i="8"/>
  <c r="I10" i="8" s="1"/>
  <c r="K10" i="8" s="1"/>
  <c r="H22" i="51"/>
  <c r="I22" i="51" s="1"/>
  <c r="H11" i="51"/>
  <c r="I11" i="51" s="1"/>
  <c r="H24" i="51"/>
  <c r="I24" i="51" s="1"/>
  <c r="H19" i="22"/>
  <c r="I19" i="22" s="1"/>
  <c r="H38" i="22"/>
  <c r="I38" i="22" s="1"/>
  <c r="K38" i="22" s="1"/>
  <c r="H5" i="33"/>
  <c r="H30" i="33"/>
  <c r="I30" i="33" s="1"/>
  <c r="K30" i="33" s="1"/>
  <c r="H25" i="33"/>
  <c r="I25" i="33" s="1"/>
  <c r="K25" i="33" s="1"/>
  <c r="H38" i="31"/>
  <c r="I38" i="31" s="1"/>
  <c r="H7" i="41"/>
  <c r="I7" i="41" s="1"/>
  <c r="H13" i="41"/>
  <c r="I13" i="41" s="1"/>
  <c r="H17" i="35"/>
  <c r="I17" i="35" s="1"/>
  <c r="H29" i="35"/>
  <c r="I29" i="35" s="1"/>
  <c r="K29" i="35" s="1"/>
  <c r="H21" i="26"/>
  <c r="I21" i="26" s="1"/>
  <c r="H20" i="26"/>
  <c r="I20" i="26" s="1"/>
  <c r="H27" i="17"/>
  <c r="I27" i="17" s="1"/>
  <c r="K27" i="17" s="1"/>
  <c r="H22" i="17"/>
  <c r="I22" i="17" s="1"/>
  <c r="H27" i="8"/>
  <c r="I27" i="8" s="1"/>
  <c r="H34" i="8"/>
  <c r="I34" i="8" s="1"/>
  <c r="H30" i="51"/>
  <c r="I30" i="51" s="1"/>
  <c r="H41" i="51"/>
  <c r="I41" i="51" s="1"/>
  <c r="K41" i="51" s="1"/>
  <c r="H34" i="51"/>
  <c r="I34" i="51" s="1"/>
  <c r="K34" i="51" s="1"/>
  <c r="H33" i="22"/>
  <c r="I33" i="22" s="1"/>
  <c r="H30" i="22"/>
  <c r="I30" i="22" s="1"/>
  <c r="K30" i="22" s="1"/>
  <c r="H13" i="40"/>
  <c r="I13" i="40" s="1"/>
  <c r="H11" i="40"/>
  <c r="I11" i="40" s="1"/>
  <c r="H40" i="40"/>
  <c r="I40" i="40" s="1"/>
  <c r="H31" i="42"/>
  <c r="I31" i="42" s="1"/>
  <c r="H23" i="39"/>
  <c r="I23" i="39" s="1"/>
  <c r="K23" i="39" s="1"/>
  <c r="H29" i="39"/>
  <c r="I29" i="39" s="1"/>
  <c r="H40" i="33"/>
  <c r="I40" i="33" s="1"/>
  <c r="H22" i="33"/>
  <c r="I22" i="33" s="1"/>
  <c r="H39" i="33"/>
  <c r="I39" i="33" s="1"/>
  <c r="H11" i="31"/>
  <c r="I11" i="31" s="1"/>
  <c r="H37" i="41"/>
  <c r="I37" i="41" s="1"/>
  <c r="H23" i="41"/>
  <c r="I23" i="41" s="1"/>
  <c r="H19" i="35"/>
  <c r="I19" i="35" s="1"/>
  <c r="K19" i="35" s="1"/>
  <c r="H9" i="35"/>
  <c r="I9" i="35" s="1"/>
  <c r="H11" i="32"/>
  <c r="I11" i="32" s="1"/>
  <c r="H37" i="32"/>
  <c r="I37" i="32" s="1"/>
  <c r="K37" i="32" s="1"/>
  <c r="H34" i="32"/>
  <c r="I34" i="32" s="1"/>
  <c r="H17" i="50"/>
  <c r="I17" i="50" s="1"/>
  <c r="H42" i="50"/>
  <c r="I42" i="50" s="1"/>
  <c r="H37" i="19"/>
  <c r="I37" i="19" s="1"/>
  <c r="H39" i="19"/>
  <c r="I39" i="19" s="1"/>
  <c r="H31" i="26"/>
  <c r="I31" i="26" s="1"/>
  <c r="H42" i="26"/>
  <c r="I42" i="26" s="1"/>
  <c r="K42" i="26" s="1"/>
  <c r="H7" i="20"/>
  <c r="I7" i="20" s="1"/>
  <c r="K7" i="20" s="1"/>
  <c r="H16" i="20"/>
  <c r="I16" i="20" s="1"/>
  <c r="H19" i="17"/>
  <c r="I19" i="17" s="1"/>
  <c r="H42" i="17"/>
  <c r="I42" i="17" s="1"/>
  <c r="H37" i="8"/>
  <c r="I37" i="8" s="1"/>
  <c r="H18" i="8"/>
  <c r="I18" i="8" s="1"/>
  <c r="K18" i="8" s="1"/>
  <c r="H23" i="17"/>
  <c r="I23" i="17" s="1"/>
  <c r="H26" i="17"/>
  <c r="I26" i="17" s="1"/>
  <c r="H13" i="44"/>
  <c r="I13" i="44" s="1"/>
  <c r="K13" i="44" s="1"/>
  <c r="H38" i="51"/>
  <c r="I38" i="51" s="1"/>
  <c r="K38" i="51" s="1"/>
  <c r="H7" i="51"/>
  <c r="I7" i="51" s="1"/>
  <c r="K7" i="51" s="1"/>
  <c r="H36" i="51"/>
  <c r="I36" i="51" s="1"/>
  <c r="K36" i="51" s="1"/>
  <c r="H37" i="17"/>
  <c r="I37" i="17" s="1"/>
  <c r="H10" i="17"/>
  <c r="I10" i="17" s="1"/>
  <c r="K10" i="17" s="1"/>
  <c r="H13" i="26"/>
  <c r="I13" i="26" s="1"/>
  <c r="H36" i="26"/>
  <c r="I36" i="26" s="1"/>
  <c r="H5" i="17"/>
  <c r="I5" i="17" s="1"/>
  <c r="H21" i="17"/>
  <c r="I21" i="17" s="1"/>
  <c r="H18" i="17"/>
  <c r="I18" i="17" s="1"/>
  <c r="H29" i="44"/>
  <c r="I29" i="44" s="1"/>
  <c r="K29" i="44" s="1"/>
  <c r="H23" i="51"/>
  <c r="I23" i="51" s="1"/>
  <c r="H16" i="51"/>
  <c r="I16" i="51" s="1"/>
  <c r="K16" i="51" s="1"/>
  <c r="H31" i="51"/>
  <c r="I31" i="51" s="1"/>
  <c r="H28" i="51"/>
  <c r="I28" i="51" s="1"/>
  <c r="H18" i="33"/>
  <c r="I18" i="33" s="1"/>
  <c r="K18" i="33" s="1"/>
  <c r="H17" i="33"/>
  <c r="I17" i="33" s="1"/>
  <c r="H43" i="33"/>
  <c r="I43" i="33" s="1"/>
  <c r="H10" i="31"/>
  <c r="I10" i="31" s="1"/>
  <c r="H39" i="41"/>
  <c r="I39" i="41" s="1"/>
  <c r="H22" i="35"/>
  <c r="I22" i="35" s="1"/>
  <c r="H18" i="44"/>
  <c r="I18" i="44" s="1"/>
  <c r="K18" i="44" s="1"/>
  <c r="H18" i="35"/>
  <c r="I18" i="35" s="1"/>
  <c r="H15" i="35"/>
  <c r="I15" i="35" s="1"/>
  <c r="K15" i="35" s="1"/>
  <c r="H25" i="22"/>
  <c r="I25" i="22" s="1"/>
  <c r="K25" i="22" s="1"/>
  <c r="H16" i="22"/>
  <c r="I16" i="22" s="1"/>
  <c r="H34" i="22"/>
  <c r="I34" i="22" s="1"/>
  <c r="K34" i="22" s="1"/>
  <c r="H23" i="35"/>
  <c r="I23" i="35" s="1"/>
  <c r="H43" i="26"/>
  <c r="I43" i="26" s="1"/>
  <c r="K43" i="26" s="1"/>
  <c r="H22" i="26"/>
  <c r="I22" i="26" s="1"/>
  <c r="H40" i="17"/>
  <c r="I40" i="17" s="1"/>
  <c r="H35" i="17"/>
  <c r="I35" i="17" s="1"/>
  <c r="K35" i="17" s="1"/>
  <c r="H36" i="17"/>
  <c r="I36" i="17" s="1"/>
  <c r="H9" i="8"/>
  <c r="I9" i="8" s="1"/>
  <c r="H6" i="8"/>
  <c r="I6" i="8" s="1"/>
  <c r="H39" i="51"/>
  <c r="I39" i="51" s="1"/>
  <c r="H39" i="22"/>
  <c r="I39" i="22" s="1"/>
  <c r="K39" i="22" s="1"/>
  <c r="H24" i="22"/>
  <c r="I24" i="22" s="1"/>
  <c r="H29" i="40"/>
  <c r="I29" i="40" s="1"/>
  <c r="K29" i="40" s="1"/>
  <c r="H39" i="42"/>
  <c r="I39" i="42" s="1"/>
  <c r="K39" i="42" s="1"/>
  <c r="H20" i="39"/>
  <c r="I20" i="39" s="1"/>
  <c r="H22" i="39"/>
  <c r="I22" i="39" s="1"/>
  <c r="H26" i="33"/>
  <c r="I26" i="33" s="1"/>
  <c r="H10" i="52"/>
  <c r="I10" i="52" s="1"/>
  <c r="H15" i="41"/>
  <c r="I15" i="41" s="1"/>
  <c r="H14" i="41"/>
  <c r="I14" i="41" s="1"/>
  <c r="H6" i="35"/>
  <c r="I6" i="35" s="1"/>
  <c r="K6" i="35" s="1"/>
  <c r="H31" i="35"/>
  <c r="I31" i="35" s="1"/>
  <c r="K31" i="35" s="1"/>
  <c r="H9" i="32"/>
  <c r="I9" i="32" s="1"/>
  <c r="H28" i="32"/>
  <c r="I28" i="32" s="1"/>
  <c r="H7" i="29"/>
  <c r="I7" i="29" s="1"/>
  <c r="K7" i="29" s="1"/>
  <c r="H43" i="29"/>
  <c r="I43" i="29" s="1"/>
  <c r="H28" i="29"/>
  <c r="I28" i="29" s="1"/>
  <c r="H37" i="50"/>
  <c r="I37" i="50" s="1"/>
  <c r="H29" i="19"/>
  <c r="I29" i="19" s="1"/>
  <c r="H11" i="26"/>
  <c r="I11" i="26" s="1"/>
  <c r="K11" i="26" s="1"/>
  <c r="H5" i="26"/>
  <c r="H21" i="20"/>
  <c r="I21" i="20" s="1"/>
  <c r="H26" i="20"/>
  <c r="I26" i="20" s="1"/>
  <c r="H32" i="17"/>
  <c r="I32" i="17" s="1"/>
  <c r="H39" i="17"/>
  <c r="I39" i="17" s="1"/>
  <c r="K39" i="17" s="1"/>
  <c r="H28" i="17"/>
  <c r="I28" i="17" s="1"/>
  <c r="H15" i="8"/>
  <c r="I15" i="8" s="1"/>
  <c r="H36" i="8"/>
  <c r="I36" i="8" s="1"/>
  <c r="K36" i="8" s="1"/>
  <c r="H9" i="44"/>
  <c r="I9" i="44" s="1"/>
  <c r="K9" i="44" s="1"/>
  <c r="H34" i="38"/>
  <c r="I34" i="38" s="1"/>
  <c r="H35" i="36"/>
  <c r="I35" i="36" s="1"/>
  <c r="K35" i="36" s="1"/>
  <c r="H7" i="36"/>
  <c r="I7" i="36" s="1"/>
  <c r="H5" i="31"/>
  <c r="H41" i="31"/>
  <c r="I41" i="31" s="1"/>
  <c r="H36" i="31"/>
  <c r="I36" i="31" s="1"/>
  <c r="H12" i="38"/>
  <c r="I12" i="38" s="1"/>
  <c r="K12" i="38" s="1"/>
  <c r="H28" i="38"/>
  <c r="I28" i="38" s="1"/>
  <c r="K28" i="38" s="1"/>
  <c r="H6" i="38"/>
  <c r="I6" i="38" s="1"/>
  <c r="H18" i="36"/>
  <c r="I18" i="36" s="1"/>
  <c r="H15" i="36"/>
  <c r="I15" i="36" s="1"/>
  <c r="H17" i="52"/>
  <c r="I17" i="52" s="1"/>
  <c r="K17" i="52" s="1"/>
  <c r="H34" i="31"/>
  <c r="I34" i="31" s="1"/>
  <c r="K34" i="31" s="1"/>
  <c r="H27" i="31"/>
  <c r="I27" i="31" s="1"/>
  <c r="K27" i="31" s="1"/>
  <c r="H40" i="31"/>
  <c r="I40" i="31" s="1"/>
  <c r="K40" i="31" s="1"/>
  <c r="H34" i="36"/>
  <c r="I34" i="36" s="1"/>
  <c r="H23" i="36"/>
  <c r="I23" i="36" s="1"/>
  <c r="K23" i="36" s="1"/>
  <c r="H5" i="52"/>
  <c r="I5" i="52" s="1"/>
  <c r="H16" i="52"/>
  <c r="I16" i="52" s="1"/>
  <c r="H24" i="31"/>
  <c r="I24" i="31" s="1"/>
  <c r="K24" i="31" s="1"/>
  <c r="H31" i="31"/>
  <c r="I31" i="31" s="1"/>
  <c r="H20" i="31"/>
  <c r="I20" i="31" s="1"/>
  <c r="H10" i="38"/>
  <c r="I10" i="38" s="1"/>
  <c r="H11" i="38"/>
  <c r="I11" i="38" s="1"/>
  <c r="H29" i="26"/>
  <c r="I29" i="26" s="1"/>
  <c r="H23" i="26"/>
  <c r="I23" i="26" s="1"/>
  <c r="H12" i="26"/>
  <c r="I12" i="26" s="1"/>
  <c r="H35" i="20"/>
  <c r="I35" i="20" s="1"/>
  <c r="K35" i="20" s="1"/>
  <c r="H42" i="20"/>
  <c r="I42" i="20" s="1"/>
  <c r="H20" i="20"/>
  <c r="I20" i="20" s="1"/>
  <c r="H35" i="8"/>
  <c r="I35" i="8" s="1"/>
  <c r="K35" i="8" s="1"/>
  <c r="H33" i="8"/>
  <c r="I33" i="8" s="1"/>
  <c r="H21" i="44"/>
  <c r="I21" i="44" s="1"/>
  <c r="K21" i="44" s="1"/>
  <c r="H38" i="44"/>
  <c r="I38" i="44" s="1"/>
  <c r="K38" i="44" s="1"/>
  <c r="H40" i="44"/>
  <c r="I40" i="44" s="1"/>
  <c r="K40" i="44" s="1"/>
  <c r="H9" i="36"/>
  <c r="I9" i="36" s="1"/>
  <c r="K9" i="36" s="1"/>
  <c r="H31" i="36"/>
  <c r="I31" i="36" s="1"/>
  <c r="H26" i="38"/>
  <c r="I26" i="38" s="1"/>
  <c r="H21" i="38"/>
  <c r="I21" i="38" s="1"/>
  <c r="K21" i="38" s="1"/>
  <c r="H32" i="31"/>
  <c r="I32" i="31" s="1"/>
  <c r="H27" i="38"/>
  <c r="I27" i="38" s="1"/>
  <c r="H43" i="38"/>
  <c r="I43" i="38" s="1"/>
  <c r="H11" i="44"/>
  <c r="I11" i="44" s="1"/>
  <c r="K11" i="44" s="1"/>
  <c r="H7" i="44"/>
  <c r="I7" i="44" s="1"/>
  <c r="K7" i="44" s="1"/>
  <c r="H19" i="36"/>
  <c r="I19" i="36" s="1"/>
  <c r="K19" i="36" s="1"/>
  <c r="H25" i="36"/>
  <c r="I25" i="36" s="1"/>
  <c r="H39" i="36"/>
  <c r="I39" i="36" s="1"/>
  <c r="K39" i="36" s="1"/>
  <c r="H20" i="36"/>
  <c r="I20" i="36" s="1"/>
  <c r="K20" i="36" s="1"/>
  <c r="H12" i="52"/>
  <c r="I12" i="52" s="1"/>
  <c r="H22" i="52"/>
  <c r="I22" i="52" s="1"/>
  <c r="H25" i="31"/>
  <c r="I25" i="31" s="1"/>
  <c r="H42" i="52"/>
  <c r="I42" i="52" s="1"/>
  <c r="K42" i="52" s="1"/>
  <c r="H14" i="38"/>
  <c r="I14" i="38" s="1"/>
  <c r="H8" i="38"/>
  <c r="I8" i="38" s="1"/>
  <c r="H41" i="36"/>
  <c r="I41" i="36" s="1"/>
  <c r="H12" i="36"/>
  <c r="I12" i="36" s="1"/>
  <c r="H16" i="36"/>
  <c r="I16" i="36" s="1"/>
  <c r="H15" i="52"/>
  <c r="I15" i="52" s="1"/>
  <c r="K15" i="52" s="1"/>
  <c r="H22" i="31"/>
  <c r="I22" i="31" s="1"/>
  <c r="H29" i="31"/>
  <c r="I29" i="31" s="1"/>
  <c r="H18" i="31"/>
  <c r="I18" i="31" s="1"/>
  <c r="H38" i="36"/>
  <c r="I38" i="36" s="1"/>
  <c r="K38" i="36" s="1"/>
  <c r="H28" i="36"/>
  <c r="I28" i="36" s="1"/>
  <c r="K28" i="36" s="1"/>
  <c r="H24" i="36"/>
  <c r="I24" i="36" s="1"/>
  <c r="H26" i="52"/>
  <c r="I26" i="52" s="1"/>
  <c r="K26" i="52" s="1"/>
  <c r="H31" i="52"/>
  <c r="I31" i="52" s="1"/>
  <c r="H14" i="31"/>
  <c r="I14" i="31" s="1"/>
  <c r="H7" i="31"/>
  <c r="I7" i="31" s="1"/>
  <c r="H38" i="35"/>
  <c r="I38" i="35" s="1"/>
  <c r="H41" i="35"/>
  <c r="I41" i="35" s="1"/>
  <c r="H36" i="38"/>
  <c r="I36" i="38" s="1"/>
  <c r="K36" i="38" s="1"/>
  <c r="H16" i="38"/>
  <c r="I16" i="38" s="1"/>
  <c r="H9" i="26"/>
  <c r="I9" i="26" s="1"/>
  <c r="H10" i="26"/>
  <c r="I10" i="26" s="1"/>
  <c r="H8" i="26"/>
  <c r="I8" i="26" s="1"/>
  <c r="H11" i="8"/>
  <c r="I11" i="8" s="1"/>
  <c r="H26" i="8"/>
  <c r="I26" i="8" s="1"/>
  <c r="H28" i="44"/>
  <c r="I28" i="44" s="1"/>
  <c r="K28" i="44" s="1"/>
  <c r="H37" i="36"/>
  <c r="I37" i="36" s="1"/>
  <c r="K37" i="36" s="1"/>
  <c r="H8" i="36"/>
  <c r="I8" i="36" s="1"/>
  <c r="K8" i="36" s="1"/>
  <c r="H30" i="31"/>
  <c r="I30" i="31" s="1"/>
  <c r="H29" i="36"/>
  <c r="I29" i="36" s="1"/>
  <c r="H42" i="36"/>
  <c r="I42" i="36" s="1"/>
  <c r="H32" i="36"/>
  <c r="I32" i="36" s="1"/>
  <c r="H9" i="52"/>
  <c r="I9" i="52" s="1"/>
  <c r="H6" i="52"/>
  <c r="I6" i="52" s="1"/>
  <c r="K6" i="52" s="1"/>
  <c r="H6" i="31"/>
  <c r="I6" i="31" s="1"/>
  <c r="K6" i="31" s="1"/>
  <c r="H17" i="31"/>
  <c r="I17" i="31" s="1"/>
  <c r="H15" i="38"/>
  <c r="I15" i="38" s="1"/>
  <c r="H24" i="38"/>
  <c r="I24" i="38" s="1"/>
  <c r="H26" i="44"/>
  <c r="I26" i="44" s="1"/>
  <c r="K26" i="44" s="1"/>
  <c r="H30" i="36"/>
  <c r="I30" i="36" s="1"/>
  <c r="K30" i="36" s="1"/>
  <c r="H11" i="36"/>
  <c r="I11" i="36" s="1"/>
  <c r="K11" i="36" s="1"/>
  <c r="H40" i="36"/>
  <c r="I40" i="36" s="1"/>
  <c r="K40" i="36" s="1"/>
  <c r="H29" i="52"/>
  <c r="I29" i="52" s="1"/>
  <c r="H25" i="52"/>
  <c r="I25" i="52" s="1"/>
  <c r="K25" i="52" s="1"/>
  <c r="H9" i="31"/>
  <c r="I9" i="31" s="1"/>
  <c r="H23" i="31"/>
  <c r="I23" i="31" s="1"/>
  <c r="K23" i="31" s="1"/>
  <c r="H35" i="38"/>
  <c r="I35" i="38" s="1"/>
  <c r="H32" i="38"/>
  <c r="I32" i="38" s="1"/>
  <c r="K32" i="38" s="1"/>
  <c r="H5" i="38"/>
  <c r="H31" i="38"/>
  <c r="I31" i="38" s="1"/>
  <c r="K31" i="38" s="1"/>
  <c r="H13" i="36"/>
  <c r="I13" i="36" s="1"/>
  <c r="K13" i="36" s="1"/>
  <c r="H21" i="36"/>
  <c r="I21" i="36" s="1"/>
  <c r="K21" i="36" s="1"/>
  <c r="H5" i="36"/>
  <c r="H30" i="52"/>
  <c r="I30" i="52" s="1"/>
  <c r="K30" i="52" s="1"/>
  <c r="H8" i="52"/>
  <c r="I8" i="52" s="1"/>
  <c r="H43" i="31"/>
  <c r="I43" i="31" s="1"/>
  <c r="K43" i="31" s="1"/>
  <c r="H33" i="31"/>
  <c r="I33" i="31" s="1"/>
  <c r="H22" i="38"/>
  <c r="I22" i="38" s="1"/>
  <c r="K22" i="38" s="1"/>
  <c r="H20" i="38"/>
  <c r="I20" i="38" s="1"/>
  <c r="K20" i="38" s="1"/>
  <c r="H40" i="38"/>
  <c r="I40" i="38" s="1"/>
  <c r="K40" i="38" s="1"/>
  <c r="H27" i="36"/>
  <c r="I27" i="36" s="1"/>
  <c r="H37" i="52"/>
  <c r="I37" i="52" s="1"/>
  <c r="K37" i="52" s="1"/>
  <c r="H26" i="31"/>
  <c r="I26" i="31" s="1"/>
  <c r="K26" i="31" s="1"/>
  <c r="H42" i="38"/>
  <c r="I42" i="38" s="1"/>
  <c r="K42" i="38" s="1"/>
  <c r="H7" i="38"/>
  <c r="I7" i="38" s="1"/>
  <c r="H17" i="38"/>
  <c r="I17" i="38" s="1"/>
  <c r="K17" i="38" s="1"/>
  <c r="H43" i="36"/>
  <c r="I43" i="36" s="1"/>
  <c r="H23" i="52"/>
  <c r="I23" i="52" s="1"/>
  <c r="H19" i="31"/>
  <c r="I19" i="31" s="1"/>
  <c r="H6" i="36"/>
  <c r="I6" i="36" s="1"/>
  <c r="H14" i="36"/>
  <c r="I14" i="36" s="1"/>
  <c r="K14" i="36" s="1"/>
  <c r="H35" i="52"/>
  <c r="I35" i="52" s="1"/>
  <c r="K35" i="52" s="1"/>
  <c r="H32" i="52"/>
  <c r="I32" i="52" s="1"/>
  <c r="H37" i="31"/>
  <c r="I37" i="31" s="1"/>
  <c r="K37" i="31" s="1"/>
  <c r="H42" i="31"/>
  <c r="I42" i="31" s="1"/>
  <c r="K42" i="31" s="1"/>
  <c r="H39" i="38"/>
  <c r="I39" i="38" s="1"/>
  <c r="H23" i="38"/>
  <c r="I23" i="38" s="1"/>
  <c r="H25" i="38"/>
  <c r="I25" i="38" s="1"/>
  <c r="H19" i="38"/>
  <c r="I19" i="38" s="1"/>
  <c r="H22" i="36"/>
  <c r="I22" i="36" s="1"/>
  <c r="K22" i="36" s="1"/>
  <c r="H26" i="36"/>
  <c r="I26" i="36" s="1"/>
  <c r="H24" i="52"/>
  <c r="I24" i="52" s="1"/>
  <c r="H21" i="52"/>
  <c r="I21" i="52" s="1"/>
  <c r="K21" i="52" s="1"/>
  <c r="H13" i="31"/>
  <c r="I13" i="31" s="1"/>
  <c r="H8" i="31"/>
  <c r="I8" i="31" s="1"/>
  <c r="H30" i="38"/>
  <c r="I30" i="38" s="1"/>
  <c r="H37" i="38"/>
  <c r="I37" i="38" s="1"/>
  <c r="H33" i="38"/>
  <c r="I33" i="38" s="1"/>
  <c r="K33" i="38" s="1"/>
  <c r="H9" i="38"/>
  <c r="I9" i="38" s="1"/>
  <c r="H17" i="36"/>
  <c r="I17" i="36" s="1"/>
  <c r="K17" i="36" s="1"/>
  <c r="H13" i="52"/>
  <c r="I13" i="52" s="1"/>
  <c r="H15" i="31"/>
  <c r="I15" i="31" s="1"/>
  <c r="H21" i="35"/>
  <c r="I21" i="35" s="1"/>
  <c r="H14" i="35"/>
  <c r="I14" i="35" s="1"/>
  <c r="K14" i="35" s="1"/>
  <c r="H19" i="32"/>
  <c r="I19" i="32" s="1"/>
  <c r="K19" i="32" s="1"/>
  <c r="H21" i="29"/>
  <c r="I21" i="29" s="1"/>
  <c r="H35" i="29"/>
  <c r="I35" i="29" s="1"/>
  <c r="H29" i="38"/>
  <c r="I29" i="38" s="1"/>
  <c r="H18" i="38"/>
  <c r="I18" i="38" s="1"/>
  <c r="K18" i="38" s="1"/>
  <c r="H41" i="38"/>
  <c r="I41" i="38" s="1"/>
  <c r="H34" i="26"/>
  <c r="I34" i="26" s="1"/>
  <c r="H19" i="20"/>
  <c r="I19" i="20" s="1"/>
  <c r="H31" i="20"/>
  <c r="I31" i="20" s="1"/>
  <c r="H13" i="17"/>
  <c r="I13" i="17" s="1"/>
  <c r="H16" i="8"/>
  <c r="I16" i="8" s="1"/>
  <c r="H7" i="8"/>
  <c r="I7" i="8" s="1"/>
  <c r="H13" i="38"/>
  <c r="I13" i="38" s="1"/>
  <c r="H27" i="44"/>
  <c r="I27" i="44" s="1"/>
  <c r="K27" i="44" s="1"/>
  <c r="H41" i="30"/>
  <c r="I41" i="30" s="1"/>
  <c r="K41" i="30" s="1"/>
  <c r="H42" i="30"/>
  <c r="I42" i="30" s="1"/>
  <c r="H5" i="42"/>
  <c r="H13" i="42"/>
  <c r="I13" i="42" s="1"/>
  <c r="K13" i="42" s="1"/>
  <c r="H27" i="42"/>
  <c r="I27" i="42" s="1"/>
  <c r="H15" i="42"/>
  <c r="I15" i="42" s="1"/>
  <c r="K15" i="42" s="1"/>
  <c r="H7" i="42"/>
  <c r="I7" i="42" s="1"/>
  <c r="K7" i="42" s="1"/>
  <c r="H18" i="42"/>
  <c r="I18" i="42" s="1"/>
  <c r="H21" i="42"/>
  <c r="I21" i="42" s="1"/>
  <c r="H16" i="42"/>
  <c r="I16" i="42" s="1"/>
  <c r="H9" i="42"/>
  <c r="I9" i="42" s="1"/>
  <c r="H41" i="42"/>
  <c r="I41" i="42" s="1"/>
  <c r="K41" i="42" s="1"/>
  <c r="H40" i="52"/>
  <c r="I40" i="52" s="1"/>
  <c r="H33" i="52"/>
  <c r="I33" i="52" s="1"/>
  <c r="H14" i="52"/>
  <c r="I14" i="52" s="1"/>
  <c r="K14" i="52" s="1"/>
  <c r="H39" i="52"/>
  <c r="I39" i="52" s="1"/>
  <c r="K39" i="52" s="1"/>
  <c r="H43" i="52"/>
  <c r="I43" i="52" s="1"/>
  <c r="H36" i="52"/>
  <c r="I36" i="52" s="1"/>
  <c r="H38" i="52"/>
  <c r="I38" i="52" s="1"/>
  <c r="H34" i="52"/>
  <c r="I34" i="52" s="1"/>
  <c r="K34" i="52" s="1"/>
  <c r="H20" i="52"/>
  <c r="I20" i="52" s="1"/>
  <c r="H19" i="44"/>
  <c r="I19" i="44" s="1"/>
  <c r="K19" i="44" s="1"/>
  <c r="H35" i="44"/>
  <c r="I35" i="44" s="1"/>
  <c r="K35" i="44" s="1"/>
  <c r="H31" i="44"/>
  <c r="I31" i="44" s="1"/>
  <c r="K31" i="44" s="1"/>
  <c r="H8" i="44"/>
  <c r="I8" i="44" s="1"/>
  <c r="K8" i="44" s="1"/>
  <c r="H39" i="44"/>
  <c r="I39" i="44" s="1"/>
  <c r="K39" i="44" s="1"/>
  <c r="H14" i="44"/>
  <c r="I14" i="44" s="1"/>
  <c r="K14" i="44" s="1"/>
  <c r="H33" i="44"/>
  <c r="I33" i="44" s="1"/>
  <c r="K33" i="44" s="1"/>
  <c r="H34" i="44"/>
  <c r="I34" i="44" s="1"/>
  <c r="K34" i="44" s="1"/>
  <c r="H22" i="44"/>
  <c r="I22" i="44" s="1"/>
  <c r="K22" i="44" s="1"/>
  <c r="H35" i="42"/>
  <c r="I35" i="42" s="1"/>
  <c r="K35" i="42" s="1"/>
  <c r="H19" i="42"/>
  <c r="I19" i="42" s="1"/>
  <c r="H10" i="42"/>
  <c r="I10" i="42" s="1"/>
  <c r="H26" i="42"/>
  <c r="I26" i="42" s="1"/>
  <c r="K26" i="42" s="1"/>
  <c r="H20" i="42"/>
  <c r="I20" i="42" s="1"/>
  <c r="K20" i="42" s="1"/>
  <c r="H37" i="42"/>
  <c r="I37" i="42" s="1"/>
  <c r="K37" i="42" s="1"/>
  <c r="H38" i="42"/>
  <c r="I38" i="42" s="1"/>
  <c r="H43" i="42"/>
  <c r="I43" i="42" s="1"/>
  <c r="H32" i="42"/>
  <c r="I32" i="42" s="1"/>
  <c r="H5" i="44"/>
  <c r="I5" i="44" s="1"/>
  <c r="H30" i="44"/>
  <c r="I30" i="44" s="1"/>
  <c r="K30" i="44" s="1"/>
  <c r="H24" i="44"/>
  <c r="I24" i="44" s="1"/>
  <c r="K24" i="44" s="1"/>
  <c r="H42" i="44"/>
  <c r="I42" i="44" s="1"/>
  <c r="K42" i="44" s="1"/>
  <c r="H10" i="44"/>
  <c r="I10" i="44" s="1"/>
  <c r="K10" i="44" s="1"/>
  <c r="H36" i="44"/>
  <c r="I36" i="44" s="1"/>
  <c r="K36" i="44" s="1"/>
  <c r="H15" i="44"/>
  <c r="I15" i="44" s="1"/>
  <c r="K15" i="44" s="1"/>
  <c r="H43" i="44"/>
  <c r="I43" i="44" s="1"/>
  <c r="K43" i="44" s="1"/>
  <c r="H17" i="44"/>
  <c r="I17" i="44" s="1"/>
  <c r="K17" i="44" s="1"/>
  <c r="H12" i="44"/>
  <c r="I12" i="44" s="1"/>
  <c r="K12" i="44" s="1"/>
  <c r="H14" i="30"/>
  <c r="I14" i="30" s="1"/>
  <c r="K14" i="30" s="1"/>
  <c r="H39" i="12"/>
  <c r="I39" i="12" s="1"/>
  <c r="K39" i="12" s="1"/>
  <c r="H41" i="12"/>
  <c r="I41" i="12" s="1"/>
  <c r="K41" i="12" s="1"/>
  <c r="H35" i="30"/>
  <c r="I35" i="30" s="1"/>
  <c r="H37" i="30"/>
  <c r="I37" i="30" s="1"/>
  <c r="K37" i="30" s="1"/>
  <c r="H24" i="30"/>
  <c r="I24" i="30" s="1"/>
  <c r="K24" i="30" s="1"/>
  <c r="H38" i="30"/>
  <c r="I38" i="30" s="1"/>
  <c r="H10" i="30"/>
  <c r="I10" i="30" s="1"/>
  <c r="K10" i="30" s="1"/>
  <c r="H37" i="43"/>
  <c r="I37" i="43" s="1"/>
  <c r="K37" i="43" s="1"/>
  <c r="H11" i="12"/>
  <c r="I11" i="12" s="1"/>
  <c r="K11" i="12" s="1"/>
  <c r="H10" i="12"/>
  <c r="I10" i="12" s="1"/>
  <c r="H16" i="43"/>
  <c r="I16" i="43" s="1"/>
  <c r="K16" i="43" s="1"/>
  <c r="H35" i="43"/>
  <c r="I35" i="43" s="1"/>
  <c r="K35" i="43" s="1"/>
  <c r="H38" i="43"/>
  <c r="I38" i="43" s="1"/>
  <c r="K38" i="43" s="1"/>
  <c r="H28" i="34"/>
  <c r="I28" i="34" s="1"/>
  <c r="H35" i="12"/>
  <c r="I35" i="12" s="1"/>
  <c r="H9" i="12"/>
  <c r="I9" i="12" s="1"/>
  <c r="K9" i="12" s="1"/>
  <c r="H38" i="12"/>
  <c r="I38" i="12" s="1"/>
  <c r="K38" i="12" s="1"/>
  <c r="H28" i="12"/>
  <c r="I28" i="12" s="1"/>
  <c r="K28" i="12" s="1"/>
  <c r="H8" i="12"/>
  <c r="I8" i="12" s="1"/>
  <c r="K8" i="12" s="1"/>
  <c r="H11" i="30"/>
  <c r="I11" i="30" s="1"/>
  <c r="K11" i="30" s="1"/>
  <c r="H23" i="30"/>
  <c r="I23" i="30" s="1"/>
  <c r="K23" i="30" s="1"/>
  <c r="H33" i="30"/>
  <c r="I33" i="30" s="1"/>
  <c r="K33" i="30" s="1"/>
  <c r="H29" i="30"/>
  <c r="I29" i="30" s="1"/>
  <c r="K29" i="30" s="1"/>
  <c r="H9" i="30"/>
  <c r="I9" i="30" s="1"/>
  <c r="H32" i="30"/>
  <c r="I32" i="30" s="1"/>
  <c r="K32" i="30" s="1"/>
  <c r="H12" i="30"/>
  <c r="I12" i="30" s="1"/>
  <c r="K12" i="30" s="1"/>
  <c r="H22" i="30"/>
  <c r="I22" i="30" s="1"/>
  <c r="K22" i="30" s="1"/>
  <c r="H16" i="30"/>
  <c r="I16" i="30" s="1"/>
  <c r="K16" i="30" s="1"/>
  <c r="H26" i="30"/>
  <c r="I26" i="30" s="1"/>
  <c r="K26" i="30" s="1"/>
  <c r="H22" i="43"/>
  <c r="I22" i="43" s="1"/>
  <c r="H25" i="43"/>
  <c r="I25" i="43" s="1"/>
  <c r="H13" i="43"/>
  <c r="I13" i="43" s="1"/>
  <c r="K13" i="43" s="1"/>
  <c r="H21" i="43"/>
  <c r="I21" i="43" s="1"/>
  <c r="K21" i="43" s="1"/>
  <c r="H31" i="43"/>
  <c r="I31" i="43" s="1"/>
  <c r="K31" i="43" s="1"/>
  <c r="H32" i="23"/>
  <c r="I32" i="23" s="1"/>
  <c r="K32" i="23" s="1"/>
  <c r="H38" i="15"/>
  <c r="I38" i="15" s="1"/>
  <c r="H37" i="12"/>
  <c r="I37" i="12" s="1"/>
  <c r="K37" i="12" s="1"/>
  <c r="H7" i="12"/>
  <c r="I7" i="12" s="1"/>
  <c r="K7" i="12" s="1"/>
  <c r="H27" i="12"/>
  <c r="I27" i="12" s="1"/>
  <c r="K27" i="12" s="1"/>
  <c r="H29" i="12"/>
  <c r="I29" i="12" s="1"/>
  <c r="K29" i="12" s="1"/>
  <c r="H25" i="12"/>
  <c r="I25" i="12" s="1"/>
  <c r="H30" i="12"/>
  <c r="I30" i="12" s="1"/>
  <c r="K30" i="12" s="1"/>
  <c r="H42" i="12"/>
  <c r="I42" i="12" s="1"/>
  <c r="K42" i="12" s="1"/>
  <c r="H18" i="12"/>
  <c r="I18" i="12" s="1"/>
  <c r="K18" i="12" s="1"/>
  <c r="H12" i="12"/>
  <c r="I12" i="12" s="1"/>
  <c r="K12" i="12" s="1"/>
  <c r="H24" i="12"/>
  <c r="I24" i="12" s="1"/>
  <c r="H13" i="30"/>
  <c r="I13" i="30" s="1"/>
  <c r="H31" i="30"/>
  <c r="I31" i="30" s="1"/>
  <c r="H7" i="30"/>
  <c r="I7" i="30" s="1"/>
  <c r="K7" i="30" s="1"/>
  <c r="H17" i="30"/>
  <c r="I17" i="30" s="1"/>
  <c r="K17" i="30" s="1"/>
  <c r="H43" i="30"/>
  <c r="I43" i="30" s="1"/>
  <c r="H27" i="30"/>
  <c r="I27" i="30" s="1"/>
  <c r="K27" i="30" s="1"/>
  <c r="H19" i="30"/>
  <c r="I19" i="30" s="1"/>
  <c r="K19" i="30" s="1"/>
  <c r="H21" i="30"/>
  <c r="I21" i="30" s="1"/>
  <c r="K21" i="30" s="1"/>
  <c r="H25" i="30"/>
  <c r="I25" i="30" s="1"/>
  <c r="H5" i="30"/>
  <c r="I5" i="30" s="1"/>
  <c r="H20" i="30"/>
  <c r="I20" i="30" s="1"/>
  <c r="K20" i="30" s="1"/>
  <c r="H40" i="30"/>
  <c r="I40" i="30" s="1"/>
  <c r="K40" i="30" s="1"/>
  <c r="H30" i="30"/>
  <c r="I30" i="30" s="1"/>
  <c r="H36" i="30"/>
  <c r="I36" i="30" s="1"/>
  <c r="K36" i="30" s="1"/>
  <c r="H8" i="30"/>
  <c r="I8" i="30" s="1"/>
  <c r="K8" i="30" s="1"/>
  <c r="H28" i="30"/>
  <c r="I28" i="30" s="1"/>
  <c r="H6" i="30"/>
  <c r="I6" i="30" s="1"/>
  <c r="H34" i="30"/>
  <c r="I34" i="30" s="1"/>
  <c r="K34" i="30" s="1"/>
  <c r="H32" i="43"/>
  <c r="I32" i="43" s="1"/>
  <c r="K32" i="43" s="1"/>
  <c r="H8" i="43"/>
  <c r="I8" i="43" s="1"/>
  <c r="K8" i="43" s="1"/>
  <c r="H26" i="43"/>
  <c r="I26" i="43" s="1"/>
  <c r="H34" i="43"/>
  <c r="I34" i="43" s="1"/>
  <c r="K34" i="43" s="1"/>
  <c r="H24" i="43"/>
  <c r="I24" i="43" s="1"/>
  <c r="K24" i="43" s="1"/>
  <c r="H41" i="43"/>
  <c r="I41" i="43" s="1"/>
  <c r="K41" i="43" s="1"/>
  <c r="H40" i="43"/>
  <c r="I40" i="43" s="1"/>
  <c r="H43" i="43"/>
  <c r="I43" i="43" s="1"/>
  <c r="K43" i="43" s="1"/>
  <c r="H15" i="43"/>
  <c r="I15" i="43" s="1"/>
  <c r="K15" i="43" s="1"/>
  <c r="H6" i="43"/>
  <c r="I6" i="43" s="1"/>
  <c r="K6" i="43" s="1"/>
  <c r="H5" i="23"/>
  <c r="I5" i="23" s="1"/>
  <c r="H27" i="34"/>
  <c r="I27" i="34" s="1"/>
  <c r="H23" i="15"/>
  <c r="I23" i="15" s="1"/>
  <c r="H16" i="15"/>
  <c r="I16" i="15" s="1"/>
  <c r="H23" i="12"/>
  <c r="I23" i="12" s="1"/>
  <c r="K23" i="12" s="1"/>
  <c r="H19" i="12"/>
  <c r="I19" i="12" s="1"/>
  <c r="K19" i="12" s="1"/>
  <c r="H21" i="12"/>
  <c r="I21" i="12" s="1"/>
  <c r="K21" i="12" s="1"/>
  <c r="H13" i="12"/>
  <c r="I13" i="12" s="1"/>
  <c r="K13" i="12" s="1"/>
  <c r="H31" i="12"/>
  <c r="I31" i="12" s="1"/>
  <c r="H15" i="12"/>
  <c r="I15" i="12" s="1"/>
  <c r="H43" i="12"/>
  <c r="I43" i="12" s="1"/>
  <c r="K43" i="12" s="1"/>
  <c r="H17" i="12"/>
  <c r="I17" i="12" s="1"/>
  <c r="H33" i="12"/>
  <c r="I33" i="12" s="1"/>
  <c r="H22" i="12"/>
  <c r="I22" i="12" s="1"/>
  <c r="H14" i="12"/>
  <c r="I14" i="12" s="1"/>
  <c r="H6" i="12"/>
  <c r="I6" i="12" s="1"/>
  <c r="H26" i="12"/>
  <c r="I26" i="12" s="1"/>
  <c r="H34" i="12"/>
  <c r="I34" i="12" s="1"/>
  <c r="K34" i="12" s="1"/>
  <c r="H36" i="12"/>
  <c r="I36" i="12" s="1"/>
  <c r="K36" i="12" s="1"/>
  <c r="H20" i="12"/>
  <c r="I20" i="12" s="1"/>
  <c r="K20" i="12" s="1"/>
  <c r="H5" i="12"/>
  <c r="I5" i="12" s="1"/>
  <c r="H32" i="12"/>
  <c r="I32" i="12" s="1"/>
  <c r="K32" i="12" s="1"/>
  <c r="H9" i="43"/>
  <c r="I9" i="43" s="1"/>
  <c r="K9" i="43" s="1"/>
  <c r="H29" i="43"/>
  <c r="I29" i="43" s="1"/>
  <c r="K29" i="43" s="1"/>
  <c r="H19" i="43"/>
  <c r="I19" i="43" s="1"/>
  <c r="H42" i="43"/>
  <c r="I42" i="43" s="1"/>
  <c r="K42" i="43" s="1"/>
  <c r="H10" i="43"/>
  <c r="I10" i="43" s="1"/>
  <c r="K10" i="43" s="1"/>
  <c r="H5" i="43"/>
  <c r="H18" i="43"/>
  <c r="I18" i="43" s="1"/>
  <c r="H17" i="43"/>
  <c r="I17" i="43" s="1"/>
  <c r="H14" i="43"/>
  <c r="I14" i="43" s="1"/>
  <c r="H36" i="43"/>
  <c r="I36" i="43" s="1"/>
  <c r="K36" i="43" s="1"/>
  <c r="H27" i="43"/>
  <c r="I27" i="43" s="1"/>
  <c r="H12" i="43"/>
  <c r="I12" i="43" s="1"/>
  <c r="H28" i="43"/>
  <c r="I28" i="43" s="1"/>
  <c r="K28" i="43" s="1"/>
  <c r="H11" i="43"/>
  <c r="I11" i="43" s="1"/>
  <c r="K11" i="43" s="1"/>
  <c r="H33" i="43"/>
  <c r="I33" i="43" s="1"/>
  <c r="H30" i="43"/>
  <c r="I30" i="43" s="1"/>
  <c r="K30" i="43" s="1"/>
  <c r="H7" i="43"/>
  <c r="I7" i="43" s="1"/>
  <c r="K7" i="43" s="1"/>
  <c r="H23" i="43"/>
  <c r="I23" i="43" s="1"/>
  <c r="K23" i="43" s="1"/>
  <c r="H13" i="23"/>
  <c r="I13" i="23" s="1"/>
  <c r="K13" i="23" s="1"/>
  <c r="H35" i="34"/>
  <c r="I35" i="34" s="1"/>
  <c r="H32" i="34"/>
  <c r="I32" i="34" s="1"/>
  <c r="K32" i="34" s="1"/>
  <c r="H26" i="34"/>
  <c r="I26" i="34" s="1"/>
  <c r="H33" i="15"/>
  <c r="I33" i="15" s="1"/>
  <c r="K33" i="15" s="1"/>
  <c r="H36" i="15"/>
  <c r="I36" i="15" s="1"/>
  <c r="H25" i="23"/>
  <c r="I25" i="23" s="1"/>
  <c r="H30" i="23"/>
  <c r="I30" i="23" s="1"/>
  <c r="K30" i="23" s="1"/>
  <c r="H17" i="34"/>
  <c r="I17" i="34" s="1"/>
  <c r="H29" i="34"/>
  <c r="I29" i="34" s="1"/>
  <c r="H23" i="34"/>
  <c r="I23" i="34" s="1"/>
  <c r="K23" i="34" s="1"/>
  <c r="H24" i="34"/>
  <c r="I24" i="34" s="1"/>
  <c r="K24" i="34" s="1"/>
  <c r="H20" i="34"/>
  <c r="I20" i="34" s="1"/>
  <c r="H17" i="15"/>
  <c r="I17" i="15" s="1"/>
  <c r="K17" i="15" s="1"/>
  <c r="H39" i="15"/>
  <c r="I39" i="15" s="1"/>
  <c r="H37" i="15"/>
  <c r="I37" i="15" s="1"/>
  <c r="K37" i="15" s="1"/>
  <c r="H18" i="15"/>
  <c r="I18" i="15" s="1"/>
  <c r="H5" i="15"/>
  <c r="H43" i="23"/>
  <c r="I43" i="23" s="1"/>
  <c r="K43" i="23" s="1"/>
  <c r="H35" i="23"/>
  <c r="I35" i="23" s="1"/>
  <c r="K35" i="23" s="1"/>
  <c r="H8" i="23"/>
  <c r="I8" i="23" s="1"/>
  <c r="H40" i="23"/>
  <c r="I40" i="23" s="1"/>
  <c r="K40" i="23" s="1"/>
  <c r="H28" i="23"/>
  <c r="I28" i="23" s="1"/>
  <c r="K28" i="23" s="1"/>
  <c r="H33" i="34"/>
  <c r="I33" i="34" s="1"/>
  <c r="K33" i="34" s="1"/>
  <c r="H11" i="34"/>
  <c r="I11" i="34" s="1"/>
  <c r="H9" i="34"/>
  <c r="I9" i="34" s="1"/>
  <c r="K9" i="34" s="1"/>
  <c r="H7" i="34"/>
  <c r="I7" i="34" s="1"/>
  <c r="H39" i="34"/>
  <c r="I39" i="34" s="1"/>
  <c r="K39" i="34" s="1"/>
  <c r="H5" i="34"/>
  <c r="H36" i="34"/>
  <c r="I36" i="34" s="1"/>
  <c r="H40" i="34"/>
  <c r="I40" i="34" s="1"/>
  <c r="H42" i="34"/>
  <c r="I42" i="34" s="1"/>
  <c r="H10" i="34"/>
  <c r="I10" i="34" s="1"/>
  <c r="H13" i="15"/>
  <c r="I13" i="15" s="1"/>
  <c r="H31" i="15"/>
  <c r="I31" i="15" s="1"/>
  <c r="K31" i="15" s="1"/>
  <c r="H25" i="15"/>
  <c r="I25" i="15" s="1"/>
  <c r="K25" i="15" s="1"/>
  <c r="H21" i="15"/>
  <c r="I21" i="15" s="1"/>
  <c r="H30" i="15"/>
  <c r="I30" i="15" s="1"/>
  <c r="H14" i="15"/>
  <c r="I14" i="15" s="1"/>
  <c r="H26" i="15"/>
  <c r="I26" i="15" s="1"/>
  <c r="H20" i="15"/>
  <c r="I20" i="15" s="1"/>
  <c r="H32" i="15"/>
  <c r="I32" i="15" s="1"/>
  <c r="K32" i="15" s="1"/>
  <c r="H27" i="23"/>
  <c r="I27" i="23" s="1"/>
  <c r="K27" i="23" s="1"/>
  <c r="H23" i="23"/>
  <c r="I23" i="23" s="1"/>
  <c r="K23" i="23" s="1"/>
  <c r="H17" i="23"/>
  <c r="I17" i="23" s="1"/>
  <c r="H19" i="23"/>
  <c r="I19" i="23" s="1"/>
  <c r="K19" i="23" s="1"/>
  <c r="H29" i="23"/>
  <c r="I29" i="23" s="1"/>
  <c r="H38" i="23"/>
  <c r="I38" i="23" s="1"/>
  <c r="K38" i="23" s="1"/>
  <c r="H18" i="23"/>
  <c r="I18" i="23" s="1"/>
  <c r="H14" i="23"/>
  <c r="I14" i="23" s="1"/>
  <c r="K14" i="23" s="1"/>
  <c r="H10" i="23"/>
  <c r="I10" i="23" s="1"/>
  <c r="K10" i="23" s="1"/>
  <c r="H12" i="23"/>
  <c r="I12" i="23" s="1"/>
  <c r="K12" i="23" s="1"/>
  <c r="H19" i="34"/>
  <c r="I19" i="34" s="1"/>
  <c r="H21" i="34"/>
  <c r="I21" i="34" s="1"/>
  <c r="K21" i="34" s="1"/>
  <c r="H37" i="34"/>
  <c r="I37" i="34" s="1"/>
  <c r="K37" i="34" s="1"/>
  <c r="H25" i="34"/>
  <c r="I25" i="34" s="1"/>
  <c r="K25" i="34" s="1"/>
  <c r="H43" i="34"/>
  <c r="I43" i="34" s="1"/>
  <c r="K43" i="34" s="1"/>
  <c r="H13" i="34"/>
  <c r="I13" i="34" s="1"/>
  <c r="K13" i="34" s="1"/>
  <c r="H41" i="34"/>
  <c r="I41" i="34" s="1"/>
  <c r="K41" i="34" s="1"/>
  <c r="H15" i="34"/>
  <c r="I15" i="34" s="1"/>
  <c r="H31" i="34"/>
  <c r="I31" i="34" s="1"/>
  <c r="K31" i="34" s="1"/>
  <c r="H12" i="34"/>
  <c r="I12" i="34" s="1"/>
  <c r="K12" i="34" s="1"/>
  <c r="H38" i="34"/>
  <c r="I38" i="34" s="1"/>
  <c r="H22" i="34"/>
  <c r="I22" i="34" s="1"/>
  <c r="K22" i="34" s="1"/>
  <c r="H6" i="34"/>
  <c r="I6" i="34" s="1"/>
  <c r="H16" i="34"/>
  <c r="I16" i="34" s="1"/>
  <c r="K16" i="34" s="1"/>
  <c r="H14" i="34"/>
  <c r="I14" i="34" s="1"/>
  <c r="K14" i="34" s="1"/>
  <c r="H30" i="34"/>
  <c r="I30" i="34" s="1"/>
  <c r="K30" i="34" s="1"/>
  <c r="H8" i="34"/>
  <c r="I8" i="34" s="1"/>
  <c r="K8" i="34" s="1"/>
  <c r="H34" i="34"/>
  <c r="I34" i="34" s="1"/>
  <c r="K34" i="34" s="1"/>
  <c r="H9" i="15"/>
  <c r="I9" i="15" s="1"/>
  <c r="H19" i="15"/>
  <c r="I19" i="15" s="1"/>
  <c r="K19" i="15" s="1"/>
  <c r="H15" i="15"/>
  <c r="I15" i="15" s="1"/>
  <c r="K15" i="15" s="1"/>
  <c r="H41" i="15"/>
  <c r="I41" i="15" s="1"/>
  <c r="K41" i="15" s="1"/>
  <c r="H35" i="15"/>
  <c r="I35" i="15" s="1"/>
  <c r="K35" i="15" s="1"/>
  <c r="H7" i="15"/>
  <c r="I7" i="15" s="1"/>
  <c r="K7" i="15" s="1"/>
  <c r="H29" i="15"/>
  <c r="I29" i="15" s="1"/>
  <c r="H11" i="15"/>
  <c r="I11" i="15" s="1"/>
  <c r="K11" i="15" s="1"/>
  <c r="H27" i="15"/>
  <c r="I27" i="15" s="1"/>
  <c r="K27" i="15" s="1"/>
  <c r="H43" i="15"/>
  <c r="I43" i="15" s="1"/>
  <c r="K43" i="15" s="1"/>
  <c r="H6" i="15"/>
  <c r="I6" i="15" s="1"/>
  <c r="H22" i="15"/>
  <c r="I22" i="15" s="1"/>
  <c r="K22" i="15" s="1"/>
  <c r="H34" i="15"/>
  <c r="I34" i="15" s="1"/>
  <c r="K34" i="15" s="1"/>
  <c r="H42" i="15"/>
  <c r="I42" i="15" s="1"/>
  <c r="K42" i="15" s="1"/>
  <c r="H10" i="15"/>
  <c r="I10" i="15" s="1"/>
  <c r="K10" i="15" s="1"/>
  <c r="H28" i="15"/>
  <c r="I28" i="15" s="1"/>
  <c r="K28" i="15" s="1"/>
  <c r="H12" i="15"/>
  <c r="I12" i="15" s="1"/>
  <c r="K12" i="15" s="1"/>
  <c r="H40" i="15"/>
  <c r="I40" i="15" s="1"/>
  <c r="K40" i="15" s="1"/>
  <c r="H24" i="15"/>
  <c r="I24" i="15" s="1"/>
  <c r="K24" i="15" s="1"/>
  <c r="H41" i="23"/>
  <c r="I41" i="23" s="1"/>
  <c r="K41" i="23" s="1"/>
  <c r="H7" i="23"/>
  <c r="I7" i="23" s="1"/>
  <c r="K7" i="23" s="1"/>
  <c r="H9" i="23"/>
  <c r="I9" i="23" s="1"/>
  <c r="K9" i="23" s="1"/>
  <c r="H11" i="23"/>
  <c r="I11" i="23" s="1"/>
  <c r="H39" i="23"/>
  <c r="I39" i="23" s="1"/>
  <c r="K39" i="23" s="1"/>
  <c r="H31" i="23"/>
  <c r="I31" i="23" s="1"/>
  <c r="K31" i="23" s="1"/>
  <c r="H15" i="23"/>
  <c r="I15" i="23" s="1"/>
  <c r="K15" i="23" s="1"/>
  <c r="H33" i="23"/>
  <c r="I33" i="23" s="1"/>
  <c r="H21" i="23"/>
  <c r="I21" i="23" s="1"/>
  <c r="K21" i="23" s="1"/>
  <c r="H37" i="23"/>
  <c r="I37" i="23" s="1"/>
  <c r="K37" i="23" s="1"/>
  <c r="H24" i="23"/>
  <c r="I24" i="23" s="1"/>
  <c r="K24" i="23" s="1"/>
  <c r="H16" i="23"/>
  <c r="I16" i="23" s="1"/>
  <c r="H34" i="23"/>
  <c r="I34" i="23" s="1"/>
  <c r="K34" i="23" s="1"/>
  <c r="H6" i="23"/>
  <c r="I6" i="23" s="1"/>
  <c r="H26" i="23"/>
  <c r="I26" i="23" s="1"/>
  <c r="K26" i="23" s="1"/>
  <c r="H42" i="23"/>
  <c r="I42" i="23" s="1"/>
  <c r="H22" i="23"/>
  <c r="I22" i="23" s="1"/>
  <c r="K22" i="23" s="1"/>
  <c r="H36" i="23"/>
  <c r="I36" i="23" s="1"/>
  <c r="K36" i="23" s="1"/>
  <c r="K14" i="51"/>
  <c r="K30" i="51"/>
  <c r="K23" i="51"/>
  <c r="K39" i="51"/>
  <c r="K13" i="51"/>
  <c r="K43" i="51"/>
  <c r="K29" i="51"/>
  <c r="K20" i="51"/>
  <c r="K42" i="51"/>
  <c r="K33" i="51"/>
  <c r="K32" i="51"/>
  <c r="K21" i="51"/>
  <c r="K17" i="51"/>
  <c r="K37" i="51"/>
  <c r="K22" i="51"/>
  <c r="K15" i="51"/>
  <c r="K31" i="51"/>
  <c r="K6" i="51"/>
  <c r="K26" i="51"/>
  <c r="K40" i="51"/>
  <c r="K11" i="51"/>
  <c r="K8" i="51"/>
  <c r="K28" i="51"/>
  <c r="K19" i="51"/>
  <c r="K18" i="51"/>
  <c r="K35" i="51"/>
  <c r="K24" i="51"/>
  <c r="H12" i="13"/>
  <c r="I12" i="13" s="1"/>
  <c r="H20" i="13"/>
  <c r="I20" i="13" s="1"/>
  <c r="H28" i="13"/>
  <c r="I28" i="13" s="1"/>
  <c r="H36" i="13"/>
  <c r="I36" i="13" s="1"/>
  <c r="H8" i="13"/>
  <c r="I8" i="13" s="1"/>
  <c r="H16" i="13"/>
  <c r="I16" i="13" s="1"/>
  <c r="H24" i="13"/>
  <c r="I24" i="13" s="1"/>
  <c r="H32" i="13"/>
  <c r="I32" i="13" s="1"/>
  <c r="H40" i="13"/>
  <c r="I40" i="13" s="1"/>
  <c r="H14" i="13"/>
  <c r="I14" i="13" s="1"/>
  <c r="H30" i="13"/>
  <c r="I30" i="13" s="1"/>
  <c r="H6" i="13"/>
  <c r="I6" i="13" s="1"/>
  <c r="H22" i="13"/>
  <c r="I22" i="13" s="1"/>
  <c r="H38" i="13"/>
  <c r="I38" i="13" s="1"/>
  <c r="H18" i="13"/>
  <c r="I18" i="13" s="1"/>
  <c r="H26" i="13"/>
  <c r="I26" i="13" s="1"/>
  <c r="H42" i="13"/>
  <c r="I42" i="13" s="1"/>
  <c r="H10" i="13"/>
  <c r="I10" i="13" s="1"/>
  <c r="H34" i="13"/>
  <c r="I34" i="13" s="1"/>
  <c r="H41" i="13"/>
  <c r="I41" i="13" s="1"/>
  <c r="H31" i="13"/>
  <c r="I31" i="13" s="1"/>
  <c r="H25" i="13"/>
  <c r="I25" i="13" s="1"/>
  <c r="H15" i="13"/>
  <c r="I15" i="13" s="1"/>
  <c r="H9" i="13"/>
  <c r="I9" i="13" s="1"/>
  <c r="H43" i="13"/>
  <c r="I43" i="13" s="1"/>
  <c r="H39" i="13"/>
  <c r="I39" i="13" s="1"/>
  <c r="H35" i="13"/>
  <c r="I35" i="13" s="1"/>
  <c r="H37" i="13"/>
  <c r="I37" i="13" s="1"/>
  <c r="H33" i="13"/>
  <c r="I33" i="13" s="1"/>
  <c r="H29" i="13"/>
  <c r="I29" i="13" s="1"/>
  <c r="H11" i="13"/>
  <c r="I11" i="13" s="1"/>
  <c r="H7" i="13"/>
  <c r="I7" i="13" s="1"/>
  <c r="H21" i="13"/>
  <c r="I21" i="13" s="1"/>
  <c r="H13" i="13"/>
  <c r="I13" i="13" s="1"/>
  <c r="H27" i="13"/>
  <c r="I27" i="13" s="1"/>
  <c r="H19" i="13"/>
  <c r="I19" i="13" s="1"/>
  <c r="H17" i="13"/>
  <c r="I17" i="13" s="1"/>
  <c r="H23" i="13"/>
  <c r="I23" i="13" s="1"/>
  <c r="H5" i="13"/>
  <c r="H5" i="16"/>
  <c r="H12" i="16"/>
  <c r="I12" i="16" s="1"/>
  <c r="H20" i="16"/>
  <c r="I20" i="16" s="1"/>
  <c r="H28" i="16"/>
  <c r="I28" i="16" s="1"/>
  <c r="H36" i="16"/>
  <c r="I36" i="16" s="1"/>
  <c r="H8" i="16"/>
  <c r="I8" i="16" s="1"/>
  <c r="H16" i="16"/>
  <c r="I16" i="16" s="1"/>
  <c r="H24" i="16"/>
  <c r="I24" i="16" s="1"/>
  <c r="H32" i="16"/>
  <c r="I32" i="16" s="1"/>
  <c r="H40" i="16"/>
  <c r="I40" i="16" s="1"/>
  <c r="H14" i="16"/>
  <c r="I14" i="16" s="1"/>
  <c r="H30" i="16"/>
  <c r="I30" i="16" s="1"/>
  <c r="H6" i="16"/>
  <c r="I6" i="16" s="1"/>
  <c r="H22" i="16"/>
  <c r="I22" i="16" s="1"/>
  <c r="H38" i="16"/>
  <c r="I38" i="16" s="1"/>
  <c r="H34" i="16"/>
  <c r="I34" i="16" s="1"/>
  <c r="H10" i="16"/>
  <c r="I10" i="16" s="1"/>
  <c r="H42" i="16"/>
  <c r="I42" i="16" s="1"/>
  <c r="H26" i="16"/>
  <c r="I26" i="16" s="1"/>
  <c r="H18" i="16"/>
  <c r="I18" i="16" s="1"/>
  <c r="H43" i="16"/>
  <c r="I43" i="16" s="1"/>
  <c r="H35" i="16"/>
  <c r="I35" i="16" s="1"/>
  <c r="H27" i="16"/>
  <c r="I27" i="16" s="1"/>
  <c r="H19" i="16"/>
  <c r="I19" i="16" s="1"/>
  <c r="H11" i="16"/>
  <c r="I11" i="16" s="1"/>
  <c r="H31" i="16"/>
  <c r="I31" i="16" s="1"/>
  <c r="H17" i="16"/>
  <c r="I17" i="16" s="1"/>
  <c r="H13" i="16"/>
  <c r="I13" i="16" s="1"/>
  <c r="H33" i="16"/>
  <c r="I33" i="16" s="1"/>
  <c r="H29" i="16"/>
  <c r="I29" i="16" s="1"/>
  <c r="H15" i="16"/>
  <c r="I15" i="16" s="1"/>
  <c r="H37" i="16"/>
  <c r="I37" i="16" s="1"/>
  <c r="H23" i="16"/>
  <c r="I23" i="16" s="1"/>
  <c r="H9" i="16"/>
  <c r="I9" i="16" s="1"/>
  <c r="H21" i="16"/>
  <c r="I21" i="16" s="1"/>
  <c r="H7" i="16"/>
  <c r="I7" i="16" s="1"/>
  <c r="H41" i="16"/>
  <c r="I41" i="16" s="1"/>
  <c r="H25" i="16"/>
  <c r="I25" i="16" s="1"/>
  <c r="H39" i="16"/>
  <c r="I39" i="16" s="1"/>
  <c r="H12" i="27"/>
  <c r="I12" i="27" s="1"/>
  <c r="H20" i="27"/>
  <c r="I20" i="27" s="1"/>
  <c r="H28" i="27"/>
  <c r="I28" i="27" s="1"/>
  <c r="H36" i="27"/>
  <c r="I36" i="27" s="1"/>
  <c r="H10" i="27"/>
  <c r="I10" i="27" s="1"/>
  <c r="H22" i="27"/>
  <c r="I22" i="27" s="1"/>
  <c r="H32" i="27"/>
  <c r="I32" i="27" s="1"/>
  <c r="H42" i="27"/>
  <c r="I42" i="27" s="1"/>
  <c r="H6" i="27"/>
  <c r="I6" i="27" s="1"/>
  <c r="H16" i="27"/>
  <c r="I16" i="27" s="1"/>
  <c r="H26" i="27"/>
  <c r="I26" i="27" s="1"/>
  <c r="H38" i="27"/>
  <c r="I38" i="27" s="1"/>
  <c r="H24" i="27"/>
  <c r="I24" i="27" s="1"/>
  <c r="H14" i="27"/>
  <c r="I14" i="27" s="1"/>
  <c r="H34" i="27"/>
  <c r="I34" i="27" s="1"/>
  <c r="H30" i="27"/>
  <c r="I30" i="27" s="1"/>
  <c r="H8" i="27"/>
  <c r="I8" i="27" s="1"/>
  <c r="H18" i="27"/>
  <c r="I18" i="27" s="1"/>
  <c r="H40" i="27"/>
  <c r="I40" i="27" s="1"/>
  <c r="H39" i="27"/>
  <c r="I39" i="27" s="1"/>
  <c r="H31" i="27"/>
  <c r="I31" i="27" s="1"/>
  <c r="H23" i="27"/>
  <c r="I23" i="27" s="1"/>
  <c r="H15" i="27"/>
  <c r="I15" i="27" s="1"/>
  <c r="H7" i="27"/>
  <c r="I7" i="27" s="1"/>
  <c r="H37" i="27"/>
  <c r="I37" i="27" s="1"/>
  <c r="H33" i="27"/>
  <c r="I33" i="27" s="1"/>
  <c r="H19" i="27"/>
  <c r="I19" i="27" s="1"/>
  <c r="H35" i="27"/>
  <c r="I35" i="27" s="1"/>
  <c r="H21" i="27"/>
  <c r="I21" i="27" s="1"/>
  <c r="H17" i="27"/>
  <c r="I17" i="27" s="1"/>
  <c r="H25" i="27"/>
  <c r="I25" i="27" s="1"/>
  <c r="H11" i="27"/>
  <c r="I11" i="27" s="1"/>
  <c r="H9" i="27"/>
  <c r="I9" i="27" s="1"/>
  <c r="H43" i="27"/>
  <c r="I43" i="27" s="1"/>
  <c r="H29" i="27"/>
  <c r="I29" i="27" s="1"/>
  <c r="H41" i="27"/>
  <c r="I41" i="27" s="1"/>
  <c r="H13" i="27"/>
  <c r="I13" i="27" s="1"/>
  <c r="H27" i="27"/>
  <c r="I27" i="27" s="1"/>
  <c r="H5" i="27"/>
  <c r="H44" i="25"/>
  <c r="I5" i="25"/>
  <c r="K7" i="25"/>
  <c r="K23" i="25"/>
  <c r="K11" i="25"/>
  <c r="K29" i="25"/>
  <c r="K13" i="25"/>
  <c r="K17" i="25"/>
  <c r="K6" i="25"/>
  <c r="K34" i="25"/>
  <c r="K14" i="25"/>
  <c r="K32" i="25"/>
  <c r="K38" i="25"/>
  <c r="K10" i="25"/>
  <c r="K30" i="25"/>
  <c r="K8" i="25"/>
  <c r="K28" i="25"/>
  <c r="K12" i="25"/>
  <c r="K23" i="22"/>
  <c r="K27" i="22"/>
  <c r="K7" i="22"/>
  <c r="K17" i="22"/>
  <c r="K35" i="22"/>
  <c r="K19" i="22"/>
  <c r="K13" i="22"/>
  <c r="K29" i="22"/>
  <c r="K16" i="22"/>
  <c r="K32" i="22"/>
  <c r="K20" i="22"/>
  <c r="K28" i="22"/>
  <c r="K6" i="22"/>
  <c r="K18" i="22"/>
  <c r="K35" i="12"/>
  <c r="K25" i="12"/>
  <c r="K10" i="12"/>
  <c r="K24" i="12"/>
  <c r="K22" i="40"/>
  <c r="K19" i="40"/>
  <c r="I5" i="40"/>
  <c r="H44" i="40"/>
  <c r="K41" i="40"/>
  <c r="K27" i="40"/>
  <c r="K6" i="40"/>
  <c r="K34" i="40"/>
  <c r="K25" i="40"/>
  <c r="K12" i="40"/>
  <c r="K42" i="40"/>
  <c r="K21" i="40"/>
  <c r="K43" i="40"/>
  <c r="K26" i="40"/>
  <c r="K7" i="40"/>
  <c r="K23" i="40"/>
  <c r="K39" i="40"/>
  <c r="K16" i="40"/>
  <c r="K32" i="40"/>
  <c r="K15" i="30"/>
  <c r="K35" i="30"/>
  <c r="K9" i="30"/>
  <c r="K39" i="30"/>
  <c r="K38" i="30"/>
  <c r="K42" i="30"/>
  <c r="K14" i="42"/>
  <c r="K30" i="42"/>
  <c r="K22" i="42"/>
  <c r="K36" i="42"/>
  <c r="K12" i="42"/>
  <c r="K42" i="42"/>
  <c r="K29" i="42"/>
  <c r="K34" i="42"/>
  <c r="K23" i="42"/>
  <c r="K6" i="42"/>
  <c r="K28" i="42"/>
  <c r="K31" i="42"/>
  <c r="K8" i="42"/>
  <c r="K24" i="42"/>
  <c r="K40" i="42"/>
  <c r="K17" i="42"/>
  <c r="K33" i="42"/>
  <c r="K20" i="39"/>
  <c r="K42" i="39"/>
  <c r="K30" i="39"/>
  <c r="K12" i="39"/>
  <c r="K28" i="39"/>
  <c r="K34" i="39"/>
  <c r="K22" i="39"/>
  <c r="K13" i="39"/>
  <c r="K43" i="39"/>
  <c r="K26" i="39"/>
  <c r="K7" i="39"/>
  <c r="K29" i="39"/>
  <c r="K8" i="39"/>
  <c r="K24" i="39"/>
  <c r="K40" i="39"/>
  <c r="K17" i="39"/>
  <c r="K33" i="39"/>
  <c r="K6" i="39"/>
  <c r="K10" i="36"/>
  <c r="K6" i="36"/>
  <c r="K18" i="36"/>
  <c r="K33" i="36"/>
  <c r="K36" i="36"/>
  <c r="K15" i="36"/>
  <c r="K31" i="36"/>
  <c r="K24" i="36"/>
  <c r="I5" i="33"/>
  <c r="K24" i="33"/>
  <c r="K12" i="33"/>
  <c r="K8" i="33"/>
  <c r="K16" i="33"/>
  <c r="K32" i="33"/>
  <c r="K10" i="33"/>
  <c r="K14" i="33"/>
  <c r="K29" i="33"/>
  <c r="K17" i="33"/>
  <c r="K33" i="33"/>
  <c r="K9" i="33"/>
  <c r="K37" i="33"/>
  <c r="K7" i="33"/>
  <c r="K11" i="33"/>
  <c r="K27" i="33"/>
  <c r="K43" i="33"/>
  <c r="K10" i="52"/>
  <c r="K27" i="52"/>
  <c r="K29" i="52"/>
  <c r="K23" i="52"/>
  <c r="K13" i="52"/>
  <c r="K28" i="52"/>
  <c r="K16" i="52"/>
  <c r="K19" i="52"/>
  <c r="K22" i="52"/>
  <c r="K11" i="52"/>
  <c r="K22" i="43"/>
  <c r="K26" i="43"/>
  <c r="K25" i="43"/>
  <c r="K20" i="43"/>
  <c r="K40" i="43"/>
  <c r="K12" i="31"/>
  <c r="K30" i="31"/>
  <c r="K14" i="31"/>
  <c r="K9" i="31"/>
  <c r="K11" i="31"/>
  <c r="K15" i="31"/>
  <c r="K35" i="31"/>
  <c r="K25" i="31"/>
  <c r="K7" i="31"/>
  <c r="K39" i="31"/>
  <c r="K16" i="31"/>
  <c r="K28" i="31"/>
  <c r="K32" i="31"/>
  <c r="K15" i="41"/>
  <c r="K26" i="41"/>
  <c r="K29" i="41"/>
  <c r="K34" i="41"/>
  <c r="K18" i="41"/>
  <c r="K37" i="41"/>
  <c r="K36" i="41"/>
  <c r="K27" i="41"/>
  <c r="K14" i="41"/>
  <c r="I5" i="41"/>
  <c r="K31" i="41"/>
  <c r="K20" i="41"/>
  <c r="K42" i="41"/>
  <c r="K23" i="41"/>
  <c r="K8" i="41"/>
  <c r="K24" i="41"/>
  <c r="K40" i="41"/>
  <c r="K17" i="41"/>
  <c r="K33" i="41"/>
  <c r="K6" i="41"/>
  <c r="K21" i="35"/>
  <c r="K17" i="35"/>
  <c r="I5" i="35"/>
  <c r="K40" i="35"/>
  <c r="K38" i="35"/>
  <c r="K12" i="35"/>
  <c r="K8" i="35"/>
  <c r="K13" i="35"/>
  <c r="K41" i="35"/>
  <c r="K43" i="35"/>
  <c r="K36" i="35"/>
  <c r="K32" i="35"/>
  <c r="K16" i="35"/>
  <c r="K25" i="32"/>
  <c r="K39" i="32"/>
  <c r="K41" i="32"/>
  <c r="K43" i="32"/>
  <c r="K23" i="32"/>
  <c r="K17" i="32"/>
  <c r="K35" i="32"/>
  <c r="K21" i="32"/>
  <c r="K14" i="32"/>
  <c r="K40" i="32"/>
  <c r="K28" i="32"/>
  <c r="K38" i="32"/>
  <c r="K30" i="32"/>
  <c r="I5" i="32"/>
  <c r="K22" i="32"/>
  <c r="K42" i="32"/>
  <c r="K26" i="32"/>
  <c r="K10" i="32"/>
  <c r="K25" i="23"/>
  <c r="K17" i="23"/>
  <c r="K29" i="23"/>
  <c r="K8" i="23"/>
  <c r="K18" i="23"/>
  <c r="K9" i="29"/>
  <c r="K37" i="29"/>
  <c r="K39" i="29"/>
  <c r="K15" i="29"/>
  <c r="K33" i="29"/>
  <c r="K17" i="29"/>
  <c r="K11" i="29"/>
  <c r="K27" i="29"/>
  <c r="K43" i="29"/>
  <c r="K16" i="29"/>
  <c r="K26" i="29"/>
  <c r="K10" i="29"/>
  <c r="K22" i="29"/>
  <c r="K24" i="29"/>
  <c r="K40" i="29"/>
  <c r="K18" i="29"/>
  <c r="K36" i="29"/>
  <c r="K20" i="29"/>
  <c r="I5" i="50"/>
  <c r="K19" i="50"/>
  <c r="K40" i="50"/>
  <c r="K26" i="50"/>
  <c r="K43" i="50"/>
  <c r="K34" i="50"/>
  <c r="K21" i="50"/>
  <c r="K8" i="50"/>
  <c r="K36" i="50"/>
  <c r="K27" i="50"/>
  <c r="K32" i="50"/>
  <c r="K35" i="50"/>
  <c r="K22" i="50"/>
  <c r="K38" i="50"/>
  <c r="K15" i="50"/>
  <c r="K31" i="50"/>
  <c r="K6" i="50"/>
  <c r="K16" i="50"/>
  <c r="K17" i="21"/>
  <c r="K21" i="21"/>
  <c r="I5" i="21"/>
  <c r="K13" i="21"/>
  <c r="K25" i="21"/>
  <c r="K43" i="21"/>
  <c r="K27" i="21"/>
  <c r="K11" i="21"/>
  <c r="K31" i="21"/>
  <c r="K15" i="21"/>
  <c r="K40" i="21"/>
  <c r="K32" i="21"/>
  <c r="K24" i="21"/>
  <c r="K16" i="21"/>
  <c r="K8" i="21"/>
  <c r="K38" i="21"/>
  <c r="K30" i="21"/>
  <c r="K22" i="21"/>
  <c r="K40" i="19"/>
  <c r="K24" i="19"/>
  <c r="K8" i="19"/>
  <c r="K35" i="19"/>
  <c r="K17" i="19"/>
  <c r="K33" i="19"/>
  <c r="K25" i="19"/>
  <c r="K43" i="19"/>
  <c r="K13" i="19"/>
  <c r="K15" i="19"/>
  <c r="K31" i="19"/>
  <c r="K14" i="19"/>
  <c r="K38" i="19"/>
  <c r="K30" i="19"/>
  <c r="K18" i="19"/>
  <c r="K36" i="19"/>
  <c r="K20" i="19"/>
  <c r="K30" i="38"/>
  <c r="K10" i="38"/>
  <c r="I5" i="38"/>
  <c r="K14" i="38"/>
  <c r="K15" i="38"/>
  <c r="K7" i="38"/>
  <c r="K37" i="38"/>
  <c r="K11" i="38"/>
  <c r="K8" i="38"/>
  <c r="K24" i="38"/>
  <c r="K6" i="38"/>
  <c r="K29" i="26"/>
  <c r="K25" i="26"/>
  <c r="K35" i="26"/>
  <c r="K13" i="26"/>
  <c r="K41" i="26"/>
  <c r="K7" i="26"/>
  <c r="K23" i="26"/>
  <c r="K39" i="26"/>
  <c r="K26" i="26"/>
  <c r="K22" i="26"/>
  <c r="K18" i="26"/>
  <c r="K12" i="26"/>
  <c r="K32" i="26"/>
  <c r="K16" i="26"/>
  <c r="K17" i="24"/>
  <c r="K33" i="24"/>
  <c r="K15" i="24"/>
  <c r="K7" i="24"/>
  <c r="K25" i="24"/>
  <c r="K9" i="24"/>
  <c r="K37" i="24"/>
  <c r="K11" i="24"/>
  <c r="K27" i="24"/>
  <c r="K43" i="24"/>
  <c r="K22" i="24"/>
  <c r="K14" i="24"/>
  <c r="K34" i="24"/>
  <c r="I5" i="24"/>
  <c r="H44" i="24"/>
  <c r="K26" i="24"/>
  <c r="K42" i="24"/>
  <c r="K20" i="24"/>
  <c r="K40" i="24"/>
  <c r="K24" i="24"/>
  <c r="K8" i="24"/>
  <c r="K17" i="28"/>
  <c r="K33" i="28"/>
  <c r="K15" i="28"/>
  <c r="K11" i="28"/>
  <c r="K39" i="28"/>
  <c r="K9" i="28"/>
  <c r="K27" i="28"/>
  <c r="K13" i="28"/>
  <c r="K29" i="28"/>
  <c r="K38" i="28"/>
  <c r="K6" i="28"/>
  <c r="K34" i="28"/>
  <c r="K22" i="28"/>
  <c r="K26" i="28"/>
  <c r="I5" i="28"/>
  <c r="K30" i="28"/>
  <c r="K10" i="28"/>
  <c r="K32" i="28"/>
  <c r="K16" i="28"/>
  <c r="K22" i="37"/>
  <c r="K38" i="37"/>
  <c r="K34" i="37"/>
  <c r="K12" i="37"/>
  <c r="K27" i="37"/>
  <c r="K18" i="37"/>
  <c r="K15" i="37"/>
  <c r="K14" i="37"/>
  <c r="I5" i="37"/>
  <c r="K31" i="37"/>
  <c r="K20" i="37"/>
  <c r="K42" i="37"/>
  <c r="K23" i="37"/>
  <c r="K8" i="37"/>
  <c r="K24" i="37"/>
  <c r="K40" i="37"/>
  <c r="K17" i="37"/>
  <c r="K33" i="37"/>
  <c r="K6" i="37"/>
  <c r="K19" i="34"/>
  <c r="K15" i="34"/>
  <c r="K38" i="34"/>
  <c r="K6" i="34"/>
  <c r="K18" i="34"/>
  <c r="K9" i="15"/>
  <c r="K29" i="15"/>
  <c r="K6" i="15"/>
  <c r="K8" i="15"/>
  <c r="K5" i="44"/>
  <c r="K17" i="20"/>
  <c r="K11" i="20"/>
  <c r="K29" i="20"/>
  <c r="K9" i="20"/>
  <c r="K27" i="20"/>
  <c r="K23" i="20"/>
  <c r="K42" i="20"/>
  <c r="K26" i="20"/>
  <c r="K6" i="20"/>
  <c r="K14" i="20"/>
  <c r="K32" i="20"/>
  <c r="K16" i="20"/>
  <c r="K36" i="20"/>
  <c r="K20" i="20"/>
  <c r="K32" i="17"/>
  <c r="K16" i="17"/>
  <c r="K15" i="17"/>
  <c r="K29" i="17"/>
  <c r="K23" i="17"/>
  <c r="K7" i="17"/>
  <c r="K9" i="17"/>
  <c r="K25" i="17"/>
  <c r="K41" i="17"/>
  <c r="K38" i="17"/>
  <c r="K30" i="17"/>
  <c r="K42" i="17"/>
  <c r="K18" i="17"/>
  <c r="K28" i="17"/>
  <c r="K12" i="17"/>
  <c r="K40" i="8"/>
  <c r="K24" i="8"/>
  <c r="K8" i="8"/>
  <c r="K37" i="8"/>
  <c r="K29" i="8"/>
  <c r="K21" i="8"/>
  <c r="K9" i="8"/>
  <c r="K25" i="8"/>
  <c r="K41" i="8"/>
  <c r="K17" i="8"/>
  <c r="K33" i="8"/>
  <c r="K42" i="8"/>
  <c r="K34" i="8"/>
  <c r="K14" i="8"/>
  <c r="K22" i="8"/>
  <c r="K20" i="8"/>
  <c r="H32" i="48"/>
  <c r="I32" i="48" s="1"/>
  <c r="H22" i="48"/>
  <c r="I22" i="48" s="1"/>
  <c r="H12" i="48"/>
  <c r="I12" i="48" s="1"/>
  <c r="H6" i="48"/>
  <c r="I6" i="48" s="1"/>
  <c r="H41" i="48"/>
  <c r="I41" i="48" s="1"/>
  <c r="H29" i="48"/>
  <c r="I29" i="48" s="1"/>
  <c r="H13" i="48"/>
  <c r="I13" i="48" s="1"/>
  <c r="H38" i="48"/>
  <c r="I38" i="48" s="1"/>
  <c r="H24" i="48"/>
  <c r="I24" i="48" s="1"/>
  <c r="H8" i="48"/>
  <c r="I8" i="48" s="1"/>
  <c r="H39" i="48"/>
  <c r="I39" i="48" s="1"/>
  <c r="H23" i="48"/>
  <c r="I23" i="48" s="1"/>
  <c r="H9" i="48"/>
  <c r="I9" i="48" s="1"/>
  <c r="H36" i="48"/>
  <c r="I36" i="48" s="1"/>
  <c r="H20" i="48"/>
  <c r="I20" i="48" s="1"/>
  <c r="H31" i="48"/>
  <c r="I31" i="48" s="1"/>
  <c r="H40" i="48"/>
  <c r="I40" i="48" s="1"/>
  <c r="H14" i="48"/>
  <c r="I14" i="48" s="1"/>
  <c r="H17" i="48"/>
  <c r="I17" i="48" s="1"/>
  <c r="H28" i="48"/>
  <c r="I28" i="48" s="1"/>
  <c r="H33" i="48"/>
  <c r="I33" i="48" s="1"/>
  <c r="H16" i="48"/>
  <c r="I16" i="48" s="1"/>
  <c r="H7" i="48"/>
  <c r="I7" i="48" s="1"/>
  <c r="H30" i="48"/>
  <c r="I30" i="48" s="1"/>
  <c r="H21" i="48"/>
  <c r="I21" i="48" s="1"/>
  <c r="H43" i="48"/>
  <c r="I43" i="48" s="1"/>
  <c r="H35" i="48"/>
  <c r="I35" i="48" s="1"/>
  <c r="H27" i="48"/>
  <c r="I27" i="48" s="1"/>
  <c r="H19" i="48"/>
  <c r="I19" i="48" s="1"/>
  <c r="H11" i="48"/>
  <c r="I11" i="48" s="1"/>
  <c r="H42" i="48"/>
  <c r="I42" i="48" s="1"/>
  <c r="H34" i="48"/>
  <c r="I34" i="48" s="1"/>
  <c r="H26" i="48"/>
  <c r="I26" i="48" s="1"/>
  <c r="H18" i="48"/>
  <c r="I18" i="48" s="1"/>
  <c r="H10" i="48"/>
  <c r="I10" i="48" s="1"/>
  <c r="H37" i="48"/>
  <c r="I37" i="48" s="1"/>
  <c r="H25" i="48"/>
  <c r="I25" i="48" s="1"/>
  <c r="H15" i="48"/>
  <c r="I15" i="48" s="1"/>
  <c r="H5" i="48"/>
  <c r="H43" i="49"/>
  <c r="I43" i="49" s="1"/>
  <c r="H35" i="49"/>
  <c r="I35" i="49" s="1"/>
  <c r="H27" i="49"/>
  <c r="I27" i="49" s="1"/>
  <c r="H19" i="49"/>
  <c r="I19" i="49" s="1"/>
  <c r="H11" i="49"/>
  <c r="I11" i="49" s="1"/>
  <c r="H42" i="49"/>
  <c r="I42" i="49" s="1"/>
  <c r="H34" i="49"/>
  <c r="I34" i="49" s="1"/>
  <c r="H26" i="49"/>
  <c r="I26" i="49" s="1"/>
  <c r="H18" i="49"/>
  <c r="I18" i="49" s="1"/>
  <c r="H10" i="49"/>
  <c r="I10" i="49" s="1"/>
  <c r="H6" i="49"/>
  <c r="I6" i="49" s="1"/>
  <c r="H39" i="49"/>
  <c r="I39" i="49" s="1"/>
  <c r="H29" i="49"/>
  <c r="I29" i="49" s="1"/>
  <c r="H17" i="49"/>
  <c r="I17" i="49" s="1"/>
  <c r="H7" i="49"/>
  <c r="I7" i="49" s="1"/>
  <c r="H36" i="49"/>
  <c r="I36" i="49" s="1"/>
  <c r="H24" i="49"/>
  <c r="I24" i="49" s="1"/>
  <c r="H14" i="49"/>
  <c r="I14" i="49" s="1"/>
  <c r="H37" i="49"/>
  <c r="I37" i="49" s="1"/>
  <c r="H23" i="49"/>
  <c r="I23" i="49" s="1"/>
  <c r="H9" i="49"/>
  <c r="I9" i="49" s="1"/>
  <c r="H32" i="49"/>
  <c r="I32" i="49" s="1"/>
  <c r="H20" i="49"/>
  <c r="I20" i="49" s="1"/>
  <c r="H33" i="49"/>
  <c r="I33" i="49" s="1"/>
  <c r="H21" i="49"/>
  <c r="I21" i="49" s="1"/>
  <c r="H5" i="49"/>
  <c r="H30" i="49"/>
  <c r="I30" i="49" s="1"/>
  <c r="H16" i="49"/>
  <c r="I16" i="49" s="1"/>
  <c r="H41" i="49"/>
  <c r="I41" i="49" s="1"/>
  <c r="H13" i="49"/>
  <c r="I13" i="49" s="1"/>
  <c r="H22" i="49"/>
  <c r="I22" i="49" s="1"/>
  <c r="H25" i="49"/>
  <c r="I25" i="49" s="1"/>
  <c r="H38" i="49"/>
  <c r="I38" i="49" s="1"/>
  <c r="H8" i="49"/>
  <c r="I8" i="49" s="1"/>
  <c r="H15" i="49"/>
  <c r="I15" i="49" s="1"/>
  <c r="H28" i="49"/>
  <c r="I28" i="49" s="1"/>
  <c r="H31" i="49"/>
  <c r="I31" i="49" s="1"/>
  <c r="H12" i="49"/>
  <c r="I12" i="49" s="1"/>
  <c r="H40" i="49"/>
  <c r="I40" i="49" s="1"/>
  <c r="K21" i="25"/>
  <c r="K35" i="25"/>
  <c r="K37" i="25"/>
  <c r="K19" i="25"/>
  <c r="K15" i="25"/>
  <c r="K43" i="25"/>
  <c r="K27" i="25"/>
  <c r="K9" i="25"/>
  <c r="K25" i="25"/>
  <c r="K41" i="25"/>
  <c r="K22" i="25"/>
  <c r="K42" i="25"/>
  <c r="K26" i="25"/>
  <c r="K16" i="25"/>
  <c r="K24" i="25"/>
  <c r="K40" i="25"/>
  <c r="K18" i="25"/>
  <c r="K36" i="25"/>
  <c r="K20" i="25"/>
  <c r="K9" i="22"/>
  <c r="K11" i="22"/>
  <c r="K41" i="22"/>
  <c r="K43" i="22"/>
  <c r="K33" i="22"/>
  <c r="K21" i="22"/>
  <c r="K37" i="22"/>
  <c r="K24" i="22"/>
  <c r="K8" i="22"/>
  <c r="K36" i="22"/>
  <c r="I5" i="22"/>
  <c r="K12" i="22"/>
  <c r="K14" i="22"/>
  <c r="K42" i="22"/>
  <c r="K26" i="22"/>
  <c r="K10" i="22"/>
  <c r="K31" i="12"/>
  <c r="K15" i="12"/>
  <c r="K17" i="12"/>
  <c r="K33" i="12"/>
  <c r="K22" i="12"/>
  <c r="K14" i="12"/>
  <c r="K6" i="12"/>
  <c r="K26" i="12"/>
  <c r="K16" i="12"/>
  <c r="K35" i="40"/>
  <c r="K10" i="40"/>
  <c r="K38" i="40"/>
  <c r="K13" i="40"/>
  <c r="K30" i="40"/>
  <c r="K18" i="40"/>
  <c r="K20" i="40"/>
  <c r="K37" i="40"/>
  <c r="K28" i="40"/>
  <c r="K11" i="40"/>
  <c r="K33" i="40"/>
  <c r="K14" i="40"/>
  <c r="K36" i="40"/>
  <c r="K15" i="40"/>
  <c r="K31" i="40"/>
  <c r="K8" i="40"/>
  <c r="K24" i="40"/>
  <c r="K40" i="40"/>
  <c r="K13" i="30"/>
  <c r="K31" i="30"/>
  <c r="K43" i="30"/>
  <c r="K25" i="30"/>
  <c r="K30" i="30"/>
  <c r="K28" i="30"/>
  <c r="K6" i="30"/>
  <c r="K18" i="30"/>
  <c r="H44" i="42"/>
  <c r="I5" i="42"/>
  <c r="K19" i="42"/>
  <c r="K10" i="42"/>
  <c r="K27" i="42"/>
  <c r="K18" i="42"/>
  <c r="K38" i="42"/>
  <c r="K21" i="42"/>
  <c r="K43" i="42"/>
  <c r="K16" i="42"/>
  <c r="K32" i="42"/>
  <c r="K9" i="42"/>
  <c r="K25" i="42"/>
  <c r="K21" i="39"/>
  <c r="K37" i="39"/>
  <c r="K31" i="39"/>
  <c r="K11" i="39"/>
  <c r="I5" i="39"/>
  <c r="K18" i="39"/>
  <c r="K15" i="39"/>
  <c r="K10" i="39"/>
  <c r="K38" i="39"/>
  <c r="K27" i="39"/>
  <c r="K14" i="39"/>
  <c r="K36" i="39"/>
  <c r="K19" i="39"/>
  <c r="K39" i="39"/>
  <c r="K16" i="39"/>
  <c r="K32" i="39"/>
  <c r="K9" i="39"/>
  <c r="K25" i="39"/>
  <c r="K41" i="39"/>
  <c r="K41" i="36"/>
  <c r="K29" i="36"/>
  <c r="K27" i="36"/>
  <c r="K34" i="36"/>
  <c r="K25" i="36"/>
  <c r="K12" i="36"/>
  <c r="K42" i="36"/>
  <c r="K43" i="36"/>
  <c r="K26" i="36"/>
  <c r="K7" i="36"/>
  <c r="K16" i="36"/>
  <c r="K32" i="36"/>
  <c r="I5" i="36"/>
  <c r="K40" i="33"/>
  <c r="K34" i="33"/>
  <c r="K36" i="33"/>
  <c r="K26" i="33"/>
  <c r="K28" i="33"/>
  <c r="K42" i="33"/>
  <c r="K20" i="33"/>
  <c r="K38" i="33"/>
  <c r="K22" i="33"/>
  <c r="K6" i="33"/>
  <c r="K15" i="33"/>
  <c r="K31" i="33"/>
  <c r="K13" i="33"/>
  <c r="K23" i="33"/>
  <c r="K41" i="33"/>
  <c r="K21" i="33"/>
  <c r="K39" i="33"/>
  <c r="K19" i="33"/>
  <c r="K35" i="33"/>
  <c r="K40" i="52"/>
  <c r="K12" i="52"/>
  <c r="K33" i="52"/>
  <c r="K9" i="52"/>
  <c r="K7" i="52"/>
  <c r="K24" i="52"/>
  <c r="K43" i="52"/>
  <c r="K36" i="52"/>
  <c r="K41" i="52"/>
  <c r="K38" i="52"/>
  <c r="K31" i="52"/>
  <c r="K8" i="52"/>
  <c r="K20" i="52"/>
  <c r="K32" i="52"/>
  <c r="K18" i="52"/>
  <c r="K19" i="43"/>
  <c r="I5" i="43"/>
  <c r="K18" i="43"/>
  <c r="K17" i="43"/>
  <c r="K14" i="43"/>
  <c r="K27" i="43"/>
  <c r="K12" i="43"/>
  <c r="K33" i="43"/>
  <c r="K39" i="43"/>
  <c r="I5" i="31"/>
  <c r="K38" i="31"/>
  <c r="K22" i="31"/>
  <c r="K19" i="31"/>
  <c r="K13" i="31"/>
  <c r="K41" i="31"/>
  <c r="K31" i="31"/>
  <c r="K21" i="31"/>
  <c r="K29" i="31"/>
  <c r="K17" i="31"/>
  <c r="K33" i="31"/>
  <c r="K8" i="31"/>
  <c r="K36" i="31"/>
  <c r="K20" i="31"/>
  <c r="K10" i="31"/>
  <c r="K18" i="31"/>
  <c r="K43" i="41"/>
  <c r="K12" i="41"/>
  <c r="K38" i="41"/>
  <c r="K21" i="41"/>
  <c r="K7" i="41"/>
  <c r="K22" i="41"/>
  <c r="K11" i="41"/>
  <c r="K39" i="41"/>
  <c r="K28" i="41"/>
  <c r="K19" i="41"/>
  <c r="K10" i="41"/>
  <c r="K30" i="41"/>
  <c r="K13" i="41"/>
  <c r="K35" i="41"/>
  <c r="K16" i="41"/>
  <c r="K32" i="41"/>
  <c r="K9" i="41"/>
  <c r="K25" i="41"/>
  <c r="K41" i="41"/>
  <c r="K35" i="35"/>
  <c r="K37" i="35"/>
  <c r="K26" i="35"/>
  <c r="K18" i="35"/>
  <c r="K22" i="35"/>
  <c r="K42" i="35"/>
  <c r="K28" i="35"/>
  <c r="K30" i="35"/>
  <c r="K33" i="35"/>
  <c r="K25" i="35"/>
  <c r="K9" i="35"/>
  <c r="K27" i="35"/>
  <c r="K7" i="35"/>
  <c r="K23" i="35"/>
  <c r="K39" i="35"/>
  <c r="K20" i="35"/>
  <c r="K10" i="35"/>
  <c r="K34" i="35"/>
  <c r="K11" i="32"/>
  <c r="K27" i="32"/>
  <c r="K7" i="32"/>
  <c r="K9" i="32"/>
  <c r="K15" i="32"/>
  <c r="K33" i="32"/>
  <c r="K29" i="32"/>
  <c r="K36" i="32"/>
  <c r="K24" i="32"/>
  <c r="K6" i="32"/>
  <c r="K8" i="32"/>
  <c r="K20" i="32"/>
  <c r="K16" i="32"/>
  <c r="K32" i="32"/>
  <c r="K12" i="32"/>
  <c r="K34" i="32"/>
  <c r="K18" i="32"/>
  <c r="H12" i="14"/>
  <c r="I12" i="14" s="1"/>
  <c r="H20" i="14"/>
  <c r="I20" i="14" s="1"/>
  <c r="H28" i="14"/>
  <c r="I28" i="14" s="1"/>
  <c r="H36" i="14"/>
  <c r="I36" i="14" s="1"/>
  <c r="H8" i="14"/>
  <c r="I8" i="14" s="1"/>
  <c r="H16" i="14"/>
  <c r="I16" i="14" s="1"/>
  <c r="H24" i="14"/>
  <c r="I24" i="14" s="1"/>
  <c r="H32" i="14"/>
  <c r="I32" i="14" s="1"/>
  <c r="H40" i="14"/>
  <c r="I40" i="14" s="1"/>
  <c r="H6" i="14"/>
  <c r="I6" i="14" s="1"/>
  <c r="H22" i="14"/>
  <c r="I22" i="14" s="1"/>
  <c r="H38" i="14"/>
  <c r="I38" i="14" s="1"/>
  <c r="H14" i="14"/>
  <c r="I14" i="14" s="1"/>
  <c r="H30" i="14"/>
  <c r="I30" i="14" s="1"/>
  <c r="H26" i="14"/>
  <c r="I26" i="14" s="1"/>
  <c r="H34" i="14"/>
  <c r="I34" i="14" s="1"/>
  <c r="H18" i="14"/>
  <c r="I18" i="14" s="1"/>
  <c r="H42" i="14"/>
  <c r="I42" i="14" s="1"/>
  <c r="H10" i="14"/>
  <c r="I10" i="14" s="1"/>
  <c r="H35" i="14"/>
  <c r="I35" i="14" s="1"/>
  <c r="H29" i="14"/>
  <c r="I29" i="14" s="1"/>
  <c r="H19" i="14"/>
  <c r="I19" i="14" s="1"/>
  <c r="H13" i="14"/>
  <c r="I13" i="14" s="1"/>
  <c r="H25" i="14"/>
  <c r="I25" i="14" s="1"/>
  <c r="H21" i="14"/>
  <c r="I21" i="14" s="1"/>
  <c r="H17" i="14"/>
  <c r="I17" i="14" s="1"/>
  <c r="H31" i="14"/>
  <c r="I31" i="14" s="1"/>
  <c r="H27" i="14"/>
  <c r="I27" i="14" s="1"/>
  <c r="H23" i="14"/>
  <c r="I23" i="14" s="1"/>
  <c r="H37" i="14"/>
  <c r="I37" i="14" s="1"/>
  <c r="H11" i="14"/>
  <c r="I11" i="14" s="1"/>
  <c r="H43" i="14"/>
  <c r="I43" i="14" s="1"/>
  <c r="H9" i="14"/>
  <c r="I9" i="14" s="1"/>
  <c r="H41" i="14"/>
  <c r="I41" i="14" s="1"/>
  <c r="H33" i="14"/>
  <c r="I33" i="14" s="1"/>
  <c r="H15" i="14"/>
  <c r="I15" i="14" s="1"/>
  <c r="H7" i="14"/>
  <c r="I7" i="14" s="1"/>
  <c r="H39" i="14"/>
  <c r="I39" i="14" s="1"/>
  <c r="H5" i="14"/>
  <c r="K11" i="23"/>
  <c r="K33" i="23"/>
  <c r="K16" i="23"/>
  <c r="K6" i="23"/>
  <c r="K42" i="23"/>
  <c r="K20" i="23"/>
  <c r="I5" i="29"/>
  <c r="K21" i="29"/>
  <c r="K23" i="29"/>
  <c r="K25" i="29"/>
  <c r="K41" i="29"/>
  <c r="K29" i="29"/>
  <c r="K13" i="29"/>
  <c r="K31" i="29"/>
  <c r="K19" i="29"/>
  <c r="K35" i="29"/>
  <c r="K38" i="29"/>
  <c r="K6" i="29"/>
  <c r="K32" i="29"/>
  <c r="K42" i="29"/>
  <c r="K34" i="29"/>
  <c r="K14" i="29"/>
  <c r="K30" i="29"/>
  <c r="K8" i="29"/>
  <c r="K28" i="29"/>
  <c r="K12" i="29"/>
  <c r="K28" i="50"/>
  <c r="K12" i="50"/>
  <c r="K29" i="50"/>
  <c r="K17" i="50"/>
  <c r="K18" i="50"/>
  <c r="K9" i="50"/>
  <c r="K37" i="50"/>
  <c r="K24" i="50"/>
  <c r="K11" i="50"/>
  <c r="K41" i="50"/>
  <c r="K20" i="50"/>
  <c r="K42" i="50"/>
  <c r="K25" i="50"/>
  <c r="K14" i="50"/>
  <c r="K30" i="50"/>
  <c r="K7" i="50"/>
  <c r="K23" i="50"/>
  <c r="K39" i="50"/>
  <c r="K33" i="50"/>
  <c r="H12" i="18"/>
  <c r="I12" i="18" s="1"/>
  <c r="H20" i="18"/>
  <c r="I20" i="18" s="1"/>
  <c r="H28" i="18"/>
  <c r="I28" i="18" s="1"/>
  <c r="H36" i="18"/>
  <c r="I36" i="18" s="1"/>
  <c r="H8" i="18"/>
  <c r="I8" i="18" s="1"/>
  <c r="H16" i="18"/>
  <c r="I16" i="18" s="1"/>
  <c r="H24" i="18"/>
  <c r="I24" i="18" s="1"/>
  <c r="H32" i="18"/>
  <c r="I32" i="18" s="1"/>
  <c r="H40" i="18"/>
  <c r="I40" i="18" s="1"/>
  <c r="H6" i="18"/>
  <c r="I6" i="18" s="1"/>
  <c r="H22" i="18"/>
  <c r="I22" i="18" s="1"/>
  <c r="H38" i="18"/>
  <c r="I38" i="18" s="1"/>
  <c r="H14" i="18"/>
  <c r="I14" i="18" s="1"/>
  <c r="H30" i="18"/>
  <c r="I30" i="18" s="1"/>
  <c r="H10" i="18"/>
  <c r="I10" i="18" s="1"/>
  <c r="H42" i="18"/>
  <c r="I42" i="18" s="1"/>
  <c r="H18" i="18"/>
  <c r="I18" i="18" s="1"/>
  <c r="H34" i="18"/>
  <c r="I34" i="18" s="1"/>
  <c r="H26" i="18"/>
  <c r="I26" i="18" s="1"/>
  <c r="H35" i="18"/>
  <c r="I35" i="18" s="1"/>
  <c r="H29" i="18"/>
  <c r="I29" i="18" s="1"/>
  <c r="H19" i="18"/>
  <c r="I19" i="18" s="1"/>
  <c r="H13" i="18"/>
  <c r="I13" i="18" s="1"/>
  <c r="H41" i="18"/>
  <c r="I41" i="18" s="1"/>
  <c r="H37" i="18"/>
  <c r="I37" i="18" s="1"/>
  <c r="H33" i="18"/>
  <c r="I33" i="18" s="1"/>
  <c r="H15" i="18"/>
  <c r="I15" i="18" s="1"/>
  <c r="H11" i="18"/>
  <c r="I11" i="18" s="1"/>
  <c r="H7" i="18"/>
  <c r="I7" i="18" s="1"/>
  <c r="H43" i="18"/>
  <c r="I43" i="18" s="1"/>
  <c r="H39" i="18"/>
  <c r="I39" i="18" s="1"/>
  <c r="H9" i="18"/>
  <c r="I9" i="18" s="1"/>
  <c r="H27" i="18"/>
  <c r="I27" i="18" s="1"/>
  <c r="H25" i="18"/>
  <c r="I25" i="18" s="1"/>
  <c r="H17" i="18"/>
  <c r="I17" i="18" s="1"/>
  <c r="H31" i="18"/>
  <c r="I31" i="18" s="1"/>
  <c r="H23" i="18"/>
  <c r="I23" i="18" s="1"/>
  <c r="H21" i="18"/>
  <c r="I21" i="18" s="1"/>
  <c r="H5" i="18"/>
  <c r="K33" i="21"/>
  <c r="K37" i="21"/>
  <c r="K29" i="21"/>
  <c r="K41" i="21"/>
  <c r="K9" i="21"/>
  <c r="K35" i="21"/>
  <c r="K19" i="21"/>
  <c r="K39" i="21"/>
  <c r="K23" i="21"/>
  <c r="K7" i="21"/>
  <c r="K36" i="21"/>
  <c r="K28" i="21"/>
  <c r="K20" i="21"/>
  <c r="K12" i="21"/>
  <c r="K42" i="21"/>
  <c r="K34" i="21"/>
  <c r="K26" i="21"/>
  <c r="K18" i="21"/>
  <c r="I5" i="19"/>
  <c r="H44" i="19"/>
  <c r="K32" i="19"/>
  <c r="K16" i="19"/>
  <c r="K21" i="19"/>
  <c r="K37" i="19"/>
  <c r="K19" i="19"/>
  <c r="K11" i="19"/>
  <c r="K29" i="19"/>
  <c r="K9" i="19"/>
  <c r="K27" i="19"/>
  <c r="K7" i="19"/>
  <c r="K23" i="19"/>
  <c r="K39" i="19"/>
  <c r="K22" i="19"/>
  <c r="K6" i="19"/>
  <c r="K34" i="19"/>
  <c r="K42" i="19"/>
  <c r="K10" i="19"/>
  <c r="K12" i="19"/>
  <c r="K19" i="38"/>
  <c r="K39" i="38"/>
  <c r="K29" i="38"/>
  <c r="K13" i="38"/>
  <c r="K26" i="38"/>
  <c r="K27" i="38"/>
  <c r="K35" i="38"/>
  <c r="K34" i="38"/>
  <c r="K23" i="38"/>
  <c r="K38" i="38"/>
  <c r="K43" i="38"/>
  <c r="K16" i="38"/>
  <c r="K9" i="38"/>
  <c r="K25" i="38"/>
  <c r="K41" i="38"/>
  <c r="K21" i="26"/>
  <c r="K31" i="26"/>
  <c r="K27" i="26"/>
  <c r="K9" i="26"/>
  <c r="K15" i="26"/>
  <c r="K37" i="26"/>
  <c r="K34" i="26"/>
  <c r="K17" i="26"/>
  <c r="K33" i="26"/>
  <c r="K20" i="26"/>
  <c r="K10" i="26"/>
  <c r="K30" i="26"/>
  <c r="K36" i="26"/>
  <c r="I5" i="26"/>
  <c r="K28" i="26"/>
  <c r="I44" i="26"/>
  <c r="K6" i="26"/>
  <c r="K40" i="26"/>
  <c r="K8" i="26"/>
  <c r="K31" i="24"/>
  <c r="K13" i="24"/>
  <c r="K29" i="24"/>
  <c r="K21" i="24"/>
  <c r="K39" i="24"/>
  <c r="K23" i="24"/>
  <c r="K41" i="24"/>
  <c r="K19" i="24"/>
  <c r="K35" i="24"/>
  <c r="K36" i="24"/>
  <c r="K6" i="24"/>
  <c r="K28" i="24"/>
  <c r="K18" i="24"/>
  <c r="K38" i="24"/>
  <c r="K12" i="24"/>
  <c r="K30" i="24"/>
  <c r="K10" i="24"/>
  <c r="K32" i="24"/>
  <c r="K16" i="24"/>
  <c r="K31" i="28"/>
  <c r="K19" i="28"/>
  <c r="K35" i="28"/>
  <c r="K7" i="28"/>
  <c r="K25" i="28"/>
  <c r="K43" i="28"/>
  <c r="K23" i="28"/>
  <c r="K41" i="28"/>
  <c r="K21" i="28"/>
  <c r="K37" i="28"/>
  <c r="K18" i="28"/>
  <c r="K28" i="28"/>
  <c r="K12" i="28"/>
  <c r="K36" i="28"/>
  <c r="K14" i="28"/>
  <c r="K42" i="28"/>
  <c r="K20" i="28"/>
  <c r="K40" i="28"/>
  <c r="K24" i="28"/>
  <c r="K21" i="37"/>
  <c r="K39" i="37"/>
  <c r="K29" i="37"/>
  <c r="K11" i="37"/>
  <c r="K7" i="37"/>
  <c r="K43" i="37"/>
  <c r="K36" i="37"/>
  <c r="K37" i="37"/>
  <c r="K28" i="37"/>
  <c r="K19" i="37"/>
  <c r="K10" i="37"/>
  <c r="K30" i="37"/>
  <c r="K13" i="37"/>
  <c r="K35" i="37"/>
  <c r="K16" i="37"/>
  <c r="K32" i="37"/>
  <c r="K9" i="37"/>
  <c r="K25" i="37"/>
  <c r="K41" i="37"/>
  <c r="K17" i="34"/>
  <c r="K35" i="34"/>
  <c r="K11" i="34"/>
  <c r="K29" i="34"/>
  <c r="K27" i="34"/>
  <c r="K7" i="34"/>
  <c r="I5" i="34"/>
  <c r="K36" i="34"/>
  <c r="K28" i="34"/>
  <c r="K40" i="34"/>
  <c r="K20" i="34"/>
  <c r="K42" i="34"/>
  <c r="K26" i="34"/>
  <c r="K10" i="34"/>
  <c r="K13" i="15"/>
  <c r="K23" i="15"/>
  <c r="K39" i="15"/>
  <c r="K21" i="15"/>
  <c r="K30" i="15"/>
  <c r="K38" i="15"/>
  <c r="K14" i="15"/>
  <c r="K18" i="15"/>
  <c r="K26" i="15"/>
  <c r="K36" i="15"/>
  <c r="K20" i="15"/>
  <c r="I5" i="15"/>
  <c r="K16" i="15"/>
  <c r="I5" i="20"/>
  <c r="K19" i="20"/>
  <c r="K21" i="20"/>
  <c r="K37" i="20"/>
  <c r="K25" i="20"/>
  <c r="K43" i="20"/>
  <c r="K13" i="20"/>
  <c r="K41" i="20"/>
  <c r="K15" i="20"/>
  <c r="K31" i="20"/>
  <c r="K34" i="20"/>
  <c r="K18" i="20"/>
  <c r="K30" i="20"/>
  <c r="K40" i="20"/>
  <c r="K24" i="20"/>
  <c r="K8" i="20"/>
  <c r="K28" i="20"/>
  <c r="K12" i="20"/>
  <c r="K40" i="17"/>
  <c r="K24" i="17"/>
  <c r="K8" i="17"/>
  <c r="K43" i="17"/>
  <c r="K31" i="17"/>
  <c r="K13" i="17"/>
  <c r="K19" i="17"/>
  <c r="K37" i="17"/>
  <c r="K21" i="17"/>
  <c r="K17" i="17"/>
  <c r="K33" i="17"/>
  <c r="K6" i="17"/>
  <c r="K14" i="17"/>
  <c r="K22" i="17"/>
  <c r="K26" i="17"/>
  <c r="K34" i="17"/>
  <c r="K36" i="17"/>
  <c r="K20" i="17"/>
  <c r="I5" i="8"/>
  <c r="K32" i="8"/>
  <c r="K16" i="8"/>
  <c r="K13" i="8"/>
  <c r="K27" i="8"/>
  <c r="K19" i="8"/>
  <c r="K11" i="8"/>
  <c r="K43" i="8"/>
  <c r="K15" i="8"/>
  <c r="K31" i="8"/>
  <c r="K7" i="8"/>
  <c r="K23" i="8"/>
  <c r="K39" i="8"/>
  <c r="K26" i="8"/>
  <c r="K30" i="8"/>
  <c r="K38" i="8"/>
  <c r="K6" i="8"/>
  <c r="K28" i="8"/>
  <c r="K12" i="8"/>
  <c r="H44" i="21" l="1"/>
  <c r="H44" i="31"/>
  <c r="H44" i="20"/>
  <c r="H44" i="26"/>
  <c r="H44" i="8"/>
  <c r="H44" i="29"/>
  <c r="H44" i="36"/>
  <c r="H44" i="22"/>
  <c r="H44" i="41"/>
  <c r="H44" i="33"/>
  <c r="H44" i="17"/>
  <c r="H44" i="51"/>
  <c r="H44" i="39"/>
  <c r="H44" i="37"/>
  <c r="H44" i="28"/>
  <c r="H44" i="32"/>
  <c r="I5" i="51"/>
  <c r="H44" i="43"/>
  <c r="H44" i="50"/>
  <c r="K44" i="44"/>
  <c r="M44" i="44" s="1"/>
  <c r="O13" i="44" s="1"/>
  <c r="Q13" i="44" s="1"/>
  <c r="H44" i="38"/>
  <c r="H44" i="52"/>
  <c r="H44" i="35"/>
  <c r="H44" i="30"/>
  <c r="H44" i="12"/>
  <c r="H44" i="44"/>
  <c r="I44" i="44"/>
  <c r="H44" i="15"/>
  <c r="H44" i="34"/>
  <c r="H44" i="23"/>
  <c r="K5" i="20"/>
  <c r="K44" i="20" s="1"/>
  <c r="M44" i="20" s="1"/>
  <c r="I44" i="20"/>
  <c r="I5" i="18"/>
  <c r="H44" i="18"/>
  <c r="K23" i="18"/>
  <c r="K17" i="18"/>
  <c r="K27" i="18"/>
  <c r="K39" i="18"/>
  <c r="K7" i="18"/>
  <c r="K15" i="18"/>
  <c r="K37" i="18"/>
  <c r="K13" i="18"/>
  <c r="K29" i="18"/>
  <c r="K26" i="18"/>
  <c r="K18" i="18"/>
  <c r="K10" i="18"/>
  <c r="K14" i="18"/>
  <c r="K22" i="18"/>
  <c r="K40" i="18"/>
  <c r="K24" i="18"/>
  <c r="K8" i="18"/>
  <c r="K28" i="18"/>
  <c r="K12" i="18"/>
  <c r="K39" i="14"/>
  <c r="K15" i="14"/>
  <c r="K41" i="14"/>
  <c r="K43" i="14"/>
  <c r="K37" i="14"/>
  <c r="K27" i="14"/>
  <c r="K17" i="14"/>
  <c r="K25" i="14"/>
  <c r="K19" i="14"/>
  <c r="K35" i="14"/>
  <c r="K42" i="14"/>
  <c r="K34" i="14"/>
  <c r="K30" i="14"/>
  <c r="K38" i="14"/>
  <c r="K6" i="14"/>
  <c r="K32" i="14"/>
  <c r="K16" i="14"/>
  <c r="K36" i="14"/>
  <c r="K20" i="14"/>
  <c r="I44" i="43"/>
  <c r="K5" i="43"/>
  <c r="K44" i="43" s="1"/>
  <c r="M44" i="43" s="1"/>
  <c r="K5" i="36"/>
  <c r="K44" i="36" s="1"/>
  <c r="M44" i="36" s="1"/>
  <c r="I44" i="36"/>
  <c r="I44" i="42"/>
  <c r="K5" i="42"/>
  <c r="K44" i="42" s="1"/>
  <c r="M44" i="42" s="1"/>
  <c r="K5" i="30"/>
  <c r="K44" i="30" s="1"/>
  <c r="M44" i="30" s="1"/>
  <c r="I44" i="30"/>
  <c r="I44" i="12"/>
  <c r="K5" i="12"/>
  <c r="K44" i="12" s="1"/>
  <c r="M44" i="12" s="1"/>
  <c r="K5" i="22"/>
  <c r="K44" i="22" s="1"/>
  <c r="M44" i="22" s="1"/>
  <c r="I44" i="22"/>
  <c r="K40" i="49"/>
  <c r="K31" i="49"/>
  <c r="K15" i="49"/>
  <c r="K38" i="49"/>
  <c r="K22" i="49"/>
  <c r="K41" i="49"/>
  <c r="K30" i="49"/>
  <c r="K21" i="49"/>
  <c r="K20" i="49"/>
  <c r="K9" i="49"/>
  <c r="K37" i="49"/>
  <c r="K24" i="49"/>
  <c r="K7" i="49"/>
  <c r="K29" i="49"/>
  <c r="K6" i="49"/>
  <c r="K18" i="49"/>
  <c r="K34" i="49"/>
  <c r="K11" i="49"/>
  <c r="K27" i="49"/>
  <c r="K43" i="49"/>
  <c r="K15" i="48"/>
  <c r="K37" i="48"/>
  <c r="K18" i="48"/>
  <c r="K34" i="48"/>
  <c r="K11" i="48"/>
  <c r="K27" i="48"/>
  <c r="K43" i="48"/>
  <c r="K30" i="48"/>
  <c r="K16" i="48"/>
  <c r="K28" i="48"/>
  <c r="K14" i="48"/>
  <c r="K31" i="48"/>
  <c r="K36" i="48"/>
  <c r="K23" i="48"/>
  <c r="K8" i="48"/>
  <c r="K38" i="48"/>
  <c r="K29" i="48"/>
  <c r="K6" i="48"/>
  <c r="K22" i="48"/>
  <c r="O16" i="44"/>
  <c r="Q16" i="44" s="1"/>
  <c r="K5" i="37"/>
  <c r="K44" i="37" s="1"/>
  <c r="M44" i="37" s="1"/>
  <c r="I44" i="37"/>
  <c r="I44" i="24"/>
  <c r="K5" i="24"/>
  <c r="K44" i="24" s="1"/>
  <c r="M44" i="24" s="1"/>
  <c r="K5" i="38"/>
  <c r="K44" i="38" s="1"/>
  <c r="M44" i="38" s="1"/>
  <c r="I44" i="38"/>
  <c r="I44" i="21"/>
  <c r="K5" i="21"/>
  <c r="K44" i="21" s="1"/>
  <c r="M44" i="21" s="1"/>
  <c r="I44" i="40"/>
  <c r="K5" i="40"/>
  <c r="K44" i="40" s="1"/>
  <c r="M44" i="40" s="1"/>
  <c r="K27" i="27"/>
  <c r="K41" i="27"/>
  <c r="K43" i="27"/>
  <c r="K11" i="27"/>
  <c r="K17" i="27"/>
  <c r="K35" i="27"/>
  <c r="K33" i="27"/>
  <c r="K7" i="27"/>
  <c r="K23" i="27"/>
  <c r="K39" i="27"/>
  <c r="K18" i="27"/>
  <c r="K30" i="27"/>
  <c r="K14" i="27"/>
  <c r="K38" i="27"/>
  <c r="K16" i="27"/>
  <c r="K42" i="27"/>
  <c r="K22" i="27"/>
  <c r="K36" i="27"/>
  <c r="K20" i="27"/>
  <c r="K39" i="16"/>
  <c r="K41" i="16"/>
  <c r="K21" i="16"/>
  <c r="K23" i="16"/>
  <c r="K15" i="16"/>
  <c r="K33" i="16"/>
  <c r="K17" i="16"/>
  <c r="K11" i="16"/>
  <c r="K27" i="16"/>
  <c r="K43" i="16"/>
  <c r="K26" i="16"/>
  <c r="K10" i="16"/>
  <c r="K38" i="16"/>
  <c r="K6" i="16"/>
  <c r="K14" i="16"/>
  <c r="K32" i="16"/>
  <c r="K16" i="16"/>
  <c r="K36" i="16"/>
  <c r="K20" i="16"/>
  <c r="I5" i="16"/>
  <c r="H44" i="16"/>
  <c r="K23" i="13"/>
  <c r="K19" i="13"/>
  <c r="K13" i="13"/>
  <c r="K7" i="13"/>
  <c r="K29" i="13"/>
  <c r="K37" i="13"/>
  <c r="K39" i="13"/>
  <c r="K9" i="13"/>
  <c r="K25" i="13"/>
  <c r="K41" i="13"/>
  <c r="K10" i="13"/>
  <c r="K26" i="13"/>
  <c r="K38" i="13"/>
  <c r="K6" i="13"/>
  <c r="K14" i="13"/>
  <c r="K32" i="13"/>
  <c r="K16" i="13"/>
  <c r="K36" i="13"/>
  <c r="K20" i="13"/>
  <c r="I44" i="51"/>
  <c r="K5" i="51"/>
  <c r="K44" i="51" s="1"/>
  <c r="M44" i="51" s="1"/>
  <c r="I44" i="8"/>
  <c r="K5" i="8"/>
  <c r="K44" i="8" s="1"/>
  <c r="M44" i="8" s="1"/>
  <c r="K5" i="15"/>
  <c r="K44" i="15" s="1"/>
  <c r="M44" i="15" s="1"/>
  <c r="I44" i="15"/>
  <c r="K5" i="34"/>
  <c r="K44" i="34" s="1"/>
  <c r="M44" i="34" s="1"/>
  <c r="I44" i="34"/>
  <c r="K5" i="26"/>
  <c r="K44" i="26" s="1"/>
  <c r="M44" i="26" s="1"/>
  <c r="I44" i="19"/>
  <c r="K5" i="19"/>
  <c r="K44" i="19" s="1"/>
  <c r="M44" i="19" s="1"/>
  <c r="K21" i="18"/>
  <c r="K31" i="18"/>
  <c r="K25" i="18"/>
  <c r="K9" i="18"/>
  <c r="K43" i="18"/>
  <c r="K11" i="18"/>
  <c r="K33" i="18"/>
  <c r="K41" i="18"/>
  <c r="K19" i="18"/>
  <c r="K35" i="18"/>
  <c r="K34" i="18"/>
  <c r="K42" i="18"/>
  <c r="K30" i="18"/>
  <c r="K38" i="18"/>
  <c r="K6" i="18"/>
  <c r="K32" i="18"/>
  <c r="K16" i="18"/>
  <c r="K36" i="18"/>
  <c r="K20" i="18"/>
  <c r="I44" i="29"/>
  <c r="K5" i="29"/>
  <c r="K44" i="29" s="1"/>
  <c r="M44" i="29" s="1"/>
  <c r="H44" i="14"/>
  <c r="I5" i="14"/>
  <c r="K7" i="14"/>
  <c r="K33" i="14"/>
  <c r="K9" i="14"/>
  <c r="K11" i="14"/>
  <c r="K23" i="14"/>
  <c r="K31" i="14"/>
  <c r="K21" i="14"/>
  <c r="K13" i="14"/>
  <c r="K29" i="14"/>
  <c r="K10" i="14"/>
  <c r="K18" i="14"/>
  <c r="K26" i="14"/>
  <c r="K14" i="14"/>
  <c r="K22" i="14"/>
  <c r="K40" i="14"/>
  <c r="K24" i="14"/>
  <c r="K8" i="14"/>
  <c r="K28" i="14"/>
  <c r="K12" i="14"/>
  <c r="I44" i="31"/>
  <c r="K5" i="31"/>
  <c r="K44" i="31" s="1"/>
  <c r="M44" i="31" s="1"/>
  <c r="I44" i="52"/>
  <c r="K5" i="52"/>
  <c r="K44" i="52" s="1"/>
  <c r="M44" i="52" s="1"/>
  <c r="I44" i="39"/>
  <c r="K5" i="39"/>
  <c r="K44" i="39" s="1"/>
  <c r="M44" i="39" s="1"/>
  <c r="K12" i="49"/>
  <c r="K28" i="49"/>
  <c r="K8" i="49"/>
  <c r="K25" i="49"/>
  <c r="K13" i="49"/>
  <c r="K16" i="49"/>
  <c r="H44" i="49"/>
  <c r="I5" i="49"/>
  <c r="K33" i="49"/>
  <c r="K32" i="49"/>
  <c r="K23" i="49"/>
  <c r="K14" i="49"/>
  <c r="K36" i="49"/>
  <c r="K17" i="49"/>
  <c r="K39" i="49"/>
  <c r="K10" i="49"/>
  <c r="K26" i="49"/>
  <c r="K42" i="49"/>
  <c r="K19" i="49"/>
  <c r="K35" i="49"/>
  <c r="I5" i="48"/>
  <c r="H44" i="48"/>
  <c r="K25" i="48"/>
  <c r="K10" i="48"/>
  <c r="K26" i="48"/>
  <c r="K42" i="48"/>
  <c r="K19" i="48"/>
  <c r="K35" i="48"/>
  <c r="K21" i="48"/>
  <c r="K7" i="48"/>
  <c r="K33" i="48"/>
  <c r="K17" i="48"/>
  <c r="K40" i="48"/>
  <c r="K20" i="48"/>
  <c r="K9" i="48"/>
  <c r="K39" i="48"/>
  <c r="K24" i="48"/>
  <c r="K13" i="48"/>
  <c r="K41" i="48"/>
  <c r="K12" i="48"/>
  <c r="K32" i="48"/>
  <c r="I44" i="17"/>
  <c r="K5" i="17"/>
  <c r="K44" i="17" s="1"/>
  <c r="M44" i="17" s="1"/>
  <c r="K5" i="28"/>
  <c r="K44" i="28" s="1"/>
  <c r="M44" i="28" s="1"/>
  <c r="I44" i="28"/>
  <c r="K5" i="50"/>
  <c r="K44" i="50" s="1"/>
  <c r="M44" i="50" s="1"/>
  <c r="I44" i="50"/>
  <c r="I44" i="23"/>
  <c r="K5" i="23"/>
  <c r="K44" i="23" s="1"/>
  <c r="M44" i="23" s="1"/>
  <c r="I44" i="32"/>
  <c r="K5" i="32"/>
  <c r="K44" i="32" s="1"/>
  <c r="M44" i="32" s="1"/>
  <c r="K5" i="35"/>
  <c r="K44" i="35" s="1"/>
  <c r="M44" i="35" s="1"/>
  <c r="I44" i="35"/>
  <c r="I44" i="41"/>
  <c r="K5" i="41"/>
  <c r="K44" i="41" s="1"/>
  <c r="M44" i="41" s="1"/>
  <c r="I44" i="33"/>
  <c r="K5" i="33"/>
  <c r="K44" i="33" s="1"/>
  <c r="M44" i="33" s="1"/>
  <c r="K5" i="25"/>
  <c r="K44" i="25" s="1"/>
  <c r="M44" i="25" s="1"/>
  <c r="I44" i="25"/>
  <c r="I5" i="27"/>
  <c r="H44" i="27"/>
  <c r="K13" i="27"/>
  <c r="K29" i="27"/>
  <c r="K9" i="27"/>
  <c r="K25" i="27"/>
  <c r="K21" i="27"/>
  <c r="K19" i="27"/>
  <c r="K37" i="27"/>
  <c r="K15" i="27"/>
  <c r="K31" i="27"/>
  <c r="K40" i="27"/>
  <c r="K8" i="27"/>
  <c r="K34" i="27"/>
  <c r="K24" i="27"/>
  <c r="K26" i="27"/>
  <c r="K6" i="27"/>
  <c r="K32" i="27"/>
  <c r="K10" i="27"/>
  <c r="K28" i="27"/>
  <c r="K12" i="27"/>
  <c r="K25" i="16"/>
  <c r="K7" i="16"/>
  <c r="K9" i="16"/>
  <c r="K37" i="16"/>
  <c r="K29" i="16"/>
  <c r="K13" i="16"/>
  <c r="K31" i="16"/>
  <c r="K19" i="16"/>
  <c r="K35" i="16"/>
  <c r="K18" i="16"/>
  <c r="K42" i="16"/>
  <c r="K34" i="16"/>
  <c r="K22" i="16"/>
  <c r="K30" i="16"/>
  <c r="K40" i="16"/>
  <c r="K24" i="16"/>
  <c r="K8" i="16"/>
  <c r="K28" i="16"/>
  <c r="K12" i="16"/>
  <c r="H44" i="13"/>
  <c r="I5" i="13"/>
  <c r="K17" i="13"/>
  <c r="K27" i="13"/>
  <c r="K21" i="13"/>
  <c r="K11" i="13"/>
  <c r="K33" i="13"/>
  <c r="K35" i="13"/>
  <c r="K43" i="13"/>
  <c r="K15" i="13"/>
  <c r="K31" i="13"/>
  <c r="K34" i="13"/>
  <c r="K42" i="13"/>
  <c r="K18" i="13"/>
  <c r="K22" i="13"/>
  <c r="K30" i="13"/>
  <c r="K40" i="13"/>
  <c r="K24" i="13"/>
  <c r="K8" i="13"/>
  <c r="K28" i="13"/>
  <c r="K12" i="13"/>
  <c r="O15" i="44" l="1"/>
  <c r="Q15" i="44" s="1"/>
  <c r="O19" i="44"/>
  <c r="Q19" i="44" s="1"/>
  <c r="O33" i="44"/>
  <c r="Q33" i="44" s="1"/>
  <c r="O30" i="44"/>
  <c r="Q30" i="44" s="1"/>
  <c r="O17" i="44"/>
  <c r="Q17" i="44" s="1"/>
  <c r="O10" i="44"/>
  <c r="Q10" i="44" s="1"/>
  <c r="O39" i="44"/>
  <c r="Q39" i="44" s="1"/>
  <c r="O27" i="44"/>
  <c r="Q27" i="44" s="1"/>
  <c r="O5" i="44"/>
  <c r="Q5" i="44" s="1"/>
  <c r="O37" i="44"/>
  <c r="Q37" i="44" s="1"/>
  <c r="O34" i="44"/>
  <c r="Q34" i="44" s="1"/>
  <c r="O41" i="44"/>
  <c r="Q41" i="44" s="1"/>
  <c r="O18" i="44"/>
  <c r="Q18" i="44" s="1"/>
  <c r="O36" i="44"/>
  <c r="Q36" i="44" s="1"/>
  <c r="O22" i="44"/>
  <c r="Q22" i="44" s="1"/>
  <c r="O23" i="44"/>
  <c r="Q23" i="44" s="1"/>
  <c r="O35" i="44"/>
  <c r="Q35" i="44" s="1"/>
  <c r="O6" i="44"/>
  <c r="Q6" i="44" s="1"/>
  <c r="O25" i="44"/>
  <c r="Q25" i="44" s="1"/>
  <c r="O40" i="44"/>
  <c r="Q40" i="44" s="1"/>
  <c r="O8" i="44"/>
  <c r="Q8" i="44" s="1"/>
  <c r="O32" i="44"/>
  <c r="Q32" i="44" s="1"/>
  <c r="O43" i="44"/>
  <c r="Q43" i="44" s="1"/>
  <c r="O42" i="44"/>
  <c r="Q42" i="44" s="1"/>
  <c r="O24" i="44"/>
  <c r="Q24" i="44" s="1"/>
  <c r="O28" i="44"/>
  <c r="Q28" i="44" s="1"/>
  <c r="O7" i="44"/>
  <c r="Q7" i="44" s="1"/>
  <c r="O9" i="44"/>
  <c r="Q9" i="44" s="1"/>
  <c r="O31" i="44"/>
  <c r="Q31" i="44" s="1"/>
  <c r="O38" i="44"/>
  <c r="Q38" i="44" s="1"/>
  <c r="O29" i="44"/>
  <c r="Q29" i="44" s="1"/>
  <c r="O20" i="44"/>
  <c r="Q20" i="44" s="1"/>
  <c r="O14" i="44"/>
  <c r="Q14" i="44" s="1"/>
  <c r="O12" i="44"/>
  <c r="Q12" i="44" s="1"/>
  <c r="O21" i="44"/>
  <c r="Q21" i="44" s="1"/>
  <c r="O26" i="44"/>
  <c r="Q26" i="44" s="1"/>
  <c r="O11" i="44"/>
  <c r="Q11" i="44" s="1"/>
  <c r="J13" i="46"/>
  <c r="K5" i="13"/>
  <c r="K44" i="13" s="1"/>
  <c r="M44" i="13" s="1"/>
  <c r="I44" i="13"/>
  <c r="O40" i="25"/>
  <c r="Q40" i="25" s="1"/>
  <c r="O37" i="25"/>
  <c r="Q37" i="25" s="1"/>
  <c r="O24" i="25"/>
  <c r="Q24" i="25" s="1"/>
  <c r="O18" i="25"/>
  <c r="Q18" i="25" s="1"/>
  <c r="O33" i="25"/>
  <c r="Q33" i="25" s="1"/>
  <c r="O20" i="25"/>
  <c r="Q20" i="25" s="1"/>
  <c r="O38" i="25"/>
  <c r="Q38" i="25" s="1"/>
  <c r="O13" i="25"/>
  <c r="Q13" i="25" s="1"/>
  <c r="O22" i="25"/>
  <c r="Q22" i="25" s="1"/>
  <c r="O39" i="25"/>
  <c r="Q39" i="25" s="1"/>
  <c r="O28" i="25"/>
  <c r="Q28" i="25" s="1"/>
  <c r="O7" i="25"/>
  <c r="Q7" i="25" s="1"/>
  <c r="O25" i="25"/>
  <c r="Q25" i="25" s="1"/>
  <c r="O8" i="25"/>
  <c r="Q8" i="25" s="1"/>
  <c r="O9" i="25"/>
  <c r="Q9" i="25" s="1"/>
  <c r="O31" i="25"/>
  <c r="Q31" i="25" s="1"/>
  <c r="O16" i="25"/>
  <c r="Q16" i="25" s="1"/>
  <c r="O26" i="25"/>
  <c r="Q26" i="25" s="1"/>
  <c r="O10" i="25"/>
  <c r="Q10" i="25" s="1"/>
  <c r="O19" i="25"/>
  <c r="Q19" i="25" s="1"/>
  <c r="O34" i="25"/>
  <c r="Q34" i="25" s="1"/>
  <c r="O43" i="25"/>
  <c r="Q43" i="25" s="1"/>
  <c r="O17" i="25"/>
  <c r="Q17" i="25" s="1"/>
  <c r="O14" i="25"/>
  <c r="Q14" i="25" s="1"/>
  <c r="O29" i="25"/>
  <c r="Q29" i="25" s="1"/>
  <c r="O41" i="25"/>
  <c r="Q41" i="25" s="1"/>
  <c r="O11" i="25"/>
  <c r="Q11" i="25" s="1"/>
  <c r="O32" i="25"/>
  <c r="Q32" i="25" s="1"/>
  <c r="O30" i="25"/>
  <c r="Q30" i="25" s="1"/>
  <c r="O27" i="25"/>
  <c r="Q27" i="25" s="1"/>
  <c r="O23" i="25"/>
  <c r="Q23" i="25" s="1"/>
  <c r="O6" i="25"/>
  <c r="Q6" i="25" s="1"/>
  <c r="O36" i="25"/>
  <c r="Q36" i="25" s="1"/>
  <c r="O12" i="25"/>
  <c r="Q12" i="25" s="1"/>
  <c r="O35" i="25"/>
  <c r="Q35" i="25" s="1"/>
  <c r="O42" i="25"/>
  <c r="Q42" i="25" s="1"/>
  <c r="O15" i="25"/>
  <c r="Q15" i="25" s="1"/>
  <c r="O21" i="25"/>
  <c r="Q21" i="25" s="1"/>
  <c r="O5" i="25"/>
  <c r="O10" i="33"/>
  <c r="Q10" i="33" s="1"/>
  <c r="O29" i="33"/>
  <c r="Q29" i="33" s="1"/>
  <c r="O27" i="33"/>
  <c r="Q27" i="33" s="1"/>
  <c r="O15" i="33"/>
  <c r="Q15" i="33" s="1"/>
  <c r="O23" i="33"/>
  <c r="Q23" i="33" s="1"/>
  <c r="O37" i="33"/>
  <c r="Q37" i="33" s="1"/>
  <c r="O35" i="33"/>
  <c r="Q35" i="33" s="1"/>
  <c r="O6" i="33"/>
  <c r="Q6" i="33" s="1"/>
  <c r="O38" i="33"/>
  <c r="Q38" i="33" s="1"/>
  <c r="O12" i="33"/>
  <c r="Q12" i="33" s="1"/>
  <c r="O18" i="33"/>
  <c r="Q18" i="33" s="1"/>
  <c r="O25" i="33"/>
  <c r="Q25" i="33" s="1"/>
  <c r="O16" i="33"/>
  <c r="Q16" i="33" s="1"/>
  <c r="O26" i="33"/>
  <c r="Q26" i="33" s="1"/>
  <c r="O40" i="33"/>
  <c r="Q40" i="33" s="1"/>
  <c r="O41" i="33"/>
  <c r="Q41" i="33" s="1"/>
  <c r="O39" i="33"/>
  <c r="Q39" i="33" s="1"/>
  <c r="O34" i="33"/>
  <c r="Q34" i="33" s="1"/>
  <c r="O28" i="33"/>
  <c r="Q28" i="33" s="1"/>
  <c r="O43" i="33"/>
  <c r="Q43" i="33" s="1"/>
  <c r="O17" i="33"/>
  <c r="Q17" i="33" s="1"/>
  <c r="O32" i="33"/>
  <c r="Q32" i="33" s="1"/>
  <c r="O20" i="33"/>
  <c r="Q20" i="33" s="1"/>
  <c r="O11" i="33"/>
  <c r="Q11" i="33" s="1"/>
  <c r="O13" i="33"/>
  <c r="Q13" i="33" s="1"/>
  <c r="O42" i="33"/>
  <c r="Q42" i="33" s="1"/>
  <c r="O36" i="33"/>
  <c r="Q36" i="33" s="1"/>
  <c r="O31" i="33"/>
  <c r="Q31" i="33" s="1"/>
  <c r="O14" i="33"/>
  <c r="Q14" i="33" s="1"/>
  <c r="O19" i="33"/>
  <c r="Q19" i="33" s="1"/>
  <c r="O7" i="33"/>
  <c r="Q7" i="33" s="1"/>
  <c r="O21" i="33"/>
  <c r="Q21" i="33" s="1"/>
  <c r="O30" i="33"/>
  <c r="Q30" i="33" s="1"/>
  <c r="O33" i="33"/>
  <c r="Q33" i="33" s="1"/>
  <c r="O9" i="33"/>
  <c r="Q9" i="33" s="1"/>
  <c r="O5" i="33"/>
  <c r="O8" i="33"/>
  <c r="Q8" i="33" s="1"/>
  <c r="O24" i="33"/>
  <c r="Q24" i="33" s="1"/>
  <c r="O22" i="33"/>
  <c r="Q22" i="33" s="1"/>
  <c r="O30" i="23"/>
  <c r="Q30" i="23" s="1"/>
  <c r="O28" i="23"/>
  <c r="Q28" i="23" s="1"/>
  <c r="O34" i="23"/>
  <c r="Q34" i="23" s="1"/>
  <c r="O26" i="23"/>
  <c r="Q26" i="23" s="1"/>
  <c r="O6" i="23"/>
  <c r="Q6" i="23" s="1"/>
  <c r="O39" i="23"/>
  <c r="Q39" i="23" s="1"/>
  <c r="O8" i="23"/>
  <c r="Q8" i="23" s="1"/>
  <c r="O13" i="23"/>
  <c r="Q13" i="23" s="1"/>
  <c r="O15" i="23"/>
  <c r="Q15" i="23" s="1"/>
  <c r="O5" i="23"/>
  <c r="O36" i="23"/>
  <c r="Q36" i="23" s="1"/>
  <c r="O16" i="23"/>
  <c r="Q16" i="23" s="1"/>
  <c r="O41" i="23"/>
  <c r="Q41" i="23" s="1"/>
  <c r="O9" i="23"/>
  <c r="Q9" i="23" s="1"/>
  <c r="O12" i="23"/>
  <c r="Q12" i="23" s="1"/>
  <c r="O22" i="23"/>
  <c r="Q22" i="23" s="1"/>
  <c r="O11" i="23"/>
  <c r="Q11" i="23" s="1"/>
  <c r="O17" i="23"/>
  <c r="Q17" i="23" s="1"/>
  <c r="O31" i="23"/>
  <c r="Q31" i="23" s="1"/>
  <c r="O27" i="23"/>
  <c r="Q27" i="23" s="1"/>
  <c r="O7" i="23"/>
  <c r="Q7" i="23" s="1"/>
  <c r="O32" i="23"/>
  <c r="Q32" i="23" s="1"/>
  <c r="O21" i="23"/>
  <c r="Q21" i="23" s="1"/>
  <c r="O40" i="23"/>
  <c r="Q40" i="23" s="1"/>
  <c r="O33" i="23"/>
  <c r="Q33" i="23" s="1"/>
  <c r="O24" i="23"/>
  <c r="Q24" i="23" s="1"/>
  <c r="O29" i="23"/>
  <c r="Q29" i="23" s="1"/>
  <c r="O19" i="23"/>
  <c r="Q19" i="23" s="1"/>
  <c r="O37" i="23"/>
  <c r="Q37" i="23" s="1"/>
  <c r="O35" i="23"/>
  <c r="Q35" i="23" s="1"/>
  <c r="O43" i="23"/>
  <c r="Q43" i="23" s="1"/>
  <c r="O10" i="23"/>
  <c r="Q10" i="23" s="1"/>
  <c r="O38" i="23"/>
  <c r="Q38" i="23" s="1"/>
  <c r="O42" i="23"/>
  <c r="Q42" i="23" s="1"/>
  <c r="O23" i="23"/>
  <c r="Q23" i="23" s="1"/>
  <c r="O18" i="23"/>
  <c r="Q18" i="23" s="1"/>
  <c r="O25" i="23"/>
  <c r="Q25" i="23" s="1"/>
  <c r="O20" i="23"/>
  <c r="Q20" i="23" s="1"/>
  <c r="O14" i="23"/>
  <c r="Q14" i="23" s="1"/>
  <c r="O29" i="50"/>
  <c r="Q29" i="50" s="1"/>
  <c r="O10" i="50"/>
  <c r="Q10" i="50" s="1"/>
  <c r="O27" i="50"/>
  <c r="Q27" i="50" s="1"/>
  <c r="O25" i="50"/>
  <c r="Q25" i="50" s="1"/>
  <c r="O23" i="50"/>
  <c r="Q23" i="50" s="1"/>
  <c r="O34" i="50"/>
  <c r="Q34" i="50" s="1"/>
  <c r="O30" i="50"/>
  <c r="Q30" i="50" s="1"/>
  <c r="O22" i="50"/>
  <c r="Q22" i="50" s="1"/>
  <c r="O38" i="50"/>
  <c r="Q38" i="50" s="1"/>
  <c r="O6" i="50"/>
  <c r="Q6" i="50" s="1"/>
  <c r="O21" i="50"/>
  <c r="Q21" i="50" s="1"/>
  <c r="O32" i="50"/>
  <c r="Q32" i="50" s="1"/>
  <c r="O36" i="50"/>
  <c r="Q36" i="50" s="1"/>
  <c r="O15" i="50"/>
  <c r="Q15" i="50" s="1"/>
  <c r="O43" i="50"/>
  <c r="Q43" i="50" s="1"/>
  <c r="O14" i="50"/>
  <c r="Q14" i="50" s="1"/>
  <c r="O12" i="50"/>
  <c r="Q12" i="50" s="1"/>
  <c r="O33" i="50"/>
  <c r="Q33" i="50" s="1"/>
  <c r="O19" i="50"/>
  <c r="Q19" i="50" s="1"/>
  <c r="O35" i="50"/>
  <c r="Q35" i="50" s="1"/>
  <c r="O31" i="50"/>
  <c r="Q31" i="50" s="1"/>
  <c r="O26" i="50"/>
  <c r="Q26" i="50" s="1"/>
  <c r="O13" i="50"/>
  <c r="Q13" i="50" s="1"/>
  <c r="O37" i="50"/>
  <c r="Q37" i="50" s="1"/>
  <c r="O28" i="50"/>
  <c r="Q28" i="50" s="1"/>
  <c r="O18" i="50"/>
  <c r="Q18" i="50" s="1"/>
  <c r="O41" i="50"/>
  <c r="Q41" i="50" s="1"/>
  <c r="O7" i="50"/>
  <c r="Q7" i="50" s="1"/>
  <c r="O42" i="50"/>
  <c r="Q42" i="50" s="1"/>
  <c r="O16" i="50"/>
  <c r="Q16" i="50" s="1"/>
  <c r="O20" i="50"/>
  <c r="Q20" i="50" s="1"/>
  <c r="O17" i="50"/>
  <c r="Q17" i="50" s="1"/>
  <c r="O24" i="50"/>
  <c r="Q24" i="50" s="1"/>
  <c r="O40" i="50"/>
  <c r="Q40" i="50" s="1"/>
  <c r="O39" i="50"/>
  <c r="Q39" i="50" s="1"/>
  <c r="O11" i="50"/>
  <c r="Q11" i="50" s="1"/>
  <c r="O9" i="50"/>
  <c r="Q9" i="50" s="1"/>
  <c r="O8" i="50"/>
  <c r="Q8" i="50" s="1"/>
  <c r="O5" i="50"/>
  <c r="I44" i="48"/>
  <c r="K5" i="48"/>
  <c r="K44" i="48" s="1"/>
  <c r="M44" i="48" s="1"/>
  <c r="O25" i="39"/>
  <c r="Q25" i="39" s="1"/>
  <c r="O17" i="39"/>
  <c r="Q17" i="39" s="1"/>
  <c r="O29" i="39"/>
  <c r="Q29" i="39" s="1"/>
  <c r="O31" i="39"/>
  <c r="Q31" i="39" s="1"/>
  <c r="O43" i="39"/>
  <c r="Q43" i="39" s="1"/>
  <c r="O35" i="39"/>
  <c r="Q35" i="39" s="1"/>
  <c r="O30" i="39"/>
  <c r="Q30" i="39" s="1"/>
  <c r="O12" i="39"/>
  <c r="Q12" i="39" s="1"/>
  <c r="O20" i="39"/>
  <c r="Q20" i="39" s="1"/>
  <c r="O7" i="39"/>
  <c r="Q7" i="39" s="1"/>
  <c r="O14" i="39"/>
  <c r="Q14" i="39" s="1"/>
  <c r="O40" i="39"/>
  <c r="Q40" i="39" s="1"/>
  <c r="O18" i="39"/>
  <c r="Q18" i="39" s="1"/>
  <c r="O34" i="39"/>
  <c r="Q34" i="39" s="1"/>
  <c r="O38" i="39"/>
  <c r="Q38" i="39" s="1"/>
  <c r="O15" i="39"/>
  <c r="Q15" i="39" s="1"/>
  <c r="O28" i="39"/>
  <c r="Q28" i="39" s="1"/>
  <c r="O27" i="39"/>
  <c r="Q27" i="39" s="1"/>
  <c r="O26" i="39"/>
  <c r="Q26" i="39" s="1"/>
  <c r="O23" i="39"/>
  <c r="Q23" i="39" s="1"/>
  <c r="O36" i="39"/>
  <c r="Q36" i="39" s="1"/>
  <c r="O41" i="39"/>
  <c r="Q41" i="39" s="1"/>
  <c r="O37" i="39"/>
  <c r="Q37" i="39" s="1"/>
  <c r="O32" i="39"/>
  <c r="Q32" i="39" s="1"/>
  <c r="O42" i="39"/>
  <c r="Q42" i="39" s="1"/>
  <c r="O21" i="39"/>
  <c r="Q21" i="39" s="1"/>
  <c r="O33" i="39"/>
  <c r="Q33" i="39" s="1"/>
  <c r="O8" i="39"/>
  <c r="Q8" i="39" s="1"/>
  <c r="O11" i="39"/>
  <c r="Q11" i="39" s="1"/>
  <c r="O13" i="39"/>
  <c r="Q13" i="39" s="1"/>
  <c r="O19" i="39"/>
  <c r="Q19" i="39" s="1"/>
  <c r="O10" i="39"/>
  <c r="Q10" i="39" s="1"/>
  <c r="O24" i="39"/>
  <c r="Q24" i="39" s="1"/>
  <c r="O39" i="39"/>
  <c r="Q39" i="39" s="1"/>
  <c r="O22" i="39"/>
  <c r="Q22" i="39" s="1"/>
  <c r="O6" i="39"/>
  <c r="Q6" i="39" s="1"/>
  <c r="O9" i="39"/>
  <c r="Q9" i="39" s="1"/>
  <c r="O16" i="39"/>
  <c r="Q16" i="39" s="1"/>
  <c r="O5" i="39"/>
  <c r="O14" i="31"/>
  <c r="Q14" i="31" s="1"/>
  <c r="O33" i="31"/>
  <c r="Q33" i="31" s="1"/>
  <c r="O12" i="31"/>
  <c r="Q12" i="31" s="1"/>
  <c r="O10" i="31"/>
  <c r="Q10" i="31" s="1"/>
  <c r="O38" i="31"/>
  <c r="Q38" i="31" s="1"/>
  <c r="O32" i="31"/>
  <c r="Q32" i="31" s="1"/>
  <c r="O8" i="31"/>
  <c r="Q8" i="31" s="1"/>
  <c r="O25" i="31"/>
  <c r="Q25" i="31" s="1"/>
  <c r="O26" i="31"/>
  <c r="Q26" i="31" s="1"/>
  <c r="O13" i="31"/>
  <c r="Q13" i="31" s="1"/>
  <c r="O39" i="31"/>
  <c r="Q39" i="31" s="1"/>
  <c r="O11" i="31"/>
  <c r="Q11" i="31" s="1"/>
  <c r="O23" i="31"/>
  <c r="Q23" i="31" s="1"/>
  <c r="O41" i="31"/>
  <c r="Q41" i="31" s="1"/>
  <c r="O16" i="31"/>
  <c r="Q16" i="31" s="1"/>
  <c r="O31" i="31"/>
  <c r="Q31" i="31" s="1"/>
  <c r="O37" i="31"/>
  <c r="Q37" i="31" s="1"/>
  <c r="O22" i="31"/>
  <c r="Q22" i="31" s="1"/>
  <c r="O40" i="31"/>
  <c r="Q40" i="31" s="1"/>
  <c r="O34" i="31"/>
  <c r="Q34" i="31" s="1"/>
  <c r="O15" i="31"/>
  <c r="Q15" i="31" s="1"/>
  <c r="O9" i="31"/>
  <c r="Q9" i="31" s="1"/>
  <c r="O35" i="31"/>
  <c r="Q35" i="31" s="1"/>
  <c r="O36" i="31"/>
  <c r="Q36" i="31" s="1"/>
  <c r="O42" i="31"/>
  <c r="Q42" i="31" s="1"/>
  <c r="O19" i="31"/>
  <c r="Q19" i="31" s="1"/>
  <c r="O18" i="31"/>
  <c r="Q18" i="31" s="1"/>
  <c r="O27" i="31"/>
  <c r="Q27" i="31" s="1"/>
  <c r="O29" i="31"/>
  <c r="Q29" i="31" s="1"/>
  <c r="O21" i="31"/>
  <c r="Q21" i="31" s="1"/>
  <c r="O24" i="31"/>
  <c r="Q24" i="31" s="1"/>
  <c r="O20" i="31"/>
  <c r="Q20" i="31" s="1"/>
  <c r="O7" i="31"/>
  <c r="Q7" i="31" s="1"/>
  <c r="O30" i="31"/>
  <c r="Q30" i="31" s="1"/>
  <c r="O43" i="31"/>
  <c r="Q43" i="31" s="1"/>
  <c r="O28" i="31"/>
  <c r="Q28" i="31" s="1"/>
  <c r="O17" i="31"/>
  <c r="Q17" i="31" s="1"/>
  <c r="O6" i="31"/>
  <c r="Q6" i="31" s="1"/>
  <c r="O5" i="31"/>
  <c r="I44" i="14"/>
  <c r="K5" i="14"/>
  <c r="K44" i="14" s="1"/>
  <c r="M44" i="14" s="1"/>
  <c r="O10" i="19"/>
  <c r="Q10" i="19" s="1"/>
  <c r="O13" i="19"/>
  <c r="Q13" i="19" s="1"/>
  <c r="O34" i="19"/>
  <c r="Q34" i="19" s="1"/>
  <c r="O23" i="19"/>
  <c r="Q23" i="19" s="1"/>
  <c r="O43" i="19"/>
  <c r="Q43" i="19" s="1"/>
  <c r="O28" i="19"/>
  <c r="Q28" i="19" s="1"/>
  <c r="O25" i="19"/>
  <c r="Q25" i="19" s="1"/>
  <c r="O31" i="19"/>
  <c r="Q31" i="19" s="1"/>
  <c r="O29" i="19"/>
  <c r="Q29" i="19" s="1"/>
  <c r="O19" i="19"/>
  <c r="Q19" i="19" s="1"/>
  <c r="O42" i="19"/>
  <c r="Q42" i="19" s="1"/>
  <c r="O12" i="19"/>
  <c r="Q12" i="19" s="1"/>
  <c r="O36" i="19"/>
  <c r="Q36" i="19" s="1"/>
  <c r="O30" i="19"/>
  <c r="Q30" i="19" s="1"/>
  <c r="O15" i="19"/>
  <c r="Q15" i="19" s="1"/>
  <c r="O41" i="19"/>
  <c r="Q41" i="19" s="1"/>
  <c r="O21" i="19"/>
  <c r="Q21" i="19" s="1"/>
  <c r="O27" i="19"/>
  <c r="Q27" i="19" s="1"/>
  <c r="O24" i="19"/>
  <c r="Q24" i="19" s="1"/>
  <c r="O17" i="19"/>
  <c r="Q17" i="19" s="1"/>
  <c r="O7" i="19"/>
  <c r="Q7" i="19" s="1"/>
  <c r="O33" i="19"/>
  <c r="Q33" i="19" s="1"/>
  <c r="O16" i="19"/>
  <c r="Q16" i="19" s="1"/>
  <c r="O32" i="19"/>
  <c r="Q32" i="19" s="1"/>
  <c r="O20" i="19"/>
  <c r="Q20" i="19" s="1"/>
  <c r="O8" i="19"/>
  <c r="Q8" i="19" s="1"/>
  <c r="O39" i="19"/>
  <c r="Q39" i="19" s="1"/>
  <c r="O14" i="19"/>
  <c r="Q14" i="19" s="1"/>
  <c r="O40" i="19"/>
  <c r="Q40" i="19" s="1"/>
  <c r="O37" i="19"/>
  <c r="Q37" i="19" s="1"/>
  <c r="O11" i="19"/>
  <c r="Q11" i="19" s="1"/>
  <c r="O9" i="19"/>
  <c r="Q9" i="19" s="1"/>
  <c r="O26" i="19"/>
  <c r="Q26" i="19" s="1"/>
  <c r="O35" i="19"/>
  <c r="Q35" i="19" s="1"/>
  <c r="O6" i="19"/>
  <c r="Q6" i="19" s="1"/>
  <c r="O38" i="19"/>
  <c r="Q38" i="19" s="1"/>
  <c r="O18" i="19"/>
  <c r="Q18" i="19" s="1"/>
  <c r="O22" i="19"/>
  <c r="Q22" i="19" s="1"/>
  <c r="O5" i="19"/>
  <c r="O25" i="34"/>
  <c r="Q25" i="34" s="1"/>
  <c r="O15" i="34"/>
  <c r="Q15" i="34" s="1"/>
  <c r="O28" i="34"/>
  <c r="Q28" i="34" s="1"/>
  <c r="O39" i="34"/>
  <c r="Q39" i="34" s="1"/>
  <c r="O7" i="34"/>
  <c r="Q7" i="34" s="1"/>
  <c r="O23" i="34"/>
  <c r="Q23" i="34" s="1"/>
  <c r="O40" i="34"/>
  <c r="Q40" i="34" s="1"/>
  <c r="O43" i="34"/>
  <c r="Q43" i="34" s="1"/>
  <c r="O27" i="34"/>
  <c r="Q27" i="34" s="1"/>
  <c r="O42" i="34"/>
  <c r="Q42" i="34" s="1"/>
  <c r="O31" i="34"/>
  <c r="Q31" i="34" s="1"/>
  <c r="O33" i="34"/>
  <c r="Q33" i="34" s="1"/>
  <c r="O14" i="34"/>
  <c r="Q14" i="34" s="1"/>
  <c r="O20" i="34"/>
  <c r="Q20" i="34" s="1"/>
  <c r="O9" i="34"/>
  <c r="Q9" i="34" s="1"/>
  <c r="O6" i="34"/>
  <c r="Q6" i="34" s="1"/>
  <c r="O18" i="34"/>
  <c r="Q18" i="34" s="1"/>
  <c r="O36" i="34"/>
  <c r="Q36" i="34" s="1"/>
  <c r="O19" i="34"/>
  <c r="Q19" i="34" s="1"/>
  <c r="O8" i="34"/>
  <c r="Q8" i="34" s="1"/>
  <c r="O17" i="34"/>
  <c r="Q17" i="34" s="1"/>
  <c r="O22" i="34"/>
  <c r="Q22" i="34" s="1"/>
  <c r="O38" i="34"/>
  <c r="Q38" i="34" s="1"/>
  <c r="O41" i="34"/>
  <c r="Q41" i="34" s="1"/>
  <c r="O34" i="34"/>
  <c r="Q34" i="34" s="1"/>
  <c r="O12" i="34"/>
  <c r="Q12" i="34" s="1"/>
  <c r="O35" i="34"/>
  <c r="Q35" i="34" s="1"/>
  <c r="O37" i="34"/>
  <c r="Q37" i="34" s="1"/>
  <c r="O32" i="34"/>
  <c r="Q32" i="34" s="1"/>
  <c r="O11" i="34"/>
  <c r="Q11" i="34" s="1"/>
  <c r="O29" i="34"/>
  <c r="Q29" i="34" s="1"/>
  <c r="O21" i="34"/>
  <c r="Q21" i="34" s="1"/>
  <c r="O30" i="34"/>
  <c r="Q30" i="34" s="1"/>
  <c r="O5" i="34"/>
  <c r="O10" i="34"/>
  <c r="Q10" i="34" s="1"/>
  <c r="O26" i="34"/>
  <c r="Q26" i="34" s="1"/>
  <c r="O13" i="34"/>
  <c r="Q13" i="34" s="1"/>
  <c r="O24" i="34"/>
  <c r="Q24" i="34" s="1"/>
  <c r="O16" i="34"/>
  <c r="Q16" i="34" s="1"/>
  <c r="O17" i="8"/>
  <c r="Q17" i="8" s="1"/>
  <c r="O39" i="8"/>
  <c r="Q39" i="8" s="1"/>
  <c r="O25" i="8"/>
  <c r="Q25" i="8" s="1"/>
  <c r="O19" i="8"/>
  <c r="Q19" i="8" s="1"/>
  <c r="O37" i="8"/>
  <c r="Q37" i="8" s="1"/>
  <c r="O21" i="8"/>
  <c r="Q21" i="8" s="1"/>
  <c r="O8" i="8"/>
  <c r="Q8" i="8" s="1"/>
  <c r="O35" i="8"/>
  <c r="Q35" i="8" s="1"/>
  <c r="O28" i="8"/>
  <c r="Q28" i="8" s="1"/>
  <c r="O42" i="8"/>
  <c r="Q42" i="8" s="1"/>
  <c r="O13" i="8"/>
  <c r="Q13" i="8" s="1"/>
  <c r="O9" i="8"/>
  <c r="Q9" i="8" s="1"/>
  <c r="O14" i="8"/>
  <c r="Q14" i="8" s="1"/>
  <c r="O36" i="8"/>
  <c r="Q36" i="8" s="1"/>
  <c r="O32" i="8"/>
  <c r="Q32" i="8" s="1"/>
  <c r="O5" i="8"/>
  <c r="O6" i="8"/>
  <c r="Q6" i="8" s="1"/>
  <c r="O38" i="8"/>
  <c r="Q38" i="8" s="1"/>
  <c r="O7" i="8"/>
  <c r="Q7" i="8" s="1"/>
  <c r="O26" i="8"/>
  <c r="Q26" i="8" s="1"/>
  <c r="O18" i="8"/>
  <c r="Q18" i="8" s="1"/>
  <c r="O41" i="8"/>
  <c r="Q41" i="8" s="1"/>
  <c r="O31" i="8"/>
  <c r="Q31" i="8" s="1"/>
  <c r="O29" i="8"/>
  <c r="Q29" i="8" s="1"/>
  <c r="O10" i="8"/>
  <c r="Q10" i="8" s="1"/>
  <c r="O30" i="8"/>
  <c r="Q30" i="8" s="1"/>
  <c r="O12" i="8"/>
  <c r="Q12" i="8" s="1"/>
  <c r="O20" i="8"/>
  <c r="Q20" i="8" s="1"/>
  <c r="O27" i="8"/>
  <c r="Q27" i="8" s="1"/>
  <c r="O34" i="8"/>
  <c r="Q34" i="8" s="1"/>
  <c r="O23" i="8"/>
  <c r="Q23" i="8" s="1"/>
  <c r="O43" i="8"/>
  <c r="Q43" i="8" s="1"/>
  <c r="O33" i="8"/>
  <c r="Q33" i="8" s="1"/>
  <c r="O24" i="8"/>
  <c r="Q24" i="8" s="1"/>
  <c r="O16" i="8"/>
  <c r="Q16" i="8" s="1"/>
  <c r="O15" i="8"/>
  <c r="Q15" i="8" s="1"/>
  <c r="O40" i="8"/>
  <c r="Q40" i="8" s="1"/>
  <c r="O11" i="8"/>
  <c r="Q11" i="8" s="1"/>
  <c r="O22" i="8"/>
  <c r="Q22" i="8" s="1"/>
  <c r="O23" i="51"/>
  <c r="Q23" i="51" s="1"/>
  <c r="O13" i="51"/>
  <c r="Q13" i="51" s="1"/>
  <c r="O17" i="51"/>
  <c r="Q17" i="51" s="1"/>
  <c r="O27" i="51"/>
  <c r="Q27" i="51" s="1"/>
  <c r="O20" i="51"/>
  <c r="Q20" i="51" s="1"/>
  <c r="O9" i="51"/>
  <c r="Q9" i="51" s="1"/>
  <c r="O36" i="51"/>
  <c r="Q36" i="51" s="1"/>
  <c r="O28" i="51"/>
  <c r="Q28" i="51" s="1"/>
  <c r="O12" i="51"/>
  <c r="Q12" i="51" s="1"/>
  <c r="O14" i="51"/>
  <c r="Q14" i="51" s="1"/>
  <c r="O34" i="51"/>
  <c r="Q34" i="51" s="1"/>
  <c r="O42" i="51"/>
  <c r="Q42" i="51" s="1"/>
  <c r="O32" i="51"/>
  <c r="Q32" i="51" s="1"/>
  <c r="O43" i="51"/>
  <c r="Q43" i="51" s="1"/>
  <c r="O26" i="51"/>
  <c r="Q26" i="51" s="1"/>
  <c r="O25" i="51"/>
  <c r="Q25" i="51" s="1"/>
  <c r="O11" i="51"/>
  <c r="Q11" i="51" s="1"/>
  <c r="O18" i="51"/>
  <c r="Q18" i="51" s="1"/>
  <c r="O40" i="51"/>
  <c r="Q40" i="51" s="1"/>
  <c r="O37" i="51"/>
  <c r="Q37" i="51" s="1"/>
  <c r="O15" i="51"/>
  <c r="Q15" i="51" s="1"/>
  <c r="O8" i="51"/>
  <c r="Q8" i="51" s="1"/>
  <c r="O41" i="51"/>
  <c r="Q41" i="51" s="1"/>
  <c r="O29" i="51"/>
  <c r="Q29" i="51" s="1"/>
  <c r="O38" i="51"/>
  <c r="Q38" i="51" s="1"/>
  <c r="O30" i="51"/>
  <c r="Q30" i="51" s="1"/>
  <c r="O24" i="51"/>
  <c r="Q24" i="51" s="1"/>
  <c r="O6" i="51"/>
  <c r="Q6" i="51" s="1"/>
  <c r="O19" i="51"/>
  <c r="Q19" i="51" s="1"/>
  <c r="O22" i="51"/>
  <c r="Q22" i="51" s="1"/>
  <c r="O7" i="51"/>
  <c r="Q7" i="51" s="1"/>
  <c r="O35" i="51"/>
  <c r="Q35" i="51" s="1"/>
  <c r="O10" i="51"/>
  <c r="Q10" i="51" s="1"/>
  <c r="O33" i="51"/>
  <c r="Q33" i="51" s="1"/>
  <c r="O39" i="51"/>
  <c r="Q39" i="51" s="1"/>
  <c r="O16" i="51"/>
  <c r="Q16" i="51" s="1"/>
  <c r="O31" i="51"/>
  <c r="Q31" i="51" s="1"/>
  <c r="O5" i="51"/>
  <c r="O21" i="51"/>
  <c r="Q21" i="51" s="1"/>
  <c r="O43" i="21"/>
  <c r="Q43" i="21" s="1"/>
  <c r="O28" i="21"/>
  <c r="Q28" i="21" s="1"/>
  <c r="O17" i="21"/>
  <c r="Q17" i="21" s="1"/>
  <c r="O27" i="21"/>
  <c r="Q27" i="21" s="1"/>
  <c r="O37" i="21"/>
  <c r="Q37" i="21" s="1"/>
  <c r="O30" i="21"/>
  <c r="Q30" i="21" s="1"/>
  <c r="O32" i="21"/>
  <c r="Q32" i="21" s="1"/>
  <c r="O35" i="21"/>
  <c r="Q35" i="21" s="1"/>
  <c r="O22" i="21"/>
  <c r="Q22" i="21" s="1"/>
  <c r="O20" i="21"/>
  <c r="Q20" i="21" s="1"/>
  <c r="O6" i="21"/>
  <c r="Q6" i="21" s="1"/>
  <c r="O10" i="21"/>
  <c r="Q10" i="21" s="1"/>
  <c r="O15" i="21"/>
  <c r="Q15" i="21" s="1"/>
  <c r="O39" i="21"/>
  <c r="Q39" i="21" s="1"/>
  <c r="O12" i="21"/>
  <c r="Q12" i="21" s="1"/>
  <c r="O40" i="21"/>
  <c r="Q40" i="21" s="1"/>
  <c r="O23" i="21"/>
  <c r="Q23" i="21" s="1"/>
  <c r="O9" i="21"/>
  <c r="Q9" i="21" s="1"/>
  <c r="O38" i="21"/>
  <c r="Q38" i="21" s="1"/>
  <c r="O31" i="21"/>
  <c r="Q31" i="21" s="1"/>
  <c r="O25" i="21"/>
  <c r="Q25" i="21" s="1"/>
  <c r="O36" i="21"/>
  <c r="Q36" i="21" s="1"/>
  <c r="O42" i="21"/>
  <c r="Q42" i="21" s="1"/>
  <c r="O41" i="21"/>
  <c r="Q41" i="21" s="1"/>
  <c r="O29" i="21"/>
  <c r="Q29" i="21" s="1"/>
  <c r="O7" i="21"/>
  <c r="Q7" i="21" s="1"/>
  <c r="O11" i="21"/>
  <c r="Q11" i="21" s="1"/>
  <c r="O18" i="21"/>
  <c r="Q18" i="21" s="1"/>
  <c r="O21" i="21"/>
  <c r="Q21" i="21" s="1"/>
  <c r="O33" i="21"/>
  <c r="Q33" i="21" s="1"/>
  <c r="O26" i="21"/>
  <c r="Q26" i="21" s="1"/>
  <c r="O24" i="21"/>
  <c r="Q24" i="21" s="1"/>
  <c r="O8" i="21"/>
  <c r="Q8" i="21" s="1"/>
  <c r="O13" i="21"/>
  <c r="Q13" i="21" s="1"/>
  <c r="O16" i="21"/>
  <c r="Q16" i="21" s="1"/>
  <c r="O14" i="21"/>
  <c r="Q14" i="21" s="1"/>
  <c r="O34" i="21"/>
  <c r="Q34" i="21" s="1"/>
  <c r="O19" i="21"/>
  <c r="Q19" i="21" s="1"/>
  <c r="O5" i="21"/>
  <c r="O40" i="38"/>
  <c r="Q40" i="38" s="1"/>
  <c r="O20" i="38"/>
  <c r="Q20" i="38" s="1"/>
  <c r="O23" i="38"/>
  <c r="Q23" i="38" s="1"/>
  <c r="O18" i="38"/>
  <c r="Q18" i="38" s="1"/>
  <c r="O36" i="38"/>
  <c r="Q36" i="38" s="1"/>
  <c r="O43" i="38"/>
  <c r="Q43" i="38" s="1"/>
  <c r="O28" i="38"/>
  <c r="Q28" i="38" s="1"/>
  <c r="O7" i="38"/>
  <c r="Q7" i="38" s="1"/>
  <c r="O33" i="38"/>
  <c r="Q33" i="38" s="1"/>
  <c r="O24" i="38"/>
  <c r="Q24" i="38" s="1"/>
  <c r="O15" i="38"/>
  <c r="Q15" i="38" s="1"/>
  <c r="O10" i="38"/>
  <c r="Q10" i="38" s="1"/>
  <c r="O35" i="38"/>
  <c r="Q35" i="38" s="1"/>
  <c r="O34" i="38"/>
  <c r="Q34" i="38" s="1"/>
  <c r="O16" i="38"/>
  <c r="Q16" i="38" s="1"/>
  <c r="O17" i="38"/>
  <c r="Q17" i="38" s="1"/>
  <c r="O13" i="38"/>
  <c r="Q13" i="38" s="1"/>
  <c r="O42" i="38"/>
  <c r="Q42" i="38" s="1"/>
  <c r="O8" i="38"/>
  <c r="Q8" i="38" s="1"/>
  <c r="O31" i="38"/>
  <c r="Q31" i="38" s="1"/>
  <c r="O22" i="38"/>
  <c r="Q22" i="38" s="1"/>
  <c r="O19" i="38"/>
  <c r="Q19" i="38" s="1"/>
  <c r="O39" i="38"/>
  <c r="Q39" i="38" s="1"/>
  <c r="O25" i="38"/>
  <c r="Q25" i="38" s="1"/>
  <c r="O6" i="38"/>
  <c r="Q6" i="38" s="1"/>
  <c r="O9" i="38"/>
  <c r="Q9" i="38" s="1"/>
  <c r="O27" i="38"/>
  <c r="Q27" i="38" s="1"/>
  <c r="O29" i="38"/>
  <c r="Q29" i="38" s="1"/>
  <c r="O14" i="38"/>
  <c r="Q14" i="38" s="1"/>
  <c r="O41" i="38"/>
  <c r="Q41" i="38" s="1"/>
  <c r="O11" i="38"/>
  <c r="Q11" i="38" s="1"/>
  <c r="O12" i="38"/>
  <c r="Q12" i="38" s="1"/>
  <c r="O5" i="38"/>
  <c r="O21" i="38"/>
  <c r="Q21" i="38" s="1"/>
  <c r="O26" i="38"/>
  <c r="Q26" i="38" s="1"/>
  <c r="O37" i="38"/>
  <c r="Q37" i="38" s="1"/>
  <c r="O32" i="38"/>
  <c r="Q32" i="38" s="1"/>
  <c r="O38" i="38"/>
  <c r="Q38" i="38" s="1"/>
  <c r="O30" i="38"/>
  <c r="Q30" i="38" s="1"/>
  <c r="O40" i="24"/>
  <c r="Q40" i="24" s="1"/>
  <c r="O29" i="24"/>
  <c r="Q29" i="24" s="1"/>
  <c r="O22" i="24"/>
  <c r="Q22" i="24" s="1"/>
  <c r="O34" i="24"/>
  <c r="Q34" i="24" s="1"/>
  <c r="O42" i="24"/>
  <c r="Q42" i="24" s="1"/>
  <c r="O41" i="24"/>
  <c r="Q41" i="24" s="1"/>
  <c r="O11" i="24"/>
  <c r="Q11" i="24" s="1"/>
  <c r="O18" i="24"/>
  <c r="Q18" i="24" s="1"/>
  <c r="O28" i="24"/>
  <c r="Q28" i="24" s="1"/>
  <c r="O39" i="24"/>
  <c r="Q39" i="24" s="1"/>
  <c r="O36" i="24"/>
  <c r="Q36" i="24" s="1"/>
  <c r="O12" i="24"/>
  <c r="Q12" i="24" s="1"/>
  <c r="O43" i="24"/>
  <c r="Q43" i="24" s="1"/>
  <c r="O20" i="24"/>
  <c r="Q20" i="24" s="1"/>
  <c r="O16" i="24"/>
  <c r="Q16" i="24" s="1"/>
  <c r="O26" i="24"/>
  <c r="Q26" i="24" s="1"/>
  <c r="O7" i="24"/>
  <c r="Q7" i="24" s="1"/>
  <c r="O33" i="24"/>
  <c r="Q33" i="24" s="1"/>
  <c r="O14" i="24"/>
  <c r="Q14" i="24" s="1"/>
  <c r="O15" i="24"/>
  <c r="Q15" i="24" s="1"/>
  <c r="O23" i="24"/>
  <c r="Q23" i="24" s="1"/>
  <c r="O38" i="24"/>
  <c r="Q38" i="24" s="1"/>
  <c r="O10" i="24"/>
  <c r="Q10" i="24" s="1"/>
  <c r="O37" i="24"/>
  <c r="Q37" i="24" s="1"/>
  <c r="O32" i="24"/>
  <c r="Q32" i="24" s="1"/>
  <c r="O30" i="24"/>
  <c r="Q30" i="24" s="1"/>
  <c r="O6" i="24"/>
  <c r="Q6" i="24" s="1"/>
  <c r="O9" i="24"/>
  <c r="Q9" i="24" s="1"/>
  <c r="O19" i="24"/>
  <c r="Q19" i="24" s="1"/>
  <c r="O27" i="24"/>
  <c r="Q27" i="24" s="1"/>
  <c r="O8" i="24"/>
  <c r="Q8" i="24" s="1"/>
  <c r="O35" i="24"/>
  <c r="Q35" i="24" s="1"/>
  <c r="O25" i="24"/>
  <c r="Q25" i="24" s="1"/>
  <c r="O31" i="24"/>
  <c r="Q31" i="24" s="1"/>
  <c r="O21" i="24"/>
  <c r="Q21" i="24" s="1"/>
  <c r="O24" i="24"/>
  <c r="Q24" i="24" s="1"/>
  <c r="O17" i="24"/>
  <c r="Q17" i="24" s="1"/>
  <c r="O13" i="24"/>
  <c r="Q13" i="24" s="1"/>
  <c r="O5" i="24"/>
  <c r="O15" i="37"/>
  <c r="Q15" i="37" s="1"/>
  <c r="O29" i="37"/>
  <c r="Q29" i="37" s="1"/>
  <c r="O40" i="37"/>
  <c r="Q40" i="37" s="1"/>
  <c r="O18" i="37"/>
  <c r="Q18" i="37" s="1"/>
  <c r="O13" i="37"/>
  <c r="Q13" i="37" s="1"/>
  <c r="O9" i="37"/>
  <c r="Q9" i="37" s="1"/>
  <c r="O39" i="37"/>
  <c r="Q39" i="37" s="1"/>
  <c r="O25" i="37"/>
  <c r="Q25" i="37" s="1"/>
  <c r="O12" i="37"/>
  <c r="Q12" i="37" s="1"/>
  <c r="O37" i="37"/>
  <c r="Q37" i="37" s="1"/>
  <c r="O6" i="37"/>
  <c r="Q6" i="37" s="1"/>
  <c r="O27" i="37"/>
  <c r="Q27" i="37" s="1"/>
  <c r="O26" i="37"/>
  <c r="Q26" i="37" s="1"/>
  <c r="O42" i="37"/>
  <c r="Q42" i="37" s="1"/>
  <c r="O24" i="37"/>
  <c r="Q24" i="37" s="1"/>
  <c r="O22" i="37"/>
  <c r="Q22" i="37" s="1"/>
  <c r="O16" i="37"/>
  <c r="Q16" i="37" s="1"/>
  <c r="O32" i="37"/>
  <c r="Q32" i="37" s="1"/>
  <c r="O35" i="37"/>
  <c r="Q35" i="37" s="1"/>
  <c r="O41" i="37"/>
  <c r="Q41" i="37" s="1"/>
  <c r="O14" i="37"/>
  <c r="Q14" i="37" s="1"/>
  <c r="O23" i="37"/>
  <c r="Q23" i="37" s="1"/>
  <c r="O8" i="37"/>
  <c r="Q8" i="37" s="1"/>
  <c r="O20" i="37"/>
  <c r="Q20" i="37" s="1"/>
  <c r="O31" i="37"/>
  <c r="Q31" i="37" s="1"/>
  <c r="O10" i="37"/>
  <c r="Q10" i="37" s="1"/>
  <c r="O36" i="37"/>
  <c r="Q36" i="37" s="1"/>
  <c r="O17" i="37"/>
  <c r="Q17" i="37" s="1"/>
  <c r="O19" i="37"/>
  <c r="Q19" i="37" s="1"/>
  <c r="O43" i="37"/>
  <c r="Q43" i="37" s="1"/>
  <c r="O28" i="37"/>
  <c r="Q28" i="37" s="1"/>
  <c r="O7" i="37"/>
  <c r="Q7" i="37" s="1"/>
  <c r="O34" i="37"/>
  <c r="Q34" i="37" s="1"/>
  <c r="O11" i="37"/>
  <c r="Q11" i="37" s="1"/>
  <c r="O21" i="37"/>
  <c r="Q21" i="37" s="1"/>
  <c r="O38" i="37"/>
  <c r="Q38" i="37" s="1"/>
  <c r="O33" i="37"/>
  <c r="Q33" i="37" s="1"/>
  <c r="O30" i="37"/>
  <c r="Q30" i="37" s="1"/>
  <c r="O5" i="37"/>
  <c r="O34" i="22"/>
  <c r="Q34" i="22" s="1"/>
  <c r="O26" i="22"/>
  <c r="Q26" i="22" s="1"/>
  <c r="O25" i="22"/>
  <c r="Q25" i="22" s="1"/>
  <c r="O24" i="22"/>
  <c r="Q24" i="22" s="1"/>
  <c r="O36" i="22"/>
  <c r="Q36" i="22" s="1"/>
  <c r="O29" i="22"/>
  <c r="Q29" i="22" s="1"/>
  <c r="O41" i="22"/>
  <c r="Q41" i="22" s="1"/>
  <c r="O21" i="22"/>
  <c r="Q21" i="22" s="1"/>
  <c r="O9" i="22"/>
  <c r="Q9" i="22" s="1"/>
  <c r="O6" i="22"/>
  <c r="Q6" i="22" s="1"/>
  <c r="O32" i="22"/>
  <c r="Q32" i="22" s="1"/>
  <c r="O30" i="22"/>
  <c r="Q30" i="22" s="1"/>
  <c r="O11" i="22"/>
  <c r="Q11" i="22" s="1"/>
  <c r="O35" i="22"/>
  <c r="Q35" i="22" s="1"/>
  <c r="O38" i="22"/>
  <c r="Q38" i="22" s="1"/>
  <c r="O43" i="22"/>
  <c r="Q43" i="22" s="1"/>
  <c r="O13" i="22"/>
  <c r="Q13" i="22" s="1"/>
  <c r="O16" i="22"/>
  <c r="Q16" i="22" s="1"/>
  <c r="O18" i="22"/>
  <c r="Q18" i="22" s="1"/>
  <c r="O40" i="22"/>
  <c r="Q40" i="22" s="1"/>
  <c r="O39" i="22"/>
  <c r="Q39" i="22" s="1"/>
  <c r="O27" i="22"/>
  <c r="Q27" i="22" s="1"/>
  <c r="O12" i="22"/>
  <c r="Q12" i="22" s="1"/>
  <c r="O28" i="22"/>
  <c r="Q28" i="22" s="1"/>
  <c r="O17" i="22"/>
  <c r="Q17" i="22" s="1"/>
  <c r="O20" i="22"/>
  <c r="Q20" i="22" s="1"/>
  <c r="O31" i="22"/>
  <c r="Q31" i="22" s="1"/>
  <c r="O37" i="22"/>
  <c r="Q37" i="22" s="1"/>
  <c r="O14" i="22"/>
  <c r="Q14" i="22" s="1"/>
  <c r="O15" i="22"/>
  <c r="Q15" i="22" s="1"/>
  <c r="O8" i="22"/>
  <c r="Q8" i="22" s="1"/>
  <c r="O42" i="22"/>
  <c r="Q42" i="22" s="1"/>
  <c r="O22" i="22"/>
  <c r="Q22" i="22" s="1"/>
  <c r="O33" i="22"/>
  <c r="Q33" i="22" s="1"/>
  <c r="O19" i="22"/>
  <c r="Q19" i="22" s="1"/>
  <c r="O10" i="22"/>
  <c r="Q10" i="22" s="1"/>
  <c r="O7" i="22"/>
  <c r="Q7" i="22" s="1"/>
  <c r="O23" i="22"/>
  <c r="Q23" i="22" s="1"/>
  <c r="O5" i="22"/>
  <c r="O34" i="12"/>
  <c r="Q34" i="12" s="1"/>
  <c r="O22" i="12"/>
  <c r="Q22" i="12" s="1"/>
  <c r="O26" i="12"/>
  <c r="Q26" i="12" s="1"/>
  <c r="O11" i="12"/>
  <c r="Q11" i="12" s="1"/>
  <c r="O27" i="12"/>
  <c r="Q27" i="12" s="1"/>
  <c r="O10" i="12"/>
  <c r="Q10" i="12" s="1"/>
  <c r="O23" i="12"/>
  <c r="Q23" i="12" s="1"/>
  <c r="O43" i="12"/>
  <c r="Q43" i="12" s="1"/>
  <c r="O21" i="12"/>
  <c r="Q21" i="12" s="1"/>
  <c r="O18" i="12"/>
  <c r="Q18" i="12" s="1"/>
  <c r="O17" i="12"/>
  <c r="Q17" i="12" s="1"/>
  <c r="O41" i="12"/>
  <c r="Q41" i="12" s="1"/>
  <c r="O40" i="12"/>
  <c r="Q40" i="12" s="1"/>
  <c r="O14" i="12"/>
  <c r="Q14" i="12" s="1"/>
  <c r="O16" i="12"/>
  <c r="Q16" i="12" s="1"/>
  <c r="O25" i="12"/>
  <c r="Q25" i="12" s="1"/>
  <c r="O8" i="12"/>
  <c r="Q8" i="12" s="1"/>
  <c r="O6" i="12"/>
  <c r="Q6" i="12" s="1"/>
  <c r="O24" i="12"/>
  <c r="Q24" i="12" s="1"/>
  <c r="O7" i="12"/>
  <c r="Q7" i="12" s="1"/>
  <c r="O13" i="12"/>
  <c r="Q13" i="12" s="1"/>
  <c r="O28" i="12"/>
  <c r="Q28" i="12" s="1"/>
  <c r="O15" i="12"/>
  <c r="Q15" i="12" s="1"/>
  <c r="O29" i="12"/>
  <c r="Q29" i="12" s="1"/>
  <c r="O38" i="12"/>
  <c r="Q38" i="12" s="1"/>
  <c r="O9" i="12"/>
  <c r="Q9" i="12" s="1"/>
  <c r="O42" i="12"/>
  <c r="Q42" i="12" s="1"/>
  <c r="O36" i="12"/>
  <c r="Q36" i="12" s="1"/>
  <c r="O31" i="12"/>
  <c r="Q31" i="12" s="1"/>
  <c r="O19" i="12"/>
  <c r="Q19" i="12" s="1"/>
  <c r="O44" i="12"/>
  <c r="O5" i="12"/>
  <c r="Q5" i="12" s="1"/>
  <c r="O12" i="12"/>
  <c r="Q12" i="12" s="1"/>
  <c r="O37" i="12"/>
  <c r="Q37" i="12" s="1"/>
  <c r="O32" i="12"/>
  <c r="Q32" i="12" s="1"/>
  <c r="O39" i="12"/>
  <c r="Q39" i="12" s="1"/>
  <c r="O33" i="12"/>
  <c r="Q33" i="12" s="1"/>
  <c r="O30" i="12"/>
  <c r="Q30" i="12" s="1"/>
  <c r="O20" i="12"/>
  <c r="Q20" i="12" s="1"/>
  <c r="O35" i="12"/>
  <c r="Q35" i="12" s="1"/>
  <c r="O40" i="30"/>
  <c r="Q40" i="30" s="1"/>
  <c r="O30" i="30"/>
  <c r="Q30" i="30" s="1"/>
  <c r="O28" i="30"/>
  <c r="Q28" i="30" s="1"/>
  <c r="O35" i="30"/>
  <c r="Q35" i="30" s="1"/>
  <c r="O16" i="30"/>
  <c r="Q16" i="30" s="1"/>
  <c r="O15" i="30"/>
  <c r="Q15" i="30" s="1"/>
  <c r="O14" i="30"/>
  <c r="Q14" i="30" s="1"/>
  <c r="O23" i="30"/>
  <c r="Q23" i="30" s="1"/>
  <c r="O19" i="30"/>
  <c r="Q19" i="30" s="1"/>
  <c r="O27" i="30"/>
  <c r="Q27" i="30" s="1"/>
  <c r="O26" i="30"/>
  <c r="Q26" i="30" s="1"/>
  <c r="O12" i="30"/>
  <c r="Q12" i="30" s="1"/>
  <c r="O37" i="30"/>
  <c r="Q37" i="30" s="1"/>
  <c r="O11" i="30"/>
  <c r="Q11" i="30" s="1"/>
  <c r="O7" i="30"/>
  <c r="Q7" i="30" s="1"/>
  <c r="O43" i="30"/>
  <c r="Q43" i="30" s="1"/>
  <c r="O29" i="30"/>
  <c r="Q29" i="30" s="1"/>
  <c r="O32" i="30"/>
  <c r="Q32" i="30" s="1"/>
  <c r="O9" i="30"/>
  <c r="Q9" i="30" s="1"/>
  <c r="O39" i="30"/>
  <c r="Q39" i="30" s="1"/>
  <c r="O13" i="30"/>
  <c r="Q13" i="30" s="1"/>
  <c r="O33" i="30"/>
  <c r="Q33" i="30" s="1"/>
  <c r="O42" i="30"/>
  <c r="Q42" i="30" s="1"/>
  <c r="O41" i="30"/>
  <c r="Q41" i="30" s="1"/>
  <c r="O8" i="30"/>
  <c r="Q8" i="30" s="1"/>
  <c r="O25" i="30"/>
  <c r="Q25" i="30" s="1"/>
  <c r="O34" i="30"/>
  <c r="Q34" i="30" s="1"/>
  <c r="O20" i="30"/>
  <c r="Q20" i="30" s="1"/>
  <c r="O21" i="30"/>
  <c r="Q21" i="30" s="1"/>
  <c r="O17" i="30"/>
  <c r="Q17" i="30" s="1"/>
  <c r="O18" i="30"/>
  <c r="Q18" i="30" s="1"/>
  <c r="O10" i="30"/>
  <c r="Q10" i="30" s="1"/>
  <c r="O24" i="30"/>
  <c r="Q24" i="30" s="1"/>
  <c r="O6" i="30"/>
  <c r="Q6" i="30" s="1"/>
  <c r="O38" i="30"/>
  <c r="Q38" i="30" s="1"/>
  <c r="O36" i="30"/>
  <c r="Q36" i="30" s="1"/>
  <c r="O22" i="30"/>
  <c r="Q22" i="30" s="1"/>
  <c r="O31" i="30"/>
  <c r="Q31" i="30" s="1"/>
  <c r="O5" i="30"/>
  <c r="O30" i="42"/>
  <c r="Q30" i="42" s="1"/>
  <c r="O26" i="42"/>
  <c r="Q26" i="42" s="1"/>
  <c r="O15" i="42"/>
  <c r="Q15" i="42" s="1"/>
  <c r="O40" i="42"/>
  <c r="Q40" i="42" s="1"/>
  <c r="O23" i="42"/>
  <c r="Q23" i="42" s="1"/>
  <c r="O34" i="42"/>
  <c r="Q34" i="42" s="1"/>
  <c r="O19" i="42"/>
  <c r="Q19" i="42" s="1"/>
  <c r="O29" i="42"/>
  <c r="Q29" i="42" s="1"/>
  <c r="O11" i="42"/>
  <c r="Q11" i="42" s="1"/>
  <c r="O14" i="42"/>
  <c r="Q14" i="42" s="1"/>
  <c r="O16" i="42"/>
  <c r="Q16" i="42" s="1"/>
  <c r="O31" i="42"/>
  <c r="Q31" i="42" s="1"/>
  <c r="O27" i="42"/>
  <c r="Q27" i="42" s="1"/>
  <c r="O25" i="42"/>
  <c r="Q25" i="42" s="1"/>
  <c r="O24" i="42"/>
  <c r="Q24" i="42" s="1"/>
  <c r="O41" i="42"/>
  <c r="Q41" i="42" s="1"/>
  <c r="O32" i="42"/>
  <c r="Q32" i="42" s="1"/>
  <c r="O17" i="42"/>
  <c r="Q17" i="42" s="1"/>
  <c r="O9" i="42"/>
  <c r="Q9" i="42" s="1"/>
  <c r="O35" i="42"/>
  <c r="Q35" i="42" s="1"/>
  <c r="O18" i="42"/>
  <c r="Q18" i="42" s="1"/>
  <c r="O6" i="42"/>
  <c r="Q6" i="42" s="1"/>
  <c r="O20" i="42"/>
  <c r="Q20" i="42" s="1"/>
  <c r="O28" i="42"/>
  <c r="Q28" i="42" s="1"/>
  <c r="O8" i="42"/>
  <c r="Q8" i="42" s="1"/>
  <c r="O42" i="42"/>
  <c r="Q42" i="42" s="1"/>
  <c r="O39" i="42"/>
  <c r="Q39" i="42" s="1"/>
  <c r="O7" i="42"/>
  <c r="Q7" i="42" s="1"/>
  <c r="O13" i="42"/>
  <c r="Q13" i="42" s="1"/>
  <c r="O12" i="42"/>
  <c r="Q12" i="42" s="1"/>
  <c r="O38" i="42"/>
  <c r="Q38" i="42" s="1"/>
  <c r="O37" i="42"/>
  <c r="Q37" i="42" s="1"/>
  <c r="O43" i="42"/>
  <c r="Q43" i="42" s="1"/>
  <c r="O22" i="42"/>
  <c r="Q22" i="42" s="1"/>
  <c r="O33" i="42"/>
  <c r="Q33" i="42" s="1"/>
  <c r="O10" i="42"/>
  <c r="Q10" i="42" s="1"/>
  <c r="O21" i="42"/>
  <c r="Q21" i="42" s="1"/>
  <c r="O36" i="42"/>
  <c r="Q36" i="42" s="1"/>
  <c r="O5" i="42"/>
  <c r="O36" i="36"/>
  <c r="Q36" i="36" s="1"/>
  <c r="O24" i="36"/>
  <c r="Q24" i="36" s="1"/>
  <c r="O42" i="36"/>
  <c r="Q42" i="36" s="1"/>
  <c r="O16" i="36"/>
  <c r="Q16" i="36" s="1"/>
  <c r="O25" i="36"/>
  <c r="Q25" i="36" s="1"/>
  <c r="O21" i="36"/>
  <c r="Q21" i="36" s="1"/>
  <c r="O34" i="36"/>
  <c r="Q34" i="36" s="1"/>
  <c r="O11" i="36"/>
  <c r="Q11" i="36" s="1"/>
  <c r="O26" i="36"/>
  <c r="Q26" i="36" s="1"/>
  <c r="O33" i="36"/>
  <c r="Q33" i="36" s="1"/>
  <c r="O8" i="36"/>
  <c r="Q8" i="36" s="1"/>
  <c r="O23" i="36"/>
  <c r="Q23" i="36" s="1"/>
  <c r="O12" i="36"/>
  <c r="Q12" i="36" s="1"/>
  <c r="O13" i="36"/>
  <c r="Q13" i="36" s="1"/>
  <c r="O15" i="36"/>
  <c r="Q15" i="36" s="1"/>
  <c r="O39" i="36"/>
  <c r="Q39" i="36" s="1"/>
  <c r="O5" i="36"/>
  <c r="O27" i="36"/>
  <c r="Q27" i="36" s="1"/>
  <c r="O6" i="36"/>
  <c r="Q6" i="36" s="1"/>
  <c r="O17" i="36"/>
  <c r="Q17" i="36" s="1"/>
  <c r="O35" i="36"/>
  <c r="Q35" i="36" s="1"/>
  <c r="O28" i="36"/>
  <c r="Q28" i="36" s="1"/>
  <c r="O38" i="36"/>
  <c r="Q38" i="36" s="1"/>
  <c r="O40" i="36"/>
  <c r="Q40" i="36" s="1"/>
  <c r="O14" i="36"/>
  <c r="Q14" i="36" s="1"/>
  <c r="O9" i="36"/>
  <c r="Q9" i="36" s="1"/>
  <c r="O19" i="36"/>
  <c r="Q19" i="36" s="1"/>
  <c r="O31" i="36"/>
  <c r="Q31" i="36" s="1"/>
  <c r="O10" i="36"/>
  <c r="Q10" i="36" s="1"/>
  <c r="O20" i="36"/>
  <c r="Q20" i="36" s="1"/>
  <c r="O29" i="36"/>
  <c r="Q29" i="36" s="1"/>
  <c r="O32" i="36"/>
  <c r="Q32" i="36" s="1"/>
  <c r="O37" i="36"/>
  <c r="Q37" i="36" s="1"/>
  <c r="O18" i="36"/>
  <c r="Q18" i="36" s="1"/>
  <c r="O22" i="36"/>
  <c r="Q22" i="36" s="1"/>
  <c r="O41" i="36"/>
  <c r="Q41" i="36" s="1"/>
  <c r="O43" i="36"/>
  <c r="Q43" i="36" s="1"/>
  <c r="O7" i="36"/>
  <c r="Q7" i="36" s="1"/>
  <c r="O30" i="36"/>
  <c r="Q30" i="36" s="1"/>
  <c r="O15" i="43"/>
  <c r="Q15" i="43" s="1"/>
  <c r="O21" i="43"/>
  <c r="Q21" i="43" s="1"/>
  <c r="O28" i="43"/>
  <c r="Q28" i="43" s="1"/>
  <c r="O25" i="43"/>
  <c r="Q25" i="43" s="1"/>
  <c r="O27" i="43"/>
  <c r="Q27" i="43" s="1"/>
  <c r="O23" i="43"/>
  <c r="Q23" i="43" s="1"/>
  <c r="O42" i="43"/>
  <c r="Q42" i="43" s="1"/>
  <c r="O11" i="43"/>
  <c r="Q11" i="43" s="1"/>
  <c r="O29" i="43"/>
  <c r="Q29" i="43" s="1"/>
  <c r="O8" i="43"/>
  <c r="Q8" i="43" s="1"/>
  <c r="O5" i="43"/>
  <c r="O38" i="43"/>
  <c r="Q38" i="43" s="1"/>
  <c r="O31" i="43"/>
  <c r="Q31" i="43" s="1"/>
  <c r="O10" i="43"/>
  <c r="Q10" i="43" s="1"/>
  <c r="O26" i="43"/>
  <c r="Q26" i="43" s="1"/>
  <c r="O33" i="43"/>
  <c r="Q33" i="43" s="1"/>
  <c r="O7" i="43"/>
  <c r="Q7" i="43" s="1"/>
  <c r="O12" i="43"/>
  <c r="Q12" i="43" s="1"/>
  <c r="O14" i="43"/>
  <c r="Q14" i="43" s="1"/>
  <c r="O37" i="43"/>
  <c r="Q37" i="43" s="1"/>
  <c r="O6" i="43"/>
  <c r="Q6" i="43" s="1"/>
  <c r="O20" i="43"/>
  <c r="Q20" i="43" s="1"/>
  <c r="O19" i="43"/>
  <c r="Q19" i="43" s="1"/>
  <c r="O13" i="43"/>
  <c r="Q13" i="43" s="1"/>
  <c r="O18" i="43"/>
  <c r="Q18" i="43" s="1"/>
  <c r="O34" i="43"/>
  <c r="Q34" i="43" s="1"/>
  <c r="O39" i="43"/>
  <c r="Q39" i="43" s="1"/>
  <c r="O30" i="43"/>
  <c r="Q30" i="43" s="1"/>
  <c r="O16" i="43"/>
  <c r="Q16" i="43" s="1"/>
  <c r="O32" i="43"/>
  <c r="Q32" i="43" s="1"/>
  <c r="O35" i="43"/>
  <c r="Q35" i="43" s="1"/>
  <c r="O9" i="43"/>
  <c r="Q9" i="43" s="1"/>
  <c r="O41" i="43"/>
  <c r="Q41" i="43" s="1"/>
  <c r="O24" i="43"/>
  <c r="Q24" i="43" s="1"/>
  <c r="O36" i="43"/>
  <c r="Q36" i="43" s="1"/>
  <c r="O22" i="43"/>
  <c r="Q22" i="43" s="1"/>
  <c r="O43" i="43"/>
  <c r="Q43" i="43" s="1"/>
  <c r="O40" i="43"/>
  <c r="Q40" i="43" s="1"/>
  <c r="O17" i="43"/>
  <c r="Q17" i="43" s="1"/>
  <c r="O34" i="20"/>
  <c r="Q34" i="20" s="1"/>
  <c r="O10" i="20"/>
  <c r="Q10" i="20" s="1"/>
  <c r="O20" i="20"/>
  <c r="Q20" i="20" s="1"/>
  <c r="O16" i="20"/>
  <c r="Q16" i="20" s="1"/>
  <c r="O19" i="20"/>
  <c r="Q19" i="20" s="1"/>
  <c r="O9" i="20"/>
  <c r="Q9" i="20" s="1"/>
  <c r="O22" i="20"/>
  <c r="Q22" i="20" s="1"/>
  <c r="O8" i="20"/>
  <c r="Q8" i="20" s="1"/>
  <c r="O21" i="20"/>
  <c r="Q21" i="20" s="1"/>
  <c r="O38" i="20"/>
  <c r="Q38" i="20" s="1"/>
  <c r="O32" i="20"/>
  <c r="Q32" i="20" s="1"/>
  <c r="O39" i="20"/>
  <c r="Q39" i="20" s="1"/>
  <c r="O14" i="20"/>
  <c r="Q14" i="20" s="1"/>
  <c r="O15" i="20"/>
  <c r="Q15" i="20" s="1"/>
  <c r="O35" i="20"/>
  <c r="Q35" i="20" s="1"/>
  <c r="O13" i="20"/>
  <c r="Q13" i="20" s="1"/>
  <c r="O25" i="20"/>
  <c r="Q25" i="20" s="1"/>
  <c r="O6" i="20"/>
  <c r="Q6" i="20" s="1"/>
  <c r="O30" i="20"/>
  <c r="Q30" i="20" s="1"/>
  <c r="O17" i="20"/>
  <c r="Q17" i="20" s="1"/>
  <c r="O37" i="20"/>
  <c r="Q37" i="20" s="1"/>
  <c r="O31" i="20"/>
  <c r="Q31" i="20" s="1"/>
  <c r="O7" i="20"/>
  <c r="Q7" i="20" s="1"/>
  <c r="O18" i="20"/>
  <c r="Q18" i="20" s="1"/>
  <c r="O41" i="20"/>
  <c r="Q41" i="20" s="1"/>
  <c r="O12" i="20"/>
  <c r="Q12" i="20" s="1"/>
  <c r="O24" i="20"/>
  <c r="Q24" i="20" s="1"/>
  <c r="O36" i="20"/>
  <c r="Q36" i="20" s="1"/>
  <c r="O42" i="20"/>
  <c r="Q42" i="20" s="1"/>
  <c r="O23" i="20"/>
  <c r="Q23" i="20" s="1"/>
  <c r="O29" i="20"/>
  <c r="Q29" i="20" s="1"/>
  <c r="O40" i="20"/>
  <c r="Q40" i="20" s="1"/>
  <c r="O43" i="20"/>
  <c r="Q43" i="20" s="1"/>
  <c r="O26" i="20"/>
  <c r="Q26" i="20" s="1"/>
  <c r="O11" i="20"/>
  <c r="Q11" i="20" s="1"/>
  <c r="O27" i="20"/>
  <c r="Q27" i="20" s="1"/>
  <c r="O28" i="20"/>
  <c r="Q28" i="20" s="1"/>
  <c r="O33" i="20"/>
  <c r="Q33" i="20" s="1"/>
  <c r="O5" i="20"/>
  <c r="I44" i="27"/>
  <c r="K5" i="27"/>
  <c r="K44" i="27" s="1"/>
  <c r="M44" i="27" s="1"/>
  <c r="O12" i="41"/>
  <c r="Q12" i="41" s="1"/>
  <c r="O37" i="41"/>
  <c r="Q37" i="41" s="1"/>
  <c r="O43" i="41"/>
  <c r="Q43" i="41" s="1"/>
  <c r="O14" i="41"/>
  <c r="Q14" i="41" s="1"/>
  <c r="O35" i="41"/>
  <c r="Q35" i="41" s="1"/>
  <c r="O13" i="41"/>
  <c r="Q13" i="41" s="1"/>
  <c r="O22" i="41"/>
  <c r="Q22" i="41" s="1"/>
  <c r="O38" i="41"/>
  <c r="Q38" i="41" s="1"/>
  <c r="O25" i="41"/>
  <c r="Q25" i="41" s="1"/>
  <c r="O5" i="41"/>
  <c r="O10" i="41"/>
  <c r="Q10" i="41" s="1"/>
  <c r="O16" i="41"/>
  <c r="Q16" i="41" s="1"/>
  <c r="O26" i="41"/>
  <c r="Q26" i="41" s="1"/>
  <c r="O36" i="41"/>
  <c r="Q36" i="41" s="1"/>
  <c r="O40" i="41"/>
  <c r="Q40" i="41" s="1"/>
  <c r="O21" i="41"/>
  <c r="Q21" i="41" s="1"/>
  <c r="O30" i="41"/>
  <c r="Q30" i="41" s="1"/>
  <c r="O29" i="41"/>
  <c r="Q29" i="41" s="1"/>
  <c r="O28" i="41"/>
  <c r="Q28" i="41" s="1"/>
  <c r="O15" i="41"/>
  <c r="Q15" i="41" s="1"/>
  <c r="O6" i="41"/>
  <c r="Q6" i="41" s="1"/>
  <c r="O11" i="41"/>
  <c r="Q11" i="41" s="1"/>
  <c r="O24" i="41"/>
  <c r="Q24" i="41" s="1"/>
  <c r="O33" i="41"/>
  <c r="Q33" i="41" s="1"/>
  <c r="O32" i="41"/>
  <c r="Q32" i="41" s="1"/>
  <c r="O7" i="41"/>
  <c r="Q7" i="41" s="1"/>
  <c r="O39" i="41"/>
  <c r="Q39" i="41" s="1"/>
  <c r="O27" i="41"/>
  <c r="Q27" i="41" s="1"/>
  <c r="O8" i="41"/>
  <c r="Q8" i="41" s="1"/>
  <c r="O17" i="41"/>
  <c r="Q17" i="41" s="1"/>
  <c r="O23" i="41"/>
  <c r="Q23" i="41" s="1"/>
  <c r="O20" i="41"/>
  <c r="Q20" i="41" s="1"/>
  <c r="O42" i="41"/>
  <c r="Q42" i="41" s="1"/>
  <c r="O41" i="41"/>
  <c r="Q41" i="41" s="1"/>
  <c r="O19" i="41"/>
  <c r="Q19" i="41" s="1"/>
  <c r="O9" i="41"/>
  <c r="Q9" i="41" s="1"/>
  <c r="O34" i="41"/>
  <c r="Q34" i="41" s="1"/>
  <c r="O18" i="41"/>
  <c r="Q18" i="41" s="1"/>
  <c r="O31" i="41"/>
  <c r="Q31" i="41" s="1"/>
  <c r="O16" i="35"/>
  <c r="Q16" i="35" s="1"/>
  <c r="O33" i="35"/>
  <c r="Q33" i="35" s="1"/>
  <c r="O26" i="35"/>
  <c r="Q26" i="35" s="1"/>
  <c r="O28" i="35"/>
  <c r="Q28" i="35" s="1"/>
  <c r="O36" i="35"/>
  <c r="Q36" i="35" s="1"/>
  <c r="O41" i="35"/>
  <c r="Q41" i="35" s="1"/>
  <c r="O39" i="35"/>
  <c r="Q39" i="35" s="1"/>
  <c r="O18" i="35"/>
  <c r="Q18" i="35" s="1"/>
  <c r="O30" i="35"/>
  <c r="Q30" i="35" s="1"/>
  <c r="O23" i="35"/>
  <c r="Q23" i="35" s="1"/>
  <c r="O10" i="35"/>
  <c r="Q10" i="35" s="1"/>
  <c r="O13" i="35"/>
  <c r="Q13" i="35" s="1"/>
  <c r="O22" i="35"/>
  <c r="Q22" i="35" s="1"/>
  <c r="O37" i="35"/>
  <c r="Q37" i="35" s="1"/>
  <c r="O42" i="35"/>
  <c r="Q42" i="35" s="1"/>
  <c r="O5" i="35"/>
  <c r="O40" i="35"/>
  <c r="Q40" i="35" s="1"/>
  <c r="O19" i="35"/>
  <c r="Q19" i="35" s="1"/>
  <c r="O9" i="35"/>
  <c r="Q9" i="35" s="1"/>
  <c r="O43" i="35"/>
  <c r="Q43" i="35" s="1"/>
  <c r="O29" i="35"/>
  <c r="Q29" i="35" s="1"/>
  <c r="O6" i="35"/>
  <c r="Q6" i="35" s="1"/>
  <c r="O34" i="35"/>
  <c r="Q34" i="35" s="1"/>
  <c r="O17" i="35"/>
  <c r="Q17" i="35" s="1"/>
  <c r="O11" i="35"/>
  <c r="Q11" i="35" s="1"/>
  <c r="O21" i="35"/>
  <c r="Q21" i="35" s="1"/>
  <c r="O38" i="35"/>
  <c r="Q38" i="35" s="1"/>
  <c r="O24" i="35"/>
  <c r="Q24" i="35" s="1"/>
  <c r="O25" i="35"/>
  <c r="Q25" i="35" s="1"/>
  <c r="O20" i="35"/>
  <c r="Q20" i="35" s="1"/>
  <c r="O31" i="35"/>
  <c r="Q31" i="35" s="1"/>
  <c r="O12" i="35"/>
  <c r="Q12" i="35" s="1"/>
  <c r="O8" i="35"/>
  <c r="Q8" i="35" s="1"/>
  <c r="O35" i="35"/>
  <c r="Q35" i="35" s="1"/>
  <c r="O7" i="35"/>
  <c r="Q7" i="35" s="1"/>
  <c r="O14" i="35"/>
  <c r="Q14" i="35" s="1"/>
  <c r="O32" i="35"/>
  <c r="Q32" i="35" s="1"/>
  <c r="O15" i="35"/>
  <c r="Q15" i="35" s="1"/>
  <c r="O27" i="35"/>
  <c r="Q27" i="35" s="1"/>
  <c r="O27" i="32"/>
  <c r="Q27" i="32" s="1"/>
  <c r="O23" i="32"/>
  <c r="Q23" i="32" s="1"/>
  <c r="O21" i="32"/>
  <c r="Q21" i="32" s="1"/>
  <c r="O20" i="32"/>
  <c r="Q20" i="32" s="1"/>
  <c r="O12" i="32"/>
  <c r="Q12" i="32" s="1"/>
  <c r="O7" i="32"/>
  <c r="Q7" i="32" s="1"/>
  <c r="O11" i="32"/>
  <c r="Q11" i="32" s="1"/>
  <c r="O42" i="32"/>
  <c r="Q42" i="32" s="1"/>
  <c r="O5" i="32"/>
  <c r="O29" i="32"/>
  <c r="Q29" i="32" s="1"/>
  <c r="O35" i="32"/>
  <c r="Q35" i="32" s="1"/>
  <c r="O43" i="32"/>
  <c r="Q43" i="32" s="1"/>
  <c r="O24" i="32"/>
  <c r="Q24" i="32" s="1"/>
  <c r="O16" i="32"/>
  <c r="Q16" i="32" s="1"/>
  <c r="O9" i="32"/>
  <c r="Q9" i="32" s="1"/>
  <c r="O19" i="32"/>
  <c r="Q19" i="32" s="1"/>
  <c r="O15" i="32"/>
  <c r="Q15" i="32" s="1"/>
  <c r="O13" i="32"/>
  <c r="Q13" i="32" s="1"/>
  <c r="O30" i="32"/>
  <c r="Q30" i="32" s="1"/>
  <c r="O34" i="32"/>
  <c r="Q34" i="32" s="1"/>
  <c r="O41" i="32"/>
  <c r="Q41" i="32" s="1"/>
  <c r="O17" i="32"/>
  <c r="Q17" i="32" s="1"/>
  <c r="O14" i="32"/>
  <c r="Q14" i="32" s="1"/>
  <c r="O28" i="32"/>
  <c r="Q28" i="32" s="1"/>
  <c r="O40" i="32"/>
  <c r="Q40" i="32" s="1"/>
  <c r="O18" i="32"/>
  <c r="Q18" i="32" s="1"/>
  <c r="O39" i="32"/>
  <c r="Q39" i="32" s="1"/>
  <c r="O8" i="32"/>
  <c r="Q8" i="32" s="1"/>
  <c r="O31" i="32"/>
  <c r="Q31" i="32" s="1"/>
  <c r="O36" i="32"/>
  <c r="Q36" i="32" s="1"/>
  <c r="O37" i="32"/>
  <c r="Q37" i="32" s="1"/>
  <c r="O33" i="32"/>
  <c r="Q33" i="32" s="1"/>
  <c r="O10" i="32"/>
  <c r="Q10" i="32" s="1"/>
  <c r="O22" i="32"/>
  <c r="Q22" i="32" s="1"/>
  <c r="O32" i="32"/>
  <c r="Q32" i="32" s="1"/>
  <c r="O38" i="32"/>
  <c r="Q38" i="32" s="1"/>
  <c r="O25" i="32"/>
  <c r="Q25" i="32" s="1"/>
  <c r="O26" i="32"/>
  <c r="Q26" i="32" s="1"/>
  <c r="O6" i="32"/>
  <c r="Q6" i="32" s="1"/>
  <c r="O43" i="28"/>
  <c r="Q43" i="28" s="1"/>
  <c r="O30" i="28"/>
  <c r="Q30" i="28" s="1"/>
  <c r="O14" i="28"/>
  <c r="Q14" i="28" s="1"/>
  <c r="O31" i="28"/>
  <c r="Q31" i="28" s="1"/>
  <c r="O26" i="28"/>
  <c r="Q26" i="28" s="1"/>
  <c r="O38" i="28"/>
  <c r="Q38" i="28" s="1"/>
  <c r="O19" i="28"/>
  <c r="Q19" i="28" s="1"/>
  <c r="O12" i="28"/>
  <c r="Q12" i="28" s="1"/>
  <c r="O22" i="28"/>
  <c r="Q22" i="28" s="1"/>
  <c r="O9" i="28"/>
  <c r="Q9" i="28" s="1"/>
  <c r="O23" i="28"/>
  <c r="Q23" i="28" s="1"/>
  <c r="O40" i="28"/>
  <c r="Q40" i="28" s="1"/>
  <c r="O8" i="28"/>
  <c r="Q8" i="28" s="1"/>
  <c r="O36" i="28"/>
  <c r="Q36" i="28" s="1"/>
  <c r="O17" i="28"/>
  <c r="Q17" i="28" s="1"/>
  <c r="O11" i="28"/>
  <c r="Q11" i="28" s="1"/>
  <c r="O21" i="28"/>
  <c r="Q21" i="28" s="1"/>
  <c r="O42" i="28"/>
  <c r="Q42" i="28" s="1"/>
  <c r="O10" i="28"/>
  <c r="Q10" i="28" s="1"/>
  <c r="O28" i="28"/>
  <c r="Q28" i="28" s="1"/>
  <c r="O29" i="28"/>
  <c r="Q29" i="28" s="1"/>
  <c r="O7" i="28"/>
  <c r="Q7" i="28" s="1"/>
  <c r="O13" i="28"/>
  <c r="Q13" i="28" s="1"/>
  <c r="O25" i="28"/>
  <c r="Q25" i="28" s="1"/>
  <c r="O27" i="28"/>
  <c r="Q27" i="28" s="1"/>
  <c r="O32" i="28"/>
  <c r="Q32" i="28" s="1"/>
  <c r="O34" i="28"/>
  <c r="Q34" i="28" s="1"/>
  <c r="O41" i="28"/>
  <c r="Q41" i="28" s="1"/>
  <c r="O24" i="28"/>
  <c r="Q24" i="28" s="1"/>
  <c r="O39" i="28"/>
  <c r="Q39" i="28" s="1"/>
  <c r="O18" i="28"/>
  <c r="Q18" i="28" s="1"/>
  <c r="O16" i="28"/>
  <c r="Q16" i="28" s="1"/>
  <c r="O33" i="28"/>
  <c r="Q33" i="28" s="1"/>
  <c r="O20" i="28"/>
  <c r="Q20" i="28" s="1"/>
  <c r="O37" i="28"/>
  <c r="Q37" i="28" s="1"/>
  <c r="O15" i="28"/>
  <c r="Q15" i="28" s="1"/>
  <c r="O6" i="28"/>
  <c r="Q6" i="28" s="1"/>
  <c r="O35" i="28"/>
  <c r="Q35" i="28" s="1"/>
  <c r="O5" i="28"/>
  <c r="O9" i="17"/>
  <c r="Q9" i="17" s="1"/>
  <c r="O33" i="17"/>
  <c r="Q33" i="17" s="1"/>
  <c r="O23" i="17"/>
  <c r="Q23" i="17" s="1"/>
  <c r="O34" i="17"/>
  <c r="Q34" i="17" s="1"/>
  <c r="O43" i="17"/>
  <c r="Q43" i="17" s="1"/>
  <c r="O22" i="17"/>
  <c r="Q22" i="17" s="1"/>
  <c r="O7" i="17"/>
  <c r="Q7" i="17" s="1"/>
  <c r="O27" i="17"/>
  <c r="Q27" i="17" s="1"/>
  <c r="O35" i="17"/>
  <c r="Q35" i="17" s="1"/>
  <c r="O42" i="17"/>
  <c r="Q42" i="17" s="1"/>
  <c r="O41" i="17"/>
  <c r="Q41" i="17" s="1"/>
  <c r="O15" i="17"/>
  <c r="Q15" i="17" s="1"/>
  <c r="O18" i="17"/>
  <c r="Q18" i="17" s="1"/>
  <c r="O39" i="17"/>
  <c r="Q39" i="17" s="1"/>
  <c r="O21" i="17"/>
  <c r="Q21" i="17" s="1"/>
  <c r="O6" i="17"/>
  <c r="Q6" i="17" s="1"/>
  <c r="O40" i="17"/>
  <c r="Q40" i="17" s="1"/>
  <c r="O37" i="17"/>
  <c r="Q37" i="17" s="1"/>
  <c r="O30" i="17"/>
  <c r="Q30" i="17" s="1"/>
  <c r="O25" i="17"/>
  <c r="Q25" i="17" s="1"/>
  <c r="O13" i="17"/>
  <c r="Q13" i="17" s="1"/>
  <c r="O14" i="17"/>
  <c r="Q14" i="17" s="1"/>
  <c r="O11" i="17"/>
  <c r="Q11" i="17" s="1"/>
  <c r="O19" i="17"/>
  <c r="Q19" i="17" s="1"/>
  <c r="O28" i="17"/>
  <c r="Q28" i="17" s="1"/>
  <c r="O20" i="17"/>
  <c r="Q20" i="17" s="1"/>
  <c r="O26" i="17"/>
  <c r="Q26" i="17" s="1"/>
  <c r="O29" i="17"/>
  <c r="Q29" i="17" s="1"/>
  <c r="O38" i="17"/>
  <c r="Q38" i="17" s="1"/>
  <c r="O17" i="17"/>
  <c r="Q17" i="17" s="1"/>
  <c r="O16" i="17"/>
  <c r="Q16" i="17" s="1"/>
  <c r="O32" i="17"/>
  <c r="Q32" i="17" s="1"/>
  <c r="O24" i="17"/>
  <c r="Q24" i="17" s="1"/>
  <c r="O8" i="17"/>
  <c r="Q8" i="17" s="1"/>
  <c r="O31" i="17"/>
  <c r="Q31" i="17" s="1"/>
  <c r="O36" i="17"/>
  <c r="Q36" i="17" s="1"/>
  <c r="O10" i="17"/>
  <c r="Q10" i="17" s="1"/>
  <c r="O12" i="17"/>
  <c r="Q12" i="17" s="1"/>
  <c r="O5" i="17"/>
  <c r="I44" i="49"/>
  <c r="K5" i="49"/>
  <c r="K44" i="49" s="1"/>
  <c r="M44" i="49" s="1"/>
  <c r="O41" i="52"/>
  <c r="Q41" i="52" s="1"/>
  <c r="O13" i="52"/>
  <c r="Q13" i="52" s="1"/>
  <c r="O9" i="52"/>
  <c r="Q9" i="52" s="1"/>
  <c r="O26" i="52"/>
  <c r="Q26" i="52" s="1"/>
  <c r="O28" i="52"/>
  <c r="Q28" i="52" s="1"/>
  <c r="O35" i="52"/>
  <c r="Q35" i="52" s="1"/>
  <c r="O17" i="52"/>
  <c r="Q17" i="52" s="1"/>
  <c r="O40" i="52"/>
  <c r="Q40" i="52" s="1"/>
  <c r="O19" i="52"/>
  <c r="Q19" i="52" s="1"/>
  <c r="O42" i="52"/>
  <c r="Q42" i="52" s="1"/>
  <c r="O16" i="52"/>
  <c r="Q16" i="52" s="1"/>
  <c r="O6" i="52"/>
  <c r="Q6" i="52" s="1"/>
  <c r="O32" i="52"/>
  <c r="Q32" i="52" s="1"/>
  <c r="O22" i="52"/>
  <c r="Q22" i="52" s="1"/>
  <c r="O31" i="52"/>
  <c r="Q31" i="52" s="1"/>
  <c r="O14" i="52"/>
  <c r="Q14" i="52" s="1"/>
  <c r="O7" i="52"/>
  <c r="Q7" i="52" s="1"/>
  <c r="O21" i="52"/>
  <c r="Q21" i="52" s="1"/>
  <c r="O29" i="52"/>
  <c r="Q29" i="52" s="1"/>
  <c r="O10" i="52"/>
  <c r="Q10" i="52" s="1"/>
  <c r="O8" i="52"/>
  <c r="Q8" i="52" s="1"/>
  <c r="O37" i="52"/>
  <c r="Q37" i="52" s="1"/>
  <c r="O27" i="52"/>
  <c r="Q27" i="52" s="1"/>
  <c r="O39" i="52"/>
  <c r="Q39" i="52" s="1"/>
  <c r="O12" i="52"/>
  <c r="Q12" i="52" s="1"/>
  <c r="O15" i="52"/>
  <c r="Q15" i="52" s="1"/>
  <c r="O11" i="52"/>
  <c r="Q11" i="52" s="1"/>
  <c r="O20" i="52"/>
  <c r="Q20" i="52" s="1"/>
  <c r="O5" i="52"/>
  <c r="O38" i="52"/>
  <c r="Q38" i="52" s="1"/>
  <c r="O18" i="52"/>
  <c r="Q18" i="52" s="1"/>
  <c r="O33" i="52"/>
  <c r="Q33" i="52" s="1"/>
  <c r="O36" i="52"/>
  <c r="Q36" i="52" s="1"/>
  <c r="O34" i="52"/>
  <c r="Q34" i="52" s="1"/>
  <c r="O43" i="52"/>
  <c r="Q43" i="52" s="1"/>
  <c r="O25" i="52"/>
  <c r="Q25" i="52" s="1"/>
  <c r="O30" i="52"/>
  <c r="Q30" i="52" s="1"/>
  <c r="O23" i="52"/>
  <c r="Q23" i="52" s="1"/>
  <c r="O24" i="52"/>
  <c r="Q24" i="52" s="1"/>
  <c r="O10" i="29"/>
  <c r="Q10" i="29" s="1"/>
  <c r="O7" i="29"/>
  <c r="Q7" i="29" s="1"/>
  <c r="O9" i="29"/>
  <c r="Q9" i="29" s="1"/>
  <c r="O24" i="29"/>
  <c r="Q24" i="29" s="1"/>
  <c r="O25" i="29"/>
  <c r="Q25" i="29" s="1"/>
  <c r="O6" i="29"/>
  <c r="Q6" i="29" s="1"/>
  <c r="O17" i="29"/>
  <c r="Q17" i="29" s="1"/>
  <c r="O30" i="29"/>
  <c r="Q30" i="29" s="1"/>
  <c r="O22" i="29"/>
  <c r="Q22" i="29" s="1"/>
  <c r="O34" i="29"/>
  <c r="Q34" i="29" s="1"/>
  <c r="O33" i="29"/>
  <c r="Q33" i="29" s="1"/>
  <c r="O13" i="29"/>
  <c r="Q13" i="29" s="1"/>
  <c r="O37" i="29"/>
  <c r="Q37" i="29" s="1"/>
  <c r="O40" i="29"/>
  <c r="Q40" i="29" s="1"/>
  <c r="O43" i="29"/>
  <c r="Q43" i="29" s="1"/>
  <c r="O20" i="29"/>
  <c r="Q20" i="29" s="1"/>
  <c r="O8" i="29"/>
  <c r="Q8" i="29" s="1"/>
  <c r="O42" i="29"/>
  <c r="Q42" i="29" s="1"/>
  <c r="O36" i="29"/>
  <c r="Q36" i="29" s="1"/>
  <c r="O31" i="29"/>
  <c r="Q31" i="29" s="1"/>
  <c r="O15" i="29"/>
  <c r="Q15" i="29" s="1"/>
  <c r="O18" i="29"/>
  <c r="Q18" i="29" s="1"/>
  <c r="O38" i="29"/>
  <c r="Q38" i="29" s="1"/>
  <c r="O19" i="29"/>
  <c r="Q19" i="29" s="1"/>
  <c r="O41" i="29"/>
  <c r="Q41" i="29" s="1"/>
  <c r="O28" i="29"/>
  <c r="Q28" i="29" s="1"/>
  <c r="O32" i="29"/>
  <c r="Q32" i="29" s="1"/>
  <c r="O11" i="29"/>
  <c r="Q11" i="29" s="1"/>
  <c r="O23" i="29"/>
  <c r="Q23" i="29" s="1"/>
  <c r="O26" i="29"/>
  <c r="Q26" i="29" s="1"/>
  <c r="O27" i="29"/>
  <c r="Q27" i="29" s="1"/>
  <c r="O12" i="29"/>
  <c r="Q12" i="29" s="1"/>
  <c r="O39" i="29"/>
  <c r="Q39" i="29" s="1"/>
  <c r="O14" i="29"/>
  <c r="Q14" i="29" s="1"/>
  <c r="O16" i="29"/>
  <c r="Q16" i="29" s="1"/>
  <c r="O21" i="29"/>
  <c r="Q21" i="29" s="1"/>
  <c r="O35" i="29"/>
  <c r="Q35" i="29" s="1"/>
  <c r="O29" i="29"/>
  <c r="Q29" i="29" s="1"/>
  <c r="O5" i="29"/>
  <c r="O27" i="26"/>
  <c r="Q27" i="26" s="1"/>
  <c r="O39" i="26"/>
  <c r="Q39" i="26" s="1"/>
  <c r="O6" i="26"/>
  <c r="Q6" i="26" s="1"/>
  <c r="O42" i="26"/>
  <c r="Q42" i="26" s="1"/>
  <c r="O43" i="26"/>
  <c r="Q43" i="26" s="1"/>
  <c r="O33" i="26"/>
  <c r="Q33" i="26" s="1"/>
  <c r="O11" i="26"/>
  <c r="Q11" i="26" s="1"/>
  <c r="O31" i="26"/>
  <c r="Q31" i="26" s="1"/>
  <c r="O24" i="26"/>
  <c r="Q24" i="26" s="1"/>
  <c r="O9" i="26"/>
  <c r="Q9" i="26" s="1"/>
  <c r="O8" i="26"/>
  <c r="Q8" i="26" s="1"/>
  <c r="O32" i="26"/>
  <c r="Q32" i="26" s="1"/>
  <c r="O13" i="26"/>
  <c r="Q13" i="26" s="1"/>
  <c r="O19" i="26"/>
  <c r="Q19" i="26" s="1"/>
  <c r="O10" i="26"/>
  <c r="Q10" i="26" s="1"/>
  <c r="O38" i="26"/>
  <c r="Q38" i="26" s="1"/>
  <c r="O20" i="26"/>
  <c r="Q20" i="26" s="1"/>
  <c r="O40" i="26"/>
  <c r="Q40" i="26" s="1"/>
  <c r="O37" i="26"/>
  <c r="Q37" i="26" s="1"/>
  <c r="O25" i="26"/>
  <c r="Q25" i="26" s="1"/>
  <c r="O21" i="26"/>
  <c r="Q21" i="26" s="1"/>
  <c r="O16" i="26"/>
  <c r="Q16" i="26" s="1"/>
  <c r="O22" i="26"/>
  <c r="Q22" i="26" s="1"/>
  <c r="O36" i="26"/>
  <c r="Q36" i="26" s="1"/>
  <c r="O7" i="26"/>
  <c r="Q7" i="26" s="1"/>
  <c r="O23" i="26"/>
  <c r="Q23" i="26" s="1"/>
  <c r="O18" i="26"/>
  <c r="Q18" i="26" s="1"/>
  <c r="O17" i="26"/>
  <c r="Q17" i="26" s="1"/>
  <c r="O26" i="26"/>
  <c r="Q26" i="26" s="1"/>
  <c r="O41" i="26"/>
  <c r="Q41" i="26" s="1"/>
  <c r="O14" i="26"/>
  <c r="Q14" i="26" s="1"/>
  <c r="O15" i="26"/>
  <c r="Q15" i="26" s="1"/>
  <c r="O12" i="26"/>
  <c r="Q12" i="26" s="1"/>
  <c r="O28" i="26"/>
  <c r="Q28" i="26" s="1"/>
  <c r="O35" i="26"/>
  <c r="Q35" i="26" s="1"/>
  <c r="O34" i="26"/>
  <c r="Q34" i="26" s="1"/>
  <c r="O29" i="26"/>
  <c r="Q29" i="26" s="1"/>
  <c r="O30" i="26"/>
  <c r="Q30" i="26" s="1"/>
  <c r="O5" i="26"/>
  <c r="O16" i="15"/>
  <c r="Q16" i="15" s="1"/>
  <c r="O28" i="15"/>
  <c r="Q28" i="15" s="1"/>
  <c r="O13" i="15"/>
  <c r="Q13" i="15" s="1"/>
  <c r="O40" i="15"/>
  <c r="Q40" i="15" s="1"/>
  <c r="O17" i="15"/>
  <c r="Q17" i="15" s="1"/>
  <c r="O9" i="15"/>
  <c r="Q9" i="15" s="1"/>
  <c r="O43" i="15"/>
  <c r="Q43" i="15" s="1"/>
  <c r="O12" i="15"/>
  <c r="Q12" i="15" s="1"/>
  <c r="O20" i="15"/>
  <c r="Q20" i="15" s="1"/>
  <c r="O23" i="15"/>
  <c r="Q23" i="15" s="1"/>
  <c r="O36" i="15"/>
  <c r="Q36" i="15" s="1"/>
  <c r="O10" i="15"/>
  <c r="Q10" i="15" s="1"/>
  <c r="O6" i="15"/>
  <c r="Q6" i="15" s="1"/>
  <c r="O37" i="15"/>
  <c r="Q37" i="15" s="1"/>
  <c r="O27" i="15"/>
  <c r="Q27" i="15" s="1"/>
  <c r="O33" i="15"/>
  <c r="Q33" i="15" s="1"/>
  <c r="O7" i="15"/>
  <c r="Q7" i="15" s="1"/>
  <c r="O18" i="15"/>
  <c r="Q18" i="15" s="1"/>
  <c r="O25" i="15"/>
  <c r="Q25" i="15" s="1"/>
  <c r="O30" i="15"/>
  <c r="Q30" i="15" s="1"/>
  <c r="O35" i="15"/>
  <c r="Q35" i="15" s="1"/>
  <c r="O41" i="15"/>
  <c r="Q41" i="15" s="1"/>
  <c r="O8" i="15"/>
  <c r="Q8" i="15" s="1"/>
  <c r="O5" i="15"/>
  <c r="O31" i="15"/>
  <c r="Q31" i="15" s="1"/>
  <c r="O19" i="15"/>
  <c r="Q19" i="15" s="1"/>
  <c r="O15" i="15"/>
  <c r="Q15" i="15" s="1"/>
  <c r="O39" i="15"/>
  <c r="Q39" i="15" s="1"/>
  <c r="O29" i="15"/>
  <c r="Q29" i="15" s="1"/>
  <c r="O22" i="15"/>
  <c r="Q22" i="15" s="1"/>
  <c r="O21" i="15"/>
  <c r="Q21" i="15" s="1"/>
  <c r="O26" i="15"/>
  <c r="Q26" i="15" s="1"/>
  <c r="O38" i="15"/>
  <c r="Q38" i="15" s="1"/>
  <c r="O32" i="15"/>
  <c r="Q32" i="15" s="1"/>
  <c r="O14" i="15"/>
  <c r="Q14" i="15" s="1"/>
  <c r="O34" i="15"/>
  <c r="Q34" i="15" s="1"/>
  <c r="O11" i="15"/>
  <c r="Q11" i="15" s="1"/>
  <c r="O24" i="15"/>
  <c r="Q24" i="15" s="1"/>
  <c r="O42" i="15"/>
  <c r="Q42" i="15" s="1"/>
  <c r="K5" i="16"/>
  <c r="K44" i="16" s="1"/>
  <c r="M44" i="16" s="1"/>
  <c r="I44" i="16"/>
  <c r="O33" i="40"/>
  <c r="Q33" i="40" s="1"/>
  <c r="O37" i="40"/>
  <c r="Q37" i="40" s="1"/>
  <c r="O14" i="40"/>
  <c r="Q14" i="40" s="1"/>
  <c r="O35" i="40"/>
  <c r="Q35" i="40" s="1"/>
  <c r="O24" i="40"/>
  <c r="Q24" i="40" s="1"/>
  <c r="O25" i="40"/>
  <c r="Q25" i="40" s="1"/>
  <c r="O38" i="40"/>
  <c r="Q38" i="40" s="1"/>
  <c r="O20" i="40"/>
  <c r="Q20" i="40" s="1"/>
  <c r="O6" i="40"/>
  <c r="Q6" i="40" s="1"/>
  <c r="O19" i="40"/>
  <c r="Q19" i="40" s="1"/>
  <c r="O8" i="40"/>
  <c r="Q8" i="40" s="1"/>
  <c r="O27" i="40"/>
  <c r="Q27" i="40" s="1"/>
  <c r="O26" i="40"/>
  <c r="Q26" i="40" s="1"/>
  <c r="O28" i="40"/>
  <c r="Q28" i="40" s="1"/>
  <c r="O36" i="40"/>
  <c r="Q36" i="40" s="1"/>
  <c r="O17" i="40"/>
  <c r="Q17" i="40" s="1"/>
  <c r="O18" i="40"/>
  <c r="Q18" i="40" s="1"/>
  <c r="O40" i="40"/>
  <c r="Q40" i="40" s="1"/>
  <c r="O34" i="40"/>
  <c r="Q34" i="40" s="1"/>
  <c r="O11" i="40"/>
  <c r="Q11" i="40" s="1"/>
  <c r="O31" i="40"/>
  <c r="Q31" i="40" s="1"/>
  <c r="O30" i="40"/>
  <c r="Q30" i="40" s="1"/>
  <c r="O32" i="40"/>
  <c r="Q32" i="40" s="1"/>
  <c r="O13" i="40"/>
  <c r="Q13" i="40" s="1"/>
  <c r="O10" i="40"/>
  <c r="Q10" i="40" s="1"/>
  <c r="O41" i="40"/>
  <c r="Q41" i="40" s="1"/>
  <c r="O9" i="40"/>
  <c r="Q9" i="40" s="1"/>
  <c r="O39" i="40"/>
  <c r="Q39" i="40" s="1"/>
  <c r="O29" i="40"/>
  <c r="Q29" i="40" s="1"/>
  <c r="O21" i="40"/>
  <c r="Q21" i="40" s="1"/>
  <c r="O43" i="40"/>
  <c r="Q43" i="40" s="1"/>
  <c r="O12" i="40"/>
  <c r="Q12" i="40" s="1"/>
  <c r="O7" i="40"/>
  <c r="Q7" i="40" s="1"/>
  <c r="O22" i="40"/>
  <c r="Q22" i="40" s="1"/>
  <c r="O42" i="40"/>
  <c r="Q42" i="40" s="1"/>
  <c r="O15" i="40"/>
  <c r="Q15" i="40" s="1"/>
  <c r="O16" i="40"/>
  <c r="Q16" i="40" s="1"/>
  <c r="O23" i="40"/>
  <c r="Q23" i="40" s="1"/>
  <c r="O5" i="40"/>
  <c r="I44" i="18"/>
  <c r="K5" i="18"/>
  <c r="K44" i="18" s="1"/>
  <c r="M44" i="18" s="1"/>
  <c r="O44" i="44" l="1"/>
  <c r="O44" i="15"/>
  <c r="Q5" i="15"/>
  <c r="O44" i="26"/>
  <c r="Q5" i="26"/>
  <c r="O44" i="52"/>
  <c r="Q5" i="52"/>
  <c r="O25" i="49"/>
  <c r="Q25" i="49" s="1"/>
  <c r="O24" i="49"/>
  <c r="Q24" i="49" s="1"/>
  <c r="O40" i="49"/>
  <c r="Q40" i="49" s="1"/>
  <c r="O31" i="49"/>
  <c r="Q31" i="49" s="1"/>
  <c r="O39" i="49"/>
  <c r="Q39" i="49" s="1"/>
  <c r="O37" i="49"/>
  <c r="Q37" i="49" s="1"/>
  <c r="O8" i="49"/>
  <c r="Q8" i="49" s="1"/>
  <c r="O26" i="49"/>
  <c r="Q26" i="49" s="1"/>
  <c r="O34" i="49"/>
  <c r="Q34" i="49" s="1"/>
  <c r="O32" i="49"/>
  <c r="Q32" i="49" s="1"/>
  <c r="O35" i="49"/>
  <c r="Q35" i="49" s="1"/>
  <c r="O36" i="49"/>
  <c r="Q36" i="49" s="1"/>
  <c r="O11" i="49"/>
  <c r="Q11" i="49" s="1"/>
  <c r="O43" i="49"/>
  <c r="Q43" i="49" s="1"/>
  <c r="O41" i="49"/>
  <c r="Q41" i="49" s="1"/>
  <c r="O15" i="49"/>
  <c r="Q15" i="49" s="1"/>
  <c r="O18" i="49"/>
  <c r="Q18" i="49" s="1"/>
  <c r="O23" i="49"/>
  <c r="Q23" i="49" s="1"/>
  <c r="O27" i="49"/>
  <c r="Q27" i="49" s="1"/>
  <c r="O38" i="49"/>
  <c r="Q38" i="49" s="1"/>
  <c r="O29" i="49"/>
  <c r="Q29" i="49" s="1"/>
  <c r="O13" i="49"/>
  <c r="Q13" i="49" s="1"/>
  <c r="O28" i="49"/>
  <c r="Q28" i="49" s="1"/>
  <c r="O7" i="49"/>
  <c r="Q7" i="49" s="1"/>
  <c r="O12" i="49"/>
  <c r="Q12" i="49" s="1"/>
  <c r="O14" i="49"/>
  <c r="Q14" i="49" s="1"/>
  <c r="O42" i="49"/>
  <c r="Q42" i="49" s="1"/>
  <c r="O16" i="49"/>
  <c r="Q16" i="49" s="1"/>
  <c r="O22" i="49"/>
  <c r="Q22" i="49" s="1"/>
  <c r="O21" i="49"/>
  <c r="Q21" i="49" s="1"/>
  <c r="O9" i="49"/>
  <c r="Q9" i="49" s="1"/>
  <c r="O17" i="49"/>
  <c r="Q17" i="49" s="1"/>
  <c r="O6" i="49"/>
  <c r="Q6" i="49" s="1"/>
  <c r="O20" i="49"/>
  <c r="Q20" i="49" s="1"/>
  <c r="O19" i="49"/>
  <c r="Q19" i="49" s="1"/>
  <c r="O10" i="49"/>
  <c r="Q10" i="49" s="1"/>
  <c r="O30" i="49"/>
  <c r="Q30" i="49" s="1"/>
  <c r="O33" i="49"/>
  <c r="Q33" i="49" s="1"/>
  <c r="O5" i="49"/>
  <c r="O44" i="17"/>
  <c r="Q5" i="17"/>
  <c r="O44" i="32"/>
  <c r="Q5" i="32"/>
  <c r="O44" i="35"/>
  <c r="Q5" i="35"/>
  <c r="O10" i="27"/>
  <c r="Q10" i="27" s="1"/>
  <c r="O39" i="27"/>
  <c r="Q39" i="27" s="1"/>
  <c r="O9" i="27"/>
  <c r="Q9" i="27" s="1"/>
  <c r="O30" i="27"/>
  <c r="Q30" i="27" s="1"/>
  <c r="O11" i="27"/>
  <c r="Q11" i="27" s="1"/>
  <c r="O12" i="27"/>
  <c r="Q12" i="27" s="1"/>
  <c r="O21" i="27"/>
  <c r="Q21" i="27" s="1"/>
  <c r="O32" i="27"/>
  <c r="Q32" i="27" s="1"/>
  <c r="O28" i="27"/>
  <c r="Q28" i="27" s="1"/>
  <c r="O38" i="27"/>
  <c r="Q38" i="27" s="1"/>
  <c r="O36" i="27"/>
  <c r="Q36" i="27" s="1"/>
  <c r="O25" i="27"/>
  <c r="Q25" i="27" s="1"/>
  <c r="O29" i="27"/>
  <c r="Q29" i="27" s="1"/>
  <c r="O33" i="27"/>
  <c r="Q33" i="27" s="1"/>
  <c r="O5" i="27"/>
  <c r="O34" i="27"/>
  <c r="Q34" i="27" s="1"/>
  <c r="O24" i="27"/>
  <c r="Q24" i="27" s="1"/>
  <c r="O17" i="27"/>
  <c r="Q17" i="27" s="1"/>
  <c r="O27" i="27"/>
  <c r="Q27" i="27" s="1"/>
  <c r="O7" i="27"/>
  <c r="Q7" i="27" s="1"/>
  <c r="O15" i="27"/>
  <c r="Q15" i="27" s="1"/>
  <c r="O31" i="27"/>
  <c r="Q31" i="27" s="1"/>
  <c r="O19" i="27"/>
  <c r="Q19" i="27" s="1"/>
  <c r="O18" i="27"/>
  <c r="Q18" i="27" s="1"/>
  <c r="O16" i="27"/>
  <c r="Q16" i="27" s="1"/>
  <c r="O20" i="27"/>
  <c r="Q20" i="27" s="1"/>
  <c r="O6" i="27"/>
  <c r="Q6" i="27" s="1"/>
  <c r="O14" i="27"/>
  <c r="Q14" i="27" s="1"/>
  <c r="O13" i="27"/>
  <c r="Q13" i="27" s="1"/>
  <c r="O22" i="27"/>
  <c r="Q22" i="27" s="1"/>
  <c r="O8" i="27"/>
  <c r="Q8" i="27" s="1"/>
  <c r="O40" i="27"/>
  <c r="Q40" i="27" s="1"/>
  <c r="O43" i="27"/>
  <c r="Q43" i="27" s="1"/>
  <c r="O26" i="27"/>
  <c r="Q26" i="27" s="1"/>
  <c r="O41" i="27"/>
  <c r="Q41" i="27" s="1"/>
  <c r="O23" i="27"/>
  <c r="Q23" i="27" s="1"/>
  <c r="O35" i="27"/>
  <c r="Q35" i="27" s="1"/>
  <c r="O42" i="27"/>
  <c r="Q42" i="27" s="1"/>
  <c r="O37" i="27"/>
  <c r="Q37" i="27" s="1"/>
  <c r="Q5" i="20"/>
  <c r="O44" i="20"/>
  <c r="O44" i="36"/>
  <c r="Q5" i="36"/>
  <c r="Q5" i="30"/>
  <c r="O44" i="30"/>
  <c r="Q5" i="37"/>
  <c r="O44" i="37"/>
  <c r="Q5" i="38"/>
  <c r="O44" i="38"/>
  <c r="O44" i="8"/>
  <c r="Q5" i="8"/>
  <c r="Q5" i="39"/>
  <c r="O44" i="39"/>
  <c r="O42" i="48"/>
  <c r="Q42" i="48" s="1"/>
  <c r="O43" i="48"/>
  <c r="Q43" i="48" s="1"/>
  <c r="O34" i="48"/>
  <c r="Q34" i="48" s="1"/>
  <c r="O10" i="48"/>
  <c r="Q10" i="48" s="1"/>
  <c r="O11" i="48"/>
  <c r="Q11" i="48" s="1"/>
  <c r="O16" i="48"/>
  <c r="Q16" i="48" s="1"/>
  <c r="O18" i="48"/>
  <c r="Q18" i="48" s="1"/>
  <c r="O31" i="48"/>
  <c r="Q31" i="48" s="1"/>
  <c r="O26" i="48"/>
  <c r="Q26" i="48" s="1"/>
  <c r="O9" i="48"/>
  <c r="Q9" i="48" s="1"/>
  <c r="O15" i="48"/>
  <c r="Q15" i="48" s="1"/>
  <c r="O39" i="48"/>
  <c r="Q39" i="48" s="1"/>
  <c r="O28" i="48"/>
  <c r="Q28" i="48" s="1"/>
  <c r="O41" i="48"/>
  <c r="Q41" i="48" s="1"/>
  <c r="O23" i="48"/>
  <c r="Q23" i="48" s="1"/>
  <c r="O19" i="48"/>
  <c r="Q19" i="48" s="1"/>
  <c r="O20" i="48"/>
  <c r="Q20" i="48" s="1"/>
  <c r="O33" i="48"/>
  <c r="Q33" i="48" s="1"/>
  <c r="O8" i="48"/>
  <c r="Q8" i="48" s="1"/>
  <c r="O25" i="48"/>
  <c r="Q25" i="48" s="1"/>
  <c r="O13" i="48"/>
  <c r="Q13" i="48" s="1"/>
  <c r="O38" i="48"/>
  <c r="Q38" i="48" s="1"/>
  <c r="O40" i="48"/>
  <c r="Q40" i="48" s="1"/>
  <c r="O37" i="48"/>
  <c r="Q37" i="48" s="1"/>
  <c r="O22" i="48"/>
  <c r="Q22" i="48" s="1"/>
  <c r="O17" i="48"/>
  <c r="Q17" i="48" s="1"/>
  <c r="O27" i="48"/>
  <c r="Q27" i="48" s="1"/>
  <c r="O30" i="48"/>
  <c r="Q30" i="48" s="1"/>
  <c r="O29" i="48"/>
  <c r="Q29" i="48" s="1"/>
  <c r="O14" i="48"/>
  <c r="Q14" i="48" s="1"/>
  <c r="O32" i="48"/>
  <c r="Q32" i="48" s="1"/>
  <c r="O12" i="48"/>
  <c r="Q12" i="48" s="1"/>
  <c r="O35" i="48"/>
  <c r="Q35" i="48" s="1"/>
  <c r="O5" i="48"/>
  <c r="O24" i="48"/>
  <c r="Q24" i="48" s="1"/>
  <c r="O36" i="48"/>
  <c r="Q36" i="48" s="1"/>
  <c r="O21" i="48"/>
  <c r="Q21" i="48" s="1"/>
  <c r="O6" i="48"/>
  <c r="Q6" i="48" s="1"/>
  <c r="O7" i="48"/>
  <c r="Q7" i="48" s="1"/>
  <c r="Q5" i="50"/>
  <c r="O44" i="50"/>
  <c r="O44" i="23"/>
  <c r="Q5" i="23"/>
  <c r="O11" i="13"/>
  <c r="Q11" i="13" s="1"/>
  <c r="O21" i="13"/>
  <c r="Q21" i="13" s="1"/>
  <c r="O36" i="13"/>
  <c r="Q36" i="13" s="1"/>
  <c r="O5" i="13"/>
  <c r="O25" i="13"/>
  <c r="Q25" i="13" s="1"/>
  <c r="O40" i="13"/>
  <c r="Q40" i="13" s="1"/>
  <c r="O39" i="13"/>
  <c r="Q39" i="13" s="1"/>
  <c r="O43" i="13"/>
  <c r="Q43" i="13" s="1"/>
  <c r="O16" i="13"/>
  <c r="Q16" i="13" s="1"/>
  <c r="O42" i="13"/>
  <c r="Q42" i="13" s="1"/>
  <c r="O35" i="13"/>
  <c r="Q35" i="13" s="1"/>
  <c r="O24" i="13"/>
  <c r="Q24" i="13" s="1"/>
  <c r="O7" i="13"/>
  <c r="Q7" i="13" s="1"/>
  <c r="O41" i="13"/>
  <c r="Q41" i="13" s="1"/>
  <c r="O18" i="13"/>
  <c r="Q18" i="13" s="1"/>
  <c r="O34" i="13"/>
  <c r="Q34" i="13" s="1"/>
  <c r="O30" i="13"/>
  <c r="Q30" i="13" s="1"/>
  <c r="O14" i="13"/>
  <c r="Q14" i="13" s="1"/>
  <c r="O20" i="13"/>
  <c r="Q20" i="13" s="1"/>
  <c r="O29" i="13"/>
  <c r="Q29" i="13" s="1"/>
  <c r="O13" i="13"/>
  <c r="Q13" i="13" s="1"/>
  <c r="O23" i="13"/>
  <c r="Q23" i="13" s="1"/>
  <c r="O26" i="13"/>
  <c r="Q26" i="13" s="1"/>
  <c r="O8" i="13"/>
  <c r="Q8" i="13" s="1"/>
  <c r="O15" i="13"/>
  <c r="Q15" i="13" s="1"/>
  <c r="O27" i="13"/>
  <c r="Q27" i="13" s="1"/>
  <c r="O37" i="13"/>
  <c r="Q37" i="13" s="1"/>
  <c r="O6" i="13"/>
  <c r="Q6" i="13" s="1"/>
  <c r="O38" i="13"/>
  <c r="Q38" i="13" s="1"/>
  <c r="O22" i="13"/>
  <c r="Q22" i="13" s="1"/>
  <c r="O9" i="13"/>
  <c r="Q9" i="13" s="1"/>
  <c r="O32" i="13"/>
  <c r="Q32" i="13" s="1"/>
  <c r="O33" i="13"/>
  <c r="Q33" i="13" s="1"/>
  <c r="O28" i="13"/>
  <c r="Q28" i="13" s="1"/>
  <c r="O31" i="13"/>
  <c r="Q31" i="13" s="1"/>
  <c r="O12" i="13"/>
  <c r="Q12" i="13" s="1"/>
  <c r="O17" i="13"/>
  <c r="Q17" i="13" s="1"/>
  <c r="O19" i="13"/>
  <c r="Q19" i="13" s="1"/>
  <c r="O10" i="13"/>
  <c r="Q10" i="13" s="1"/>
  <c r="O8" i="16"/>
  <c r="Q8" i="16" s="1"/>
  <c r="O24" i="16"/>
  <c r="Q24" i="16" s="1"/>
  <c r="O7" i="16"/>
  <c r="Q7" i="16" s="1"/>
  <c r="O25" i="16"/>
  <c r="Q25" i="16" s="1"/>
  <c r="O30" i="16"/>
  <c r="Q30" i="16" s="1"/>
  <c r="O36" i="16"/>
  <c r="Q36" i="16" s="1"/>
  <c r="O40" i="16"/>
  <c r="Q40" i="16" s="1"/>
  <c r="O29" i="16"/>
  <c r="Q29" i="16" s="1"/>
  <c r="O41" i="16"/>
  <c r="Q41" i="16" s="1"/>
  <c r="O27" i="16"/>
  <c r="Q27" i="16" s="1"/>
  <c r="O43" i="16"/>
  <c r="Q43" i="16" s="1"/>
  <c r="O17" i="16"/>
  <c r="Q17" i="16" s="1"/>
  <c r="O28" i="16"/>
  <c r="Q28" i="16" s="1"/>
  <c r="O11" i="16"/>
  <c r="Q11" i="16" s="1"/>
  <c r="O12" i="16"/>
  <c r="Q12" i="16" s="1"/>
  <c r="O35" i="16"/>
  <c r="Q35" i="16" s="1"/>
  <c r="O26" i="16"/>
  <c r="Q26" i="16" s="1"/>
  <c r="O21" i="16"/>
  <c r="Q21" i="16" s="1"/>
  <c r="O6" i="16"/>
  <c r="Q6" i="16" s="1"/>
  <c r="O39" i="16"/>
  <c r="Q39" i="16" s="1"/>
  <c r="O18" i="16"/>
  <c r="Q18" i="16" s="1"/>
  <c r="O10" i="16"/>
  <c r="Q10" i="16" s="1"/>
  <c r="O33" i="16"/>
  <c r="Q33" i="16" s="1"/>
  <c r="O14" i="16"/>
  <c r="Q14" i="16" s="1"/>
  <c r="O32" i="16"/>
  <c r="Q32" i="16" s="1"/>
  <c r="O34" i="16"/>
  <c r="Q34" i="16" s="1"/>
  <c r="O38" i="16"/>
  <c r="Q38" i="16" s="1"/>
  <c r="O31" i="16"/>
  <c r="Q31" i="16" s="1"/>
  <c r="O42" i="16"/>
  <c r="Q42" i="16" s="1"/>
  <c r="O16" i="16"/>
  <c r="Q16" i="16" s="1"/>
  <c r="O22" i="16"/>
  <c r="Q22" i="16" s="1"/>
  <c r="O15" i="16"/>
  <c r="Q15" i="16" s="1"/>
  <c r="O23" i="16"/>
  <c r="Q23" i="16" s="1"/>
  <c r="O20" i="16"/>
  <c r="Q20" i="16" s="1"/>
  <c r="O37" i="16"/>
  <c r="Q37" i="16" s="1"/>
  <c r="O19" i="16"/>
  <c r="Q19" i="16" s="1"/>
  <c r="O13" i="16"/>
  <c r="Q13" i="16" s="1"/>
  <c r="O9" i="16"/>
  <c r="Q9" i="16" s="1"/>
  <c r="O5" i="16"/>
  <c r="O20" i="18"/>
  <c r="Q20" i="18" s="1"/>
  <c r="O10" i="18"/>
  <c r="Q10" i="18" s="1"/>
  <c r="O33" i="18"/>
  <c r="Q33" i="18" s="1"/>
  <c r="O23" i="18"/>
  <c r="Q23" i="18" s="1"/>
  <c r="O16" i="18"/>
  <c r="Q16" i="18" s="1"/>
  <c r="O6" i="18"/>
  <c r="Q6" i="18" s="1"/>
  <c r="O7" i="18"/>
  <c r="Q7" i="18" s="1"/>
  <c r="O12" i="18"/>
  <c r="Q12" i="18" s="1"/>
  <c r="O8" i="18"/>
  <c r="Q8" i="18" s="1"/>
  <c r="O19" i="18"/>
  <c r="Q19" i="18" s="1"/>
  <c r="O26" i="18"/>
  <c r="Q26" i="18" s="1"/>
  <c r="O17" i="18"/>
  <c r="Q17" i="18" s="1"/>
  <c r="O32" i="18"/>
  <c r="Q32" i="18" s="1"/>
  <c r="O24" i="18"/>
  <c r="Q24" i="18" s="1"/>
  <c r="O11" i="18"/>
  <c r="Q11" i="18" s="1"/>
  <c r="O34" i="18"/>
  <c r="Q34" i="18" s="1"/>
  <c r="O31" i="18"/>
  <c r="Q31" i="18" s="1"/>
  <c r="O42" i="18"/>
  <c r="Q42" i="18" s="1"/>
  <c r="O30" i="18"/>
  <c r="Q30" i="18" s="1"/>
  <c r="O29" i="18"/>
  <c r="Q29" i="18" s="1"/>
  <c r="O9" i="18"/>
  <c r="Q9" i="18" s="1"/>
  <c r="O15" i="18"/>
  <c r="Q15" i="18" s="1"/>
  <c r="O18" i="18"/>
  <c r="Q18" i="18" s="1"/>
  <c r="O27" i="18"/>
  <c r="Q27" i="18" s="1"/>
  <c r="O41" i="18"/>
  <c r="Q41" i="18" s="1"/>
  <c r="O39" i="18"/>
  <c r="Q39" i="18" s="1"/>
  <c r="O37" i="18"/>
  <c r="Q37" i="18" s="1"/>
  <c r="O28" i="18"/>
  <c r="Q28" i="18" s="1"/>
  <c r="O35" i="18"/>
  <c r="Q35" i="18" s="1"/>
  <c r="O5" i="18"/>
  <c r="O43" i="18"/>
  <c r="Q43" i="18" s="1"/>
  <c r="O36" i="18"/>
  <c r="Q36" i="18" s="1"/>
  <c r="O38" i="18"/>
  <c r="Q38" i="18" s="1"/>
  <c r="O13" i="18"/>
  <c r="Q13" i="18" s="1"/>
  <c r="O25" i="18"/>
  <c r="Q25" i="18" s="1"/>
  <c r="O21" i="18"/>
  <c r="Q21" i="18" s="1"/>
  <c r="O22" i="18"/>
  <c r="Q22" i="18" s="1"/>
  <c r="O14" i="18"/>
  <c r="Q14" i="18" s="1"/>
  <c r="O40" i="18"/>
  <c r="Q40" i="18" s="1"/>
  <c r="R5" i="44" a="1"/>
  <c r="Q44" i="44"/>
  <c r="Q5" i="40"/>
  <c r="O44" i="40"/>
  <c r="O44" i="29"/>
  <c r="Q5" i="29"/>
  <c r="O44" i="28"/>
  <c r="Q5" i="28"/>
  <c r="Q5" i="41"/>
  <c r="O44" i="41"/>
  <c r="Q5" i="43"/>
  <c r="O44" i="43"/>
  <c r="O44" i="42"/>
  <c r="Q5" i="42"/>
  <c r="Q44" i="12"/>
  <c r="R5" i="12" a="1"/>
  <c r="O44" i="22"/>
  <c r="Q5" i="22"/>
  <c r="O44" i="24"/>
  <c r="Q5" i="24"/>
  <c r="Q5" i="21"/>
  <c r="O44" i="21"/>
  <c r="O44" i="51"/>
  <c r="Q5" i="51"/>
  <c r="O44" i="34"/>
  <c r="Q5" i="34"/>
  <c r="Q5" i="19"/>
  <c r="O44" i="19"/>
  <c r="O23" i="14"/>
  <c r="Q23" i="14" s="1"/>
  <c r="O27" i="14"/>
  <c r="Q27" i="14" s="1"/>
  <c r="O42" i="14"/>
  <c r="Q42" i="14" s="1"/>
  <c r="O11" i="14"/>
  <c r="Q11" i="14" s="1"/>
  <c r="O38" i="14"/>
  <c r="Q38" i="14" s="1"/>
  <c r="O15" i="14"/>
  <c r="Q15" i="14" s="1"/>
  <c r="O18" i="14"/>
  <c r="Q18" i="14" s="1"/>
  <c r="O7" i="14"/>
  <c r="Q7" i="14" s="1"/>
  <c r="O20" i="14"/>
  <c r="Q20" i="14" s="1"/>
  <c r="O31" i="14"/>
  <c r="Q31" i="14" s="1"/>
  <c r="O29" i="14"/>
  <c r="Q29" i="14" s="1"/>
  <c r="O35" i="14"/>
  <c r="Q35" i="14" s="1"/>
  <c r="O8" i="14"/>
  <c r="Q8" i="14" s="1"/>
  <c r="O13" i="14"/>
  <c r="Q13" i="14" s="1"/>
  <c r="O41" i="14"/>
  <c r="Q41" i="14" s="1"/>
  <c r="O14" i="14"/>
  <c r="Q14" i="14" s="1"/>
  <c r="O37" i="14"/>
  <c r="Q37" i="14" s="1"/>
  <c r="O24" i="14"/>
  <c r="Q24" i="14" s="1"/>
  <c r="O6" i="14"/>
  <c r="Q6" i="14" s="1"/>
  <c r="O25" i="14"/>
  <c r="Q25" i="14" s="1"/>
  <c r="O28" i="14"/>
  <c r="Q28" i="14" s="1"/>
  <c r="O40" i="14"/>
  <c r="Q40" i="14" s="1"/>
  <c r="O17" i="14"/>
  <c r="Q17" i="14" s="1"/>
  <c r="O43" i="14"/>
  <c r="Q43" i="14" s="1"/>
  <c r="O32" i="14"/>
  <c r="Q32" i="14" s="1"/>
  <c r="O10" i="14"/>
  <c r="Q10" i="14" s="1"/>
  <c r="O9" i="14"/>
  <c r="Q9" i="14" s="1"/>
  <c r="O26" i="14"/>
  <c r="Q26" i="14" s="1"/>
  <c r="O21" i="14"/>
  <c r="Q21" i="14" s="1"/>
  <c r="O12" i="14"/>
  <c r="Q12" i="14" s="1"/>
  <c r="O33" i="14"/>
  <c r="Q33" i="14" s="1"/>
  <c r="O22" i="14"/>
  <c r="Q22" i="14" s="1"/>
  <c r="O34" i="14"/>
  <c r="Q34" i="14" s="1"/>
  <c r="O19" i="14"/>
  <c r="Q19" i="14" s="1"/>
  <c r="O30" i="14"/>
  <c r="Q30" i="14" s="1"/>
  <c r="O39" i="14"/>
  <c r="Q39" i="14" s="1"/>
  <c r="O36" i="14"/>
  <c r="Q36" i="14" s="1"/>
  <c r="O16" i="14"/>
  <c r="Q16" i="14" s="1"/>
  <c r="O5" i="14"/>
  <c r="Q5" i="31"/>
  <c r="O44" i="31"/>
  <c r="O44" i="33"/>
  <c r="Q5" i="33"/>
  <c r="O44" i="25"/>
  <c r="Q5" i="25"/>
  <c r="R5" i="31" l="1" a="1"/>
  <c r="Q44" i="31"/>
  <c r="R5" i="34" a="1"/>
  <c r="Q44" i="34"/>
  <c r="Q44" i="51"/>
  <c r="R5" i="51" a="1"/>
  <c r="R5" i="24" a="1"/>
  <c r="Q44" i="24"/>
  <c r="Q44" i="22"/>
  <c r="R5" i="22" a="1"/>
  <c r="R10" i="12"/>
  <c r="S10" i="12" s="1"/>
  <c r="R18" i="12"/>
  <c r="S18" i="12" s="1"/>
  <c r="R26" i="12"/>
  <c r="S26" i="12" s="1"/>
  <c r="R34" i="12"/>
  <c r="S34" i="12" s="1"/>
  <c r="R42" i="12"/>
  <c r="S42" i="12" s="1"/>
  <c r="R6" i="12"/>
  <c r="S6" i="12" s="1"/>
  <c r="R14" i="12"/>
  <c r="S14" i="12" s="1"/>
  <c r="R22" i="12"/>
  <c r="S22" i="12" s="1"/>
  <c r="R30" i="12"/>
  <c r="S30" i="12" s="1"/>
  <c r="R38" i="12"/>
  <c r="S38" i="12" s="1"/>
  <c r="R12" i="12"/>
  <c r="S12" i="12" s="1"/>
  <c r="R28" i="12"/>
  <c r="S28" i="12" s="1"/>
  <c r="R5" i="12"/>
  <c r="R20" i="12"/>
  <c r="S20" i="12" s="1"/>
  <c r="R36" i="12"/>
  <c r="S36" i="12" s="1"/>
  <c r="R16" i="12"/>
  <c r="S16" i="12" s="1"/>
  <c r="R24" i="12"/>
  <c r="S24" i="12" s="1"/>
  <c r="R40" i="12"/>
  <c r="S40" i="12" s="1"/>
  <c r="R8" i="12"/>
  <c r="S8" i="12" s="1"/>
  <c r="R32" i="12"/>
  <c r="S32" i="12" s="1"/>
  <c r="R43" i="12"/>
  <c r="S43" i="12" s="1"/>
  <c r="R35" i="12"/>
  <c r="S35" i="12" s="1"/>
  <c r="R27" i="12"/>
  <c r="S27" i="12" s="1"/>
  <c r="R19" i="12"/>
  <c r="S19" i="12" s="1"/>
  <c r="R11" i="12"/>
  <c r="S11" i="12" s="1"/>
  <c r="R33" i="12"/>
  <c r="S33" i="12" s="1"/>
  <c r="R23" i="12"/>
  <c r="S23" i="12" s="1"/>
  <c r="R13" i="12"/>
  <c r="S13" i="12" s="1"/>
  <c r="R39" i="12"/>
  <c r="S39" i="12" s="1"/>
  <c r="R29" i="12"/>
  <c r="S29" i="12" s="1"/>
  <c r="R17" i="12"/>
  <c r="S17" i="12" s="1"/>
  <c r="R41" i="12"/>
  <c r="S41" i="12" s="1"/>
  <c r="R21" i="12"/>
  <c r="S21" i="12" s="1"/>
  <c r="R37" i="12"/>
  <c r="S37" i="12" s="1"/>
  <c r="R15" i="12"/>
  <c r="S15" i="12" s="1"/>
  <c r="R31" i="12"/>
  <c r="S31" i="12" s="1"/>
  <c r="R9" i="12"/>
  <c r="S9" i="12" s="1"/>
  <c r="R25" i="12"/>
  <c r="S25" i="12" s="1"/>
  <c r="R7" i="12"/>
  <c r="S7" i="12" s="1"/>
  <c r="R5" i="42" a="1"/>
  <c r="Q44" i="42"/>
  <c r="Q44" i="28"/>
  <c r="R5" i="28" a="1"/>
  <c r="R5" i="29" a="1"/>
  <c r="Q44" i="29"/>
  <c r="R5" i="50" a="1"/>
  <c r="Q44" i="50"/>
  <c r="O44" i="48"/>
  <c r="Q5" i="48"/>
  <c r="R5" i="8" a="1"/>
  <c r="Q44" i="8"/>
  <c r="Q44" i="36"/>
  <c r="R5" i="36" a="1"/>
  <c r="Q5" i="27"/>
  <c r="O44" i="27"/>
  <c r="Q44" i="52"/>
  <c r="R5" i="52" a="1"/>
  <c r="R5" i="26" a="1"/>
  <c r="Q44" i="26"/>
  <c r="Q44" i="15"/>
  <c r="R5" i="15" a="1"/>
  <c r="R5" i="25" a="1"/>
  <c r="Q44" i="25"/>
  <c r="Q44" i="33"/>
  <c r="R5" i="33" a="1"/>
  <c r="O44" i="14"/>
  <c r="Q5" i="14"/>
  <c r="R5" i="19" a="1"/>
  <c r="Q44" i="19"/>
  <c r="R5" i="21" a="1"/>
  <c r="Q44" i="21"/>
  <c r="R5" i="43" a="1"/>
  <c r="Q44" i="43"/>
  <c r="R5" i="41" a="1"/>
  <c r="Q44" i="41"/>
  <c r="R5" i="40" a="1"/>
  <c r="Q44" i="40"/>
  <c r="R41" i="44"/>
  <c r="S41" i="44" s="1"/>
  <c r="R33" i="44"/>
  <c r="S33" i="44" s="1"/>
  <c r="R25" i="44"/>
  <c r="S25" i="44" s="1"/>
  <c r="R17" i="44"/>
  <c r="S17" i="44" s="1"/>
  <c r="R9" i="44"/>
  <c r="S9" i="44" s="1"/>
  <c r="R40" i="44"/>
  <c r="S40" i="44" s="1"/>
  <c r="R32" i="44"/>
  <c r="S32" i="44" s="1"/>
  <c r="R24" i="44"/>
  <c r="S24" i="44" s="1"/>
  <c r="R16" i="44"/>
  <c r="S16" i="44" s="1"/>
  <c r="R8" i="44"/>
  <c r="S8" i="44" s="1"/>
  <c r="R6" i="44"/>
  <c r="S6" i="44" s="1"/>
  <c r="R39" i="44"/>
  <c r="S39" i="44" s="1"/>
  <c r="R29" i="44"/>
  <c r="S29" i="44" s="1"/>
  <c r="R19" i="44"/>
  <c r="S19" i="44" s="1"/>
  <c r="R7" i="44"/>
  <c r="S7" i="44" s="1"/>
  <c r="R36" i="44"/>
  <c r="S36" i="44" s="1"/>
  <c r="R26" i="44"/>
  <c r="S26" i="44" s="1"/>
  <c r="R14" i="44"/>
  <c r="S14" i="44" s="1"/>
  <c r="R43" i="44"/>
  <c r="S43" i="44" s="1"/>
  <c r="R27" i="44"/>
  <c r="S27" i="44" s="1"/>
  <c r="R13" i="44"/>
  <c r="S13" i="44" s="1"/>
  <c r="R38" i="44"/>
  <c r="S38" i="44" s="1"/>
  <c r="R22" i="44"/>
  <c r="S22" i="44" s="1"/>
  <c r="R10" i="44"/>
  <c r="S10" i="44" s="1"/>
  <c r="R35" i="44"/>
  <c r="S35" i="44" s="1"/>
  <c r="R21" i="44"/>
  <c r="S21" i="44" s="1"/>
  <c r="R5" i="44"/>
  <c r="R30" i="44"/>
  <c r="S30" i="44" s="1"/>
  <c r="R18" i="44"/>
  <c r="S18" i="44" s="1"/>
  <c r="R15" i="44"/>
  <c r="S15" i="44" s="1"/>
  <c r="R28" i="44"/>
  <c r="S28" i="44" s="1"/>
  <c r="R31" i="44"/>
  <c r="S31" i="44" s="1"/>
  <c r="R42" i="44"/>
  <c r="S42" i="44" s="1"/>
  <c r="R12" i="44"/>
  <c r="S12" i="44" s="1"/>
  <c r="R37" i="44"/>
  <c r="S37" i="44" s="1"/>
  <c r="R20" i="44"/>
  <c r="S20" i="44" s="1"/>
  <c r="R11" i="44"/>
  <c r="S11" i="44" s="1"/>
  <c r="R23" i="44"/>
  <c r="S23" i="44" s="1"/>
  <c r="R34" i="44"/>
  <c r="S34" i="44" s="1"/>
  <c r="Q5" i="18"/>
  <c r="O44" i="18"/>
  <c r="O44" i="16"/>
  <c r="Q5" i="16"/>
  <c r="O44" i="13"/>
  <c r="Q5" i="13"/>
  <c r="Q44" i="23"/>
  <c r="R5" i="23" a="1"/>
  <c r="R5" i="39" a="1"/>
  <c r="Q44" i="39"/>
  <c r="Q44" i="38"/>
  <c r="R5" i="38" a="1"/>
  <c r="R5" i="37" a="1"/>
  <c r="Q44" i="37"/>
  <c r="R5" i="30" a="1"/>
  <c r="Q44" i="30"/>
  <c r="R5" i="20" a="1"/>
  <c r="Q44" i="20"/>
  <c r="R5" i="35" a="1"/>
  <c r="Q44" i="35"/>
  <c r="R5" i="32" a="1"/>
  <c r="Q44" i="32"/>
  <c r="R5" i="17" a="1"/>
  <c r="Q44" i="17"/>
  <c r="O44" i="49"/>
  <c r="Q5" i="49"/>
  <c r="Q44" i="49" l="1"/>
  <c r="R5" i="49" a="1"/>
  <c r="R37" i="38"/>
  <c r="S37" i="38" s="1"/>
  <c r="R29" i="38"/>
  <c r="S29" i="38" s="1"/>
  <c r="R21" i="38"/>
  <c r="S21" i="38" s="1"/>
  <c r="R13" i="38"/>
  <c r="S13" i="38" s="1"/>
  <c r="R5" i="38"/>
  <c r="R36" i="38"/>
  <c r="S36" i="38" s="1"/>
  <c r="R28" i="38"/>
  <c r="S28" i="38" s="1"/>
  <c r="R20" i="38"/>
  <c r="S20" i="38" s="1"/>
  <c r="R12" i="38"/>
  <c r="S12" i="38" s="1"/>
  <c r="R41" i="38"/>
  <c r="S41" i="38" s="1"/>
  <c r="R31" i="38"/>
  <c r="S31" i="38" s="1"/>
  <c r="R19" i="38"/>
  <c r="S19" i="38" s="1"/>
  <c r="R9" i="38"/>
  <c r="S9" i="38" s="1"/>
  <c r="R38" i="38"/>
  <c r="S38" i="38" s="1"/>
  <c r="R26" i="38"/>
  <c r="S26" i="38" s="1"/>
  <c r="R16" i="38"/>
  <c r="S16" i="38" s="1"/>
  <c r="R6" i="38"/>
  <c r="S6" i="38" s="1"/>
  <c r="R33" i="38"/>
  <c r="S33" i="38" s="1"/>
  <c r="R17" i="38"/>
  <c r="S17" i="38" s="1"/>
  <c r="R42" i="38"/>
  <c r="S42" i="38" s="1"/>
  <c r="R30" i="38"/>
  <c r="S30" i="38" s="1"/>
  <c r="R14" i="38"/>
  <c r="S14" i="38" s="1"/>
  <c r="R35" i="38"/>
  <c r="S35" i="38" s="1"/>
  <c r="R15" i="38"/>
  <c r="S15" i="38" s="1"/>
  <c r="R34" i="38"/>
  <c r="S34" i="38" s="1"/>
  <c r="R18" i="38"/>
  <c r="S18" i="38" s="1"/>
  <c r="R43" i="38"/>
  <c r="S43" i="38" s="1"/>
  <c r="R25" i="38"/>
  <c r="S25" i="38" s="1"/>
  <c r="R7" i="38"/>
  <c r="S7" i="38" s="1"/>
  <c r="R24" i="38"/>
  <c r="S24" i="38" s="1"/>
  <c r="R8" i="38"/>
  <c r="S8" i="38" s="1"/>
  <c r="R11" i="38"/>
  <c r="S11" i="38" s="1"/>
  <c r="R10" i="38"/>
  <c r="S10" i="38" s="1"/>
  <c r="R27" i="38"/>
  <c r="S27" i="38" s="1"/>
  <c r="R32" i="38"/>
  <c r="S32" i="38" s="1"/>
  <c r="R39" i="38"/>
  <c r="S39" i="38" s="1"/>
  <c r="R40" i="38"/>
  <c r="S40" i="38" s="1"/>
  <c r="R22" i="38"/>
  <c r="S22" i="38" s="1"/>
  <c r="R23" i="38"/>
  <c r="S23" i="38" s="1"/>
  <c r="R18" i="23"/>
  <c r="S18" i="23" s="1"/>
  <c r="R34" i="23"/>
  <c r="S34" i="23" s="1"/>
  <c r="R16" i="23"/>
  <c r="S16" i="23" s="1"/>
  <c r="R28" i="23"/>
  <c r="S28" i="23" s="1"/>
  <c r="R24" i="23"/>
  <c r="S24" i="23" s="1"/>
  <c r="R36" i="23"/>
  <c r="S36" i="23" s="1"/>
  <c r="R8" i="23"/>
  <c r="S8" i="23" s="1"/>
  <c r="R39" i="23"/>
  <c r="S39" i="23" s="1"/>
  <c r="R31" i="23"/>
  <c r="S31" i="23" s="1"/>
  <c r="R23" i="23"/>
  <c r="S23" i="23" s="1"/>
  <c r="R15" i="23"/>
  <c r="S15" i="23" s="1"/>
  <c r="R35" i="23"/>
  <c r="S35" i="23" s="1"/>
  <c r="R25" i="23"/>
  <c r="S25" i="23" s="1"/>
  <c r="R13" i="23"/>
  <c r="S13" i="23" s="1"/>
  <c r="R41" i="23"/>
  <c r="S41" i="23" s="1"/>
  <c r="R29" i="23"/>
  <c r="S29" i="23" s="1"/>
  <c r="R19" i="23"/>
  <c r="S19" i="23" s="1"/>
  <c r="R9" i="23"/>
  <c r="S9" i="23" s="1"/>
  <c r="R33" i="23"/>
  <c r="S33" i="23" s="1"/>
  <c r="R11" i="23"/>
  <c r="S11" i="23" s="1"/>
  <c r="R27" i="23"/>
  <c r="S27" i="23" s="1"/>
  <c r="R7" i="23"/>
  <c r="S7" i="23" s="1"/>
  <c r="R43" i="23"/>
  <c r="S43" i="23" s="1"/>
  <c r="R21" i="23"/>
  <c r="S21" i="23" s="1"/>
  <c r="R37" i="23"/>
  <c r="S37" i="23" s="1"/>
  <c r="R17" i="23"/>
  <c r="S17" i="23" s="1"/>
  <c r="R14" i="23"/>
  <c r="S14" i="23" s="1"/>
  <c r="R30" i="23"/>
  <c r="S30" i="23" s="1"/>
  <c r="R10" i="23"/>
  <c r="S10" i="23" s="1"/>
  <c r="R32" i="23"/>
  <c r="S32" i="23" s="1"/>
  <c r="R12" i="23"/>
  <c r="S12" i="23" s="1"/>
  <c r="R40" i="23"/>
  <c r="S40" i="23" s="1"/>
  <c r="R6" i="23"/>
  <c r="S6" i="23" s="1"/>
  <c r="R22" i="23"/>
  <c r="S22" i="23" s="1"/>
  <c r="R38" i="23"/>
  <c r="S38" i="23" s="1"/>
  <c r="R20" i="23"/>
  <c r="S20" i="23" s="1"/>
  <c r="R42" i="23"/>
  <c r="S42" i="23" s="1"/>
  <c r="R26" i="23"/>
  <c r="S26" i="23" s="1"/>
  <c r="R5" i="23"/>
  <c r="Q44" i="13"/>
  <c r="R5" i="13" a="1"/>
  <c r="R5" i="16" a="1"/>
  <c r="Q44" i="16"/>
  <c r="W34" i="44"/>
  <c r="U34" i="44"/>
  <c r="Y34" i="44"/>
  <c r="W11" i="44"/>
  <c r="Y11" i="44"/>
  <c r="U11" i="44"/>
  <c r="Y37" i="44"/>
  <c r="U37" i="44"/>
  <c r="W37" i="44"/>
  <c r="W42" i="44"/>
  <c r="Y42" i="44"/>
  <c r="U42" i="44"/>
  <c r="Y28" i="44"/>
  <c r="U28" i="44"/>
  <c r="W28" i="44"/>
  <c r="W18" i="44"/>
  <c r="Y18" i="44"/>
  <c r="U18" i="44"/>
  <c r="R44" i="44"/>
  <c r="S5" i="44"/>
  <c r="Y35" i="44"/>
  <c r="U35" i="44"/>
  <c r="W35" i="44"/>
  <c r="U22" i="44"/>
  <c r="Y22" i="44"/>
  <c r="W22" i="44"/>
  <c r="W13" i="44"/>
  <c r="U13" i="44"/>
  <c r="Y13" i="44"/>
  <c r="Y43" i="44"/>
  <c r="U43" i="44"/>
  <c r="W43" i="44"/>
  <c r="W26" i="44"/>
  <c r="Y26" i="44"/>
  <c r="U26" i="44"/>
  <c r="Y7" i="44"/>
  <c r="W7" i="44"/>
  <c r="U7" i="44"/>
  <c r="Y29" i="44"/>
  <c r="U29" i="44"/>
  <c r="W29" i="44"/>
  <c r="W6" i="44"/>
  <c r="Y6" i="44"/>
  <c r="U6" i="44"/>
  <c r="W16" i="44"/>
  <c r="Y16" i="44"/>
  <c r="U16" i="44"/>
  <c r="Y32" i="44"/>
  <c r="U32" i="44"/>
  <c r="W32" i="44"/>
  <c r="W9" i="44"/>
  <c r="U9" i="44"/>
  <c r="Y9" i="44"/>
  <c r="W25" i="44"/>
  <c r="Y25" i="44"/>
  <c r="U25" i="44"/>
  <c r="W41" i="44"/>
  <c r="Y41" i="44"/>
  <c r="U41" i="44"/>
  <c r="R36" i="40"/>
  <c r="S36" i="40" s="1"/>
  <c r="R28" i="40"/>
  <c r="S28" i="40" s="1"/>
  <c r="R20" i="40"/>
  <c r="S20" i="40" s="1"/>
  <c r="R12" i="40"/>
  <c r="S12" i="40" s="1"/>
  <c r="R35" i="40"/>
  <c r="S35" i="40" s="1"/>
  <c r="R25" i="40"/>
  <c r="S25" i="40" s="1"/>
  <c r="R15" i="40"/>
  <c r="S15" i="40" s="1"/>
  <c r="R42" i="40"/>
  <c r="S42" i="40" s="1"/>
  <c r="R32" i="40"/>
  <c r="S32" i="40" s="1"/>
  <c r="R22" i="40"/>
  <c r="S22" i="40" s="1"/>
  <c r="R10" i="40"/>
  <c r="S10" i="40" s="1"/>
  <c r="R39" i="40"/>
  <c r="S39" i="40" s="1"/>
  <c r="R23" i="40"/>
  <c r="S23" i="40" s="1"/>
  <c r="R9" i="40"/>
  <c r="S9" i="40" s="1"/>
  <c r="R34" i="40"/>
  <c r="S34" i="40" s="1"/>
  <c r="R18" i="40"/>
  <c r="S18" i="40" s="1"/>
  <c r="R43" i="40"/>
  <c r="S43" i="40" s="1"/>
  <c r="R31" i="40"/>
  <c r="S31" i="40" s="1"/>
  <c r="R17" i="40"/>
  <c r="S17" i="40" s="1"/>
  <c r="R40" i="40"/>
  <c r="S40" i="40" s="1"/>
  <c r="R26" i="40"/>
  <c r="S26" i="40" s="1"/>
  <c r="R14" i="40"/>
  <c r="S14" i="40" s="1"/>
  <c r="R27" i="40"/>
  <c r="S27" i="40" s="1"/>
  <c r="R38" i="40"/>
  <c r="S38" i="40" s="1"/>
  <c r="R8" i="40"/>
  <c r="S8" i="40" s="1"/>
  <c r="R41" i="40"/>
  <c r="S41" i="40" s="1"/>
  <c r="R11" i="40"/>
  <c r="S11" i="40" s="1"/>
  <c r="R24" i="40"/>
  <c r="S24" i="40" s="1"/>
  <c r="R19" i="40"/>
  <c r="S19" i="40" s="1"/>
  <c r="R30" i="40"/>
  <c r="S30" i="40" s="1"/>
  <c r="R7" i="40"/>
  <c r="S7" i="40" s="1"/>
  <c r="R16" i="40"/>
  <c r="S16" i="40" s="1"/>
  <c r="R33" i="40"/>
  <c r="S33" i="40" s="1"/>
  <c r="R37" i="40"/>
  <c r="S37" i="40" s="1"/>
  <c r="R21" i="40"/>
  <c r="S21" i="40" s="1"/>
  <c r="R5" i="40"/>
  <c r="R6" i="40"/>
  <c r="S6" i="40" s="1"/>
  <c r="R29" i="40"/>
  <c r="S29" i="40" s="1"/>
  <c r="R13" i="40"/>
  <c r="S13" i="40" s="1"/>
  <c r="R6" i="41"/>
  <c r="S6" i="41" s="1"/>
  <c r="R37" i="41"/>
  <c r="S37" i="41" s="1"/>
  <c r="R29" i="41"/>
  <c r="S29" i="41" s="1"/>
  <c r="R21" i="41"/>
  <c r="S21" i="41" s="1"/>
  <c r="R13" i="41"/>
  <c r="S13" i="41" s="1"/>
  <c r="R5" i="41"/>
  <c r="R36" i="41"/>
  <c r="S36" i="41" s="1"/>
  <c r="R28" i="41"/>
  <c r="S28" i="41" s="1"/>
  <c r="R20" i="41"/>
  <c r="S20" i="41" s="1"/>
  <c r="R12" i="41"/>
  <c r="S12" i="41" s="1"/>
  <c r="R43" i="41"/>
  <c r="S43" i="41" s="1"/>
  <c r="R33" i="41"/>
  <c r="S33" i="41" s="1"/>
  <c r="R23" i="41"/>
  <c r="S23" i="41" s="1"/>
  <c r="R11" i="41"/>
  <c r="S11" i="41" s="1"/>
  <c r="R40" i="41"/>
  <c r="S40" i="41" s="1"/>
  <c r="R30" i="41"/>
  <c r="S30" i="41" s="1"/>
  <c r="R18" i="41"/>
  <c r="S18" i="41" s="1"/>
  <c r="R8" i="41"/>
  <c r="S8" i="41" s="1"/>
  <c r="R41" i="41"/>
  <c r="S41" i="41" s="1"/>
  <c r="R27" i="41"/>
  <c r="S27" i="41" s="1"/>
  <c r="R15" i="41"/>
  <c r="S15" i="41" s="1"/>
  <c r="R38" i="41"/>
  <c r="S38" i="41" s="1"/>
  <c r="R24" i="41"/>
  <c r="S24" i="41" s="1"/>
  <c r="R10" i="41"/>
  <c r="S10" i="41" s="1"/>
  <c r="R35" i="41"/>
  <c r="S35" i="41" s="1"/>
  <c r="R19" i="41"/>
  <c r="S19" i="41" s="1"/>
  <c r="R7" i="41"/>
  <c r="S7" i="41" s="1"/>
  <c r="R32" i="41"/>
  <c r="S32" i="41" s="1"/>
  <c r="R16" i="41"/>
  <c r="S16" i="41" s="1"/>
  <c r="R17" i="41"/>
  <c r="S17" i="41" s="1"/>
  <c r="R26" i="41"/>
  <c r="S26" i="41" s="1"/>
  <c r="R31" i="41"/>
  <c r="S31" i="41" s="1"/>
  <c r="R42" i="41"/>
  <c r="S42" i="41" s="1"/>
  <c r="R14" i="41"/>
  <c r="S14" i="41" s="1"/>
  <c r="R39" i="41"/>
  <c r="S39" i="41" s="1"/>
  <c r="R22" i="41"/>
  <c r="S22" i="41" s="1"/>
  <c r="R9" i="41"/>
  <c r="S9" i="41" s="1"/>
  <c r="R25" i="41"/>
  <c r="S25" i="41" s="1"/>
  <c r="R34" i="41"/>
  <c r="S34" i="41" s="1"/>
  <c r="R25" i="43"/>
  <c r="S25" i="43" s="1"/>
  <c r="R36" i="43"/>
  <c r="S36" i="43" s="1"/>
  <c r="R14" i="43"/>
  <c r="S14" i="43" s="1"/>
  <c r="R6" i="43"/>
  <c r="S6" i="43" s="1"/>
  <c r="R39" i="43"/>
  <c r="S39" i="43" s="1"/>
  <c r="R13" i="43"/>
  <c r="S13" i="43" s="1"/>
  <c r="R24" i="43"/>
  <c r="S24" i="43" s="1"/>
  <c r="R8" i="43"/>
  <c r="S8" i="43" s="1"/>
  <c r="R40" i="43"/>
  <c r="S40" i="43" s="1"/>
  <c r="R29" i="43"/>
  <c r="S29" i="43" s="1"/>
  <c r="R22" i="43"/>
  <c r="S22" i="43" s="1"/>
  <c r="R30" i="43"/>
  <c r="S30" i="43" s="1"/>
  <c r="R15" i="43"/>
  <c r="S15" i="43" s="1"/>
  <c r="R12" i="43"/>
  <c r="S12" i="43" s="1"/>
  <c r="R43" i="43"/>
  <c r="S43" i="43" s="1"/>
  <c r="R27" i="43"/>
  <c r="S27" i="43" s="1"/>
  <c r="R11" i="43"/>
  <c r="S11" i="43" s="1"/>
  <c r="R34" i="43"/>
  <c r="S34" i="43" s="1"/>
  <c r="R18" i="43"/>
  <c r="S18" i="43" s="1"/>
  <c r="R41" i="43"/>
  <c r="S41" i="43" s="1"/>
  <c r="R21" i="43"/>
  <c r="S21" i="43" s="1"/>
  <c r="R38" i="43"/>
  <c r="S38" i="43" s="1"/>
  <c r="R16" i="43"/>
  <c r="S16" i="43" s="1"/>
  <c r="R23" i="43"/>
  <c r="S23" i="43" s="1"/>
  <c r="R32" i="43"/>
  <c r="S32" i="43" s="1"/>
  <c r="R33" i="43"/>
  <c r="S33" i="43" s="1"/>
  <c r="R5" i="43"/>
  <c r="R35" i="43"/>
  <c r="S35" i="43" s="1"/>
  <c r="R19" i="43"/>
  <c r="S19" i="43" s="1"/>
  <c r="R42" i="43"/>
  <c r="S42" i="43" s="1"/>
  <c r="R26" i="43"/>
  <c r="S26" i="43" s="1"/>
  <c r="R10" i="43"/>
  <c r="S10" i="43" s="1"/>
  <c r="R31" i="43"/>
  <c r="S31" i="43" s="1"/>
  <c r="R9" i="43"/>
  <c r="S9" i="43" s="1"/>
  <c r="R28" i="43"/>
  <c r="S28" i="43" s="1"/>
  <c r="R37" i="43"/>
  <c r="S37" i="43" s="1"/>
  <c r="R7" i="43"/>
  <c r="S7" i="43" s="1"/>
  <c r="R20" i="43"/>
  <c r="S20" i="43" s="1"/>
  <c r="R17" i="43"/>
  <c r="S17" i="43" s="1"/>
  <c r="R12" i="21"/>
  <c r="S12" i="21" s="1"/>
  <c r="R20" i="21"/>
  <c r="S20" i="21" s="1"/>
  <c r="R28" i="21"/>
  <c r="S28" i="21" s="1"/>
  <c r="R36" i="21"/>
  <c r="S36" i="21" s="1"/>
  <c r="R18" i="21"/>
  <c r="S18" i="21" s="1"/>
  <c r="R34" i="21"/>
  <c r="S34" i="21" s="1"/>
  <c r="R10" i="21"/>
  <c r="S10" i="21" s="1"/>
  <c r="R26" i="21"/>
  <c r="S26" i="21" s="1"/>
  <c r="R42" i="21"/>
  <c r="S42" i="21" s="1"/>
  <c r="R22" i="21"/>
  <c r="S22" i="21" s="1"/>
  <c r="R30" i="21"/>
  <c r="S30" i="21" s="1"/>
  <c r="R14" i="21"/>
  <c r="S14" i="21" s="1"/>
  <c r="R6" i="21"/>
  <c r="S6" i="21" s="1"/>
  <c r="R35" i="21"/>
  <c r="S35" i="21" s="1"/>
  <c r="R29" i="21"/>
  <c r="S29" i="21" s="1"/>
  <c r="R19" i="21"/>
  <c r="S19" i="21" s="1"/>
  <c r="R13" i="21"/>
  <c r="S13" i="21" s="1"/>
  <c r="R43" i="21"/>
  <c r="S43" i="21" s="1"/>
  <c r="R37" i="21"/>
  <c r="S37" i="21" s="1"/>
  <c r="R27" i="21"/>
  <c r="S27" i="21" s="1"/>
  <c r="R21" i="21"/>
  <c r="S21" i="21" s="1"/>
  <c r="R11" i="21"/>
  <c r="S11" i="21" s="1"/>
  <c r="R39" i="21"/>
  <c r="S39" i="21" s="1"/>
  <c r="R17" i="21"/>
  <c r="S17" i="21" s="1"/>
  <c r="R7" i="21"/>
  <c r="S7" i="21" s="1"/>
  <c r="R25" i="21"/>
  <c r="S25" i="21" s="1"/>
  <c r="R15" i="21"/>
  <c r="S15" i="21" s="1"/>
  <c r="R33" i="21"/>
  <c r="S33" i="21" s="1"/>
  <c r="R23" i="21"/>
  <c r="S23" i="21" s="1"/>
  <c r="R31" i="21"/>
  <c r="S31" i="21" s="1"/>
  <c r="R38" i="21"/>
  <c r="S38" i="21" s="1"/>
  <c r="R9" i="21"/>
  <c r="S9" i="21" s="1"/>
  <c r="R41" i="21"/>
  <c r="S41" i="21" s="1"/>
  <c r="R8" i="21"/>
  <c r="S8" i="21" s="1"/>
  <c r="R16" i="21"/>
  <c r="S16" i="21" s="1"/>
  <c r="R24" i="21"/>
  <c r="S24" i="21" s="1"/>
  <c r="R32" i="21"/>
  <c r="S32" i="21" s="1"/>
  <c r="R40" i="21"/>
  <c r="S40" i="21" s="1"/>
  <c r="R5" i="21"/>
  <c r="R20" i="19"/>
  <c r="S20" i="19" s="1"/>
  <c r="R36" i="19"/>
  <c r="S36" i="19" s="1"/>
  <c r="R12" i="19"/>
  <c r="S12" i="19" s="1"/>
  <c r="R28" i="19"/>
  <c r="S28" i="19" s="1"/>
  <c r="R8" i="19"/>
  <c r="S8" i="19" s="1"/>
  <c r="R40" i="19"/>
  <c r="S40" i="19" s="1"/>
  <c r="R16" i="19"/>
  <c r="S16" i="19" s="1"/>
  <c r="R32" i="19"/>
  <c r="S32" i="19" s="1"/>
  <c r="R24" i="19"/>
  <c r="S24" i="19" s="1"/>
  <c r="R37" i="19"/>
  <c r="S37" i="19" s="1"/>
  <c r="R29" i="19"/>
  <c r="S29" i="19" s="1"/>
  <c r="R21" i="19"/>
  <c r="S21" i="19" s="1"/>
  <c r="R13" i="19"/>
  <c r="S13" i="19" s="1"/>
  <c r="R7" i="19"/>
  <c r="S7" i="19" s="1"/>
  <c r="R39" i="19"/>
  <c r="S39" i="19" s="1"/>
  <c r="R27" i="19"/>
  <c r="S27" i="19" s="1"/>
  <c r="R17" i="19"/>
  <c r="S17" i="19" s="1"/>
  <c r="R43" i="19"/>
  <c r="S43" i="19" s="1"/>
  <c r="R33" i="19"/>
  <c r="S33" i="19" s="1"/>
  <c r="R23" i="19"/>
  <c r="S23" i="19" s="1"/>
  <c r="R11" i="19"/>
  <c r="S11" i="19" s="1"/>
  <c r="R35" i="19"/>
  <c r="S35" i="19" s="1"/>
  <c r="R15" i="19"/>
  <c r="S15" i="19" s="1"/>
  <c r="R31" i="19"/>
  <c r="S31" i="19" s="1"/>
  <c r="R9" i="19"/>
  <c r="S9" i="19" s="1"/>
  <c r="R25" i="19"/>
  <c r="S25" i="19" s="1"/>
  <c r="R41" i="19"/>
  <c r="S41" i="19" s="1"/>
  <c r="R19" i="19"/>
  <c r="S19" i="19" s="1"/>
  <c r="R10" i="19"/>
  <c r="S10" i="19" s="1"/>
  <c r="R18" i="19"/>
  <c r="S18" i="19" s="1"/>
  <c r="R26" i="19"/>
  <c r="S26" i="19" s="1"/>
  <c r="R34" i="19"/>
  <c r="S34" i="19" s="1"/>
  <c r="R42" i="19"/>
  <c r="S42" i="19" s="1"/>
  <c r="R6" i="19"/>
  <c r="S6" i="19" s="1"/>
  <c r="R14" i="19"/>
  <c r="S14" i="19" s="1"/>
  <c r="R22" i="19"/>
  <c r="S22" i="19" s="1"/>
  <c r="R30" i="19"/>
  <c r="S30" i="19" s="1"/>
  <c r="R38" i="19"/>
  <c r="S38" i="19" s="1"/>
  <c r="R5" i="19"/>
  <c r="R43" i="25"/>
  <c r="S43" i="25" s="1"/>
  <c r="R35" i="25"/>
  <c r="S35" i="25" s="1"/>
  <c r="R27" i="25"/>
  <c r="S27" i="25" s="1"/>
  <c r="R19" i="25"/>
  <c r="S19" i="25" s="1"/>
  <c r="R11" i="25"/>
  <c r="S11" i="25" s="1"/>
  <c r="R39" i="25"/>
  <c r="S39" i="25" s="1"/>
  <c r="R29" i="25"/>
  <c r="S29" i="25" s="1"/>
  <c r="R17" i="25"/>
  <c r="S17" i="25" s="1"/>
  <c r="R33" i="25"/>
  <c r="S33" i="25" s="1"/>
  <c r="R23" i="25"/>
  <c r="S23" i="25" s="1"/>
  <c r="R13" i="25"/>
  <c r="S13" i="25" s="1"/>
  <c r="R37" i="25"/>
  <c r="S37" i="25" s="1"/>
  <c r="R15" i="25"/>
  <c r="S15" i="25" s="1"/>
  <c r="R31" i="25"/>
  <c r="S31" i="25" s="1"/>
  <c r="R9" i="25"/>
  <c r="S9" i="25" s="1"/>
  <c r="R25" i="25"/>
  <c r="S25" i="25" s="1"/>
  <c r="R7" i="25"/>
  <c r="S7" i="25" s="1"/>
  <c r="R41" i="25"/>
  <c r="S41" i="25" s="1"/>
  <c r="R21" i="25"/>
  <c r="S21" i="25" s="1"/>
  <c r="R6" i="25"/>
  <c r="S6" i="25" s="1"/>
  <c r="R14" i="25"/>
  <c r="S14" i="25" s="1"/>
  <c r="R22" i="25"/>
  <c r="S22" i="25" s="1"/>
  <c r="R30" i="25"/>
  <c r="S30" i="25" s="1"/>
  <c r="R38" i="25"/>
  <c r="S38" i="25" s="1"/>
  <c r="R8" i="25"/>
  <c r="S8" i="25" s="1"/>
  <c r="R18" i="25"/>
  <c r="S18" i="25" s="1"/>
  <c r="R28" i="25"/>
  <c r="S28" i="25" s="1"/>
  <c r="R40" i="25"/>
  <c r="S40" i="25" s="1"/>
  <c r="R10" i="25"/>
  <c r="S10" i="25" s="1"/>
  <c r="R24" i="25"/>
  <c r="S24" i="25" s="1"/>
  <c r="R36" i="25"/>
  <c r="S36" i="25" s="1"/>
  <c r="R16" i="25"/>
  <c r="S16" i="25" s="1"/>
  <c r="R32" i="25"/>
  <c r="S32" i="25" s="1"/>
  <c r="R12" i="25"/>
  <c r="S12" i="25" s="1"/>
  <c r="R42" i="25"/>
  <c r="S42" i="25" s="1"/>
  <c r="R26" i="25"/>
  <c r="S26" i="25" s="1"/>
  <c r="R20" i="25"/>
  <c r="S20" i="25" s="1"/>
  <c r="R34" i="25"/>
  <c r="S34" i="25" s="1"/>
  <c r="R5" i="25"/>
  <c r="R10" i="26"/>
  <c r="S10" i="26" s="1"/>
  <c r="R18" i="26"/>
  <c r="S18" i="26" s="1"/>
  <c r="R26" i="26"/>
  <c r="S26" i="26" s="1"/>
  <c r="R34" i="26"/>
  <c r="S34" i="26" s="1"/>
  <c r="R42" i="26"/>
  <c r="S42" i="26" s="1"/>
  <c r="R12" i="26"/>
  <c r="S12" i="26" s="1"/>
  <c r="R22" i="26"/>
  <c r="S22" i="26" s="1"/>
  <c r="R32" i="26"/>
  <c r="S32" i="26" s="1"/>
  <c r="R6" i="26"/>
  <c r="S6" i="26" s="1"/>
  <c r="R16" i="26"/>
  <c r="S16" i="26" s="1"/>
  <c r="R28" i="26"/>
  <c r="S28" i="26" s="1"/>
  <c r="R38" i="26"/>
  <c r="S38" i="26" s="1"/>
  <c r="R5" i="26"/>
  <c r="R24" i="26"/>
  <c r="S24" i="26" s="1"/>
  <c r="R14" i="26"/>
  <c r="S14" i="26" s="1"/>
  <c r="R36" i="26"/>
  <c r="S36" i="26" s="1"/>
  <c r="R30" i="26"/>
  <c r="S30" i="26" s="1"/>
  <c r="R8" i="26"/>
  <c r="S8" i="26" s="1"/>
  <c r="R40" i="26"/>
  <c r="S40" i="26" s="1"/>
  <c r="R20" i="26"/>
  <c r="S20" i="26" s="1"/>
  <c r="R43" i="26"/>
  <c r="S43" i="26" s="1"/>
  <c r="R35" i="26"/>
  <c r="S35" i="26" s="1"/>
  <c r="R27" i="26"/>
  <c r="S27" i="26" s="1"/>
  <c r="R19" i="26"/>
  <c r="S19" i="26" s="1"/>
  <c r="R11" i="26"/>
  <c r="S11" i="26" s="1"/>
  <c r="R33" i="26"/>
  <c r="S33" i="26" s="1"/>
  <c r="R23" i="26"/>
  <c r="S23" i="26" s="1"/>
  <c r="R13" i="26"/>
  <c r="S13" i="26" s="1"/>
  <c r="R39" i="26"/>
  <c r="S39" i="26" s="1"/>
  <c r="R29" i="26"/>
  <c r="S29" i="26" s="1"/>
  <c r="R17" i="26"/>
  <c r="S17" i="26" s="1"/>
  <c r="R41" i="26"/>
  <c r="S41" i="26" s="1"/>
  <c r="R21" i="26"/>
  <c r="S21" i="26" s="1"/>
  <c r="R37" i="26"/>
  <c r="S37" i="26" s="1"/>
  <c r="R15" i="26"/>
  <c r="S15" i="26" s="1"/>
  <c r="R31" i="26"/>
  <c r="S31" i="26" s="1"/>
  <c r="R9" i="26"/>
  <c r="S9" i="26" s="1"/>
  <c r="R7" i="26"/>
  <c r="S7" i="26" s="1"/>
  <c r="R25" i="26"/>
  <c r="S25" i="26" s="1"/>
  <c r="R5" i="27" a="1"/>
  <c r="Q44" i="27"/>
  <c r="R7" i="8"/>
  <c r="S7" i="8" s="1"/>
  <c r="R6" i="8"/>
  <c r="S6" i="8" s="1"/>
  <c r="R9" i="8"/>
  <c r="S9" i="8" s="1"/>
  <c r="R12" i="8"/>
  <c r="S12" i="8" s="1"/>
  <c r="R14" i="8"/>
  <c r="S14" i="8" s="1"/>
  <c r="R17" i="8"/>
  <c r="S17" i="8" s="1"/>
  <c r="R20" i="8"/>
  <c r="S20" i="8" s="1"/>
  <c r="R22" i="8"/>
  <c r="S22" i="8" s="1"/>
  <c r="R25" i="8"/>
  <c r="S25" i="8" s="1"/>
  <c r="R28" i="8"/>
  <c r="S28" i="8" s="1"/>
  <c r="R30" i="8"/>
  <c r="S30" i="8" s="1"/>
  <c r="R33" i="8"/>
  <c r="S33" i="8" s="1"/>
  <c r="R36" i="8"/>
  <c r="S36" i="8" s="1"/>
  <c r="R38" i="8"/>
  <c r="S38" i="8" s="1"/>
  <c r="R41" i="8"/>
  <c r="S41" i="8" s="1"/>
  <c r="R5" i="8"/>
  <c r="R8" i="8"/>
  <c r="S8" i="8" s="1"/>
  <c r="R10" i="8"/>
  <c r="S10" i="8" s="1"/>
  <c r="R13" i="8"/>
  <c r="S13" i="8" s="1"/>
  <c r="R16" i="8"/>
  <c r="S16" i="8" s="1"/>
  <c r="R18" i="8"/>
  <c r="S18" i="8" s="1"/>
  <c r="R21" i="8"/>
  <c r="S21" i="8" s="1"/>
  <c r="R24" i="8"/>
  <c r="S24" i="8" s="1"/>
  <c r="R26" i="8"/>
  <c r="S26" i="8" s="1"/>
  <c r="R29" i="8"/>
  <c r="S29" i="8" s="1"/>
  <c r="R32" i="8"/>
  <c r="S32" i="8" s="1"/>
  <c r="R34" i="8"/>
  <c r="S34" i="8" s="1"/>
  <c r="R37" i="8"/>
  <c r="S37" i="8" s="1"/>
  <c r="R40" i="8"/>
  <c r="S40" i="8" s="1"/>
  <c r="R42" i="8"/>
  <c r="S42" i="8" s="1"/>
  <c r="R39" i="8"/>
  <c r="S39" i="8" s="1"/>
  <c r="R31" i="8"/>
  <c r="S31" i="8" s="1"/>
  <c r="R23" i="8"/>
  <c r="S23" i="8" s="1"/>
  <c r="R15" i="8"/>
  <c r="S15" i="8" s="1"/>
  <c r="R43" i="8"/>
  <c r="S43" i="8" s="1"/>
  <c r="R35" i="8"/>
  <c r="S35" i="8" s="1"/>
  <c r="R27" i="8"/>
  <c r="S27" i="8" s="1"/>
  <c r="R19" i="8"/>
  <c r="S19" i="8" s="1"/>
  <c r="R11" i="8"/>
  <c r="S11" i="8" s="1"/>
  <c r="R43" i="50"/>
  <c r="S43" i="50" s="1"/>
  <c r="R35" i="50"/>
  <c r="S35" i="50" s="1"/>
  <c r="R27" i="50"/>
  <c r="S27" i="50" s="1"/>
  <c r="R19" i="50"/>
  <c r="S19" i="50" s="1"/>
  <c r="R11" i="50"/>
  <c r="S11" i="50" s="1"/>
  <c r="R42" i="50"/>
  <c r="S42" i="50" s="1"/>
  <c r="R34" i="50"/>
  <c r="S34" i="50" s="1"/>
  <c r="R26" i="50"/>
  <c r="S26" i="50" s="1"/>
  <c r="R18" i="50"/>
  <c r="S18" i="50" s="1"/>
  <c r="R10" i="50"/>
  <c r="S10" i="50" s="1"/>
  <c r="R6" i="50"/>
  <c r="S6" i="50" s="1"/>
  <c r="R33" i="50"/>
  <c r="S33" i="50" s="1"/>
  <c r="R23" i="50"/>
  <c r="S23" i="50" s="1"/>
  <c r="R13" i="50"/>
  <c r="S13" i="50" s="1"/>
  <c r="R40" i="50"/>
  <c r="S40" i="50" s="1"/>
  <c r="R30" i="50"/>
  <c r="S30" i="50" s="1"/>
  <c r="R20" i="50"/>
  <c r="S20" i="50" s="1"/>
  <c r="R8" i="50"/>
  <c r="S8" i="50" s="1"/>
  <c r="R37" i="50"/>
  <c r="S37" i="50" s="1"/>
  <c r="R21" i="50"/>
  <c r="S21" i="50" s="1"/>
  <c r="R7" i="50"/>
  <c r="S7" i="50" s="1"/>
  <c r="R32" i="50"/>
  <c r="S32" i="50" s="1"/>
  <c r="R16" i="50"/>
  <c r="S16" i="50" s="1"/>
  <c r="R31" i="50"/>
  <c r="S31" i="50" s="1"/>
  <c r="R17" i="50"/>
  <c r="S17" i="50" s="1"/>
  <c r="R5" i="50"/>
  <c r="R28" i="50"/>
  <c r="S28" i="50" s="1"/>
  <c r="R25" i="50"/>
  <c r="S25" i="50" s="1"/>
  <c r="R39" i="50"/>
  <c r="S39" i="50" s="1"/>
  <c r="R22" i="50"/>
  <c r="S22" i="50" s="1"/>
  <c r="R29" i="50"/>
  <c r="S29" i="50" s="1"/>
  <c r="R41" i="50"/>
  <c r="S41" i="50" s="1"/>
  <c r="R15" i="50"/>
  <c r="S15" i="50" s="1"/>
  <c r="R14" i="50"/>
  <c r="S14" i="50" s="1"/>
  <c r="R36" i="50"/>
  <c r="S36" i="50" s="1"/>
  <c r="R9" i="50"/>
  <c r="S9" i="50" s="1"/>
  <c r="R38" i="50"/>
  <c r="S38" i="50" s="1"/>
  <c r="R12" i="50"/>
  <c r="S12" i="50" s="1"/>
  <c r="R24" i="50"/>
  <c r="S24" i="50" s="1"/>
  <c r="R36" i="29"/>
  <c r="S36" i="29" s="1"/>
  <c r="R16" i="29"/>
  <c r="S16" i="29" s="1"/>
  <c r="R41" i="29"/>
  <c r="S41" i="29" s="1"/>
  <c r="R33" i="29"/>
  <c r="S33" i="29" s="1"/>
  <c r="R25" i="29"/>
  <c r="S25" i="29" s="1"/>
  <c r="R17" i="29"/>
  <c r="S17" i="29" s="1"/>
  <c r="R9" i="29"/>
  <c r="S9" i="29" s="1"/>
  <c r="R39" i="29"/>
  <c r="S39" i="29" s="1"/>
  <c r="R29" i="29"/>
  <c r="S29" i="29" s="1"/>
  <c r="R19" i="29"/>
  <c r="S19" i="29" s="1"/>
  <c r="R35" i="29"/>
  <c r="S35" i="29" s="1"/>
  <c r="R23" i="29"/>
  <c r="S23" i="29" s="1"/>
  <c r="R13" i="29"/>
  <c r="S13" i="29" s="1"/>
  <c r="R37" i="29"/>
  <c r="S37" i="29" s="1"/>
  <c r="R15" i="29"/>
  <c r="S15" i="29" s="1"/>
  <c r="R31" i="29"/>
  <c r="S31" i="29" s="1"/>
  <c r="R11" i="29"/>
  <c r="S11" i="29" s="1"/>
  <c r="R27" i="29"/>
  <c r="S27" i="29" s="1"/>
  <c r="R7" i="29"/>
  <c r="S7" i="29" s="1"/>
  <c r="R43" i="29"/>
  <c r="S43" i="29" s="1"/>
  <c r="R21" i="29"/>
  <c r="S21" i="29" s="1"/>
  <c r="R6" i="29"/>
  <c r="S6" i="29" s="1"/>
  <c r="R14" i="29"/>
  <c r="S14" i="29" s="1"/>
  <c r="R22" i="29"/>
  <c r="S22" i="29" s="1"/>
  <c r="R30" i="29"/>
  <c r="S30" i="29" s="1"/>
  <c r="R38" i="29"/>
  <c r="S38" i="29" s="1"/>
  <c r="R8" i="29"/>
  <c r="S8" i="29" s="1"/>
  <c r="R18" i="29"/>
  <c r="S18" i="29" s="1"/>
  <c r="R28" i="29"/>
  <c r="S28" i="29" s="1"/>
  <c r="R40" i="29"/>
  <c r="S40" i="29" s="1"/>
  <c r="R12" i="29"/>
  <c r="S12" i="29" s="1"/>
  <c r="R24" i="29"/>
  <c r="S24" i="29" s="1"/>
  <c r="R34" i="29"/>
  <c r="S34" i="29" s="1"/>
  <c r="R20" i="29"/>
  <c r="S20" i="29" s="1"/>
  <c r="R42" i="29"/>
  <c r="S42" i="29" s="1"/>
  <c r="R10" i="29"/>
  <c r="S10" i="29" s="1"/>
  <c r="R32" i="29"/>
  <c r="S32" i="29" s="1"/>
  <c r="R26" i="29"/>
  <c r="S26" i="29" s="1"/>
  <c r="R5" i="29"/>
  <c r="R7" i="42"/>
  <c r="S7" i="42" s="1"/>
  <c r="R11" i="42"/>
  <c r="S11" i="42" s="1"/>
  <c r="R15" i="42"/>
  <c r="S15" i="42" s="1"/>
  <c r="R19" i="42"/>
  <c r="S19" i="42" s="1"/>
  <c r="R23" i="42"/>
  <c r="S23" i="42" s="1"/>
  <c r="R27" i="42"/>
  <c r="S27" i="42" s="1"/>
  <c r="R31" i="42"/>
  <c r="S31" i="42" s="1"/>
  <c r="R35" i="42"/>
  <c r="S35" i="42" s="1"/>
  <c r="R39" i="42"/>
  <c r="S39" i="42" s="1"/>
  <c r="R43" i="42"/>
  <c r="S43" i="42" s="1"/>
  <c r="R9" i="42"/>
  <c r="S9" i="42" s="1"/>
  <c r="R14" i="42"/>
  <c r="S14" i="42" s="1"/>
  <c r="R20" i="42"/>
  <c r="S20" i="42" s="1"/>
  <c r="R25" i="42"/>
  <c r="S25" i="42" s="1"/>
  <c r="R30" i="42"/>
  <c r="S30" i="42" s="1"/>
  <c r="R36" i="42"/>
  <c r="S36" i="42" s="1"/>
  <c r="R41" i="42"/>
  <c r="S41" i="42" s="1"/>
  <c r="R6" i="42"/>
  <c r="S6" i="42" s="1"/>
  <c r="R13" i="42"/>
  <c r="S13" i="42" s="1"/>
  <c r="R21" i="42"/>
  <c r="S21" i="42" s="1"/>
  <c r="R28" i="42"/>
  <c r="S28" i="42" s="1"/>
  <c r="R34" i="42"/>
  <c r="S34" i="42" s="1"/>
  <c r="R42" i="42"/>
  <c r="S42" i="42" s="1"/>
  <c r="R10" i="42"/>
  <c r="S10" i="42" s="1"/>
  <c r="R18" i="42"/>
  <c r="S18" i="42" s="1"/>
  <c r="R29" i="42"/>
  <c r="S29" i="42" s="1"/>
  <c r="R38" i="42"/>
  <c r="S38" i="42" s="1"/>
  <c r="R12" i="42"/>
  <c r="S12" i="42" s="1"/>
  <c r="R22" i="42"/>
  <c r="S22" i="42" s="1"/>
  <c r="R32" i="42"/>
  <c r="S32" i="42" s="1"/>
  <c r="R40" i="42"/>
  <c r="S40" i="42" s="1"/>
  <c r="R8" i="42"/>
  <c r="S8" i="42" s="1"/>
  <c r="R26" i="42"/>
  <c r="S26" i="42" s="1"/>
  <c r="R17" i="42"/>
  <c r="S17" i="42" s="1"/>
  <c r="R37" i="42"/>
  <c r="S37" i="42" s="1"/>
  <c r="R24" i="42"/>
  <c r="S24" i="42" s="1"/>
  <c r="R5" i="42"/>
  <c r="R33" i="42"/>
  <c r="S33" i="42" s="1"/>
  <c r="R16" i="42"/>
  <c r="S16" i="42" s="1"/>
  <c r="Y25" i="12"/>
  <c r="W25" i="12"/>
  <c r="U25" i="12"/>
  <c r="U31" i="12"/>
  <c r="W31" i="12"/>
  <c r="Y31" i="12"/>
  <c r="Y37" i="12"/>
  <c r="U37" i="12"/>
  <c r="W37" i="12"/>
  <c r="Y41" i="12"/>
  <c r="U41" i="12"/>
  <c r="W41" i="12"/>
  <c r="U29" i="12"/>
  <c r="W29" i="12"/>
  <c r="Y29" i="12"/>
  <c r="Y13" i="12"/>
  <c r="U13" i="12"/>
  <c r="W13" i="12"/>
  <c r="Y33" i="12"/>
  <c r="U33" i="12"/>
  <c r="W33" i="12"/>
  <c r="Y19" i="12"/>
  <c r="W19" i="12"/>
  <c r="U19" i="12"/>
  <c r="W35" i="12"/>
  <c r="Y35" i="12"/>
  <c r="U35" i="12"/>
  <c r="Y32" i="12"/>
  <c r="W32" i="12"/>
  <c r="U32" i="12"/>
  <c r="W40" i="12"/>
  <c r="U40" i="12"/>
  <c r="Y40" i="12"/>
  <c r="Y16" i="12"/>
  <c r="U16" i="12"/>
  <c r="W16" i="12"/>
  <c r="Y20" i="12"/>
  <c r="W20" i="12"/>
  <c r="U20" i="12"/>
  <c r="Y28" i="12"/>
  <c r="W28" i="12"/>
  <c r="U28" i="12"/>
  <c r="W38" i="12"/>
  <c r="U38" i="12"/>
  <c r="Y38" i="12"/>
  <c r="W22" i="12"/>
  <c r="U22" i="12"/>
  <c r="Y22" i="12"/>
  <c r="W6" i="12"/>
  <c r="Y6" i="12"/>
  <c r="U6" i="12"/>
  <c r="W34" i="12"/>
  <c r="Y34" i="12"/>
  <c r="U34" i="12"/>
  <c r="W18" i="12"/>
  <c r="U18" i="12"/>
  <c r="Y18" i="12"/>
  <c r="R10" i="22"/>
  <c r="S10" i="22" s="1"/>
  <c r="R18" i="22"/>
  <c r="S18" i="22" s="1"/>
  <c r="R26" i="22"/>
  <c r="S26" i="22" s="1"/>
  <c r="R34" i="22"/>
  <c r="S34" i="22" s="1"/>
  <c r="R42" i="22"/>
  <c r="S42" i="22" s="1"/>
  <c r="R12" i="22"/>
  <c r="S12" i="22" s="1"/>
  <c r="R22" i="22"/>
  <c r="S22" i="22" s="1"/>
  <c r="R32" i="22"/>
  <c r="S32" i="22" s="1"/>
  <c r="R6" i="22"/>
  <c r="S6" i="22" s="1"/>
  <c r="R16" i="22"/>
  <c r="S16" i="22" s="1"/>
  <c r="R28" i="22"/>
  <c r="S28" i="22" s="1"/>
  <c r="R38" i="22"/>
  <c r="S38" i="22" s="1"/>
  <c r="R14" i="22"/>
  <c r="S14" i="22" s="1"/>
  <c r="R36" i="22"/>
  <c r="S36" i="22" s="1"/>
  <c r="R5" i="22"/>
  <c r="R24" i="22"/>
  <c r="S24" i="22" s="1"/>
  <c r="R8" i="22"/>
  <c r="S8" i="22" s="1"/>
  <c r="R20" i="22"/>
  <c r="S20" i="22" s="1"/>
  <c r="R31" i="22"/>
  <c r="S31" i="22" s="1"/>
  <c r="R15" i="22"/>
  <c r="S15" i="22" s="1"/>
  <c r="R25" i="22"/>
  <c r="S25" i="22" s="1"/>
  <c r="R41" i="22"/>
  <c r="S41" i="22" s="1"/>
  <c r="R19" i="22"/>
  <c r="S19" i="22" s="1"/>
  <c r="R43" i="22"/>
  <c r="S43" i="22" s="1"/>
  <c r="R37" i="22"/>
  <c r="S37" i="22" s="1"/>
  <c r="R33" i="22"/>
  <c r="S33" i="22" s="1"/>
  <c r="R27" i="22"/>
  <c r="S27" i="22" s="1"/>
  <c r="R40" i="22"/>
  <c r="S40" i="22" s="1"/>
  <c r="R30" i="22"/>
  <c r="S30" i="22" s="1"/>
  <c r="R39" i="22"/>
  <c r="S39" i="22" s="1"/>
  <c r="R23" i="22"/>
  <c r="S23" i="22" s="1"/>
  <c r="R35" i="22"/>
  <c r="S35" i="22" s="1"/>
  <c r="R13" i="22"/>
  <c r="S13" i="22" s="1"/>
  <c r="R29" i="22"/>
  <c r="S29" i="22" s="1"/>
  <c r="R9" i="22"/>
  <c r="S9" i="22" s="1"/>
  <c r="R21" i="22"/>
  <c r="S21" i="22" s="1"/>
  <c r="R17" i="22"/>
  <c r="S17" i="22" s="1"/>
  <c r="R11" i="22"/>
  <c r="S11" i="22" s="1"/>
  <c r="R7" i="22"/>
  <c r="S7" i="22" s="1"/>
  <c r="R42" i="51"/>
  <c r="S42" i="51" s="1"/>
  <c r="R34" i="51"/>
  <c r="S34" i="51" s="1"/>
  <c r="R26" i="51"/>
  <c r="S26" i="51" s="1"/>
  <c r="R18" i="51"/>
  <c r="S18" i="51" s="1"/>
  <c r="R10" i="51"/>
  <c r="S10" i="51" s="1"/>
  <c r="R41" i="51"/>
  <c r="S41" i="51" s="1"/>
  <c r="R33" i="51"/>
  <c r="S33" i="51" s="1"/>
  <c r="R25" i="51"/>
  <c r="S25" i="51" s="1"/>
  <c r="R17" i="51"/>
  <c r="S17" i="51" s="1"/>
  <c r="R9" i="51"/>
  <c r="S9" i="51" s="1"/>
  <c r="R36" i="51"/>
  <c r="S36" i="51" s="1"/>
  <c r="R24" i="51"/>
  <c r="S24" i="51" s="1"/>
  <c r="R14" i="51"/>
  <c r="S14" i="51" s="1"/>
  <c r="R43" i="51"/>
  <c r="S43" i="51" s="1"/>
  <c r="R31" i="51"/>
  <c r="S31" i="51" s="1"/>
  <c r="R21" i="51"/>
  <c r="S21" i="51" s="1"/>
  <c r="R11" i="51"/>
  <c r="S11" i="51" s="1"/>
  <c r="R30" i="51"/>
  <c r="S30" i="51" s="1"/>
  <c r="R16" i="51"/>
  <c r="S16" i="51" s="1"/>
  <c r="R39" i="51"/>
  <c r="S39" i="51" s="1"/>
  <c r="R27" i="51"/>
  <c r="S27" i="51" s="1"/>
  <c r="R13" i="51"/>
  <c r="S13" i="51" s="1"/>
  <c r="R40" i="51"/>
  <c r="S40" i="51" s="1"/>
  <c r="R28" i="51"/>
  <c r="S28" i="51" s="1"/>
  <c r="R12" i="51"/>
  <c r="S12" i="51" s="1"/>
  <c r="R37" i="51"/>
  <c r="S37" i="51" s="1"/>
  <c r="R23" i="51"/>
  <c r="S23" i="51" s="1"/>
  <c r="R7" i="51"/>
  <c r="S7" i="51" s="1"/>
  <c r="R5" i="51"/>
  <c r="R32" i="51"/>
  <c r="S32" i="51" s="1"/>
  <c r="R15" i="51"/>
  <c r="S15" i="51" s="1"/>
  <c r="R29" i="51"/>
  <c r="S29" i="51" s="1"/>
  <c r="R19" i="51"/>
  <c r="S19" i="51" s="1"/>
  <c r="R22" i="51"/>
  <c r="S22" i="51" s="1"/>
  <c r="R6" i="51"/>
  <c r="S6" i="51" s="1"/>
  <c r="R20" i="51"/>
  <c r="S20" i="51" s="1"/>
  <c r="R38" i="51"/>
  <c r="S38" i="51" s="1"/>
  <c r="R8" i="51"/>
  <c r="S8" i="51" s="1"/>
  <c r="R35" i="51"/>
  <c r="S35" i="51" s="1"/>
  <c r="R20" i="17"/>
  <c r="S20" i="17" s="1"/>
  <c r="R36" i="17"/>
  <c r="S36" i="17" s="1"/>
  <c r="R32" i="17"/>
  <c r="S32" i="17" s="1"/>
  <c r="R8" i="17"/>
  <c r="S8" i="17" s="1"/>
  <c r="R40" i="17"/>
  <c r="S40" i="17" s="1"/>
  <c r="R24" i="17"/>
  <c r="S24" i="17" s="1"/>
  <c r="R16" i="17"/>
  <c r="S16" i="17" s="1"/>
  <c r="R43" i="17"/>
  <c r="S43" i="17" s="1"/>
  <c r="R35" i="17"/>
  <c r="S35" i="17" s="1"/>
  <c r="R27" i="17"/>
  <c r="S27" i="17" s="1"/>
  <c r="R19" i="17"/>
  <c r="S19" i="17" s="1"/>
  <c r="R11" i="17"/>
  <c r="S11" i="17" s="1"/>
  <c r="R41" i="17"/>
  <c r="S41" i="17" s="1"/>
  <c r="R31" i="17"/>
  <c r="S31" i="17" s="1"/>
  <c r="R21" i="17"/>
  <c r="S21" i="17" s="1"/>
  <c r="R9" i="17"/>
  <c r="S9" i="17" s="1"/>
  <c r="R37" i="17"/>
  <c r="S37" i="17" s="1"/>
  <c r="R25" i="17"/>
  <c r="S25" i="17" s="1"/>
  <c r="R15" i="17"/>
  <c r="S15" i="17" s="1"/>
  <c r="R7" i="17"/>
  <c r="S7" i="17" s="1"/>
  <c r="R39" i="17"/>
  <c r="S39" i="17" s="1"/>
  <c r="R17" i="17"/>
  <c r="S17" i="17" s="1"/>
  <c r="R33" i="17"/>
  <c r="S33" i="17" s="1"/>
  <c r="R13" i="17"/>
  <c r="S13" i="17" s="1"/>
  <c r="R29" i="17"/>
  <c r="S29" i="17" s="1"/>
  <c r="R23" i="17"/>
  <c r="S23" i="17" s="1"/>
  <c r="R18" i="17"/>
  <c r="S18" i="17" s="1"/>
  <c r="R34" i="17"/>
  <c r="S34" i="17" s="1"/>
  <c r="R6" i="17"/>
  <c r="S6" i="17" s="1"/>
  <c r="R22" i="17"/>
  <c r="S22" i="17" s="1"/>
  <c r="R38" i="17"/>
  <c r="S38" i="17" s="1"/>
  <c r="R28" i="17"/>
  <c r="S28" i="17" s="1"/>
  <c r="R10" i="17"/>
  <c r="S10" i="17" s="1"/>
  <c r="R26" i="17"/>
  <c r="S26" i="17" s="1"/>
  <c r="R42" i="17"/>
  <c r="S42" i="17" s="1"/>
  <c r="R14" i="17"/>
  <c r="S14" i="17" s="1"/>
  <c r="R30" i="17"/>
  <c r="S30" i="17" s="1"/>
  <c r="R12" i="17"/>
  <c r="S12" i="17" s="1"/>
  <c r="R5" i="17"/>
  <c r="R5" i="32"/>
  <c r="R12" i="32"/>
  <c r="S12" i="32" s="1"/>
  <c r="R20" i="32"/>
  <c r="S20" i="32" s="1"/>
  <c r="R28" i="32"/>
  <c r="S28" i="32" s="1"/>
  <c r="R36" i="32"/>
  <c r="S36" i="32" s="1"/>
  <c r="R10" i="32"/>
  <c r="S10" i="32" s="1"/>
  <c r="R22" i="32"/>
  <c r="S22" i="32" s="1"/>
  <c r="R32" i="32"/>
  <c r="S32" i="32" s="1"/>
  <c r="R42" i="32"/>
  <c r="S42" i="32" s="1"/>
  <c r="R16" i="32"/>
  <c r="S16" i="32" s="1"/>
  <c r="R30" i="32"/>
  <c r="S30" i="32" s="1"/>
  <c r="R6" i="32"/>
  <c r="S6" i="32" s="1"/>
  <c r="R24" i="32"/>
  <c r="S24" i="32" s="1"/>
  <c r="R40" i="32"/>
  <c r="S40" i="32" s="1"/>
  <c r="R14" i="32"/>
  <c r="S14" i="32" s="1"/>
  <c r="R34" i="32"/>
  <c r="S34" i="32" s="1"/>
  <c r="R8" i="32"/>
  <c r="S8" i="32" s="1"/>
  <c r="R26" i="32"/>
  <c r="S26" i="32" s="1"/>
  <c r="R18" i="32"/>
  <c r="S18" i="32" s="1"/>
  <c r="R38" i="32"/>
  <c r="S38" i="32" s="1"/>
  <c r="R39" i="32"/>
  <c r="S39" i="32" s="1"/>
  <c r="R31" i="32"/>
  <c r="S31" i="32" s="1"/>
  <c r="R23" i="32"/>
  <c r="S23" i="32" s="1"/>
  <c r="R15" i="32"/>
  <c r="S15" i="32" s="1"/>
  <c r="R41" i="32"/>
  <c r="S41" i="32" s="1"/>
  <c r="R29" i="32"/>
  <c r="S29" i="32" s="1"/>
  <c r="R19" i="32"/>
  <c r="S19" i="32" s="1"/>
  <c r="R9" i="32"/>
  <c r="S9" i="32" s="1"/>
  <c r="R35" i="32"/>
  <c r="S35" i="32" s="1"/>
  <c r="R25" i="32"/>
  <c r="S25" i="32" s="1"/>
  <c r="R13" i="32"/>
  <c r="S13" i="32" s="1"/>
  <c r="R27" i="32"/>
  <c r="S27" i="32" s="1"/>
  <c r="R7" i="32"/>
  <c r="S7" i="32" s="1"/>
  <c r="R43" i="32"/>
  <c r="S43" i="32" s="1"/>
  <c r="R21" i="32"/>
  <c r="S21" i="32" s="1"/>
  <c r="R37" i="32"/>
  <c r="S37" i="32" s="1"/>
  <c r="R17" i="32"/>
  <c r="S17" i="32" s="1"/>
  <c r="R11" i="32"/>
  <c r="S11" i="32" s="1"/>
  <c r="R33" i="32"/>
  <c r="S33" i="32" s="1"/>
  <c r="R41" i="35"/>
  <c r="S41" i="35" s="1"/>
  <c r="R33" i="35"/>
  <c r="S33" i="35" s="1"/>
  <c r="R25" i="35"/>
  <c r="S25" i="35" s="1"/>
  <c r="R17" i="35"/>
  <c r="S17" i="35" s="1"/>
  <c r="R9" i="35"/>
  <c r="S9" i="35" s="1"/>
  <c r="R37" i="35"/>
  <c r="S37" i="35" s="1"/>
  <c r="R29" i="35"/>
  <c r="S29" i="35" s="1"/>
  <c r="R21" i="35"/>
  <c r="S21" i="35" s="1"/>
  <c r="R13" i="35"/>
  <c r="S13" i="35" s="1"/>
  <c r="R7" i="35"/>
  <c r="S7" i="35" s="1"/>
  <c r="R43" i="35"/>
  <c r="S43" i="35" s="1"/>
  <c r="R27" i="35"/>
  <c r="S27" i="35" s="1"/>
  <c r="R11" i="35"/>
  <c r="S11" i="35" s="1"/>
  <c r="R22" i="35"/>
  <c r="S22" i="35" s="1"/>
  <c r="R35" i="35"/>
  <c r="S35" i="35" s="1"/>
  <c r="R19" i="35"/>
  <c r="S19" i="35" s="1"/>
  <c r="R23" i="35"/>
  <c r="S23" i="35" s="1"/>
  <c r="R15" i="35"/>
  <c r="S15" i="35" s="1"/>
  <c r="R39" i="35"/>
  <c r="S39" i="35" s="1"/>
  <c r="R31" i="35"/>
  <c r="S31" i="35" s="1"/>
  <c r="R8" i="35"/>
  <c r="S8" i="35" s="1"/>
  <c r="R16" i="35"/>
  <c r="S16" i="35" s="1"/>
  <c r="R24" i="35"/>
  <c r="S24" i="35" s="1"/>
  <c r="R32" i="35"/>
  <c r="S32" i="35" s="1"/>
  <c r="R40" i="35"/>
  <c r="S40" i="35" s="1"/>
  <c r="R6" i="35"/>
  <c r="S6" i="35" s="1"/>
  <c r="R18" i="35"/>
  <c r="S18" i="35" s="1"/>
  <c r="R28" i="35"/>
  <c r="S28" i="35" s="1"/>
  <c r="R38" i="35"/>
  <c r="S38" i="35" s="1"/>
  <c r="R12" i="35"/>
  <c r="S12" i="35" s="1"/>
  <c r="R26" i="35"/>
  <c r="S26" i="35" s="1"/>
  <c r="R42" i="35"/>
  <c r="S42" i="35" s="1"/>
  <c r="R10" i="35"/>
  <c r="S10" i="35" s="1"/>
  <c r="R30" i="35"/>
  <c r="S30" i="35" s="1"/>
  <c r="R20" i="35"/>
  <c r="S20" i="35" s="1"/>
  <c r="R36" i="35"/>
  <c r="S36" i="35" s="1"/>
  <c r="R34" i="35"/>
  <c r="S34" i="35" s="1"/>
  <c r="R14" i="35"/>
  <c r="S14" i="35" s="1"/>
  <c r="R5" i="35"/>
  <c r="R36" i="20"/>
  <c r="S36" i="20" s="1"/>
  <c r="R20" i="20"/>
  <c r="S20" i="20" s="1"/>
  <c r="R12" i="20"/>
  <c r="S12" i="20" s="1"/>
  <c r="R37" i="20"/>
  <c r="S37" i="20" s="1"/>
  <c r="R29" i="20"/>
  <c r="S29" i="20" s="1"/>
  <c r="R21" i="20"/>
  <c r="S21" i="20" s="1"/>
  <c r="R13" i="20"/>
  <c r="S13" i="20" s="1"/>
  <c r="R7" i="20"/>
  <c r="S7" i="20" s="1"/>
  <c r="R39" i="20"/>
  <c r="S39" i="20" s="1"/>
  <c r="R27" i="20"/>
  <c r="S27" i="20" s="1"/>
  <c r="R17" i="20"/>
  <c r="S17" i="20" s="1"/>
  <c r="R43" i="20"/>
  <c r="S43" i="20" s="1"/>
  <c r="R33" i="20"/>
  <c r="S33" i="20" s="1"/>
  <c r="R23" i="20"/>
  <c r="S23" i="20" s="1"/>
  <c r="R11" i="20"/>
  <c r="S11" i="20" s="1"/>
  <c r="R25" i="20"/>
  <c r="S25" i="20" s="1"/>
  <c r="R41" i="20"/>
  <c r="S41" i="20" s="1"/>
  <c r="R19" i="20"/>
  <c r="S19" i="20" s="1"/>
  <c r="R35" i="20"/>
  <c r="S35" i="20" s="1"/>
  <c r="R15" i="20"/>
  <c r="S15" i="20" s="1"/>
  <c r="R9" i="20"/>
  <c r="S9" i="20" s="1"/>
  <c r="R31" i="20"/>
  <c r="S31" i="20" s="1"/>
  <c r="R6" i="20"/>
  <c r="S6" i="20" s="1"/>
  <c r="R14" i="20"/>
  <c r="S14" i="20" s="1"/>
  <c r="R22" i="20"/>
  <c r="S22" i="20" s="1"/>
  <c r="R30" i="20"/>
  <c r="S30" i="20" s="1"/>
  <c r="R38" i="20"/>
  <c r="S38" i="20" s="1"/>
  <c r="R10" i="20"/>
  <c r="S10" i="20" s="1"/>
  <c r="R18" i="20"/>
  <c r="S18" i="20" s="1"/>
  <c r="R26" i="20"/>
  <c r="S26" i="20" s="1"/>
  <c r="R34" i="20"/>
  <c r="S34" i="20" s="1"/>
  <c r="R42" i="20"/>
  <c r="S42" i="20" s="1"/>
  <c r="R8" i="20"/>
  <c r="S8" i="20" s="1"/>
  <c r="R24" i="20"/>
  <c r="S24" i="20" s="1"/>
  <c r="R40" i="20"/>
  <c r="S40" i="20" s="1"/>
  <c r="R16" i="20"/>
  <c r="S16" i="20" s="1"/>
  <c r="R32" i="20"/>
  <c r="S32" i="20" s="1"/>
  <c r="R28" i="20"/>
  <c r="S28" i="20" s="1"/>
  <c r="R5" i="20"/>
  <c r="R5" i="30"/>
  <c r="S5" i="30" s="1"/>
  <c r="R12" i="30"/>
  <c r="S12" i="30" s="1"/>
  <c r="R20" i="30"/>
  <c r="S20" i="30" s="1"/>
  <c r="R28" i="30"/>
  <c r="S28" i="30" s="1"/>
  <c r="R36" i="30"/>
  <c r="S36" i="30" s="1"/>
  <c r="R6" i="30"/>
  <c r="S6" i="30" s="1"/>
  <c r="R16" i="30"/>
  <c r="S16" i="30" s="1"/>
  <c r="R26" i="30"/>
  <c r="S26" i="30" s="1"/>
  <c r="R38" i="30"/>
  <c r="S38" i="30" s="1"/>
  <c r="R8" i="30"/>
  <c r="S8" i="30" s="1"/>
  <c r="R22" i="30"/>
  <c r="S22" i="30" s="1"/>
  <c r="R34" i="30"/>
  <c r="S34" i="30" s="1"/>
  <c r="R14" i="30"/>
  <c r="S14" i="30" s="1"/>
  <c r="R30" i="30"/>
  <c r="S30" i="30" s="1"/>
  <c r="R42" i="30"/>
  <c r="S42" i="30" s="1"/>
  <c r="R24" i="30"/>
  <c r="S24" i="30" s="1"/>
  <c r="R10" i="30"/>
  <c r="S10" i="30" s="1"/>
  <c r="R40" i="30"/>
  <c r="S40" i="30" s="1"/>
  <c r="R32" i="30"/>
  <c r="S32" i="30" s="1"/>
  <c r="R18" i="30"/>
  <c r="S18" i="30" s="1"/>
  <c r="R41" i="30"/>
  <c r="S41" i="30" s="1"/>
  <c r="R33" i="30"/>
  <c r="S33" i="30" s="1"/>
  <c r="R25" i="30"/>
  <c r="S25" i="30" s="1"/>
  <c r="R17" i="30"/>
  <c r="S17" i="30" s="1"/>
  <c r="R9" i="30"/>
  <c r="S9" i="30" s="1"/>
  <c r="R39" i="30"/>
  <c r="S39" i="30" s="1"/>
  <c r="R29" i="30"/>
  <c r="S29" i="30" s="1"/>
  <c r="R19" i="30"/>
  <c r="S19" i="30" s="1"/>
  <c r="R7" i="30"/>
  <c r="R35" i="30"/>
  <c r="S35" i="30" s="1"/>
  <c r="R13" i="30"/>
  <c r="S13" i="30" s="1"/>
  <c r="R43" i="30"/>
  <c r="S43" i="30" s="1"/>
  <c r="R37" i="30"/>
  <c r="S37" i="30" s="1"/>
  <c r="R31" i="30"/>
  <c r="S31" i="30" s="1"/>
  <c r="R23" i="30"/>
  <c r="S23" i="30" s="1"/>
  <c r="R27" i="30"/>
  <c r="S27" i="30" s="1"/>
  <c r="R21" i="30"/>
  <c r="S21" i="30" s="1"/>
  <c r="R15" i="30"/>
  <c r="S15" i="30" s="1"/>
  <c r="R11" i="30"/>
  <c r="S11" i="30" s="1"/>
  <c r="R36" i="37"/>
  <c r="S36" i="37" s="1"/>
  <c r="R28" i="37"/>
  <c r="S28" i="37" s="1"/>
  <c r="R20" i="37"/>
  <c r="S20" i="37" s="1"/>
  <c r="R12" i="37"/>
  <c r="S12" i="37" s="1"/>
  <c r="R43" i="37"/>
  <c r="S43" i="37" s="1"/>
  <c r="R35" i="37"/>
  <c r="S35" i="37" s="1"/>
  <c r="R27" i="37"/>
  <c r="S27" i="37" s="1"/>
  <c r="R19" i="37"/>
  <c r="S19" i="37" s="1"/>
  <c r="R11" i="37"/>
  <c r="S11" i="37" s="1"/>
  <c r="R42" i="37"/>
  <c r="S42" i="37" s="1"/>
  <c r="R32" i="37"/>
  <c r="S32" i="37" s="1"/>
  <c r="R22" i="37"/>
  <c r="S22" i="37" s="1"/>
  <c r="R10" i="37"/>
  <c r="S10" i="37" s="1"/>
  <c r="R39" i="37"/>
  <c r="S39" i="37" s="1"/>
  <c r="R29" i="37"/>
  <c r="S29" i="37" s="1"/>
  <c r="R17" i="37"/>
  <c r="S17" i="37" s="1"/>
  <c r="R7" i="37"/>
  <c r="S7" i="37" s="1"/>
  <c r="R40" i="37"/>
  <c r="S40" i="37" s="1"/>
  <c r="R26" i="37"/>
  <c r="S26" i="37" s="1"/>
  <c r="R14" i="37"/>
  <c r="S14" i="37" s="1"/>
  <c r="R37" i="37"/>
  <c r="S37" i="37" s="1"/>
  <c r="R23" i="37"/>
  <c r="S23" i="37" s="1"/>
  <c r="R9" i="37"/>
  <c r="S9" i="37" s="1"/>
  <c r="R34" i="37"/>
  <c r="S34" i="37" s="1"/>
  <c r="R16" i="37"/>
  <c r="S16" i="37" s="1"/>
  <c r="R33" i="37"/>
  <c r="S33" i="37" s="1"/>
  <c r="R15" i="37"/>
  <c r="S15" i="37" s="1"/>
  <c r="R24" i="37"/>
  <c r="S24" i="37" s="1"/>
  <c r="R6" i="37"/>
  <c r="S6" i="37" s="1"/>
  <c r="R25" i="37"/>
  <c r="S25" i="37" s="1"/>
  <c r="R8" i="37"/>
  <c r="S8" i="37" s="1"/>
  <c r="R13" i="37"/>
  <c r="S13" i="37" s="1"/>
  <c r="R30" i="37"/>
  <c r="S30" i="37" s="1"/>
  <c r="R31" i="37"/>
  <c r="S31" i="37" s="1"/>
  <c r="R38" i="37"/>
  <c r="S38" i="37" s="1"/>
  <c r="R41" i="37"/>
  <c r="S41" i="37" s="1"/>
  <c r="R5" i="37"/>
  <c r="R21" i="37"/>
  <c r="S21" i="37" s="1"/>
  <c r="R18" i="37"/>
  <c r="S18" i="37" s="1"/>
  <c r="R37" i="39"/>
  <c r="S37" i="39" s="1"/>
  <c r="R29" i="39"/>
  <c r="S29" i="39" s="1"/>
  <c r="R21" i="39"/>
  <c r="S21" i="39" s="1"/>
  <c r="R13" i="39"/>
  <c r="S13" i="39" s="1"/>
  <c r="R5" i="39"/>
  <c r="R36" i="39"/>
  <c r="S36" i="39" s="1"/>
  <c r="R28" i="39"/>
  <c r="S28" i="39" s="1"/>
  <c r="R20" i="39"/>
  <c r="S20" i="39" s="1"/>
  <c r="R12" i="39"/>
  <c r="S12" i="39" s="1"/>
  <c r="R39" i="39"/>
  <c r="S39" i="39" s="1"/>
  <c r="R27" i="39"/>
  <c r="S27" i="39" s="1"/>
  <c r="R17" i="39"/>
  <c r="S17" i="39" s="1"/>
  <c r="R7" i="39"/>
  <c r="S7" i="39" s="1"/>
  <c r="R34" i="39"/>
  <c r="S34" i="39" s="1"/>
  <c r="R24" i="39"/>
  <c r="S24" i="39" s="1"/>
  <c r="R14" i="39"/>
  <c r="S14" i="39" s="1"/>
  <c r="R35" i="39"/>
  <c r="S35" i="39" s="1"/>
  <c r="R23" i="39"/>
  <c r="S23" i="39" s="1"/>
  <c r="R9" i="39"/>
  <c r="S9" i="39" s="1"/>
  <c r="R32" i="39"/>
  <c r="S32" i="39" s="1"/>
  <c r="R18" i="39"/>
  <c r="S18" i="39" s="1"/>
  <c r="R6" i="39"/>
  <c r="S6" i="39" s="1"/>
  <c r="R33" i="39"/>
  <c r="S33" i="39" s="1"/>
  <c r="R15" i="39"/>
  <c r="S15" i="39" s="1"/>
  <c r="R38" i="39"/>
  <c r="S38" i="39" s="1"/>
  <c r="R16" i="39"/>
  <c r="S16" i="39" s="1"/>
  <c r="R43" i="39"/>
  <c r="S43" i="39" s="1"/>
  <c r="R25" i="39"/>
  <c r="S25" i="39" s="1"/>
  <c r="R42" i="39"/>
  <c r="S42" i="39" s="1"/>
  <c r="R26" i="39"/>
  <c r="S26" i="39" s="1"/>
  <c r="R8" i="39"/>
  <c r="S8" i="39" s="1"/>
  <c r="R11" i="39"/>
  <c r="S11" i="39" s="1"/>
  <c r="R10" i="39"/>
  <c r="S10" i="39" s="1"/>
  <c r="R31" i="39"/>
  <c r="S31" i="39" s="1"/>
  <c r="R30" i="39"/>
  <c r="S30" i="39" s="1"/>
  <c r="R41" i="39"/>
  <c r="S41" i="39" s="1"/>
  <c r="R40" i="39"/>
  <c r="S40" i="39" s="1"/>
  <c r="R22" i="39"/>
  <c r="S22" i="39" s="1"/>
  <c r="R19" i="39"/>
  <c r="S19" i="39" s="1"/>
  <c r="R5" i="18" a="1"/>
  <c r="Q44" i="18"/>
  <c r="W23" i="44"/>
  <c r="U23" i="44"/>
  <c r="Y23" i="44"/>
  <c r="Y20" i="44"/>
  <c r="W20" i="44"/>
  <c r="U20" i="44"/>
  <c r="Y12" i="44"/>
  <c r="U12" i="44"/>
  <c r="W12" i="44"/>
  <c r="W31" i="44"/>
  <c r="U31" i="44"/>
  <c r="Y31" i="44"/>
  <c r="W15" i="44"/>
  <c r="Y15" i="44"/>
  <c r="U15" i="44"/>
  <c r="Y30" i="44"/>
  <c r="U30" i="44"/>
  <c r="W30" i="44"/>
  <c r="W21" i="44"/>
  <c r="U21" i="44"/>
  <c r="Y21" i="44"/>
  <c r="Y10" i="44"/>
  <c r="U10" i="44"/>
  <c r="W10" i="44"/>
  <c r="W38" i="44"/>
  <c r="U38" i="44"/>
  <c r="Y38" i="44"/>
  <c r="Y27" i="44"/>
  <c r="W27" i="44"/>
  <c r="U27" i="44"/>
  <c r="W14" i="44"/>
  <c r="U14" i="44"/>
  <c r="Y14" i="44"/>
  <c r="W36" i="44"/>
  <c r="U36" i="44"/>
  <c r="Y36" i="44"/>
  <c r="W19" i="44"/>
  <c r="Y19" i="44"/>
  <c r="U19" i="44"/>
  <c r="W39" i="44"/>
  <c r="U39" i="44"/>
  <c r="Y39" i="44"/>
  <c r="Y8" i="44"/>
  <c r="W8" i="44"/>
  <c r="U8" i="44"/>
  <c r="Y24" i="44"/>
  <c r="U24" i="44"/>
  <c r="W24" i="44"/>
  <c r="U40" i="44"/>
  <c r="W40" i="44"/>
  <c r="Y40" i="44"/>
  <c r="W17" i="44"/>
  <c r="Y17" i="44"/>
  <c r="U17" i="44"/>
  <c r="Y33" i="44"/>
  <c r="U33" i="44"/>
  <c r="W33" i="44"/>
  <c r="Q44" i="14"/>
  <c r="R5" i="14" a="1"/>
  <c r="R8" i="33"/>
  <c r="S8" i="33" s="1"/>
  <c r="R16" i="33"/>
  <c r="S16" i="33" s="1"/>
  <c r="R24" i="33"/>
  <c r="S24" i="33" s="1"/>
  <c r="R32" i="33"/>
  <c r="S32" i="33" s="1"/>
  <c r="R40" i="33"/>
  <c r="S40" i="33" s="1"/>
  <c r="R10" i="33"/>
  <c r="S10" i="33" s="1"/>
  <c r="R20" i="33"/>
  <c r="S20" i="33" s="1"/>
  <c r="R30" i="33"/>
  <c r="S30" i="33" s="1"/>
  <c r="R42" i="33"/>
  <c r="S42" i="33" s="1"/>
  <c r="R14" i="33"/>
  <c r="S14" i="33" s="1"/>
  <c r="R28" i="33"/>
  <c r="S28" i="33" s="1"/>
  <c r="R12" i="33"/>
  <c r="S12" i="33" s="1"/>
  <c r="R34" i="33"/>
  <c r="S34" i="33" s="1"/>
  <c r="R5" i="33"/>
  <c r="R22" i="33"/>
  <c r="S22" i="33" s="1"/>
  <c r="R38" i="33"/>
  <c r="S38" i="33" s="1"/>
  <c r="R18" i="33"/>
  <c r="S18" i="33" s="1"/>
  <c r="R36" i="33"/>
  <c r="S36" i="33" s="1"/>
  <c r="R26" i="33"/>
  <c r="S26" i="33" s="1"/>
  <c r="R6" i="33"/>
  <c r="S6" i="33" s="1"/>
  <c r="R39" i="33"/>
  <c r="S39" i="33" s="1"/>
  <c r="R31" i="33"/>
  <c r="S31" i="33" s="1"/>
  <c r="R23" i="33"/>
  <c r="S23" i="33" s="1"/>
  <c r="R15" i="33"/>
  <c r="S15" i="33" s="1"/>
  <c r="R7" i="33"/>
  <c r="S7" i="33" s="1"/>
  <c r="R41" i="33"/>
  <c r="S41" i="33" s="1"/>
  <c r="R29" i="33"/>
  <c r="S29" i="33" s="1"/>
  <c r="R19" i="33"/>
  <c r="S19" i="33" s="1"/>
  <c r="R9" i="33"/>
  <c r="S9" i="33" s="1"/>
  <c r="R35" i="33"/>
  <c r="S35" i="33" s="1"/>
  <c r="R25" i="33"/>
  <c r="S25" i="33" s="1"/>
  <c r="R13" i="33"/>
  <c r="S13" i="33" s="1"/>
  <c r="R37" i="33"/>
  <c r="S37" i="33" s="1"/>
  <c r="R17" i="33"/>
  <c r="S17" i="33" s="1"/>
  <c r="R33" i="33"/>
  <c r="S33" i="33" s="1"/>
  <c r="R11" i="33"/>
  <c r="S11" i="33" s="1"/>
  <c r="R27" i="33"/>
  <c r="S27" i="33" s="1"/>
  <c r="R21" i="33"/>
  <c r="S21" i="33" s="1"/>
  <c r="R43" i="33"/>
  <c r="S43" i="33" s="1"/>
  <c r="R10" i="15"/>
  <c r="S10" i="15" s="1"/>
  <c r="R18" i="15"/>
  <c r="S18" i="15" s="1"/>
  <c r="R26" i="15"/>
  <c r="S26" i="15" s="1"/>
  <c r="R34" i="15"/>
  <c r="S34" i="15" s="1"/>
  <c r="R42" i="15"/>
  <c r="S42" i="15" s="1"/>
  <c r="R6" i="15"/>
  <c r="S6" i="15" s="1"/>
  <c r="R14" i="15"/>
  <c r="S14" i="15" s="1"/>
  <c r="R22" i="15"/>
  <c r="S22" i="15" s="1"/>
  <c r="R30" i="15"/>
  <c r="S30" i="15" s="1"/>
  <c r="R38" i="15"/>
  <c r="S38" i="15" s="1"/>
  <c r="R5" i="15"/>
  <c r="R20" i="15"/>
  <c r="S20" i="15" s="1"/>
  <c r="R36" i="15"/>
  <c r="S36" i="15" s="1"/>
  <c r="R12" i="15"/>
  <c r="S12" i="15" s="1"/>
  <c r="R28" i="15"/>
  <c r="S28" i="15" s="1"/>
  <c r="R24" i="15"/>
  <c r="S24" i="15" s="1"/>
  <c r="R32" i="15"/>
  <c r="S32" i="15" s="1"/>
  <c r="R16" i="15"/>
  <c r="S16" i="15" s="1"/>
  <c r="R40" i="15"/>
  <c r="S40" i="15" s="1"/>
  <c r="R39" i="15"/>
  <c r="S39" i="15" s="1"/>
  <c r="R31" i="15"/>
  <c r="S31" i="15" s="1"/>
  <c r="R23" i="15"/>
  <c r="S23" i="15" s="1"/>
  <c r="R15" i="15"/>
  <c r="S15" i="15" s="1"/>
  <c r="R37" i="15"/>
  <c r="S37" i="15" s="1"/>
  <c r="R27" i="15"/>
  <c r="S27" i="15" s="1"/>
  <c r="R17" i="15"/>
  <c r="S17" i="15" s="1"/>
  <c r="R7" i="15"/>
  <c r="S7" i="15" s="1"/>
  <c r="R43" i="15"/>
  <c r="S43" i="15" s="1"/>
  <c r="R33" i="15"/>
  <c r="S33" i="15" s="1"/>
  <c r="R21" i="15"/>
  <c r="S21" i="15" s="1"/>
  <c r="R11" i="15"/>
  <c r="S11" i="15" s="1"/>
  <c r="R8" i="15"/>
  <c r="S8" i="15" s="1"/>
  <c r="R35" i="15"/>
  <c r="S35" i="15" s="1"/>
  <c r="R13" i="15"/>
  <c r="S13" i="15" s="1"/>
  <c r="R29" i="15"/>
  <c r="S29" i="15" s="1"/>
  <c r="R9" i="15"/>
  <c r="S9" i="15" s="1"/>
  <c r="R25" i="15"/>
  <c r="S25" i="15" s="1"/>
  <c r="R19" i="15"/>
  <c r="S19" i="15" s="1"/>
  <c r="R41" i="15"/>
  <c r="S41" i="15" s="1"/>
  <c r="R6" i="52"/>
  <c r="S6" i="52" s="1"/>
  <c r="R43" i="52"/>
  <c r="S43" i="52" s="1"/>
  <c r="R35" i="52"/>
  <c r="S35" i="52" s="1"/>
  <c r="R27" i="52"/>
  <c r="S27" i="52" s="1"/>
  <c r="R19" i="52"/>
  <c r="S19" i="52" s="1"/>
  <c r="R11" i="52"/>
  <c r="S11" i="52" s="1"/>
  <c r="R42" i="52"/>
  <c r="S42" i="52" s="1"/>
  <c r="R34" i="52"/>
  <c r="S34" i="52" s="1"/>
  <c r="R26" i="52"/>
  <c r="S26" i="52" s="1"/>
  <c r="R18" i="52"/>
  <c r="S18" i="52" s="1"/>
  <c r="R10" i="52"/>
  <c r="S10" i="52" s="1"/>
  <c r="R39" i="52"/>
  <c r="S39" i="52" s="1"/>
  <c r="R29" i="52"/>
  <c r="S29" i="52" s="1"/>
  <c r="R17" i="52"/>
  <c r="S17" i="52" s="1"/>
  <c r="R7" i="52"/>
  <c r="S7" i="52" s="1"/>
  <c r="R36" i="52"/>
  <c r="S36" i="52" s="1"/>
  <c r="R24" i="52"/>
  <c r="S24" i="52" s="1"/>
  <c r="R14" i="52"/>
  <c r="S14" i="52" s="1"/>
  <c r="R41" i="52"/>
  <c r="S41" i="52" s="1"/>
  <c r="R25" i="52"/>
  <c r="S25" i="52" s="1"/>
  <c r="R13" i="52"/>
  <c r="S13" i="52" s="1"/>
  <c r="R38" i="52"/>
  <c r="S38" i="52" s="1"/>
  <c r="R22" i="52"/>
  <c r="S22" i="52" s="1"/>
  <c r="R8" i="52"/>
  <c r="S8" i="52" s="1"/>
  <c r="R37" i="52"/>
  <c r="S37" i="52" s="1"/>
  <c r="R23" i="52"/>
  <c r="S23" i="52" s="1"/>
  <c r="R9" i="52"/>
  <c r="S9" i="52" s="1"/>
  <c r="R32" i="52"/>
  <c r="S32" i="52" s="1"/>
  <c r="R20" i="52"/>
  <c r="S20" i="52" s="1"/>
  <c r="R15" i="52"/>
  <c r="S15" i="52" s="1"/>
  <c r="R28" i="52"/>
  <c r="S28" i="52" s="1"/>
  <c r="R31" i="52"/>
  <c r="S31" i="52" s="1"/>
  <c r="R40" i="52"/>
  <c r="S40" i="52" s="1"/>
  <c r="R12" i="52"/>
  <c r="S12" i="52" s="1"/>
  <c r="R21" i="52"/>
  <c r="S21" i="52" s="1"/>
  <c r="R30" i="52"/>
  <c r="S30" i="52" s="1"/>
  <c r="R5" i="52"/>
  <c r="R33" i="52"/>
  <c r="S33" i="52" s="1"/>
  <c r="R16" i="52"/>
  <c r="S16" i="52" s="1"/>
  <c r="R34" i="36"/>
  <c r="S34" i="36" s="1"/>
  <c r="R24" i="36"/>
  <c r="S24" i="36" s="1"/>
  <c r="R14" i="36"/>
  <c r="S14" i="36" s="1"/>
  <c r="R41" i="36"/>
  <c r="S41" i="36" s="1"/>
  <c r="R31" i="36"/>
  <c r="S31" i="36" s="1"/>
  <c r="R21" i="36"/>
  <c r="S21" i="36" s="1"/>
  <c r="R9" i="36"/>
  <c r="S9" i="36" s="1"/>
  <c r="R38" i="36"/>
  <c r="S38" i="36" s="1"/>
  <c r="R22" i="36"/>
  <c r="S22" i="36" s="1"/>
  <c r="R8" i="36"/>
  <c r="S8" i="36" s="1"/>
  <c r="R33" i="36"/>
  <c r="S33" i="36" s="1"/>
  <c r="R17" i="36"/>
  <c r="S17" i="36" s="1"/>
  <c r="R32" i="36"/>
  <c r="S32" i="36" s="1"/>
  <c r="R16" i="36"/>
  <c r="S16" i="36" s="1"/>
  <c r="R37" i="36"/>
  <c r="S37" i="36" s="1"/>
  <c r="R15" i="36"/>
  <c r="S15" i="36" s="1"/>
  <c r="R42" i="36"/>
  <c r="S42" i="36" s="1"/>
  <c r="R26" i="36"/>
  <c r="S26" i="36" s="1"/>
  <c r="R6" i="36"/>
  <c r="S6" i="36" s="1"/>
  <c r="R25" i="36"/>
  <c r="S25" i="36" s="1"/>
  <c r="R7" i="36"/>
  <c r="S7" i="36" s="1"/>
  <c r="R10" i="36"/>
  <c r="S10" i="36" s="1"/>
  <c r="R13" i="36"/>
  <c r="S13" i="36" s="1"/>
  <c r="R30" i="36"/>
  <c r="S30" i="36" s="1"/>
  <c r="R29" i="36"/>
  <c r="S29" i="36" s="1"/>
  <c r="R40" i="36"/>
  <c r="S40" i="36" s="1"/>
  <c r="R39" i="36"/>
  <c r="S39" i="36" s="1"/>
  <c r="R23" i="36"/>
  <c r="S23" i="36" s="1"/>
  <c r="R18" i="36"/>
  <c r="S18" i="36" s="1"/>
  <c r="R36" i="36"/>
  <c r="S36" i="36" s="1"/>
  <c r="R20" i="36"/>
  <c r="S20" i="36" s="1"/>
  <c r="R43" i="36"/>
  <c r="S43" i="36" s="1"/>
  <c r="R27" i="36"/>
  <c r="S27" i="36" s="1"/>
  <c r="R11" i="36"/>
  <c r="S11" i="36" s="1"/>
  <c r="R28" i="36"/>
  <c r="S28" i="36" s="1"/>
  <c r="R12" i="36"/>
  <c r="S12" i="36" s="1"/>
  <c r="R35" i="36"/>
  <c r="S35" i="36" s="1"/>
  <c r="R19" i="36"/>
  <c r="S19" i="36" s="1"/>
  <c r="R5" i="36"/>
  <c r="Q44" i="48"/>
  <c r="R5" i="48" a="1"/>
  <c r="R10" i="28"/>
  <c r="S10" i="28" s="1"/>
  <c r="R18" i="28"/>
  <c r="S18" i="28" s="1"/>
  <c r="R26" i="28"/>
  <c r="S26" i="28" s="1"/>
  <c r="R34" i="28"/>
  <c r="S34" i="28" s="1"/>
  <c r="R42" i="28"/>
  <c r="S42" i="28" s="1"/>
  <c r="R8" i="28"/>
  <c r="S8" i="28" s="1"/>
  <c r="R20" i="28"/>
  <c r="S20" i="28" s="1"/>
  <c r="R30" i="28"/>
  <c r="S30" i="28" s="1"/>
  <c r="R40" i="28"/>
  <c r="S40" i="28" s="1"/>
  <c r="R5" i="28"/>
  <c r="R14" i="28"/>
  <c r="S14" i="28" s="1"/>
  <c r="R36" i="28"/>
  <c r="S36" i="28" s="1"/>
  <c r="R12" i="28"/>
  <c r="S12" i="28" s="1"/>
  <c r="R28" i="28"/>
  <c r="S28" i="28" s="1"/>
  <c r="R38" i="28"/>
  <c r="S38" i="28" s="1"/>
  <c r="R39" i="28"/>
  <c r="S39" i="28" s="1"/>
  <c r="R23" i="28"/>
  <c r="S23" i="28" s="1"/>
  <c r="R37" i="28"/>
  <c r="S37" i="28" s="1"/>
  <c r="R17" i="28"/>
  <c r="S17" i="28" s="1"/>
  <c r="R43" i="28"/>
  <c r="S43" i="28" s="1"/>
  <c r="R21" i="28"/>
  <c r="S21" i="28" s="1"/>
  <c r="R25" i="28"/>
  <c r="S25" i="28" s="1"/>
  <c r="R19" i="28"/>
  <c r="S19" i="28" s="1"/>
  <c r="R13" i="28"/>
  <c r="S13" i="28" s="1"/>
  <c r="R9" i="28"/>
  <c r="S9" i="28" s="1"/>
  <c r="R24" i="28"/>
  <c r="S24" i="28" s="1"/>
  <c r="R22" i="28"/>
  <c r="S22" i="28" s="1"/>
  <c r="R32" i="28"/>
  <c r="S32" i="28" s="1"/>
  <c r="R6" i="28"/>
  <c r="S6" i="28" s="1"/>
  <c r="R16" i="28"/>
  <c r="S16" i="28" s="1"/>
  <c r="R31" i="28"/>
  <c r="S31" i="28" s="1"/>
  <c r="R15" i="28"/>
  <c r="S15" i="28" s="1"/>
  <c r="R27" i="28"/>
  <c r="S27" i="28" s="1"/>
  <c r="R7" i="28"/>
  <c r="S7" i="28" s="1"/>
  <c r="R33" i="28"/>
  <c r="S33" i="28" s="1"/>
  <c r="R11" i="28"/>
  <c r="S11" i="28" s="1"/>
  <c r="R41" i="28"/>
  <c r="S41" i="28" s="1"/>
  <c r="R35" i="28"/>
  <c r="S35" i="28" s="1"/>
  <c r="R29" i="28"/>
  <c r="S29" i="28" s="1"/>
  <c r="W7" i="12"/>
  <c r="Y7" i="12"/>
  <c r="U7" i="12"/>
  <c r="Y9" i="12"/>
  <c r="W9" i="12"/>
  <c r="U9" i="12"/>
  <c r="W15" i="12"/>
  <c r="U15" i="12"/>
  <c r="Y15" i="12"/>
  <c r="Y21" i="12"/>
  <c r="W21" i="12"/>
  <c r="U21" i="12"/>
  <c r="U17" i="12"/>
  <c r="Y17" i="12"/>
  <c r="W17" i="12"/>
  <c r="U39" i="12"/>
  <c r="W39" i="12"/>
  <c r="Y39" i="12"/>
  <c r="Y23" i="12"/>
  <c r="U23" i="12"/>
  <c r="W23" i="12"/>
  <c r="Y11" i="12"/>
  <c r="W11" i="12"/>
  <c r="U11" i="12"/>
  <c r="U27" i="12"/>
  <c r="W27" i="12"/>
  <c r="Y27" i="12"/>
  <c r="U43" i="12"/>
  <c r="W43" i="12"/>
  <c r="Y43" i="12"/>
  <c r="W8" i="12"/>
  <c r="U8" i="12"/>
  <c r="Y8" i="12"/>
  <c r="W24" i="12"/>
  <c r="U24" i="12"/>
  <c r="Y24" i="12"/>
  <c r="U36" i="12"/>
  <c r="W36" i="12"/>
  <c r="Y36" i="12"/>
  <c r="R44" i="12"/>
  <c r="S5" i="12"/>
  <c r="W12" i="12"/>
  <c r="U12" i="12"/>
  <c r="Y12" i="12"/>
  <c r="Y30" i="12"/>
  <c r="W30" i="12"/>
  <c r="U30" i="12"/>
  <c r="Y14" i="12"/>
  <c r="W14" i="12"/>
  <c r="U14" i="12"/>
  <c r="W42" i="12"/>
  <c r="Y42" i="12"/>
  <c r="U42" i="12"/>
  <c r="Y26" i="12"/>
  <c r="U26" i="12"/>
  <c r="W26" i="12"/>
  <c r="Y10" i="12"/>
  <c r="W10" i="12"/>
  <c r="U10" i="12"/>
  <c r="R10" i="24"/>
  <c r="S10" i="24" s="1"/>
  <c r="R18" i="24"/>
  <c r="S18" i="24" s="1"/>
  <c r="R26" i="24"/>
  <c r="S26" i="24" s="1"/>
  <c r="R34" i="24"/>
  <c r="S34" i="24" s="1"/>
  <c r="R42" i="24"/>
  <c r="S42" i="24" s="1"/>
  <c r="R8" i="24"/>
  <c r="S8" i="24" s="1"/>
  <c r="R20" i="24"/>
  <c r="S20" i="24" s="1"/>
  <c r="R30" i="24"/>
  <c r="S30" i="24" s="1"/>
  <c r="R40" i="24"/>
  <c r="S40" i="24" s="1"/>
  <c r="R12" i="24"/>
  <c r="S12" i="24" s="1"/>
  <c r="R24" i="24"/>
  <c r="S24" i="24" s="1"/>
  <c r="R38" i="24"/>
  <c r="S38" i="24" s="1"/>
  <c r="R5" i="24"/>
  <c r="R16" i="24"/>
  <c r="S16" i="24" s="1"/>
  <c r="R32" i="24"/>
  <c r="S32" i="24" s="1"/>
  <c r="R14" i="24"/>
  <c r="S14" i="24" s="1"/>
  <c r="R28" i="24"/>
  <c r="S28" i="24" s="1"/>
  <c r="R6" i="24"/>
  <c r="S6" i="24" s="1"/>
  <c r="R36" i="24"/>
  <c r="S36" i="24" s="1"/>
  <c r="R22" i="24"/>
  <c r="S22" i="24" s="1"/>
  <c r="R41" i="24"/>
  <c r="S41" i="24" s="1"/>
  <c r="R33" i="24"/>
  <c r="S33" i="24" s="1"/>
  <c r="R25" i="24"/>
  <c r="S25" i="24" s="1"/>
  <c r="R17" i="24"/>
  <c r="S17" i="24" s="1"/>
  <c r="R9" i="24"/>
  <c r="S9" i="24" s="1"/>
  <c r="R37" i="24"/>
  <c r="S37" i="24" s="1"/>
  <c r="R27" i="24"/>
  <c r="S27" i="24" s="1"/>
  <c r="R15" i="24"/>
  <c r="S15" i="24" s="1"/>
  <c r="R7" i="24"/>
  <c r="S7" i="24" s="1"/>
  <c r="R43" i="24"/>
  <c r="S43" i="24" s="1"/>
  <c r="R31" i="24"/>
  <c r="S31" i="24" s="1"/>
  <c r="R21" i="24"/>
  <c r="S21" i="24" s="1"/>
  <c r="R11" i="24"/>
  <c r="S11" i="24" s="1"/>
  <c r="R23" i="24"/>
  <c r="S23" i="24" s="1"/>
  <c r="R39" i="24"/>
  <c r="S39" i="24" s="1"/>
  <c r="R19" i="24"/>
  <c r="S19" i="24" s="1"/>
  <c r="R35" i="24"/>
  <c r="S35" i="24" s="1"/>
  <c r="R13" i="24"/>
  <c r="S13" i="24" s="1"/>
  <c r="R29" i="24"/>
  <c r="S29" i="24" s="1"/>
  <c r="R43" i="34"/>
  <c r="S43" i="34" s="1"/>
  <c r="R33" i="34"/>
  <c r="S33" i="34" s="1"/>
  <c r="R23" i="34"/>
  <c r="S23" i="34" s="1"/>
  <c r="R11" i="34"/>
  <c r="S11" i="34" s="1"/>
  <c r="R25" i="34"/>
  <c r="S25" i="34" s="1"/>
  <c r="R41" i="34"/>
  <c r="S41" i="34" s="1"/>
  <c r="R19" i="34"/>
  <c r="S19" i="34" s="1"/>
  <c r="R35" i="34"/>
  <c r="S35" i="34" s="1"/>
  <c r="R15" i="34"/>
  <c r="S15" i="34" s="1"/>
  <c r="R31" i="34"/>
  <c r="S31" i="34" s="1"/>
  <c r="R9" i="34"/>
  <c r="S9" i="34" s="1"/>
  <c r="R5" i="34"/>
  <c r="S5" i="34" s="1"/>
  <c r="R20" i="34"/>
  <c r="S20" i="34" s="1"/>
  <c r="R36" i="34"/>
  <c r="S36" i="34" s="1"/>
  <c r="R18" i="34"/>
  <c r="S18" i="34" s="1"/>
  <c r="R40" i="34"/>
  <c r="S40" i="34" s="1"/>
  <c r="R26" i="34"/>
  <c r="S26" i="34" s="1"/>
  <c r="R22" i="34"/>
  <c r="S22" i="34" s="1"/>
  <c r="R10" i="34"/>
  <c r="S10" i="34" s="1"/>
  <c r="R24" i="34"/>
  <c r="S24" i="34" s="1"/>
  <c r="R34" i="34"/>
  <c r="S34" i="34" s="1"/>
  <c r="R37" i="34"/>
  <c r="S37" i="34" s="1"/>
  <c r="R21" i="34"/>
  <c r="S21" i="34" s="1"/>
  <c r="R39" i="34"/>
  <c r="S39" i="34" s="1"/>
  <c r="R17" i="34"/>
  <c r="S17" i="34" s="1"/>
  <c r="R12" i="34"/>
  <c r="S12" i="34" s="1"/>
  <c r="R28" i="34"/>
  <c r="S28" i="34" s="1"/>
  <c r="R8" i="34"/>
  <c r="S8" i="34" s="1"/>
  <c r="R30" i="34"/>
  <c r="S30" i="34" s="1"/>
  <c r="R14" i="34"/>
  <c r="S14" i="34" s="1"/>
  <c r="R42" i="34"/>
  <c r="S42" i="34" s="1"/>
  <c r="R38" i="34"/>
  <c r="S38" i="34" s="1"/>
  <c r="R32" i="34"/>
  <c r="S32" i="34" s="1"/>
  <c r="R6" i="34"/>
  <c r="S6" i="34" s="1"/>
  <c r="R16" i="34"/>
  <c r="S16" i="34" s="1"/>
  <c r="R29" i="34"/>
  <c r="S29" i="34" s="1"/>
  <c r="R13" i="34"/>
  <c r="S13" i="34" s="1"/>
  <c r="R27" i="34"/>
  <c r="S27" i="34" s="1"/>
  <c r="R7" i="34"/>
  <c r="R18" i="31"/>
  <c r="S18" i="31" s="1"/>
  <c r="R30" i="31"/>
  <c r="S30" i="31" s="1"/>
  <c r="R14" i="31"/>
  <c r="S14" i="31" s="1"/>
  <c r="R36" i="31"/>
  <c r="S36" i="31" s="1"/>
  <c r="R6" i="31"/>
  <c r="S6" i="31" s="1"/>
  <c r="R26" i="31"/>
  <c r="S26" i="31" s="1"/>
  <c r="R42" i="31"/>
  <c r="S42" i="31" s="1"/>
  <c r="R38" i="31"/>
  <c r="S38" i="31" s="1"/>
  <c r="R20" i="31"/>
  <c r="S20" i="31" s="1"/>
  <c r="R10" i="31"/>
  <c r="S10" i="31" s="1"/>
  <c r="R28" i="31"/>
  <c r="S28" i="31" s="1"/>
  <c r="R37" i="31"/>
  <c r="S37" i="31" s="1"/>
  <c r="R29" i="31"/>
  <c r="S29" i="31" s="1"/>
  <c r="R21" i="31"/>
  <c r="S21" i="31" s="1"/>
  <c r="R13" i="31"/>
  <c r="S13" i="31" s="1"/>
  <c r="R7" i="31"/>
  <c r="S7" i="31" s="1"/>
  <c r="R39" i="31"/>
  <c r="S39" i="31" s="1"/>
  <c r="R27" i="31"/>
  <c r="S27" i="31" s="1"/>
  <c r="R17" i="31"/>
  <c r="S17" i="31" s="1"/>
  <c r="R43" i="31"/>
  <c r="S43" i="31" s="1"/>
  <c r="R33" i="31"/>
  <c r="S33" i="31" s="1"/>
  <c r="R23" i="31"/>
  <c r="S23" i="31" s="1"/>
  <c r="R11" i="31"/>
  <c r="S11" i="31" s="1"/>
  <c r="R35" i="31"/>
  <c r="S35" i="31" s="1"/>
  <c r="R15" i="31"/>
  <c r="S15" i="31" s="1"/>
  <c r="R31" i="31"/>
  <c r="S31" i="31" s="1"/>
  <c r="R9" i="31"/>
  <c r="S9" i="31" s="1"/>
  <c r="R25" i="31"/>
  <c r="S25" i="31" s="1"/>
  <c r="R41" i="31"/>
  <c r="S41" i="31" s="1"/>
  <c r="R19" i="31"/>
  <c r="S19" i="31" s="1"/>
  <c r="R8" i="31"/>
  <c r="S8" i="31" s="1"/>
  <c r="R16" i="31"/>
  <c r="S16" i="31" s="1"/>
  <c r="R24" i="31"/>
  <c r="S24" i="31" s="1"/>
  <c r="R32" i="31"/>
  <c r="S32" i="31" s="1"/>
  <c r="R40" i="31"/>
  <c r="S40" i="31" s="1"/>
  <c r="R12" i="31"/>
  <c r="S12" i="31" s="1"/>
  <c r="R22" i="31"/>
  <c r="S22" i="31" s="1"/>
  <c r="R34" i="31"/>
  <c r="S34" i="31" s="1"/>
  <c r="R5" i="31"/>
  <c r="W34" i="31" l="1"/>
  <c r="Y34" i="31"/>
  <c r="U34" i="31"/>
  <c r="W12" i="31"/>
  <c r="U12" i="31"/>
  <c r="Y12" i="31"/>
  <c r="Y32" i="31"/>
  <c r="U32" i="31"/>
  <c r="W32" i="31"/>
  <c r="Y16" i="31"/>
  <c r="U16" i="31"/>
  <c r="W16" i="31"/>
  <c r="U19" i="31"/>
  <c r="W19" i="31"/>
  <c r="Y19" i="31"/>
  <c r="Y25" i="31"/>
  <c r="U25" i="31"/>
  <c r="W25" i="31"/>
  <c r="U31" i="31"/>
  <c r="Y31" i="31"/>
  <c r="W31" i="31"/>
  <c r="W35" i="31"/>
  <c r="U35" i="31"/>
  <c r="Y35" i="31"/>
  <c r="Y23" i="31"/>
  <c r="U23" i="31"/>
  <c r="W23" i="31"/>
  <c r="W43" i="31"/>
  <c r="U43" i="31"/>
  <c r="Y43" i="31"/>
  <c r="W27" i="31"/>
  <c r="Y27" i="31"/>
  <c r="U27" i="31"/>
  <c r="U7" i="31"/>
  <c r="W7" i="31"/>
  <c r="Y7" i="31"/>
  <c r="U21" i="31"/>
  <c r="Y21" i="31"/>
  <c r="W21" i="31"/>
  <c r="Y37" i="31"/>
  <c r="U37" i="31"/>
  <c r="W37" i="31"/>
  <c r="W10" i="31"/>
  <c r="U10" i="31"/>
  <c r="Y10" i="31"/>
  <c r="Y38" i="31"/>
  <c r="U38" i="31"/>
  <c r="W38" i="31"/>
  <c r="Y26" i="31"/>
  <c r="U26" i="31"/>
  <c r="W26" i="31"/>
  <c r="W36" i="31"/>
  <c r="Y36" i="31"/>
  <c r="U36" i="31"/>
  <c r="W30" i="31"/>
  <c r="U30" i="31"/>
  <c r="Y30" i="31"/>
  <c r="R44" i="34"/>
  <c r="S7" i="34"/>
  <c r="W13" i="34"/>
  <c r="Y13" i="34"/>
  <c r="U13" i="34"/>
  <c r="Y16" i="34"/>
  <c r="W16" i="34"/>
  <c r="U16" i="34"/>
  <c r="Y32" i="34"/>
  <c r="U32" i="34"/>
  <c r="W32" i="34"/>
  <c r="Y42" i="34"/>
  <c r="W42" i="34"/>
  <c r="U42" i="34"/>
  <c r="W30" i="34"/>
  <c r="U30" i="34"/>
  <c r="Y30" i="34"/>
  <c r="Y28" i="34"/>
  <c r="W28" i="34"/>
  <c r="U28" i="34"/>
  <c r="U17" i="34"/>
  <c r="Y17" i="34"/>
  <c r="W17" i="34"/>
  <c r="W21" i="34"/>
  <c r="Y21" i="34"/>
  <c r="U21" i="34"/>
  <c r="Y34" i="34"/>
  <c r="W34" i="34"/>
  <c r="U34" i="34"/>
  <c r="W10" i="34"/>
  <c r="U10" i="34"/>
  <c r="Y10" i="34"/>
  <c r="Y26" i="34"/>
  <c r="W26" i="34"/>
  <c r="U26" i="34"/>
  <c r="Y18" i="34"/>
  <c r="U18" i="34"/>
  <c r="W18" i="34"/>
  <c r="W20" i="34"/>
  <c r="Y20" i="34"/>
  <c r="U20" i="34"/>
  <c r="W9" i="34"/>
  <c r="Y9" i="34"/>
  <c r="U9" i="34"/>
  <c r="W15" i="34"/>
  <c r="Y15" i="34"/>
  <c r="U15" i="34"/>
  <c r="U19" i="34"/>
  <c r="Y19" i="34"/>
  <c r="W19" i="34"/>
  <c r="U25" i="34"/>
  <c r="Y25" i="34"/>
  <c r="W25" i="34"/>
  <c r="Y23" i="34"/>
  <c r="W23" i="34"/>
  <c r="U23" i="34"/>
  <c r="U43" i="34"/>
  <c r="W43" i="34"/>
  <c r="Y43" i="34"/>
  <c r="Y13" i="24"/>
  <c r="W13" i="24"/>
  <c r="U13" i="24"/>
  <c r="W19" i="24"/>
  <c r="Y19" i="24"/>
  <c r="U19" i="24"/>
  <c r="U23" i="24"/>
  <c r="Y23" i="24"/>
  <c r="W23" i="24"/>
  <c r="W21" i="24"/>
  <c r="U21" i="24"/>
  <c r="Y21" i="24"/>
  <c r="W43" i="24"/>
  <c r="Y43" i="24"/>
  <c r="U43" i="24"/>
  <c r="Y15" i="24"/>
  <c r="U15" i="24"/>
  <c r="W15" i="24"/>
  <c r="W37" i="24"/>
  <c r="U37" i="24"/>
  <c r="Y37" i="24"/>
  <c r="W17" i="24"/>
  <c r="U17" i="24"/>
  <c r="Y17" i="24"/>
  <c r="Y33" i="24"/>
  <c r="W33" i="24"/>
  <c r="U33" i="24"/>
  <c r="Y22" i="24"/>
  <c r="W22" i="24"/>
  <c r="U22" i="24"/>
  <c r="U6" i="24"/>
  <c r="Y6" i="24"/>
  <c r="W6" i="24"/>
  <c r="Y14" i="24"/>
  <c r="W14" i="24"/>
  <c r="U14" i="24"/>
  <c r="Y16" i="24"/>
  <c r="U16" i="24"/>
  <c r="W16" i="24"/>
  <c r="W38" i="24"/>
  <c r="U38" i="24"/>
  <c r="Y38" i="24"/>
  <c r="Y12" i="24"/>
  <c r="U12" i="24"/>
  <c r="W12" i="24"/>
  <c r="Y30" i="24"/>
  <c r="U30" i="24"/>
  <c r="W30" i="24"/>
  <c r="Y8" i="24"/>
  <c r="U8" i="24"/>
  <c r="W8" i="24"/>
  <c r="Y34" i="24"/>
  <c r="U34" i="24"/>
  <c r="W34" i="24"/>
  <c r="W18" i="24"/>
  <c r="Y18" i="24"/>
  <c r="U18" i="24"/>
  <c r="U5" i="12"/>
  <c r="U44" i="12" s="1"/>
  <c r="E8" i="7" s="1"/>
  <c r="S44" i="12"/>
  <c r="D8" i="7" s="1"/>
  <c r="W5" i="12"/>
  <c r="W44" i="12" s="1"/>
  <c r="F8" i="7" s="1"/>
  <c r="Y5" i="12"/>
  <c r="Y44" i="12" s="1"/>
  <c r="G8" i="7" s="1"/>
  <c r="Y35" i="28"/>
  <c r="U35" i="28"/>
  <c r="W35" i="28"/>
  <c r="W11" i="28"/>
  <c r="Y11" i="28"/>
  <c r="U11" i="28"/>
  <c r="W7" i="28"/>
  <c r="U7" i="28"/>
  <c r="Y7" i="28"/>
  <c r="U15" i="28"/>
  <c r="W15" i="28"/>
  <c r="Y15" i="28"/>
  <c r="Y16" i="28"/>
  <c r="U16" i="28"/>
  <c r="W16" i="28"/>
  <c r="Y32" i="28"/>
  <c r="W32" i="28"/>
  <c r="U32" i="28"/>
  <c r="Y24" i="28"/>
  <c r="U24" i="28"/>
  <c r="W24" i="28"/>
  <c r="Y13" i="28"/>
  <c r="U13" i="28"/>
  <c r="W13" i="28"/>
  <c r="U25" i="28"/>
  <c r="Y25" i="28"/>
  <c r="W25" i="28"/>
  <c r="Y43" i="28"/>
  <c r="W43" i="28"/>
  <c r="U43" i="28"/>
  <c r="U37" i="28"/>
  <c r="W37" i="28"/>
  <c r="Y37" i="28"/>
  <c r="Y39" i="28"/>
  <c r="U39" i="28"/>
  <c r="W39" i="28"/>
  <c r="W28" i="28"/>
  <c r="Y28" i="28"/>
  <c r="U28" i="28"/>
  <c r="W36" i="28"/>
  <c r="U36" i="28"/>
  <c r="Y36" i="28"/>
  <c r="R44" i="28"/>
  <c r="S5" i="28"/>
  <c r="W30" i="28"/>
  <c r="Y30" i="28"/>
  <c r="U30" i="28"/>
  <c r="W8" i="28"/>
  <c r="U8" i="28"/>
  <c r="Y8" i="28"/>
  <c r="W34" i="28"/>
  <c r="Y34" i="28"/>
  <c r="U34" i="28"/>
  <c r="Y18" i="28"/>
  <c r="W18" i="28"/>
  <c r="U18" i="28"/>
  <c r="R5" i="48"/>
  <c r="R32" i="48"/>
  <c r="S32" i="48" s="1"/>
  <c r="R16" i="48"/>
  <c r="S16" i="48" s="1"/>
  <c r="R39" i="48"/>
  <c r="S39" i="48" s="1"/>
  <c r="R23" i="48"/>
  <c r="S23" i="48" s="1"/>
  <c r="R26" i="48"/>
  <c r="S26" i="48" s="1"/>
  <c r="R43" i="48"/>
  <c r="S43" i="48" s="1"/>
  <c r="R21" i="48"/>
  <c r="S21" i="48" s="1"/>
  <c r="R38" i="48"/>
  <c r="S38" i="48" s="1"/>
  <c r="R10" i="48"/>
  <c r="S10" i="48" s="1"/>
  <c r="R19" i="48"/>
  <c r="S19" i="48" s="1"/>
  <c r="R34" i="48"/>
  <c r="S34" i="48" s="1"/>
  <c r="R37" i="48"/>
  <c r="S37" i="48" s="1"/>
  <c r="R30" i="48"/>
  <c r="S30" i="48" s="1"/>
  <c r="R29" i="48"/>
  <c r="S29" i="48" s="1"/>
  <c r="R20" i="48"/>
  <c r="S20" i="48" s="1"/>
  <c r="R42" i="48"/>
  <c r="S42" i="48" s="1"/>
  <c r="R7" i="48"/>
  <c r="S7" i="48" s="1"/>
  <c r="R27" i="48"/>
  <c r="S27" i="48" s="1"/>
  <c r="R6" i="48"/>
  <c r="S6" i="48" s="1"/>
  <c r="R40" i="48"/>
  <c r="S40" i="48" s="1"/>
  <c r="R24" i="48"/>
  <c r="S24" i="48" s="1"/>
  <c r="R8" i="48"/>
  <c r="S8" i="48" s="1"/>
  <c r="R31" i="48"/>
  <c r="S31" i="48" s="1"/>
  <c r="R36" i="48"/>
  <c r="S36" i="48" s="1"/>
  <c r="R14" i="48"/>
  <c r="S14" i="48" s="1"/>
  <c r="R33" i="48"/>
  <c r="S33" i="48" s="1"/>
  <c r="R13" i="48"/>
  <c r="S13" i="48" s="1"/>
  <c r="R22" i="48"/>
  <c r="S22" i="48" s="1"/>
  <c r="R35" i="48"/>
  <c r="S35" i="48" s="1"/>
  <c r="R9" i="48"/>
  <c r="S9" i="48" s="1"/>
  <c r="R18" i="48"/>
  <c r="S18" i="48" s="1"/>
  <c r="R17" i="48"/>
  <c r="S17" i="48" s="1"/>
  <c r="R12" i="48"/>
  <c r="S12" i="48" s="1"/>
  <c r="R15" i="48"/>
  <c r="S15" i="48" s="1"/>
  <c r="R25" i="48"/>
  <c r="S25" i="48" s="1"/>
  <c r="R41" i="48"/>
  <c r="S41" i="48" s="1"/>
  <c r="R28" i="48"/>
  <c r="S28" i="48" s="1"/>
  <c r="R11" i="48"/>
  <c r="S11" i="48" s="1"/>
  <c r="R44" i="36"/>
  <c r="S5" i="36"/>
  <c r="Y35" i="36"/>
  <c r="W35" i="36"/>
  <c r="U35" i="36"/>
  <c r="W28" i="36"/>
  <c r="U28" i="36"/>
  <c r="Y28" i="36"/>
  <c r="W27" i="36"/>
  <c r="Y27" i="36"/>
  <c r="U27" i="36"/>
  <c r="Y20" i="36"/>
  <c r="U20" i="36"/>
  <c r="W20" i="36"/>
  <c r="W18" i="36"/>
  <c r="Y18" i="36"/>
  <c r="U18" i="36"/>
  <c r="Y39" i="36"/>
  <c r="U39" i="36"/>
  <c r="W39" i="36"/>
  <c r="W29" i="36"/>
  <c r="U29" i="36"/>
  <c r="Y29" i="36"/>
  <c r="U13" i="36"/>
  <c r="W13" i="36"/>
  <c r="Y13" i="36"/>
  <c r="W7" i="36"/>
  <c r="Y7" i="36"/>
  <c r="U7" i="36"/>
  <c r="Y6" i="36"/>
  <c r="W6" i="36"/>
  <c r="U6" i="36"/>
  <c r="W42" i="36"/>
  <c r="U42" i="36"/>
  <c r="Y42" i="36"/>
  <c r="W37" i="36"/>
  <c r="U37" i="36"/>
  <c r="Y37" i="36"/>
  <c r="U32" i="36"/>
  <c r="W32" i="36"/>
  <c r="Y32" i="36"/>
  <c r="W33" i="36"/>
  <c r="U33" i="36"/>
  <c r="Y33" i="36"/>
  <c r="Y22" i="36"/>
  <c r="U22" i="36"/>
  <c r="W22" i="36"/>
  <c r="W9" i="36"/>
  <c r="Y9" i="36"/>
  <c r="U9" i="36"/>
  <c r="W31" i="36"/>
  <c r="Y31" i="36"/>
  <c r="U31" i="36"/>
  <c r="U14" i="36"/>
  <c r="Y14" i="36"/>
  <c r="W14" i="36"/>
  <c r="W34" i="36"/>
  <c r="U34" i="36"/>
  <c r="Y34" i="36"/>
  <c r="W33" i="52"/>
  <c r="Y33" i="52"/>
  <c r="U33" i="52"/>
  <c r="W30" i="52"/>
  <c r="Y30" i="52"/>
  <c r="U30" i="52"/>
  <c r="W12" i="52"/>
  <c r="U12" i="52"/>
  <c r="Y12" i="52"/>
  <c r="Y31" i="52"/>
  <c r="W31" i="52"/>
  <c r="U31" i="52"/>
  <c r="Y15" i="52"/>
  <c r="U15" i="52"/>
  <c r="W15" i="52"/>
  <c r="Y32" i="52"/>
  <c r="U32" i="52"/>
  <c r="W32" i="52"/>
  <c r="W23" i="52"/>
  <c r="Y23" i="52"/>
  <c r="U23" i="52"/>
  <c r="W8" i="52"/>
  <c r="Y8" i="52"/>
  <c r="U8" i="52"/>
  <c r="W38" i="52"/>
  <c r="Y38" i="52"/>
  <c r="U38" i="52"/>
  <c r="Y25" i="52"/>
  <c r="U25" i="52"/>
  <c r="W25" i="52"/>
  <c r="Y14" i="52"/>
  <c r="U14" i="52"/>
  <c r="W14" i="52"/>
  <c r="Y36" i="52"/>
  <c r="W36" i="52"/>
  <c r="U36" i="52"/>
  <c r="Y17" i="52"/>
  <c r="U17" i="52"/>
  <c r="W17" i="52"/>
  <c r="W39" i="52"/>
  <c r="U39" i="52"/>
  <c r="Y39" i="52"/>
  <c r="Y18" i="52"/>
  <c r="W18" i="52"/>
  <c r="U18" i="52"/>
  <c r="Y34" i="52"/>
  <c r="W34" i="52"/>
  <c r="U34" i="52"/>
  <c r="U11" i="52"/>
  <c r="Y11" i="52"/>
  <c r="W11" i="52"/>
  <c r="W27" i="52"/>
  <c r="U27" i="52"/>
  <c r="Y27" i="52"/>
  <c r="W43" i="52"/>
  <c r="U43" i="52"/>
  <c r="Y43" i="52"/>
  <c r="W41" i="15"/>
  <c r="Y41" i="15"/>
  <c r="U41" i="15"/>
  <c r="Y25" i="15"/>
  <c r="U25" i="15"/>
  <c r="W25" i="15"/>
  <c r="U29" i="15"/>
  <c r="W29" i="15"/>
  <c r="Y29" i="15"/>
  <c r="U35" i="15"/>
  <c r="Y35" i="15"/>
  <c r="W35" i="15"/>
  <c r="Y11" i="15"/>
  <c r="W11" i="15"/>
  <c r="U11" i="15"/>
  <c r="U33" i="15"/>
  <c r="W33" i="15"/>
  <c r="Y33" i="15"/>
  <c r="Y7" i="15"/>
  <c r="U7" i="15"/>
  <c r="W7" i="15"/>
  <c r="U27" i="15"/>
  <c r="Y27" i="15"/>
  <c r="W27" i="15"/>
  <c r="Y15" i="15"/>
  <c r="U15" i="15"/>
  <c r="W15" i="15"/>
  <c r="W31" i="15"/>
  <c r="Y31" i="15"/>
  <c r="U31" i="15"/>
  <c r="Y40" i="15"/>
  <c r="W40" i="15"/>
  <c r="U40" i="15"/>
  <c r="U32" i="15"/>
  <c r="Y32" i="15"/>
  <c r="W32" i="15"/>
  <c r="W28" i="15"/>
  <c r="U28" i="15"/>
  <c r="Y28" i="15"/>
  <c r="W36" i="15"/>
  <c r="U36" i="15"/>
  <c r="Y36" i="15"/>
  <c r="R44" i="15"/>
  <c r="S5" i="15"/>
  <c r="W30" i="15"/>
  <c r="Y30" i="15"/>
  <c r="U30" i="15"/>
  <c r="Y14" i="15"/>
  <c r="W14" i="15"/>
  <c r="U14" i="15"/>
  <c r="W42" i="15"/>
  <c r="Y42" i="15"/>
  <c r="U42" i="15"/>
  <c r="Y26" i="15"/>
  <c r="W26" i="15"/>
  <c r="U26" i="15"/>
  <c r="W10" i="15"/>
  <c r="Y10" i="15"/>
  <c r="U10" i="15"/>
  <c r="W21" i="33"/>
  <c r="Y21" i="33"/>
  <c r="U21" i="33"/>
  <c r="Y11" i="33"/>
  <c r="W11" i="33"/>
  <c r="U11" i="33"/>
  <c r="U17" i="33"/>
  <c r="W17" i="33"/>
  <c r="Y17" i="33"/>
  <c r="U13" i="33"/>
  <c r="Y13" i="33"/>
  <c r="W13" i="33"/>
  <c r="Y35" i="33"/>
  <c r="W35" i="33"/>
  <c r="U35" i="33"/>
  <c r="Y19" i="33"/>
  <c r="W19" i="33"/>
  <c r="U19" i="33"/>
  <c r="U41" i="33"/>
  <c r="W41" i="33"/>
  <c r="Y41" i="33"/>
  <c r="U15" i="33"/>
  <c r="W15" i="33"/>
  <c r="Y15" i="33"/>
  <c r="Y31" i="33"/>
  <c r="U31" i="33"/>
  <c r="W31" i="33"/>
  <c r="W6" i="33"/>
  <c r="U6" i="33"/>
  <c r="Y6" i="33"/>
  <c r="W36" i="33"/>
  <c r="Y36" i="33"/>
  <c r="U36" i="33"/>
  <c r="Y38" i="33"/>
  <c r="U38" i="33"/>
  <c r="W38" i="33"/>
  <c r="R44" i="33"/>
  <c r="S5" i="33"/>
  <c r="W12" i="33"/>
  <c r="U12" i="33"/>
  <c r="Y12" i="33"/>
  <c r="W14" i="33"/>
  <c r="U14" i="33"/>
  <c r="Y14" i="33"/>
  <c r="W30" i="33"/>
  <c r="Y30" i="33"/>
  <c r="U30" i="33"/>
  <c r="Y10" i="33"/>
  <c r="W10" i="33"/>
  <c r="U10" i="33"/>
  <c r="Y32" i="33"/>
  <c r="U32" i="33"/>
  <c r="W32" i="33"/>
  <c r="Y16" i="33"/>
  <c r="U16" i="33"/>
  <c r="W16" i="33"/>
  <c r="R6" i="14"/>
  <c r="S6" i="14" s="1"/>
  <c r="R14" i="14"/>
  <c r="S14" i="14" s="1"/>
  <c r="R22" i="14"/>
  <c r="S22" i="14" s="1"/>
  <c r="R30" i="14"/>
  <c r="S30" i="14" s="1"/>
  <c r="R38" i="14"/>
  <c r="S38" i="14" s="1"/>
  <c r="R10" i="14"/>
  <c r="S10" i="14" s="1"/>
  <c r="R18" i="14"/>
  <c r="S18" i="14" s="1"/>
  <c r="R26" i="14"/>
  <c r="S26" i="14" s="1"/>
  <c r="R34" i="14"/>
  <c r="S34" i="14" s="1"/>
  <c r="R42" i="14"/>
  <c r="S42" i="14" s="1"/>
  <c r="R16" i="14"/>
  <c r="S16" i="14" s="1"/>
  <c r="R32" i="14"/>
  <c r="S32" i="14" s="1"/>
  <c r="R8" i="14"/>
  <c r="S8" i="14" s="1"/>
  <c r="R24" i="14"/>
  <c r="S24" i="14" s="1"/>
  <c r="R40" i="14"/>
  <c r="S40" i="14" s="1"/>
  <c r="R5" i="14"/>
  <c r="R36" i="14"/>
  <c r="S36" i="14" s="1"/>
  <c r="R12" i="14"/>
  <c r="S12" i="14" s="1"/>
  <c r="R28" i="14"/>
  <c r="S28" i="14" s="1"/>
  <c r="R20" i="14"/>
  <c r="S20" i="14" s="1"/>
  <c r="R43" i="14"/>
  <c r="S43" i="14" s="1"/>
  <c r="R35" i="14"/>
  <c r="S35" i="14" s="1"/>
  <c r="R27" i="14"/>
  <c r="S27" i="14" s="1"/>
  <c r="R19" i="14"/>
  <c r="S19" i="14" s="1"/>
  <c r="R11" i="14"/>
  <c r="S11" i="14" s="1"/>
  <c r="R39" i="14"/>
  <c r="S39" i="14" s="1"/>
  <c r="R29" i="14"/>
  <c r="S29" i="14" s="1"/>
  <c r="R17" i="14"/>
  <c r="S17" i="14" s="1"/>
  <c r="R33" i="14"/>
  <c r="S33" i="14" s="1"/>
  <c r="R23" i="14"/>
  <c r="S23" i="14" s="1"/>
  <c r="R13" i="14"/>
  <c r="S13" i="14" s="1"/>
  <c r="R25" i="14"/>
  <c r="S25" i="14" s="1"/>
  <c r="R7" i="14"/>
  <c r="S7" i="14" s="1"/>
  <c r="R41" i="14"/>
  <c r="S41" i="14" s="1"/>
  <c r="R21" i="14"/>
  <c r="S21" i="14" s="1"/>
  <c r="R37" i="14"/>
  <c r="S37" i="14" s="1"/>
  <c r="R15" i="14"/>
  <c r="S15" i="14" s="1"/>
  <c r="R31" i="14"/>
  <c r="S31" i="14" s="1"/>
  <c r="R9" i="14"/>
  <c r="S9" i="14" s="1"/>
  <c r="R6" i="18"/>
  <c r="S6" i="18" s="1"/>
  <c r="R14" i="18"/>
  <c r="S14" i="18" s="1"/>
  <c r="R22" i="18"/>
  <c r="S22" i="18" s="1"/>
  <c r="R30" i="18"/>
  <c r="S30" i="18" s="1"/>
  <c r="R38" i="18"/>
  <c r="S38" i="18" s="1"/>
  <c r="R10" i="18"/>
  <c r="S10" i="18" s="1"/>
  <c r="R18" i="18"/>
  <c r="S18" i="18" s="1"/>
  <c r="R26" i="18"/>
  <c r="S26" i="18" s="1"/>
  <c r="R34" i="18"/>
  <c r="S34" i="18" s="1"/>
  <c r="R42" i="18"/>
  <c r="S42" i="18" s="1"/>
  <c r="R16" i="18"/>
  <c r="S16" i="18" s="1"/>
  <c r="R32" i="18"/>
  <c r="S32" i="18" s="1"/>
  <c r="R8" i="18"/>
  <c r="S8" i="18" s="1"/>
  <c r="R24" i="18"/>
  <c r="S24" i="18" s="1"/>
  <c r="R40" i="18"/>
  <c r="S40" i="18" s="1"/>
  <c r="R20" i="18"/>
  <c r="S20" i="18" s="1"/>
  <c r="R28" i="18"/>
  <c r="S28" i="18" s="1"/>
  <c r="R12" i="18"/>
  <c r="S12" i="18" s="1"/>
  <c r="R36" i="18"/>
  <c r="S36" i="18" s="1"/>
  <c r="R43" i="18"/>
  <c r="S43" i="18" s="1"/>
  <c r="R35" i="18"/>
  <c r="S35" i="18" s="1"/>
  <c r="R27" i="18"/>
  <c r="S27" i="18" s="1"/>
  <c r="R19" i="18"/>
  <c r="S19" i="18" s="1"/>
  <c r="R11" i="18"/>
  <c r="S11" i="18" s="1"/>
  <c r="R37" i="18"/>
  <c r="S37" i="18" s="1"/>
  <c r="R25" i="18"/>
  <c r="S25" i="18" s="1"/>
  <c r="R15" i="18"/>
  <c r="S15" i="18" s="1"/>
  <c r="R7" i="18"/>
  <c r="S7" i="18" s="1"/>
  <c r="R5" i="18"/>
  <c r="R31" i="18"/>
  <c r="S31" i="18" s="1"/>
  <c r="R9" i="18"/>
  <c r="S9" i="18" s="1"/>
  <c r="R39" i="18"/>
  <c r="S39" i="18" s="1"/>
  <c r="R33" i="18"/>
  <c r="S33" i="18" s="1"/>
  <c r="R29" i="18"/>
  <c r="S29" i="18" s="1"/>
  <c r="R41" i="18"/>
  <c r="S41" i="18" s="1"/>
  <c r="R21" i="18"/>
  <c r="S21" i="18" s="1"/>
  <c r="R23" i="18"/>
  <c r="S23" i="18" s="1"/>
  <c r="R17" i="18"/>
  <c r="S17" i="18" s="1"/>
  <c r="R13" i="18"/>
  <c r="S13" i="18" s="1"/>
  <c r="Y22" i="39"/>
  <c r="W22" i="39"/>
  <c r="U22" i="39"/>
  <c r="W41" i="39"/>
  <c r="Y41" i="39"/>
  <c r="U41" i="39"/>
  <c r="W31" i="39"/>
  <c r="U31" i="39"/>
  <c r="Y31" i="39"/>
  <c r="W11" i="39"/>
  <c r="U11" i="39"/>
  <c r="Y11" i="39"/>
  <c r="W26" i="39"/>
  <c r="U26" i="39"/>
  <c r="Y26" i="39"/>
  <c r="W25" i="39"/>
  <c r="U25" i="39"/>
  <c r="Y25" i="39"/>
  <c r="Y16" i="39"/>
  <c r="U16" i="39"/>
  <c r="W16" i="39"/>
  <c r="Y15" i="39"/>
  <c r="U15" i="39"/>
  <c r="W15" i="39"/>
  <c r="U6" i="39"/>
  <c r="W6" i="39"/>
  <c r="Y6" i="39"/>
  <c r="Y32" i="39"/>
  <c r="W32" i="39"/>
  <c r="U32" i="39"/>
  <c r="W23" i="39"/>
  <c r="U23" i="39"/>
  <c r="Y23" i="39"/>
  <c r="W14" i="39"/>
  <c r="U14" i="39"/>
  <c r="Y14" i="39"/>
  <c r="Y34" i="39"/>
  <c r="U34" i="39"/>
  <c r="W34" i="39"/>
  <c r="Y17" i="39"/>
  <c r="U17" i="39"/>
  <c r="W17" i="39"/>
  <c r="Y39" i="39"/>
  <c r="U39" i="39"/>
  <c r="W39" i="39"/>
  <c r="W20" i="39"/>
  <c r="U20" i="39"/>
  <c r="Y20" i="39"/>
  <c r="Y36" i="39"/>
  <c r="W36" i="39"/>
  <c r="U36" i="39"/>
  <c r="Y13" i="39"/>
  <c r="W13" i="39"/>
  <c r="U13" i="39"/>
  <c r="Y29" i="39"/>
  <c r="W29" i="39"/>
  <c r="U29" i="39"/>
  <c r="Y18" i="37"/>
  <c r="U18" i="37"/>
  <c r="W18" i="37"/>
  <c r="R44" i="37"/>
  <c r="S5" i="37"/>
  <c r="Y38" i="37"/>
  <c r="W38" i="37"/>
  <c r="U38" i="37"/>
  <c r="Y30" i="37"/>
  <c r="U30" i="37"/>
  <c r="W30" i="37"/>
  <c r="Y8" i="37"/>
  <c r="U8" i="37"/>
  <c r="W8" i="37"/>
  <c r="Y6" i="37"/>
  <c r="W6" i="37"/>
  <c r="U6" i="37"/>
  <c r="W15" i="37"/>
  <c r="Y15" i="37"/>
  <c r="U15" i="37"/>
  <c r="Y16" i="37"/>
  <c r="W16" i="37"/>
  <c r="U16" i="37"/>
  <c r="W9" i="37"/>
  <c r="U9" i="37"/>
  <c r="Y9" i="37"/>
  <c r="Y37" i="37"/>
  <c r="U37" i="37"/>
  <c r="W37" i="37"/>
  <c r="W26" i="37"/>
  <c r="Y26" i="37"/>
  <c r="U26" i="37"/>
  <c r="W7" i="37"/>
  <c r="Y7" i="37"/>
  <c r="U7" i="37"/>
  <c r="W29" i="37"/>
  <c r="U29" i="37"/>
  <c r="Y29" i="37"/>
  <c r="W10" i="37"/>
  <c r="U10" i="37"/>
  <c r="Y10" i="37"/>
  <c r="Y32" i="37"/>
  <c r="W32" i="37"/>
  <c r="U32" i="37"/>
  <c r="Y11" i="37"/>
  <c r="W11" i="37"/>
  <c r="U11" i="37"/>
  <c r="W27" i="37"/>
  <c r="U27" i="37"/>
  <c r="Y27" i="37"/>
  <c r="Y43" i="37"/>
  <c r="W43" i="37"/>
  <c r="U43" i="37"/>
  <c r="W20" i="37"/>
  <c r="Y20" i="37"/>
  <c r="U20" i="37"/>
  <c r="Y36" i="37"/>
  <c r="W36" i="37"/>
  <c r="U36" i="37"/>
  <c r="Y15" i="30"/>
  <c r="U15" i="30"/>
  <c r="W15" i="30"/>
  <c r="W27" i="30"/>
  <c r="Y27" i="30"/>
  <c r="U27" i="30"/>
  <c r="U31" i="30"/>
  <c r="W31" i="30"/>
  <c r="Y31" i="30"/>
  <c r="U43" i="30"/>
  <c r="W43" i="30"/>
  <c r="Y43" i="30"/>
  <c r="W35" i="30"/>
  <c r="Y35" i="30"/>
  <c r="U35" i="30"/>
  <c r="U19" i="30"/>
  <c r="Y19" i="30"/>
  <c r="W19" i="30"/>
  <c r="Y39" i="30"/>
  <c r="U39" i="30"/>
  <c r="W39" i="30"/>
  <c r="W17" i="30"/>
  <c r="Y17" i="30"/>
  <c r="U17" i="30"/>
  <c r="Y33" i="30"/>
  <c r="W33" i="30"/>
  <c r="U33" i="30"/>
  <c r="W18" i="30"/>
  <c r="U18" i="30"/>
  <c r="Y18" i="30"/>
  <c r="W40" i="30"/>
  <c r="Y40" i="30"/>
  <c r="U40" i="30"/>
  <c r="Y24" i="30"/>
  <c r="U24" i="30"/>
  <c r="W24" i="30"/>
  <c r="W30" i="30"/>
  <c r="Y30" i="30"/>
  <c r="U30" i="30"/>
  <c r="W34" i="30"/>
  <c r="Y34" i="30"/>
  <c r="U34" i="30"/>
  <c r="Y8" i="30"/>
  <c r="U8" i="30"/>
  <c r="W8" i="30"/>
  <c r="W26" i="30"/>
  <c r="Y26" i="30"/>
  <c r="U26" i="30"/>
  <c r="Y6" i="30"/>
  <c r="W6" i="30"/>
  <c r="U6" i="30"/>
  <c r="Y28" i="30"/>
  <c r="U28" i="30"/>
  <c r="W28" i="30"/>
  <c r="W12" i="30"/>
  <c r="U12" i="30"/>
  <c r="Y12" i="30"/>
  <c r="R44" i="20"/>
  <c r="S5" i="20"/>
  <c r="Y32" i="20"/>
  <c r="U32" i="20"/>
  <c r="W32" i="20"/>
  <c r="Y40" i="20"/>
  <c r="U40" i="20"/>
  <c r="W40" i="20"/>
  <c r="Y8" i="20"/>
  <c r="W8" i="20"/>
  <c r="U8" i="20"/>
  <c r="W34" i="20"/>
  <c r="Y34" i="20"/>
  <c r="U34" i="20"/>
  <c r="Y18" i="20"/>
  <c r="W18" i="20"/>
  <c r="U18" i="20"/>
  <c r="W38" i="20"/>
  <c r="U38" i="20"/>
  <c r="Y38" i="20"/>
  <c r="U22" i="20"/>
  <c r="Y22" i="20"/>
  <c r="W22" i="20"/>
  <c r="Y6" i="20"/>
  <c r="U6" i="20"/>
  <c r="W6" i="20"/>
  <c r="Y9" i="20"/>
  <c r="W9" i="20"/>
  <c r="U9" i="20"/>
  <c r="W35" i="20"/>
  <c r="Y35" i="20"/>
  <c r="U35" i="20"/>
  <c r="Y41" i="20"/>
  <c r="U41" i="20"/>
  <c r="W41" i="20"/>
  <c r="Y11" i="20"/>
  <c r="U11" i="20"/>
  <c r="W11" i="20"/>
  <c r="U33" i="20"/>
  <c r="Y33" i="20"/>
  <c r="W33" i="20"/>
  <c r="W17" i="20"/>
  <c r="U17" i="20"/>
  <c r="Y17" i="20"/>
  <c r="Y39" i="20"/>
  <c r="U39" i="20"/>
  <c r="W39" i="20"/>
  <c r="U13" i="20"/>
  <c r="Y13" i="20"/>
  <c r="W13" i="20"/>
  <c r="U29" i="20"/>
  <c r="W29" i="20"/>
  <c r="Y29" i="20"/>
  <c r="Y12" i="20"/>
  <c r="U12" i="20"/>
  <c r="W12" i="20"/>
  <c r="W36" i="20"/>
  <c r="Y36" i="20"/>
  <c r="U36" i="20"/>
  <c r="Y14" i="35"/>
  <c r="U14" i="35"/>
  <c r="W14" i="35"/>
  <c r="Y36" i="35"/>
  <c r="U36" i="35"/>
  <c r="W36" i="35"/>
  <c r="U30" i="35"/>
  <c r="W30" i="35"/>
  <c r="Y30" i="35"/>
  <c r="W42" i="35"/>
  <c r="U42" i="35"/>
  <c r="Y42" i="35"/>
  <c r="W12" i="35"/>
  <c r="U12" i="35"/>
  <c r="Y12" i="35"/>
  <c r="Y28" i="35"/>
  <c r="U28" i="35"/>
  <c r="W28" i="35"/>
  <c r="Y6" i="35"/>
  <c r="W6" i="35"/>
  <c r="U6" i="35"/>
  <c r="Y32" i="35"/>
  <c r="W32" i="35"/>
  <c r="U32" i="35"/>
  <c r="Y16" i="35"/>
  <c r="W16" i="35"/>
  <c r="U16" i="35"/>
  <c r="U31" i="35"/>
  <c r="Y31" i="35"/>
  <c r="W31" i="35"/>
  <c r="Y15" i="35"/>
  <c r="U15" i="35"/>
  <c r="W15" i="35"/>
  <c r="W19" i="35"/>
  <c r="Y19" i="35"/>
  <c r="U19" i="35"/>
  <c r="Y22" i="35"/>
  <c r="U22" i="35"/>
  <c r="W22" i="35"/>
  <c r="U27" i="35"/>
  <c r="W27" i="35"/>
  <c r="Y27" i="35"/>
  <c r="W7" i="35"/>
  <c r="Y7" i="35"/>
  <c r="U7" i="35"/>
  <c r="Y21" i="35"/>
  <c r="W21" i="35"/>
  <c r="U21" i="35"/>
  <c r="W37" i="35"/>
  <c r="Y37" i="35"/>
  <c r="U37" i="35"/>
  <c r="Y17" i="35"/>
  <c r="W17" i="35"/>
  <c r="U17" i="35"/>
  <c r="Y33" i="35"/>
  <c r="U33" i="35"/>
  <c r="W33" i="35"/>
  <c r="U33" i="32"/>
  <c r="W33" i="32"/>
  <c r="Y33" i="32"/>
  <c r="U17" i="32"/>
  <c r="W17" i="32"/>
  <c r="Y17" i="32"/>
  <c r="Y21" i="32"/>
  <c r="U21" i="32"/>
  <c r="W21" i="32"/>
  <c r="W7" i="32"/>
  <c r="Y7" i="32"/>
  <c r="U7" i="32"/>
  <c r="Y13" i="32"/>
  <c r="U13" i="32"/>
  <c r="W13" i="32"/>
  <c r="W35" i="32"/>
  <c r="Y35" i="32"/>
  <c r="U35" i="32"/>
  <c r="W19" i="32"/>
  <c r="Y19" i="32"/>
  <c r="U19" i="32"/>
  <c r="Y41" i="32"/>
  <c r="W41" i="32"/>
  <c r="U41" i="32"/>
  <c r="U23" i="32"/>
  <c r="Y23" i="32"/>
  <c r="W23" i="32"/>
  <c r="W39" i="32"/>
  <c r="Y39" i="32"/>
  <c r="U39" i="32"/>
  <c r="W18" i="32"/>
  <c r="U18" i="32"/>
  <c r="Y18" i="32"/>
  <c r="W8" i="32"/>
  <c r="U8" i="32"/>
  <c r="Y8" i="32"/>
  <c r="Y14" i="32"/>
  <c r="U14" i="32"/>
  <c r="W14" i="32"/>
  <c r="Y24" i="32"/>
  <c r="W24" i="32"/>
  <c r="U24" i="32"/>
  <c r="W30" i="32"/>
  <c r="U30" i="32"/>
  <c r="Y30" i="32"/>
  <c r="W42" i="32"/>
  <c r="U42" i="32"/>
  <c r="Y42" i="32"/>
  <c r="Y22" i="32"/>
  <c r="W22" i="32"/>
  <c r="U22" i="32"/>
  <c r="W36" i="32"/>
  <c r="U36" i="32"/>
  <c r="Y36" i="32"/>
  <c r="Y20" i="32"/>
  <c r="U20" i="32"/>
  <c r="W20" i="32"/>
  <c r="R44" i="32"/>
  <c r="S5" i="32"/>
  <c r="Y12" i="17"/>
  <c r="U12" i="17"/>
  <c r="W12" i="17"/>
  <c r="W14" i="17"/>
  <c r="Y14" i="17"/>
  <c r="U14" i="17"/>
  <c r="Y26" i="17"/>
  <c r="W26" i="17"/>
  <c r="U26" i="17"/>
  <c r="Y28" i="17"/>
  <c r="W28" i="17"/>
  <c r="U28" i="17"/>
  <c r="U22" i="17"/>
  <c r="Y22" i="17"/>
  <c r="W22" i="17"/>
  <c r="Y34" i="17"/>
  <c r="U34" i="17"/>
  <c r="W34" i="17"/>
  <c r="Y23" i="17"/>
  <c r="U23" i="17"/>
  <c r="W23" i="17"/>
  <c r="W13" i="17"/>
  <c r="Y13" i="17"/>
  <c r="U13" i="17"/>
  <c r="Y17" i="17"/>
  <c r="W17" i="17"/>
  <c r="U17" i="17"/>
  <c r="U7" i="17"/>
  <c r="W7" i="17"/>
  <c r="Y7" i="17"/>
  <c r="Y25" i="17"/>
  <c r="U25" i="17"/>
  <c r="W25" i="17"/>
  <c r="Y9" i="17"/>
  <c r="W9" i="17"/>
  <c r="U9" i="17"/>
  <c r="Y31" i="17"/>
  <c r="W31" i="17"/>
  <c r="U31" i="17"/>
  <c r="U11" i="17"/>
  <c r="Y11" i="17"/>
  <c r="W11" i="17"/>
  <c r="U27" i="17"/>
  <c r="W27" i="17"/>
  <c r="Y27" i="17"/>
  <c r="W43" i="17"/>
  <c r="Y43" i="17"/>
  <c r="U43" i="17"/>
  <c r="U24" i="17"/>
  <c r="W24" i="17"/>
  <c r="Y24" i="17"/>
  <c r="Y8" i="17"/>
  <c r="W8" i="17"/>
  <c r="U8" i="17"/>
  <c r="Y36" i="17"/>
  <c r="U36" i="17"/>
  <c r="W36" i="17"/>
  <c r="W35" i="51"/>
  <c r="U35" i="51"/>
  <c r="Y35" i="51"/>
  <c r="U38" i="51"/>
  <c r="W38" i="51"/>
  <c r="Y38" i="51"/>
  <c r="Y6" i="51"/>
  <c r="U6" i="51"/>
  <c r="W6" i="51"/>
  <c r="W19" i="51"/>
  <c r="Y19" i="51"/>
  <c r="U19" i="51"/>
  <c r="U15" i="51"/>
  <c r="Y15" i="51"/>
  <c r="W15" i="51"/>
  <c r="R44" i="51"/>
  <c r="S5" i="51"/>
  <c r="Y23" i="51"/>
  <c r="W23" i="51"/>
  <c r="U23" i="51"/>
  <c r="W12" i="51"/>
  <c r="U12" i="51"/>
  <c r="Y12" i="51"/>
  <c r="W40" i="51"/>
  <c r="U40" i="51"/>
  <c r="Y40" i="51"/>
  <c r="W27" i="51"/>
  <c r="U27" i="51"/>
  <c r="Y27" i="51"/>
  <c r="Y16" i="51"/>
  <c r="W16" i="51"/>
  <c r="U16" i="51"/>
  <c r="U11" i="51"/>
  <c r="W11" i="51"/>
  <c r="Y11" i="51"/>
  <c r="Y31" i="51"/>
  <c r="U31" i="51"/>
  <c r="W31" i="51"/>
  <c r="W14" i="51"/>
  <c r="U14" i="51"/>
  <c r="Y14" i="51"/>
  <c r="W36" i="51"/>
  <c r="Y36" i="51"/>
  <c r="U36" i="51"/>
  <c r="Y17" i="51"/>
  <c r="W17" i="51"/>
  <c r="U17" i="51"/>
  <c r="Y33" i="51"/>
  <c r="U33" i="51"/>
  <c r="W33" i="51"/>
  <c r="Y10" i="51"/>
  <c r="W10" i="51"/>
  <c r="U10" i="51"/>
  <c r="W26" i="51"/>
  <c r="Y26" i="51"/>
  <c r="U26" i="51"/>
  <c r="W42" i="51"/>
  <c r="U42" i="51"/>
  <c r="Y42" i="51"/>
  <c r="U11" i="22"/>
  <c r="Y11" i="22"/>
  <c r="W11" i="22"/>
  <c r="Y21" i="22"/>
  <c r="U21" i="22"/>
  <c r="W21" i="22"/>
  <c r="W29" i="22"/>
  <c r="U29" i="22"/>
  <c r="Y29" i="22"/>
  <c r="U35" i="22"/>
  <c r="Y35" i="22"/>
  <c r="W35" i="22"/>
  <c r="Y39" i="22"/>
  <c r="W39" i="22"/>
  <c r="U39" i="22"/>
  <c r="W40" i="22"/>
  <c r="U40" i="22"/>
  <c r="Y40" i="22"/>
  <c r="W33" i="22"/>
  <c r="Y33" i="22"/>
  <c r="U33" i="22"/>
  <c r="Y43" i="22"/>
  <c r="U43" i="22"/>
  <c r="W43" i="22"/>
  <c r="Y41" i="22"/>
  <c r="W41" i="22"/>
  <c r="U41" i="22"/>
  <c r="U15" i="22"/>
  <c r="Y15" i="22"/>
  <c r="W15" i="22"/>
  <c r="Y20" i="22"/>
  <c r="W20" i="22"/>
  <c r="U20" i="22"/>
  <c r="Y24" i="22"/>
  <c r="U24" i="22"/>
  <c r="W24" i="22"/>
  <c r="Y36" i="22"/>
  <c r="U36" i="22"/>
  <c r="W36" i="22"/>
  <c r="Y38" i="22"/>
  <c r="U38" i="22"/>
  <c r="W38" i="22"/>
  <c r="Y16" i="22"/>
  <c r="W16" i="22"/>
  <c r="U16" i="22"/>
  <c r="W32" i="22"/>
  <c r="Y32" i="22"/>
  <c r="U32" i="22"/>
  <c r="Y12" i="22"/>
  <c r="U12" i="22"/>
  <c r="W12" i="22"/>
  <c r="Y34" i="22"/>
  <c r="W34" i="22"/>
  <c r="U34" i="22"/>
  <c r="Y18" i="22"/>
  <c r="W18" i="22"/>
  <c r="U18" i="22"/>
  <c r="W33" i="42"/>
  <c r="Y33" i="42"/>
  <c r="U33" i="42"/>
  <c r="W24" i="42"/>
  <c r="Y24" i="42"/>
  <c r="U24" i="42"/>
  <c r="U17" i="42"/>
  <c r="Y17" i="42"/>
  <c r="W17" i="42"/>
  <c r="W8" i="42"/>
  <c r="U8" i="42"/>
  <c r="Y8" i="42"/>
  <c r="Y32" i="42"/>
  <c r="U32" i="42"/>
  <c r="W32" i="42"/>
  <c r="Y12" i="42"/>
  <c r="W12" i="42"/>
  <c r="U12" i="42"/>
  <c r="Y29" i="42"/>
  <c r="W29" i="42"/>
  <c r="U29" i="42"/>
  <c r="W10" i="42"/>
  <c r="U10" i="42"/>
  <c r="Y10" i="42"/>
  <c r="Y34" i="42"/>
  <c r="W34" i="42"/>
  <c r="U34" i="42"/>
  <c r="U21" i="42"/>
  <c r="W21" i="42"/>
  <c r="Y21" i="42"/>
  <c r="W6" i="42"/>
  <c r="U6" i="42"/>
  <c r="Y6" i="42"/>
  <c r="W36" i="42"/>
  <c r="U36" i="42"/>
  <c r="Y36" i="42"/>
  <c r="Y25" i="42"/>
  <c r="U25" i="42"/>
  <c r="W25" i="42"/>
  <c r="Y14" i="42"/>
  <c r="W14" i="42"/>
  <c r="U14" i="42"/>
  <c r="W43" i="42"/>
  <c r="Y43" i="42"/>
  <c r="U43" i="42"/>
  <c r="Y35" i="42"/>
  <c r="W35" i="42"/>
  <c r="U35" i="42"/>
  <c r="U27" i="42"/>
  <c r="W27" i="42"/>
  <c r="Y27" i="42"/>
  <c r="U19" i="42"/>
  <c r="Y19" i="42"/>
  <c r="W19" i="42"/>
  <c r="Y11" i="42"/>
  <c r="U11" i="42"/>
  <c r="W11" i="42"/>
  <c r="R44" i="29"/>
  <c r="S5" i="29"/>
  <c r="W32" i="29"/>
  <c r="U32" i="29"/>
  <c r="Y32" i="29"/>
  <c r="Y42" i="29"/>
  <c r="U42" i="29"/>
  <c r="W42" i="29"/>
  <c r="Y34" i="29"/>
  <c r="W34" i="29"/>
  <c r="U34" i="29"/>
  <c r="W12" i="29"/>
  <c r="U12" i="29"/>
  <c r="Y12" i="29"/>
  <c r="U28" i="29"/>
  <c r="W28" i="29"/>
  <c r="Y28" i="29"/>
  <c r="Y8" i="29"/>
  <c r="U8" i="29"/>
  <c r="W8" i="29"/>
  <c r="W30" i="29"/>
  <c r="U30" i="29"/>
  <c r="Y30" i="29"/>
  <c r="Y14" i="29"/>
  <c r="U14" i="29"/>
  <c r="W14" i="29"/>
  <c r="W21" i="29"/>
  <c r="U21" i="29"/>
  <c r="Y21" i="29"/>
  <c r="W7" i="29"/>
  <c r="Y7" i="29"/>
  <c r="U7" i="29"/>
  <c r="U11" i="29"/>
  <c r="Y11" i="29"/>
  <c r="W11" i="29"/>
  <c r="Y15" i="29"/>
  <c r="W15" i="29"/>
  <c r="U15" i="29"/>
  <c r="W13" i="29"/>
  <c r="Y13" i="29"/>
  <c r="U13" i="29"/>
  <c r="W35" i="29"/>
  <c r="U35" i="29"/>
  <c r="Y35" i="29"/>
  <c r="U29" i="29"/>
  <c r="W29" i="29"/>
  <c r="Y29" i="29"/>
  <c r="W9" i="29"/>
  <c r="U9" i="29"/>
  <c r="Y9" i="29"/>
  <c r="Y25" i="29"/>
  <c r="W25" i="29"/>
  <c r="U25" i="29"/>
  <c r="U41" i="29"/>
  <c r="W41" i="29"/>
  <c r="Y41" i="29"/>
  <c r="Y36" i="29"/>
  <c r="U36" i="29"/>
  <c r="W36" i="29"/>
  <c r="W12" i="50"/>
  <c r="U12" i="50"/>
  <c r="Y12" i="50"/>
  <c r="W9" i="50"/>
  <c r="Y9" i="50"/>
  <c r="U9" i="50"/>
  <c r="W14" i="50"/>
  <c r="U14" i="50"/>
  <c r="Y14" i="50"/>
  <c r="Y41" i="50"/>
  <c r="U41" i="50"/>
  <c r="W41" i="50"/>
  <c r="W22" i="50"/>
  <c r="Y22" i="50"/>
  <c r="U22" i="50"/>
  <c r="W25" i="50"/>
  <c r="Y25" i="50"/>
  <c r="U25" i="50"/>
  <c r="R44" i="50"/>
  <c r="S5" i="50"/>
  <c r="W31" i="50"/>
  <c r="Y31" i="50"/>
  <c r="U31" i="50"/>
  <c r="W32" i="50"/>
  <c r="Y32" i="50"/>
  <c r="U32" i="50"/>
  <c r="Y21" i="50"/>
  <c r="U21" i="50"/>
  <c r="W21" i="50"/>
  <c r="W8" i="50"/>
  <c r="U8" i="50"/>
  <c r="Y8" i="50"/>
  <c r="Y30" i="50"/>
  <c r="W30" i="50"/>
  <c r="U30" i="50"/>
  <c r="W13" i="50"/>
  <c r="Y13" i="50"/>
  <c r="U13" i="50"/>
  <c r="W33" i="50"/>
  <c r="U33" i="50"/>
  <c r="Y33" i="50"/>
  <c r="W10" i="50"/>
  <c r="Y10" i="50"/>
  <c r="U10" i="50"/>
  <c r="W26" i="50"/>
  <c r="Y26" i="50"/>
  <c r="U26" i="50"/>
  <c r="W42" i="50"/>
  <c r="U42" i="50"/>
  <c r="Y42" i="50"/>
  <c r="Y19" i="50"/>
  <c r="W19" i="50"/>
  <c r="U19" i="50"/>
  <c r="Y35" i="50"/>
  <c r="W35" i="50"/>
  <c r="U35" i="50"/>
  <c r="U11" i="8"/>
  <c r="Y11" i="8"/>
  <c r="W11" i="8"/>
  <c r="Y27" i="8"/>
  <c r="U27" i="8"/>
  <c r="W27" i="8"/>
  <c r="U43" i="8"/>
  <c r="W43" i="8"/>
  <c r="Y43" i="8"/>
  <c r="U23" i="8"/>
  <c r="Y23" i="8"/>
  <c r="W23" i="8"/>
  <c r="U39" i="8"/>
  <c r="Y39" i="8"/>
  <c r="W39" i="8"/>
  <c r="W40" i="8"/>
  <c r="U40" i="8"/>
  <c r="Y40" i="8"/>
  <c r="Y34" i="8"/>
  <c r="U34" i="8"/>
  <c r="W34" i="8"/>
  <c r="U29" i="8"/>
  <c r="W29" i="8"/>
  <c r="Y29" i="8"/>
  <c r="W24" i="8"/>
  <c r="U24" i="8"/>
  <c r="Y24" i="8"/>
  <c r="W18" i="8"/>
  <c r="Y18" i="8"/>
  <c r="U18" i="8"/>
  <c r="Y13" i="8"/>
  <c r="U13" i="8"/>
  <c r="W13" i="8"/>
  <c r="Y8" i="8"/>
  <c r="W8" i="8"/>
  <c r="U8" i="8"/>
  <c r="Y41" i="8"/>
  <c r="W41" i="8"/>
  <c r="U41" i="8"/>
  <c r="Y36" i="8"/>
  <c r="U36" i="8"/>
  <c r="W36" i="8"/>
  <c r="W30" i="8"/>
  <c r="U30" i="8"/>
  <c r="Y30" i="8"/>
  <c r="Y25" i="8"/>
  <c r="W25" i="8"/>
  <c r="U25" i="8"/>
  <c r="Y20" i="8"/>
  <c r="W20" i="8"/>
  <c r="U20" i="8"/>
  <c r="W14" i="8"/>
  <c r="U14" i="8"/>
  <c r="Y14" i="8"/>
  <c r="Y9" i="8"/>
  <c r="W9" i="8"/>
  <c r="U9" i="8"/>
  <c r="W7" i="8"/>
  <c r="U7" i="8"/>
  <c r="Y7" i="8"/>
  <c r="R6" i="27"/>
  <c r="S6" i="27" s="1"/>
  <c r="R14" i="27"/>
  <c r="S14" i="27" s="1"/>
  <c r="R22" i="27"/>
  <c r="S22" i="27" s="1"/>
  <c r="R30" i="27"/>
  <c r="S30" i="27" s="1"/>
  <c r="R38" i="27"/>
  <c r="S38" i="27" s="1"/>
  <c r="R10" i="27"/>
  <c r="S10" i="27" s="1"/>
  <c r="R20" i="27"/>
  <c r="S20" i="27" s="1"/>
  <c r="R32" i="27"/>
  <c r="S32" i="27" s="1"/>
  <c r="R42" i="27"/>
  <c r="S42" i="27" s="1"/>
  <c r="R5" i="27"/>
  <c r="R16" i="27"/>
  <c r="S16" i="27" s="1"/>
  <c r="R26" i="27"/>
  <c r="S26" i="27" s="1"/>
  <c r="R36" i="27"/>
  <c r="S36" i="27" s="1"/>
  <c r="R24" i="27"/>
  <c r="S24" i="27" s="1"/>
  <c r="R12" i="27"/>
  <c r="S12" i="27" s="1"/>
  <c r="R34" i="27"/>
  <c r="S34" i="27" s="1"/>
  <c r="R28" i="27"/>
  <c r="S28" i="27" s="1"/>
  <c r="R8" i="27"/>
  <c r="S8" i="27" s="1"/>
  <c r="R40" i="27"/>
  <c r="S40" i="27" s="1"/>
  <c r="R18" i="27"/>
  <c r="S18" i="27" s="1"/>
  <c r="R37" i="27"/>
  <c r="S37" i="27" s="1"/>
  <c r="R29" i="27"/>
  <c r="S29" i="27" s="1"/>
  <c r="R21" i="27"/>
  <c r="S21" i="27" s="1"/>
  <c r="R13" i="27"/>
  <c r="S13" i="27" s="1"/>
  <c r="R7" i="27"/>
  <c r="S7" i="27" s="1"/>
  <c r="R35" i="27"/>
  <c r="S35" i="27" s="1"/>
  <c r="R25" i="27"/>
  <c r="S25" i="27" s="1"/>
  <c r="R15" i="27"/>
  <c r="S15" i="27" s="1"/>
  <c r="R41" i="27"/>
  <c r="S41" i="27" s="1"/>
  <c r="R31" i="27"/>
  <c r="S31" i="27" s="1"/>
  <c r="R19" i="27"/>
  <c r="S19" i="27" s="1"/>
  <c r="R9" i="27"/>
  <c r="S9" i="27" s="1"/>
  <c r="R33" i="27"/>
  <c r="S33" i="27" s="1"/>
  <c r="R11" i="27"/>
  <c r="S11" i="27" s="1"/>
  <c r="R27" i="27"/>
  <c r="S27" i="27" s="1"/>
  <c r="R43" i="27"/>
  <c r="S43" i="27" s="1"/>
  <c r="R23" i="27"/>
  <c r="S23" i="27" s="1"/>
  <c r="R17" i="27"/>
  <c r="S17" i="27" s="1"/>
  <c r="R39" i="27"/>
  <c r="S39" i="27" s="1"/>
  <c r="Y7" i="26"/>
  <c r="W7" i="26"/>
  <c r="U7" i="26"/>
  <c r="W31" i="26"/>
  <c r="Y31" i="26"/>
  <c r="U31" i="26"/>
  <c r="Y37" i="26"/>
  <c r="U37" i="26"/>
  <c r="W37" i="26"/>
  <c r="W41" i="26"/>
  <c r="Y41" i="26"/>
  <c r="U41" i="26"/>
  <c r="W29" i="26"/>
  <c r="Y29" i="26"/>
  <c r="U29" i="26"/>
  <c r="W13" i="26"/>
  <c r="U13" i="26"/>
  <c r="Y13" i="26"/>
  <c r="U33" i="26"/>
  <c r="Y33" i="26"/>
  <c r="W33" i="26"/>
  <c r="U19" i="26"/>
  <c r="Y19" i="26"/>
  <c r="W19" i="26"/>
  <c r="Y35" i="26"/>
  <c r="U35" i="26"/>
  <c r="W35" i="26"/>
  <c r="W20" i="26"/>
  <c r="U20" i="26"/>
  <c r="Y20" i="26"/>
  <c r="W8" i="26"/>
  <c r="U8" i="26"/>
  <c r="Y8" i="26"/>
  <c r="W36" i="26"/>
  <c r="U36" i="26"/>
  <c r="Y36" i="26"/>
  <c r="Y24" i="26"/>
  <c r="U24" i="26"/>
  <c r="W24" i="26"/>
  <c r="Y38" i="26"/>
  <c r="U38" i="26"/>
  <c r="W38" i="26"/>
  <c r="W16" i="26"/>
  <c r="Y16" i="26"/>
  <c r="U16" i="26"/>
  <c r="W32" i="26"/>
  <c r="Y32" i="26"/>
  <c r="U32" i="26"/>
  <c r="Y12" i="26"/>
  <c r="U12" i="26"/>
  <c r="W12" i="26"/>
  <c r="W34" i="26"/>
  <c r="U34" i="26"/>
  <c r="Y34" i="26"/>
  <c r="Y18" i="26"/>
  <c r="U18" i="26"/>
  <c r="W18" i="26"/>
  <c r="R44" i="25"/>
  <c r="S5" i="25"/>
  <c r="Y20" i="25"/>
  <c r="U20" i="25"/>
  <c r="W20" i="25"/>
  <c r="U42" i="25"/>
  <c r="Y42" i="25"/>
  <c r="W42" i="25"/>
  <c r="Y32" i="25"/>
  <c r="U32" i="25"/>
  <c r="W32" i="25"/>
  <c r="W36" i="25"/>
  <c r="U36" i="25"/>
  <c r="Y36" i="25"/>
  <c r="W10" i="25"/>
  <c r="U10" i="25"/>
  <c r="Y10" i="25"/>
  <c r="W28" i="25"/>
  <c r="U28" i="25"/>
  <c r="Y28" i="25"/>
  <c r="Y8" i="25"/>
  <c r="W8" i="25"/>
  <c r="U8" i="25"/>
  <c r="W30" i="25"/>
  <c r="U30" i="25"/>
  <c r="Y30" i="25"/>
  <c r="W14" i="25"/>
  <c r="Y14" i="25"/>
  <c r="U14" i="25"/>
  <c r="Y21" i="25"/>
  <c r="U21" i="25"/>
  <c r="W21" i="25"/>
  <c r="Y7" i="25"/>
  <c r="U7" i="25"/>
  <c r="W7" i="25"/>
  <c r="W9" i="25"/>
  <c r="U9" i="25"/>
  <c r="Y9" i="25"/>
  <c r="Y15" i="25"/>
  <c r="W15" i="25"/>
  <c r="U15" i="25"/>
  <c r="W13" i="25"/>
  <c r="U13" i="25"/>
  <c r="Y13" i="25"/>
  <c r="U33" i="25"/>
  <c r="Y33" i="25"/>
  <c r="W33" i="25"/>
  <c r="Y29" i="25"/>
  <c r="U29" i="25"/>
  <c r="W29" i="25"/>
  <c r="Y11" i="25"/>
  <c r="W11" i="25"/>
  <c r="U11" i="25"/>
  <c r="U27" i="25"/>
  <c r="W27" i="25"/>
  <c r="Y27" i="25"/>
  <c r="U43" i="25"/>
  <c r="W43" i="25"/>
  <c r="Y43" i="25"/>
  <c r="W38" i="19"/>
  <c r="U38" i="19"/>
  <c r="Y38" i="19"/>
  <c r="W22" i="19"/>
  <c r="U22" i="19"/>
  <c r="Y22" i="19"/>
  <c r="W6" i="19"/>
  <c r="U6" i="19"/>
  <c r="Y6" i="19"/>
  <c r="W34" i="19"/>
  <c r="U34" i="19"/>
  <c r="Y34" i="19"/>
  <c r="W18" i="19"/>
  <c r="U18" i="19"/>
  <c r="Y18" i="19"/>
  <c r="Y19" i="19"/>
  <c r="W19" i="19"/>
  <c r="U19" i="19"/>
  <c r="Y25" i="19"/>
  <c r="U25" i="19"/>
  <c r="W25" i="19"/>
  <c r="W31" i="19"/>
  <c r="U31" i="19"/>
  <c r="Y31" i="19"/>
  <c r="Y35" i="19"/>
  <c r="W35" i="19"/>
  <c r="U35" i="19"/>
  <c r="U23" i="19"/>
  <c r="Y23" i="19"/>
  <c r="W23" i="19"/>
  <c r="Y43" i="19"/>
  <c r="U43" i="19"/>
  <c r="W43" i="19"/>
  <c r="U27" i="19"/>
  <c r="Y27" i="19"/>
  <c r="W27" i="19"/>
  <c r="W7" i="19"/>
  <c r="Y7" i="19"/>
  <c r="U7" i="19"/>
  <c r="Y21" i="19"/>
  <c r="W21" i="19"/>
  <c r="U21" i="19"/>
  <c r="W37" i="19"/>
  <c r="U37" i="19"/>
  <c r="Y37" i="19"/>
  <c r="W32" i="19"/>
  <c r="U32" i="19"/>
  <c r="Y32" i="19"/>
  <c r="Y40" i="19"/>
  <c r="W40" i="19"/>
  <c r="U40" i="19"/>
  <c r="U28" i="19"/>
  <c r="W28" i="19"/>
  <c r="Y28" i="19"/>
  <c r="W36" i="19"/>
  <c r="U36" i="19"/>
  <c r="Y36" i="19"/>
  <c r="R44" i="21"/>
  <c r="S5" i="21"/>
  <c r="Y32" i="21"/>
  <c r="W32" i="21"/>
  <c r="U32" i="21"/>
  <c r="W16" i="21"/>
  <c r="Y16" i="21"/>
  <c r="U16" i="21"/>
  <c r="Y41" i="21"/>
  <c r="W41" i="21"/>
  <c r="U41" i="21"/>
  <c r="W38" i="21"/>
  <c r="Y38" i="21"/>
  <c r="U38" i="21"/>
  <c r="U23" i="21"/>
  <c r="W23" i="21"/>
  <c r="Y23" i="21"/>
  <c r="Y15" i="21"/>
  <c r="W15" i="21"/>
  <c r="U15" i="21"/>
  <c r="W7" i="21"/>
  <c r="Y7" i="21"/>
  <c r="U7" i="21"/>
  <c r="Y39" i="21"/>
  <c r="W39" i="21"/>
  <c r="U39" i="21"/>
  <c r="U21" i="21"/>
  <c r="W21" i="21"/>
  <c r="Y21" i="21"/>
  <c r="W37" i="21"/>
  <c r="U37" i="21"/>
  <c r="Y37" i="21"/>
  <c r="W13" i="21"/>
  <c r="Y13" i="21"/>
  <c r="U13" i="21"/>
  <c r="Y29" i="21"/>
  <c r="W29" i="21"/>
  <c r="U29" i="21"/>
  <c r="Y6" i="21"/>
  <c r="W6" i="21"/>
  <c r="U6" i="21"/>
  <c r="W30" i="21"/>
  <c r="Y30" i="21"/>
  <c r="U30" i="21"/>
  <c r="Y42" i="21"/>
  <c r="W42" i="21"/>
  <c r="U42" i="21"/>
  <c r="W10" i="21"/>
  <c r="U10" i="21"/>
  <c r="Y10" i="21"/>
  <c r="W18" i="21"/>
  <c r="U18" i="21"/>
  <c r="Y18" i="21"/>
  <c r="Y28" i="21"/>
  <c r="U28" i="21"/>
  <c r="W28" i="21"/>
  <c r="Y12" i="21"/>
  <c r="U12" i="21"/>
  <c r="W12" i="21"/>
  <c r="Y20" i="43"/>
  <c r="U20" i="43"/>
  <c r="W20" i="43"/>
  <c r="Y37" i="43"/>
  <c r="W37" i="43"/>
  <c r="U37" i="43"/>
  <c r="Y9" i="43"/>
  <c r="U9" i="43"/>
  <c r="W9" i="43"/>
  <c r="W10" i="43"/>
  <c r="Y10" i="43"/>
  <c r="U10" i="43"/>
  <c r="Y42" i="43"/>
  <c r="W42" i="43"/>
  <c r="U42" i="43"/>
  <c r="W35" i="43"/>
  <c r="Y35" i="43"/>
  <c r="U35" i="43"/>
  <c r="Y33" i="43"/>
  <c r="W33" i="43"/>
  <c r="U33" i="43"/>
  <c r="W23" i="43"/>
  <c r="U23" i="43"/>
  <c r="Y23" i="43"/>
  <c r="W38" i="43"/>
  <c r="Y38" i="43"/>
  <c r="U38" i="43"/>
  <c r="Y41" i="43"/>
  <c r="U41" i="43"/>
  <c r="W41" i="43"/>
  <c r="U34" i="43"/>
  <c r="W34" i="43"/>
  <c r="Y34" i="43"/>
  <c r="Y27" i="43"/>
  <c r="U27" i="43"/>
  <c r="W27" i="43"/>
  <c r="U12" i="43"/>
  <c r="Y12" i="43"/>
  <c r="W12" i="43"/>
  <c r="W30" i="43"/>
  <c r="Y30" i="43"/>
  <c r="U30" i="43"/>
  <c r="W29" i="43"/>
  <c r="U29" i="43"/>
  <c r="Y29" i="43"/>
  <c r="W8" i="43"/>
  <c r="U8" i="43"/>
  <c r="Y8" i="43"/>
  <c r="W13" i="43"/>
  <c r="Y13" i="43"/>
  <c r="U13" i="43"/>
  <c r="W6" i="43"/>
  <c r="Y6" i="43"/>
  <c r="U6" i="43"/>
  <c r="Y36" i="43"/>
  <c r="U36" i="43"/>
  <c r="W36" i="43"/>
  <c r="Y34" i="41"/>
  <c r="U34" i="41"/>
  <c r="W34" i="41"/>
  <c r="W9" i="41"/>
  <c r="U9" i="41"/>
  <c r="Y9" i="41"/>
  <c r="Y39" i="41"/>
  <c r="W39" i="41"/>
  <c r="U39" i="41"/>
  <c r="W42" i="41"/>
  <c r="U42" i="41"/>
  <c r="Y42" i="41"/>
  <c r="W26" i="41"/>
  <c r="U26" i="41"/>
  <c r="Y26" i="41"/>
  <c r="Y16" i="41"/>
  <c r="W16" i="41"/>
  <c r="U16" i="41"/>
  <c r="Y7" i="41"/>
  <c r="U7" i="41"/>
  <c r="W7" i="41"/>
  <c r="W35" i="41"/>
  <c r="U35" i="41"/>
  <c r="Y35" i="41"/>
  <c r="U24" i="41"/>
  <c r="Y24" i="41"/>
  <c r="W24" i="41"/>
  <c r="Y15" i="41"/>
  <c r="U15" i="41"/>
  <c r="W15" i="41"/>
  <c r="W41" i="41"/>
  <c r="U41" i="41"/>
  <c r="Y41" i="41"/>
  <c r="W18" i="41"/>
  <c r="U18" i="41"/>
  <c r="Y18" i="41"/>
  <c r="W40" i="41"/>
  <c r="Y40" i="41"/>
  <c r="U40" i="41"/>
  <c r="Y23" i="41"/>
  <c r="W23" i="41"/>
  <c r="U23" i="41"/>
  <c r="Y43" i="41"/>
  <c r="W43" i="41"/>
  <c r="U43" i="41"/>
  <c r="Y20" i="41"/>
  <c r="U20" i="41"/>
  <c r="W20" i="41"/>
  <c r="W36" i="41"/>
  <c r="Y36" i="41"/>
  <c r="U36" i="41"/>
  <c r="U13" i="41"/>
  <c r="Y13" i="41"/>
  <c r="W13" i="41"/>
  <c r="W29" i="41"/>
  <c r="U29" i="41"/>
  <c r="Y29" i="41"/>
  <c r="W6" i="41"/>
  <c r="U6" i="41"/>
  <c r="Y6" i="41"/>
  <c r="Y29" i="40"/>
  <c r="W29" i="40"/>
  <c r="U29" i="40"/>
  <c r="R44" i="40"/>
  <c r="S5" i="40"/>
  <c r="W37" i="40"/>
  <c r="Y37" i="40"/>
  <c r="U37" i="40"/>
  <c r="Y16" i="40"/>
  <c r="U16" i="40"/>
  <c r="W16" i="40"/>
  <c r="Y30" i="40"/>
  <c r="U30" i="40"/>
  <c r="W30" i="40"/>
  <c r="Y24" i="40"/>
  <c r="W24" i="40"/>
  <c r="U24" i="40"/>
  <c r="Y41" i="40"/>
  <c r="W41" i="40"/>
  <c r="U41" i="40"/>
  <c r="W38" i="40"/>
  <c r="Y38" i="40"/>
  <c r="U38" i="40"/>
  <c r="W14" i="40"/>
  <c r="Y14" i="40"/>
  <c r="U14" i="40"/>
  <c r="Y40" i="40"/>
  <c r="U40" i="40"/>
  <c r="W40" i="40"/>
  <c r="U31" i="40"/>
  <c r="W31" i="40"/>
  <c r="Y31" i="40"/>
  <c r="Y18" i="40"/>
  <c r="U18" i="40"/>
  <c r="W18" i="40"/>
  <c r="W9" i="40"/>
  <c r="U9" i="40"/>
  <c r="Y9" i="40"/>
  <c r="Y39" i="40"/>
  <c r="W39" i="40"/>
  <c r="U39" i="40"/>
  <c r="U22" i="40"/>
  <c r="Y22" i="40"/>
  <c r="W22" i="40"/>
  <c r="Y42" i="40"/>
  <c r="U42" i="40"/>
  <c r="W42" i="40"/>
  <c r="Y25" i="40"/>
  <c r="U25" i="40"/>
  <c r="W25" i="40"/>
  <c r="W12" i="40"/>
  <c r="U12" i="40"/>
  <c r="Y12" i="40"/>
  <c r="W28" i="40"/>
  <c r="Y28" i="40"/>
  <c r="U28" i="40"/>
  <c r="R28" i="16"/>
  <c r="S28" i="16" s="1"/>
  <c r="R41" i="16"/>
  <c r="S41" i="16" s="1"/>
  <c r="R33" i="16"/>
  <c r="S33" i="16" s="1"/>
  <c r="R25" i="16"/>
  <c r="S25" i="16" s="1"/>
  <c r="R17" i="16"/>
  <c r="S17" i="16" s="1"/>
  <c r="R9" i="16"/>
  <c r="S9" i="16" s="1"/>
  <c r="R39" i="16"/>
  <c r="S39" i="16" s="1"/>
  <c r="R29" i="16"/>
  <c r="S29" i="16" s="1"/>
  <c r="R19" i="16"/>
  <c r="S19" i="16" s="1"/>
  <c r="R35" i="16"/>
  <c r="S35" i="16" s="1"/>
  <c r="R23" i="16"/>
  <c r="S23" i="16" s="1"/>
  <c r="R13" i="16"/>
  <c r="S13" i="16" s="1"/>
  <c r="R27" i="16"/>
  <c r="S27" i="16" s="1"/>
  <c r="R7" i="16"/>
  <c r="S7" i="16" s="1"/>
  <c r="R43" i="16"/>
  <c r="S43" i="16" s="1"/>
  <c r="R21" i="16"/>
  <c r="S21" i="16" s="1"/>
  <c r="R37" i="16"/>
  <c r="S37" i="16" s="1"/>
  <c r="R15" i="16"/>
  <c r="S15" i="16" s="1"/>
  <c r="R31" i="16"/>
  <c r="S31" i="16" s="1"/>
  <c r="R11" i="16"/>
  <c r="S11" i="16" s="1"/>
  <c r="R6" i="16"/>
  <c r="S6" i="16" s="1"/>
  <c r="R14" i="16"/>
  <c r="S14" i="16" s="1"/>
  <c r="R22" i="16"/>
  <c r="S22" i="16" s="1"/>
  <c r="R30" i="16"/>
  <c r="S30" i="16" s="1"/>
  <c r="R38" i="16"/>
  <c r="S38" i="16" s="1"/>
  <c r="R10" i="16"/>
  <c r="S10" i="16" s="1"/>
  <c r="R18" i="16"/>
  <c r="S18" i="16" s="1"/>
  <c r="R26" i="16"/>
  <c r="S26" i="16" s="1"/>
  <c r="R34" i="16"/>
  <c r="S34" i="16" s="1"/>
  <c r="R42" i="16"/>
  <c r="S42" i="16" s="1"/>
  <c r="R8" i="16"/>
  <c r="S8" i="16" s="1"/>
  <c r="R24" i="16"/>
  <c r="S24" i="16" s="1"/>
  <c r="R40" i="16"/>
  <c r="S40" i="16" s="1"/>
  <c r="R16" i="16"/>
  <c r="S16" i="16" s="1"/>
  <c r="R32" i="16"/>
  <c r="S32" i="16" s="1"/>
  <c r="R12" i="16"/>
  <c r="S12" i="16" s="1"/>
  <c r="R20" i="16"/>
  <c r="S20" i="16" s="1"/>
  <c r="R36" i="16"/>
  <c r="S36" i="16" s="1"/>
  <c r="R5" i="16"/>
  <c r="Y26" i="23"/>
  <c r="U26" i="23"/>
  <c r="W26" i="23"/>
  <c r="Y20" i="23"/>
  <c r="W20" i="23"/>
  <c r="U20" i="23"/>
  <c r="W22" i="23"/>
  <c r="Y22" i="23"/>
  <c r="U22" i="23"/>
  <c r="Y40" i="23"/>
  <c r="W40" i="23"/>
  <c r="U40" i="23"/>
  <c r="Y32" i="23"/>
  <c r="U32" i="23"/>
  <c r="W32" i="23"/>
  <c r="Y30" i="23"/>
  <c r="U30" i="23"/>
  <c r="W30" i="23"/>
  <c r="W17" i="23"/>
  <c r="U17" i="23"/>
  <c r="Y17" i="23"/>
  <c r="U21" i="23"/>
  <c r="Y21" i="23"/>
  <c r="W21" i="23"/>
  <c r="U7" i="23"/>
  <c r="W7" i="23"/>
  <c r="Y7" i="23"/>
  <c r="W11" i="23"/>
  <c r="Y11" i="23"/>
  <c r="U11" i="23"/>
  <c r="Y9" i="23"/>
  <c r="W9" i="23"/>
  <c r="U9" i="23"/>
  <c r="U29" i="23"/>
  <c r="Y29" i="23"/>
  <c r="W29" i="23"/>
  <c r="Y13" i="23"/>
  <c r="W13" i="23"/>
  <c r="U13" i="23"/>
  <c r="W35" i="23"/>
  <c r="U35" i="23"/>
  <c r="Y35" i="23"/>
  <c r="W23" i="23"/>
  <c r="U23" i="23"/>
  <c r="Y23" i="23"/>
  <c r="Y39" i="23"/>
  <c r="U39" i="23"/>
  <c r="W39" i="23"/>
  <c r="U36" i="23"/>
  <c r="Y36" i="23"/>
  <c r="W36" i="23"/>
  <c r="Y28" i="23"/>
  <c r="U28" i="23"/>
  <c r="W28" i="23"/>
  <c r="Y34" i="23"/>
  <c r="W34" i="23"/>
  <c r="U34" i="23"/>
  <c r="W23" i="38"/>
  <c r="U23" i="38"/>
  <c r="Y23" i="38"/>
  <c r="W40" i="38"/>
  <c r="U40" i="38"/>
  <c r="Y40" i="38"/>
  <c r="Y32" i="38"/>
  <c r="W32" i="38"/>
  <c r="U32" i="38"/>
  <c r="W10" i="38"/>
  <c r="U10" i="38"/>
  <c r="Y10" i="38"/>
  <c r="Y8" i="38"/>
  <c r="U8" i="38"/>
  <c r="W8" i="38"/>
  <c r="W7" i="38"/>
  <c r="Y7" i="38"/>
  <c r="U7" i="38"/>
  <c r="W43" i="38"/>
  <c r="Y43" i="38"/>
  <c r="U43" i="38"/>
  <c r="Y34" i="38"/>
  <c r="W34" i="38"/>
  <c r="U34" i="38"/>
  <c r="W35" i="38"/>
  <c r="U35" i="38"/>
  <c r="Y35" i="38"/>
  <c r="Y30" i="38"/>
  <c r="W30" i="38"/>
  <c r="U30" i="38"/>
  <c r="W17" i="38"/>
  <c r="Y17" i="38"/>
  <c r="U17" i="38"/>
  <c r="W6" i="38"/>
  <c r="U6" i="38"/>
  <c r="Y6" i="38"/>
  <c r="Y26" i="38"/>
  <c r="U26" i="38"/>
  <c r="W26" i="38"/>
  <c r="Y9" i="38"/>
  <c r="W9" i="38"/>
  <c r="U9" i="38"/>
  <c r="Y31" i="38"/>
  <c r="W31" i="38"/>
  <c r="U31" i="38"/>
  <c r="Y12" i="38"/>
  <c r="W12" i="38"/>
  <c r="U12" i="38"/>
  <c r="Y28" i="38"/>
  <c r="U28" i="38"/>
  <c r="W28" i="38"/>
  <c r="R44" i="38"/>
  <c r="S5" i="38"/>
  <c r="Y21" i="38"/>
  <c r="W21" i="38"/>
  <c r="U21" i="38"/>
  <c r="W37" i="38"/>
  <c r="U37" i="38"/>
  <c r="Y37" i="38"/>
  <c r="R44" i="31"/>
  <c r="S5" i="31"/>
  <c r="W22" i="31"/>
  <c r="Y22" i="31"/>
  <c r="U22" i="31"/>
  <c r="W40" i="31"/>
  <c r="U40" i="31"/>
  <c r="Y40" i="31"/>
  <c r="W24" i="31"/>
  <c r="U24" i="31"/>
  <c r="Y24" i="31"/>
  <c r="W8" i="31"/>
  <c r="U8" i="31"/>
  <c r="Y8" i="31"/>
  <c r="U41" i="31"/>
  <c r="Y41" i="31"/>
  <c r="W41" i="31"/>
  <c r="W9" i="31"/>
  <c r="U9" i="31"/>
  <c r="Y9" i="31"/>
  <c r="Y15" i="31"/>
  <c r="W15" i="31"/>
  <c r="U15" i="31"/>
  <c r="U11" i="31"/>
  <c r="W11" i="31"/>
  <c r="Y11" i="31"/>
  <c r="W33" i="31"/>
  <c r="Y33" i="31"/>
  <c r="U33" i="31"/>
  <c r="Y17" i="31"/>
  <c r="W17" i="31"/>
  <c r="U17" i="31"/>
  <c r="W39" i="31"/>
  <c r="Y39" i="31"/>
  <c r="U39" i="31"/>
  <c r="W13" i="31"/>
  <c r="Y13" i="31"/>
  <c r="U13" i="31"/>
  <c r="U29" i="31"/>
  <c r="Y29" i="31"/>
  <c r="W29" i="31"/>
  <c r="Y28" i="31"/>
  <c r="U28" i="31"/>
  <c r="W28" i="31"/>
  <c r="W20" i="31"/>
  <c r="U20" i="31"/>
  <c r="Y20" i="31"/>
  <c r="W42" i="31"/>
  <c r="Y42" i="31"/>
  <c r="U42" i="31"/>
  <c r="W6" i="31"/>
  <c r="Y6" i="31"/>
  <c r="U6" i="31"/>
  <c r="W14" i="31"/>
  <c r="Y14" i="31"/>
  <c r="U14" i="31"/>
  <c r="W18" i="31"/>
  <c r="U18" i="31"/>
  <c r="Y18" i="31"/>
  <c r="U27" i="34"/>
  <c r="Y27" i="34"/>
  <c r="W27" i="34"/>
  <c r="U29" i="34"/>
  <c r="Y29" i="34"/>
  <c r="W29" i="34"/>
  <c r="W6" i="34"/>
  <c r="Y6" i="34"/>
  <c r="U6" i="34"/>
  <c r="U38" i="34"/>
  <c r="W38" i="34"/>
  <c r="Y38" i="34"/>
  <c r="Y14" i="34"/>
  <c r="U14" i="34"/>
  <c r="W14" i="34"/>
  <c r="Y8" i="34"/>
  <c r="U8" i="34"/>
  <c r="W8" i="34"/>
  <c r="Y12" i="34"/>
  <c r="W12" i="34"/>
  <c r="U12" i="34"/>
  <c r="W39" i="34"/>
  <c r="U39" i="34"/>
  <c r="Y39" i="34"/>
  <c r="W37" i="34"/>
  <c r="U37" i="34"/>
  <c r="Y37" i="34"/>
  <c r="W24" i="34"/>
  <c r="Y24" i="34"/>
  <c r="U24" i="34"/>
  <c r="U22" i="34"/>
  <c r="W22" i="34"/>
  <c r="Y22" i="34"/>
  <c r="W40" i="34"/>
  <c r="U40" i="34"/>
  <c r="Y40" i="34"/>
  <c r="W36" i="34"/>
  <c r="Y36" i="34"/>
  <c r="U36" i="34"/>
  <c r="Y5" i="34"/>
  <c r="W5" i="34"/>
  <c r="U5" i="34"/>
  <c r="Y31" i="34"/>
  <c r="W31" i="34"/>
  <c r="U31" i="34"/>
  <c r="W35" i="34"/>
  <c r="Y35" i="34"/>
  <c r="U35" i="34"/>
  <c r="U41" i="34"/>
  <c r="Y41" i="34"/>
  <c r="W41" i="34"/>
  <c r="U11" i="34"/>
  <c r="Y11" i="34"/>
  <c r="W11" i="34"/>
  <c r="W33" i="34"/>
  <c r="Y33" i="34"/>
  <c r="U33" i="34"/>
  <c r="U29" i="24"/>
  <c r="W29" i="24"/>
  <c r="Y29" i="24"/>
  <c r="U35" i="24"/>
  <c r="Y35" i="24"/>
  <c r="W35" i="24"/>
  <c r="U39" i="24"/>
  <c r="Y39" i="24"/>
  <c r="W39" i="24"/>
  <c r="W11" i="24"/>
  <c r="Y11" i="24"/>
  <c r="U11" i="24"/>
  <c r="U31" i="24"/>
  <c r="W31" i="24"/>
  <c r="Y31" i="24"/>
  <c r="W7" i="24"/>
  <c r="Y7" i="24"/>
  <c r="U7" i="24"/>
  <c r="Y27" i="24"/>
  <c r="W27" i="24"/>
  <c r="U27" i="24"/>
  <c r="Y9" i="24"/>
  <c r="U9" i="24"/>
  <c r="W9" i="24"/>
  <c r="W25" i="24"/>
  <c r="Y25" i="24"/>
  <c r="U25" i="24"/>
  <c r="Y41" i="24"/>
  <c r="U41" i="24"/>
  <c r="W41" i="24"/>
  <c r="W36" i="24"/>
  <c r="U36" i="24"/>
  <c r="Y36" i="24"/>
  <c r="W28" i="24"/>
  <c r="U28" i="24"/>
  <c r="Y28" i="24"/>
  <c r="W32" i="24"/>
  <c r="U32" i="24"/>
  <c r="Y32" i="24"/>
  <c r="R44" i="24"/>
  <c r="S5" i="24"/>
  <c r="W24" i="24"/>
  <c r="Y24" i="24"/>
  <c r="U24" i="24"/>
  <c r="Y40" i="24"/>
  <c r="U40" i="24"/>
  <c r="W40" i="24"/>
  <c r="Y20" i="24"/>
  <c r="W20" i="24"/>
  <c r="U20" i="24"/>
  <c r="W42" i="24"/>
  <c r="U42" i="24"/>
  <c r="Y42" i="24"/>
  <c r="Y26" i="24"/>
  <c r="U26" i="24"/>
  <c r="W26" i="24"/>
  <c r="W10" i="24"/>
  <c r="Y10" i="24"/>
  <c r="U10" i="24"/>
  <c r="Y29" i="28"/>
  <c r="W29" i="28"/>
  <c r="U29" i="28"/>
  <c r="Y41" i="28"/>
  <c r="U41" i="28"/>
  <c r="W41" i="28"/>
  <c r="W33" i="28"/>
  <c r="Y33" i="28"/>
  <c r="U33" i="28"/>
  <c r="Y27" i="28"/>
  <c r="W27" i="28"/>
  <c r="U27" i="28"/>
  <c r="W31" i="28"/>
  <c r="Y31" i="28"/>
  <c r="U31" i="28"/>
  <c r="U6" i="28"/>
  <c r="Y6" i="28"/>
  <c r="W6" i="28"/>
  <c r="Y22" i="28"/>
  <c r="W22" i="28"/>
  <c r="U22" i="28"/>
  <c r="U9" i="28"/>
  <c r="Y9" i="28"/>
  <c r="W9" i="28"/>
  <c r="W19" i="28"/>
  <c r="Y19" i="28"/>
  <c r="U19" i="28"/>
  <c r="Y21" i="28"/>
  <c r="W21" i="28"/>
  <c r="U21" i="28"/>
  <c r="Y17" i="28"/>
  <c r="U17" i="28"/>
  <c r="W17" i="28"/>
  <c r="U23" i="28"/>
  <c r="W23" i="28"/>
  <c r="Y23" i="28"/>
  <c r="Y38" i="28"/>
  <c r="W38" i="28"/>
  <c r="U38" i="28"/>
  <c r="W12" i="28"/>
  <c r="U12" i="28"/>
  <c r="Y12" i="28"/>
  <c r="Y14" i="28"/>
  <c r="U14" i="28"/>
  <c r="W14" i="28"/>
  <c r="U40" i="28"/>
  <c r="W40" i="28"/>
  <c r="Y40" i="28"/>
  <c r="W20" i="28"/>
  <c r="Y20" i="28"/>
  <c r="U20" i="28"/>
  <c r="U42" i="28"/>
  <c r="W42" i="28"/>
  <c r="Y42" i="28"/>
  <c r="W26" i="28"/>
  <c r="Y26" i="28"/>
  <c r="U26" i="28"/>
  <c r="Y10" i="28"/>
  <c r="W10" i="28"/>
  <c r="U10" i="28"/>
  <c r="Y19" i="36"/>
  <c r="W19" i="36"/>
  <c r="U19" i="36"/>
  <c r="W12" i="36"/>
  <c r="U12" i="36"/>
  <c r="Y12" i="36"/>
  <c r="W11" i="36"/>
  <c r="U11" i="36"/>
  <c r="Y11" i="36"/>
  <c r="W43" i="36"/>
  <c r="U43" i="36"/>
  <c r="Y43" i="36"/>
  <c r="W36" i="36"/>
  <c r="Y36" i="36"/>
  <c r="U36" i="36"/>
  <c r="W23" i="36"/>
  <c r="U23" i="36"/>
  <c r="Y23" i="36"/>
  <c r="Y40" i="36"/>
  <c r="U40" i="36"/>
  <c r="W40" i="36"/>
  <c r="W30" i="36"/>
  <c r="Y30" i="36"/>
  <c r="U30" i="36"/>
  <c r="Y10" i="36"/>
  <c r="W10" i="36"/>
  <c r="U10" i="36"/>
  <c r="Y25" i="36"/>
  <c r="U25" i="36"/>
  <c r="W25" i="36"/>
  <c r="Y26" i="36"/>
  <c r="W26" i="36"/>
  <c r="U26" i="36"/>
  <c r="Y15" i="36"/>
  <c r="W15" i="36"/>
  <c r="U15" i="36"/>
  <c r="W16" i="36"/>
  <c r="Y16" i="36"/>
  <c r="U16" i="36"/>
  <c r="W17" i="36"/>
  <c r="U17" i="36"/>
  <c r="Y17" i="36"/>
  <c r="W8" i="36"/>
  <c r="U8" i="36"/>
  <c r="Y8" i="36"/>
  <c r="U38" i="36"/>
  <c r="W38" i="36"/>
  <c r="Y38" i="36"/>
  <c r="Y21" i="36"/>
  <c r="W21" i="36"/>
  <c r="U21" i="36"/>
  <c r="Y41" i="36"/>
  <c r="U41" i="36"/>
  <c r="W41" i="36"/>
  <c r="Y24" i="36"/>
  <c r="U24" i="36"/>
  <c r="W24" i="36"/>
  <c r="W16" i="52"/>
  <c r="Y16" i="52"/>
  <c r="U16" i="52"/>
  <c r="R44" i="52"/>
  <c r="S5" i="52"/>
  <c r="Y21" i="52"/>
  <c r="W21" i="52"/>
  <c r="U21" i="52"/>
  <c r="Y40" i="52"/>
  <c r="U40" i="52"/>
  <c r="W40" i="52"/>
  <c r="Y28" i="52"/>
  <c r="U28" i="52"/>
  <c r="W28" i="52"/>
  <c r="W20" i="52"/>
  <c r="U20" i="52"/>
  <c r="Y20" i="52"/>
  <c r="Y9" i="52"/>
  <c r="W9" i="52"/>
  <c r="U9" i="52"/>
  <c r="W37" i="52"/>
  <c r="Y37" i="52"/>
  <c r="U37" i="52"/>
  <c r="Y22" i="52"/>
  <c r="U22" i="52"/>
  <c r="W22" i="52"/>
  <c r="Y13" i="52"/>
  <c r="W13" i="52"/>
  <c r="U13" i="52"/>
  <c r="W41" i="52"/>
  <c r="Y41" i="52"/>
  <c r="U41" i="52"/>
  <c r="W24" i="52"/>
  <c r="Y24" i="52"/>
  <c r="U24" i="52"/>
  <c r="Y7" i="52"/>
  <c r="U7" i="52"/>
  <c r="W7" i="52"/>
  <c r="Y29" i="52"/>
  <c r="W29" i="52"/>
  <c r="U29" i="52"/>
  <c r="Y10" i="52"/>
  <c r="W10" i="52"/>
  <c r="U10" i="52"/>
  <c r="W26" i="52"/>
  <c r="Y26" i="52"/>
  <c r="U26" i="52"/>
  <c r="U42" i="52"/>
  <c r="W42" i="52"/>
  <c r="Y42" i="52"/>
  <c r="Y19" i="52"/>
  <c r="U19" i="52"/>
  <c r="W19" i="52"/>
  <c r="W35" i="52"/>
  <c r="Y35" i="52"/>
  <c r="U35" i="52"/>
  <c r="Y6" i="52"/>
  <c r="W6" i="52"/>
  <c r="U6" i="52"/>
  <c r="Y19" i="15"/>
  <c r="W19" i="15"/>
  <c r="U19" i="15"/>
  <c r="W9" i="15"/>
  <c r="U9" i="15"/>
  <c r="Y9" i="15"/>
  <c r="Y13" i="15"/>
  <c r="W13" i="15"/>
  <c r="U13" i="15"/>
  <c r="W8" i="15"/>
  <c r="U8" i="15"/>
  <c r="Y8" i="15"/>
  <c r="W21" i="15"/>
  <c r="U21" i="15"/>
  <c r="Y21" i="15"/>
  <c r="Y43" i="15"/>
  <c r="W43" i="15"/>
  <c r="U43" i="15"/>
  <c r="U17" i="15"/>
  <c r="Y17" i="15"/>
  <c r="W17" i="15"/>
  <c r="Y37" i="15"/>
  <c r="W37" i="15"/>
  <c r="U37" i="15"/>
  <c r="Y23" i="15"/>
  <c r="W23" i="15"/>
  <c r="U23" i="15"/>
  <c r="Y39" i="15"/>
  <c r="W39" i="15"/>
  <c r="U39" i="15"/>
  <c r="W16" i="15"/>
  <c r="Y16" i="15"/>
  <c r="U16" i="15"/>
  <c r="W24" i="15"/>
  <c r="Y24" i="15"/>
  <c r="U24" i="15"/>
  <c r="W12" i="15"/>
  <c r="Y12" i="15"/>
  <c r="U12" i="15"/>
  <c r="Y20" i="15"/>
  <c r="U20" i="15"/>
  <c r="W20" i="15"/>
  <c r="W38" i="15"/>
  <c r="U38" i="15"/>
  <c r="Y38" i="15"/>
  <c r="Y22" i="15"/>
  <c r="U22" i="15"/>
  <c r="W22" i="15"/>
  <c r="W6" i="15"/>
  <c r="U6" i="15"/>
  <c r="Y6" i="15"/>
  <c r="W34" i="15"/>
  <c r="U34" i="15"/>
  <c r="Y34" i="15"/>
  <c r="Y18" i="15"/>
  <c r="W18" i="15"/>
  <c r="U18" i="15"/>
  <c r="Y43" i="33"/>
  <c r="W43" i="33"/>
  <c r="U43" i="33"/>
  <c r="U27" i="33"/>
  <c r="W27" i="33"/>
  <c r="Y27" i="33"/>
  <c r="W33" i="33"/>
  <c r="U33" i="33"/>
  <c r="Y33" i="33"/>
  <c r="Y37" i="33"/>
  <c r="U37" i="33"/>
  <c r="W37" i="33"/>
  <c r="U25" i="33"/>
  <c r="Y25" i="33"/>
  <c r="W25" i="33"/>
  <c r="U9" i="33"/>
  <c r="W9" i="33"/>
  <c r="Y9" i="33"/>
  <c r="W29" i="33"/>
  <c r="Y29" i="33"/>
  <c r="U29" i="33"/>
  <c r="Y7" i="33"/>
  <c r="U7" i="33"/>
  <c r="W7" i="33"/>
  <c r="U23" i="33"/>
  <c r="Y23" i="33"/>
  <c r="W23" i="33"/>
  <c r="U39" i="33"/>
  <c r="W39" i="33"/>
  <c r="Y39" i="33"/>
  <c r="Y26" i="33"/>
  <c r="U26" i="33"/>
  <c r="W26" i="33"/>
  <c r="Y18" i="33"/>
  <c r="U18" i="33"/>
  <c r="W18" i="33"/>
  <c r="U22" i="33"/>
  <c r="W22" i="33"/>
  <c r="Y22" i="33"/>
  <c r="Y34" i="33"/>
  <c r="U34" i="33"/>
  <c r="W34" i="33"/>
  <c r="Y28" i="33"/>
  <c r="U28" i="33"/>
  <c r="W28" i="33"/>
  <c r="Y42" i="33"/>
  <c r="U42" i="33"/>
  <c r="W42" i="33"/>
  <c r="U20" i="33"/>
  <c r="Y20" i="33"/>
  <c r="W20" i="33"/>
  <c r="Y40" i="33"/>
  <c r="W40" i="33"/>
  <c r="U40" i="33"/>
  <c r="W24" i="33"/>
  <c r="U24" i="33"/>
  <c r="Y24" i="33"/>
  <c r="Y8" i="33"/>
  <c r="U8" i="33"/>
  <c r="W8" i="33"/>
  <c r="W19" i="39"/>
  <c r="Y19" i="39"/>
  <c r="U19" i="39"/>
  <c r="Y40" i="39"/>
  <c r="W40" i="39"/>
  <c r="U40" i="39"/>
  <c r="Y30" i="39"/>
  <c r="U30" i="39"/>
  <c r="W30" i="39"/>
  <c r="W10" i="39"/>
  <c r="Y10" i="39"/>
  <c r="U10" i="39"/>
  <c r="U8" i="39"/>
  <c r="Y8" i="39"/>
  <c r="W8" i="39"/>
  <c r="Y42" i="39"/>
  <c r="W42" i="39"/>
  <c r="U42" i="39"/>
  <c r="Y43" i="39"/>
  <c r="U43" i="39"/>
  <c r="W43" i="39"/>
  <c r="W38" i="39"/>
  <c r="U38" i="39"/>
  <c r="Y38" i="39"/>
  <c r="Y33" i="39"/>
  <c r="W33" i="39"/>
  <c r="U33" i="39"/>
  <c r="Y18" i="39"/>
  <c r="W18" i="39"/>
  <c r="U18" i="39"/>
  <c r="W9" i="39"/>
  <c r="U9" i="39"/>
  <c r="Y9" i="39"/>
  <c r="W35" i="39"/>
  <c r="U35" i="39"/>
  <c r="Y35" i="39"/>
  <c r="Y24" i="39"/>
  <c r="W24" i="39"/>
  <c r="U24" i="39"/>
  <c r="Y7" i="39"/>
  <c r="U7" i="39"/>
  <c r="W7" i="39"/>
  <c r="W27" i="39"/>
  <c r="U27" i="39"/>
  <c r="Y27" i="39"/>
  <c r="Y12" i="39"/>
  <c r="U12" i="39"/>
  <c r="W12" i="39"/>
  <c r="Y28" i="39"/>
  <c r="W28" i="39"/>
  <c r="U28" i="39"/>
  <c r="R44" i="39"/>
  <c r="S5" i="39"/>
  <c r="Y21" i="39"/>
  <c r="U21" i="39"/>
  <c r="W21" i="39"/>
  <c r="W37" i="39"/>
  <c r="U37" i="39"/>
  <c r="Y37" i="39"/>
  <c r="Y21" i="37"/>
  <c r="W21" i="37"/>
  <c r="U21" i="37"/>
  <c r="W41" i="37"/>
  <c r="Y41" i="37"/>
  <c r="U41" i="37"/>
  <c r="W31" i="37"/>
  <c r="U31" i="37"/>
  <c r="Y31" i="37"/>
  <c r="W13" i="37"/>
  <c r="U13" i="37"/>
  <c r="Y13" i="37"/>
  <c r="Y25" i="37"/>
  <c r="U25" i="37"/>
  <c r="W25" i="37"/>
  <c r="Y24" i="37"/>
  <c r="W24" i="37"/>
  <c r="U24" i="37"/>
  <c r="U33" i="37"/>
  <c r="Y33" i="37"/>
  <c r="W33" i="37"/>
  <c r="W34" i="37"/>
  <c r="U34" i="37"/>
  <c r="Y34" i="37"/>
  <c r="U23" i="37"/>
  <c r="W23" i="37"/>
  <c r="Y23" i="37"/>
  <c r="Y14" i="37"/>
  <c r="W14" i="37"/>
  <c r="U14" i="37"/>
  <c r="Y40" i="37"/>
  <c r="W40" i="37"/>
  <c r="U40" i="37"/>
  <c r="W17" i="37"/>
  <c r="U17" i="37"/>
  <c r="Y17" i="37"/>
  <c r="W39" i="37"/>
  <c r="U39" i="37"/>
  <c r="Y39" i="37"/>
  <c r="Y22" i="37"/>
  <c r="W22" i="37"/>
  <c r="U22" i="37"/>
  <c r="Y42" i="37"/>
  <c r="W42" i="37"/>
  <c r="U42" i="37"/>
  <c r="Y19" i="37"/>
  <c r="U19" i="37"/>
  <c r="W19" i="37"/>
  <c r="W35" i="37"/>
  <c r="Y35" i="37"/>
  <c r="U35" i="37"/>
  <c r="Y12" i="37"/>
  <c r="W12" i="37"/>
  <c r="U12" i="37"/>
  <c r="W28" i="37"/>
  <c r="U28" i="37"/>
  <c r="Y28" i="37"/>
  <c r="U11" i="30"/>
  <c r="W11" i="30"/>
  <c r="Y11" i="30"/>
  <c r="Y21" i="30"/>
  <c r="W21" i="30"/>
  <c r="U21" i="30"/>
  <c r="Y23" i="30"/>
  <c r="W23" i="30"/>
  <c r="U23" i="30"/>
  <c r="Y37" i="30"/>
  <c r="W37" i="30"/>
  <c r="U37" i="30"/>
  <c r="Y13" i="30"/>
  <c r="U13" i="30"/>
  <c r="W13" i="30"/>
  <c r="R44" i="30"/>
  <c r="S7" i="30"/>
  <c r="S44" i="30" s="1"/>
  <c r="D25" i="7" s="1"/>
  <c r="W29" i="30"/>
  <c r="Y29" i="30"/>
  <c r="U29" i="30"/>
  <c r="W9" i="30"/>
  <c r="Y9" i="30"/>
  <c r="U9" i="30"/>
  <c r="Y25" i="30"/>
  <c r="W25" i="30"/>
  <c r="U25" i="30"/>
  <c r="U41" i="30"/>
  <c r="W41" i="30"/>
  <c r="Y41" i="30"/>
  <c r="W32" i="30"/>
  <c r="U32" i="30"/>
  <c r="Y32" i="30"/>
  <c r="W10" i="30"/>
  <c r="U10" i="30"/>
  <c r="Y10" i="30"/>
  <c r="U42" i="30"/>
  <c r="Y42" i="30"/>
  <c r="W42" i="30"/>
  <c r="W14" i="30"/>
  <c r="U14" i="30"/>
  <c r="Y14" i="30"/>
  <c r="Y22" i="30"/>
  <c r="U22" i="30"/>
  <c r="W22" i="30"/>
  <c r="W38" i="30"/>
  <c r="Y38" i="30"/>
  <c r="U38" i="30"/>
  <c r="Y16" i="30"/>
  <c r="W16" i="30"/>
  <c r="U16" i="30"/>
  <c r="Y36" i="30"/>
  <c r="W36" i="30"/>
  <c r="U36" i="30"/>
  <c r="Y20" i="30"/>
  <c r="U20" i="30"/>
  <c r="W20" i="30"/>
  <c r="U5" i="30"/>
  <c r="Y5" i="30"/>
  <c r="W5" i="30"/>
  <c r="Y28" i="20"/>
  <c r="W28" i="20"/>
  <c r="U28" i="20"/>
  <c r="Y16" i="20"/>
  <c r="U16" i="20"/>
  <c r="W16" i="20"/>
  <c r="W24" i="20"/>
  <c r="U24" i="20"/>
  <c r="Y24" i="20"/>
  <c r="Y42" i="20"/>
  <c r="W42" i="20"/>
  <c r="U42" i="20"/>
  <c r="Y26" i="20"/>
  <c r="U26" i="20"/>
  <c r="W26" i="20"/>
  <c r="W10" i="20"/>
  <c r="Y10" i="20"/>
  <c r="U10" i="20"/>
  <c r="W30" i="20"/>
  <c r="Y30" i="20"/>
  <c r="U30" i="20"/>
  <c r="Y14" i="20"/>
  <c r="U14" i="20"/>
  <c r="W14" i="20"/>
  <c r="Y31" i="20"/>
  <c r="U31" i="20"/>
  <c r="W31" i="20"/>
  <c r="W15" i="20"/>
  <c r="Y15" i="20"/>
  <c r="U15" i="20"/>
  <c r="U19" i="20"/>
  <c r="Y19" i="20"/>
  <c r="W19" i="20"/>
  <c r="W25" i="20"/>
  <c r="U25" i="20"/>
  <c r="Y25" i="20"/>
  <c r="Y23" i="20"/>
  <c r="U23" i="20"/>
  <c r="W23" i="20"/>
  <c r="U43" i="20"/>
  <c r="Y43" i="20"/>
  <c r="W43" i="20"/>
  <c r="U27" i="20"/>
  <c r="W27" i="20"/>
  <c r="Y27" i="20"/>
  <c r="Y7" i="20"/>
  <c r="U7" i="20"/>
  <c r="W7" i="20"/>
  <c r="U21" i="20"/>
  <c r="Y21" i="20"/>
  <c r="W21" i="20"/>
  <c r="U37" i="20"/>
  <c r="W37" i="20"/>
  <c r="Y37" i="20"/>
  <c r="W20" i="20"/>
  <c r="U20" i="20"/>
  <c r="Y20" i="20"/>
  <c r="R44" i="35"/>
  <c r="S5" i="35"/>
  <c r="Y34" i="35"/>
  <c r="U34" i="35"/>
  <c r="W34" i="35"/>
  <c r="W20" i="35"/>
  <c r="U20" i="35"/>
  <c r="Y20" i="35"/>
  <c r="W10" i="35"/>
  <c r="Y10" i="35"/>
  <c r="U10" i="35"/>
  <c r="Y26" i="35"/>
  <c r="W26" i="35"/>
  <c r="U26" i="35"/>
  <c r="Y38" i="35"/>
  <c r="U38" i="35"/>
  <c r="W38" i="35"/>
  <c r="Y18" i="35"/>
  <c r="U18" i="35"/>
  <c r="W18" i="35"/>
  <c r="Y40" i="35"/>
  <c r="U40" i="35"/>
  <c r="W40" i="35"/>
  <c r="W24" i="35"/>
  <c r="U24" i="35"/>
  <c r="Y24" i="35"/>
  <c r="Y8" i="35"/>
  <c r="U8" i="35"/>
  <c r="W8" i="35"/>
  <c r="W39" i="35"/>
  <c r="Y39" i="35"/>
  <c r="U39" i="35"/>
  <c r="W23" i="35"/>
  <c r="Y23" i="35"/>
  <c r="U23" i="35"/>
  <c r="W35" i="35"/>
  <c r="U35" i="35"/>
  <c r="Y35" i="35"/>
  <c r="W11" i="35"/>
  <c r="U11" i="35"/>
  <c r="Y11" i="35"/>
  <c r="Y43" i="35"/>
  <c r="W43" i="35"/>
  <c r="U43" i="35"/>
  <c r="Y13" i="35"/>
  <c r="W13" i="35"/>
  <c r="U13" i="35"/>
  <c r="W29" i="35"/>
  <c r="Y29" i="35"/>
  <c r="U29" i="35"/>
  <c r="W9" i="35"/>
  <c r="U9" i="35"/>
  <c r="Y9" i="35"/>
  <c r="Y25" i="35"/>
  <c r="W25" i="35"/>
  <c r="U25" i="35"/>
  <c r="W41" i="35"/>
  <c r="Y41" i="35"/>
  <c r="U41" i="35"/>
  <c r="U11" i="32"/>
  <c r="Y11" i="32"/>
  <c r="W11" i="32"/>
  <c r="W37" i="32"/>
  <c r="Y37" i="32"/>
  <c r="U37" i="32"/>
  <c r="Y43" i="32"/>
  <c r="W43" i="32"/>
  <c r="U43" i="32"/>
  <c r="W27" i="32"/>
  <c r="Y27" i="32"/>
  <c r="U27" i="32"/>
  <c r="Y25" i="32"/>
  <c r="W25" i="32"/>
  <c r="U25" i="32"/>
  <c r="W9" i="32"/>
  <c r="Y9" i="32"/>
  <c r="U9" i="32"/>
  <c r="Y29" i="32"/>
  <c r="W29" i="32"/>
  <c r="U29" i="32"/>
  <c r="W15" i="32"/>
  <c r="Y15" i="32"/>
  <c r="U15" i="32"/>
  <c r="U31" i="32"/>
  <c r="W31" i="32"/>
  <c r="Y31" i="32"/>
  <c r="W38" i="32"/>
  <c r="Y38" i="32"/>
  <c r="U38" i="32"/>
  <c r="W26" i="32"/>
  <c r="U26" i="32"/>
  <c r="Y26" i="32"/>
  <c r="Y34" i="32"/>
  <c r="U34" i="32"/>
  <c r="W34" i="32"/>
  <c r="W40" i="32"/>
  <c r="Y40" i="32"/>
  <c r="U40" i="32"/>
  <c r="Y6" i="32"/>
  <c r="W6" i="32"/>
  <c r="U6" i="32"/>
  <c r="Y16" i="32"/>
  <c r="U16" i="32"/>
  <c r="W16" i="32"/>
  <c r="Y32" i="32"/>
  <c r="W32" i="32"/>
  <c r="U32" i="32"/>
  <c r="W10" i="32"/>
  <c r="U10" i="32"/>
  <c r="Y10" i="32"/>
  <c r="W28" i="32"/>
  <c r="Y28" i="32"/>
  <c r="U28" i="32"/>
  <c r="W12" i="32"/>
  <c r="U12" i="32"/>
  <c r="Y12" i="32"/>
  <c r="R44" i="17"/>
  <c r="S5" i="17"/>
  <c r="W30" i="17"/>
  <c r="U30" i="17"/>
  <c r="Y30" i="17"/>
  <c r="W42" i="17"/>
  <c r="Y42" i="17"/>
  <c r="U42" i="17"/>
  <c r="W10" i="17"/>
  <c r="U10" i="17"/>
  <c r="Y10" i="17"/>
  <c r="W38" i="17"/>
  <c r="Y38" i="17"/>
  <c r="U38" i="17"/>
  <c r="W6" i="17"/>
  <c r="U6" i="17"/>
  <c r="Y6" i="17"/>
  <c r="Y18" i="17"/>
  <c r="W18" i="17"/>
  <c r="U18" i="17"/>
  <c r="Y29" i="17"/>
  <c r="U29" i="17"/>
  <c r="W29" i="17"/>
  <c r="U33" i="17"/>
  <c r="Y33" i="17"/>
  <c r="W33" i="17"/>
  <c r="U39" i="17"/>
  <c r="W39" i="17"/>
  <c r="Y39" i="17"/>
  <c r="U15" i="17"/>
  <c r="W15" i="17"/>
  <c r="Y15" i="17"/>
  <c r="Y37" i="17"/>
  <c r="U37" i="17"/>
  <c r="W37" i="17"/>
  <c r="W21" i="17"/>
  <c r="Y21" i="17"/>
  <c r="U21" i="17"/>
  <c r="U41" i="17"/>
  <c r="W41" i="17"/>
  <c r="Y41" i="17"/>
  <c r="W19" i="17"/>
  <c r="U19" i="17"/>
  <c r="Y19" i="17"/>
  <c r="W35" i="17"/>
  <c r="U35" i="17"/>
  <c r="Y35" i="17"/>
  <c r="W16" i="17"/>
  <c r="Y16" i="17"/>
  <c r="U16" i="17"/>
  <c r="Y40" i="17"/>
  <c r="W40" i="17"/>
  <c r="U40" i="17"/>
  <c r="W32" i="17"/>
  <c r="U32" i="17"/>
  <c r="Y32" i="17"/>
  <c r="W20" i="17"/>
  <c r="U20" i="17"/>
  <c r="Y20" i="17"/>
  <c r="Y8" i="51"/>
  <c r="W8" i="51"/>
  <c r="U8" i="51"/>
  <c r="Y20" i="51"/>
  <c r="W20" i="51"/>
  <c r="U20" i="51"/>
  <c r="Y22" i="51"/>
  <c r="W22" i="51"/>
  <c r="U22" i="51"/>
  <c r="Y29" i="51"/>
  <c r="U29" i="51"/>
  <c r="W29" i="51"/>
  <c r="Y32" i="51"/>
  <c r="W32" i="51"/>
  <c r="U32" i="51"/>
  <c r="Y7" i="51"/>
  <c r="U7" i="51"/>
  <c r="W7" i="51"/>
  <c r="W37" i="51"/>
  <c r="U37" i="51"/>
  <c r="Y37" i="51"/>
  <c r="W28" i="51"/>
  <c r="U28" i="51"/>
  <c r="Y28" i="51"/>
  <c r="U13" i="51"/>
  <c r="W13" i="51"/>
  <c r="Y13" i="51"/>
  <c r="W39" i="51"/>
  <c r="Y39" i="51"/>
  <c r="U39" i="51"/>
  <c r="Y30" i="51"/>
  <c r="U30" i="51"/>
  <c r="W30" i="51"/>
  <c r="W21" i="51"/>
  <c r="Y21" i="51"/>
  <c r="U21" i="51"/>
  <c r="W43" i="51"/>
  <c r="Y43" i="51"/>
  <c r="U43" i="51"/>
  <c r="W24" i="51"/>
  <c r="Y24" i="51"/>
  <c r="U24" i="51"/>
  <c r="W9" i="51"/>
  <c r="U9" i="51"/>
  <c r="Y9" i="51"/>
  <c r="W25" i="51"/>
  <c r="Y25" i="51"/>
  <c r="U25" i="51"/>
  <c r="W41" i="51"/>
  <c r="Y41" i="51"/>
  <c r="U41" i="51"/>
  <c r="Y18" i="51"/>
  <c r="W18" i="51"/>
  <c r="U18" i="51"/>
  <c r="Y34" i="51"/>
  <c r="U34" i="51"/>
  <c r="W34" i="51"/>
  <c r="U7" i="22"/>
  <c r="W7" i="22"/>
  <c r="Y7" i="22"/>
  <c r="Y17" i="22"/>
  <c r="U17" i="22"/>
  <c r="W17" i="22"/>
  <c r="U9" i="22"/>
  <c r="W9" i="22"/>
  <c r="Y9" i="22"/>
  <c r="Y13" i="22"/>
  <c r="U13" i="22"/>
  <c r="W13" i="22"/>
  <c r="Y23" i="22"/>
  <c r="W23" i="22"/>
  <c r="U23" i="22"/>
  <c r="Y30" i="22"/>
  <c r="U30" i="22"/>
  <c r="W30" i="22"/>
  <c r="W27" i="22"/>
  <c r="Y27" i="22"/>
  <c r="U27" i="22"/>
  <c r="Y37" i="22"/>
  <c r="W37" i="22"/>
  <c r="U37" i="22"/>
  <c r="Y19" i="22"/>
  <c r="W19" i="22"/>
  <c r="U19" i="22"/>
  <c r="U25" i="22"/>
  <c r="Y25" i="22"/>
  <c r="W25" i="22"/>
  <c r="W31" i="22"/>
  <c r="Y31" i="22"/>
  <c r="U31" i="22"/>
  <c r="U8" i="22"/>
  <c r="Y8" i="22"/>
  <c r="W8" i="22"/>
  <c r="R44" i="22"/>
  <c r="S5" i="22"/>
  <c r="W14" i="22"/>
  <c r="Y14" i="22"/>
  <c r="U14" i="22"/>
  <c r="W28" i="22"/>
  <c r="Y28" i="22"/>
  <c r="U28" i="22"/>
  <c r="W6" i="22"/>
  <c r="Y6" i="22"/>
  <c r="U6" i="22"/>
  <c r="Y22" i="22"/>
  <c r="W22" i="22"/>
  <c r="U22" i="22"/>
  <c r="W42" i="22"/>
  <c r="U42" i="22"/>
  <c r="Y42" i="22"/>
  <c r="Y26" i="22"/>
  <c r="W26" i="22"/>
  <c r="U26" i="22"/>
  <c r="W10" i="22"/>
  <c r="Y10" i="22"/>
  <c r="U10" i="22"/>
  <c r="W16" i="42"/>
  <c r="U16" i="42"/>
  <c r="Y16" i="42"/>
  <c r="R44" i="42"/>
  <c r="S5" i="42"/>
  <c r="W37" i="42"/>
  <c r="U37" i="42"/>
  <c r="Y37" i="42"/>
  <c r="W26" i="42"/>
  <c r="Y26" i="42"/>
  <c r="U26" i="42"/>
  <c r="Y40" i="42"/>
  <c r="U40" i="42"/>
  <c r="W40" i="42"/>
  <c r="Y22" i="42"/>
  <c r="U22" i="42"/>
  <c r="W22" i="42"/>
  <c r="W38" i="42"/>
  <c r="Y38" i="42"/>
  <c r="U38" i="42"/>
  <c r="W18" i="42"/>
  <c r="Y18" i="42"/>
  <c r="U18" i="42"/>
  <c r="W42" i="42"/>
  <c r="U42" i="42"/>
  <c r="Y42" i="42"/>
  <c r="W28" i="42"/>
  <c r="U28" i="42"/>
  <c r="Y28" i="42"/>
  <c r="Y13" i="42"/>
  <c r="U13" i="42"/>
  <c r="W13" i="42"/>
  <c r="Y41" i="42"/>
  <c r="W41" i="42"/>
  <c r="U41" i="42"/>
  <c r="Y30" i="42"/>
  <c r="U30" i="42"/>
  <c r="W30" i="42"/>
  <c r="W20" i="42"/>
  <c r="U20" i="42"/>
  <c r="Y20" i="42"/>
  <c r="W9" i="42"/>
  <c r="Y9" i="42"/>
  <c r="U9" i="42"/>
  <c r="Y39" i="42"/>
  <c r="W39" i="42"/>
  <c r="U39" i="42"/>
  <c r="W31" i="42"/>
  <c r="Y31" i="42"/>
  <c r="U31" i="42"/>
  <c r="Y23" i="42"/>
  <c r="U23" i="42"/>
  <c r="W23" i="42"/>
  <c r="W15" i="42"/>
  <c r="U15" i="42"/>
  <c r="Y15" i="42"/>
  <c r="Y7" i="42"/>
  <c r="W7" i="42"/>
  <c r="U7" i="42"/>
  <c r="W26" i="29"/>
  <c r="U26" i="29"/>
  <c r="Y26" i="29"/>
  <c r="Y10" i="29"/>
  <c r="U10" i="29"/>
  <c r="W10" i="29"/>
  <c r="W20" i="29"/>
  <c r="U20" i="29"/>
  <c r="Y20" i="29"/>
  <c r="Y24" i="29"/>
  <c r="W24" i="29"/>
  <c r="U24" i="29"/>
  <c r="W40" i="29"/>
  <c r="U40" i="29"/>
  <c r="Y40" i="29"/>
  <c r="Y18" i="29"/>
  <c r="U18" i="29"/>
  <c r="W18" i="29"/>
  <c r="W38" i="29"/>
  <c r="Y38" i="29"/>
  <c r="U38" i="29"/>
  <c r="W22" i="29"/>
  <c r="Y22" i="29"/>
  <c r="U22" i="29"/>
  <c r="W6" i="29"/>
  <c r="U6" i="29"/>
  <c r="Y6" i="29"/>
  <c r="Y43" i="29"/>
  <c r="W43" i="29"/>
  <c r="U43" i="29"/>
  <c r="W27" i="29"/>
  <c r="Y27" i="29"/>
  <c r="U27" i="29"/>
  <c r="W31" i="29"/>
  <c r="U31" i="29"/>
  <c r="Y31" i="29"/>
  <c r="U37" i="29"/>
  <c r="Y37" i="29"/>
  <c r="W37" i="29"/>
  <c r="W23" i="29"/>
  <c r="U23" i="29"/>
  <c r="Y23" i="29"/>
  <c r="Y19" i="29"/>
  <c r="W19" i="29"/>
  <c r="U19" i="29"/>
  <c r="U39" i="29"/>
  <c r="Y39" i="29"/>
  <c r="W39" i="29"/>
  <c r="Y17" i="29"/>
  <c r="W17" i="29"/>
  <c r="U17" i="29"/>
  <c r="W33" i="29"/>
  <c r="U33" i="29"/>
  <c r="Y33" i="29"/>
  <c r="W16" i="29"/>
  <c r="U16" i="29"/>
  <c r="Y16" i="29"/>
  <c r="W24" i="50"/>
  <c r="U24" i="50"/>
  <c r="Y24" i="50"/>
  <c r="W38" i="50"/>
  <c r="U38" i="50"/>
  <c r="Y38" i="50"/>
  <c r="W36" i="50"/>
  <c r="Y36" i="50"/>
  <c r="U36" i="50"/>
  <c r="Y15" i="50"/>
  <c r="W15" i="50"/>
  <c r="U15" i="50"/>
  <c r="Y29" i="50"/>
  <c r="W29" i="50"/>
  <c r="U29" i="50"/>
  <c r="Y39" i="50"/>
  <c r="W39" i="50"/>
  <c r="U39" i="50"/>
  <c r="W28" i="50"/>
  <c r="U28" i="50"/>
  <c r="Y28" i="50"/>
  <c r="W17" i="50"/>
  <c r="U17" i="50"/>
  <c r="Y17" i="50"/>
  <c r="Y16" i="50"/>
  <c r="W16" i="50"/>
  <c r="U16" i="50"/>
  <c r="W7" i="50"/>
  <c r="Y7" i="50"/>
  <c r="U7" i="50"/>
  <c r="W37" i="50"/>
  <c r="U37" i="50"/>
  <c r="Y37" i="50"/>
  <c r="Y20" i="50"/>
  <c r="W20" i="50"/>
  <c r="U20" i="50"/>
  <c r="Y40" i="50"/>
  <c r="W40" i="50"/>
  <c r="U40" i="50"/>
  <c r="Y23" i="50"/>
  <c r="W23" i="50"/>
  <c r="U23" i="50"/>
  <c r="W6" i="50"/>
  <c r="U6" i="50"/>
  <c r="Y6" i="50"/>
  <c r="Y18" i="50"/>
  <c r="W18" i="50"/>
  <c r="U18" i="50"/>
  <c r="U34" i="50"/>
  <c r="W34" i="50"/>
  <c r="Y34" i="50"/>
  <c r="W11" i="50"/>
  <c r="Y11" i="50"/>
  <c r="U11" i="50"/>
  <c r="Y27" i="50"/>
  <c r="U27" i="50"/>
  <c r="W27" i="50"/>
  <c r="Y43" i="50"/>
  <c r="U43" i="50"/>
  <c r="W43" i="50"/>
  <c r="W19" i="8"/>
  <c r="Y19" i="8"/>
  <c r="U19" i="8"/>
  <c r="Y35" i="8"/>
  <c r="U35" i="8"/>
  <c r="W35" i="8"/>
  <c r="U15" i="8"/>
  <c r="Y15" i="8"/>
  <c r="W15" i="8"/>
  <c r="Y31" i="8"/>
  <c r="W31" i="8"/>
  <c r="U31" i="8"/>
  <c r="Y42" i="8"/>
  <c r="U42" i="8"/>
  <c r="W42" i="8"/>
  <c r="U37" i="8"/>
  <c r="W37" i="8"/>
  <c r="Y37" i="8"/>
  <c r="Y32" i="8"/>
  <c r="W32" i="8"/>
  <c r="U32" i="8"/>
  <c r="W26" i="8"/>
  <c r="U26" i="8"/>
  <c r="Y26" i="8"/>
  <c r="U21" i="8"/>
  <c r="W21" i="8"/>
  <c r="Y21" i="8"/>
  <c r="Y16" i="8"/>
  <c r="W16" i="8"/>
  <c r="U16" i="8"/>
  <c r="Y10" i="8"/>
  <c r="U10" i="8"/>
  <c r="W10" i="8"/>
  <c r="R44" i="8"/>
  <c r="S5" i="8"/>
  <c r="Y38" i="8"/>
  <c r="W38" i="8"/>
  <c r="U38" i="8"/>
  <c r="U33" i="8"/>
  <c r="W33" i="8"/>
  <c r="Y33" i="8"/>
  <c r="W28" i="8"/>
  <c r="U28" i="8"/>
  <c r="Y28" i="8"/>
  <c r="W22" i="8"/>
  <c r="Y22" i="8"/>
  <c r="U22" i="8"/>
  <c r="Y17" i="8"/>
  <c r="U17" i="8"/>
  <c r="W17" i="8"/>
  <c r="U12" i="8"/>
  <c r="Y12" i="8"/>
  <c r="W12" i="8"/>
  <c r="U6" i="8"/>
  <c r="Y6" i="8"/>
  <c r="W6" i="8"/>
  <c r="Y25" i="26"/>
  <c r="W25" i="26"/>
  <c r="U25" i="26"/>
  <c r="Y9" i="26"/>
  <c r="W9" i="26"/>
  <c r="U9" i="26"/>
  <c r="W15" i="26"/>
  <c r="U15" i="26"/>
  <c r="Y15" i="26"/>
  <c r="Y21" i="26"/>
  <c r="W21" i="26"/>
  <c r="U21" i="26"/>
  <c r="W17" i="26"/>
  <c r="Y17" i="26"/>
  <c r="U17" i="26"/>
  <c r="U39" i="26"/>
  <c r="W39" i="26"/>
  <c r="Y39" i="26"/>
  <c r="W23" i="26"/>
  <c r="Y23" i="26"/>
  <c r="U23" i="26"/>
  <c r="U11" i="26"/>
  <c r="Y11" i="26"/>
  <c r="W11" i="26"/>
  <c r="U27" i="26"/>
  <c r="W27" i="26"/>
  <c r="Y27" i="26"/>
  <c r="U43" i="26"/>
  <c r="Y43" i="26"/>
  <c r="W43" i="26"/>
  <c r="W40" i="26"/>
  <c r="U40" i="26"/>
  <c r="Y40" i="26"/>
  <c r="Y30" i="26"/>
  <c r="U30" i="26"/>
  <c r="W30" i="26"/>
  <c r="W14" i="26"/>
  <c r="U14" i="26"/>
  <c r="Y14" i="26"/>
  <c r="R44" i="26"/>
  <c r="S5" i="26"/>
  <c r="Y28" i="26"/>
  <c r="W28" i="26"/>
  <c r="U28" i="26"/>
  <c r="U6" i="26"/>
  <c r="Y6" i="26"/>
  <c r="W6" i="26"/>
  <c r="Y22" i="26"/>
  <c r="U22" i="26"/>
  <c r="W22" i="26"/>
  <c r="W42" i="26"/>
  <c r="Y42" i="26"/>
  <c r="U42" i="26"/>
  <c r="Y26" i="26"/>
  <c r="U26" i="26"/>
  <c r="W26" i="26"/>
  <c r="Y10" i="26"/>
  <c r="U10" i="26"/>
  <c r="W10" i="26"/>
  <c r="W34" i="25"/>
  <c r="U34" i="25"/>
  <c r="Y34" i="25"/>
  <c r="W26" i="25"/>
  <c r="U26" i="25"/>
  <c r="Y26" i="25"/>
  <c r="Y12" i="25"/>
  <c r="U12" i="25"/>
  <c r="W12" i="25"/>
  <c r="Y16" i="25"/>
  <c r="W16" i="25"/>
  <c r="U16" i="25"/>
  <c r="Y24" i="25"/>
  <c r="W24" i="25"/>
  <c r="U24" i="25"/>
  <c r="Y40" i="25"/>
  <c r="U40" i="25"/>
  <c r="W40" i="25"/>
  <c r="Y18" i="25"/>
  <c r="U18" i="25"/>
  <c r="W18" i="25"/>
  <c r="U38" i="25"/>
  <c r="W38" i="25"/>
  <c r="Y38" i="25"/>
  <c r="U22" i="25"/>
  <c r="Y22" i="25"/>
  <c r="W22" i="25"/>
  <c r="W6" i="25"/>
  <c r="U6" i="25"/>
  <c r="Y6" i="25"/>
  <c r="W41" i="25"/>
  <c r="Y41" i="25"/>
  <c r="U41" i="25"/>
  <c r="U25" i="25"/>
  <c r="Y25" i="25"/>
  <c r="W25" i="25"/>
  <c r="Y31" i="25"/>
  <c r="W31" i="25"/>
  <c r="U31" i="25"/>
  <c r="Y37" i="25"/>
  <c r="W37" i="25"/>
  <c r="U37" i="25"/>
  <c r="W23" i="25"/>
  <c r="U23" i="25"/>
  <c r="Y23" i="25"/>
  <c r="U17" i="25"/>
  <c r="Y17" i="25"/>
  <c r="W17" i="25"/>
  <c r="W39" i="25"/>
  <c r="Y39" i="25"/>
  <c r="U39" i="25"/>
  <c r="U19" i="25"/>
  <c r="Y19" i="25"/>
  <c r="W19" i="25"/>
  <c r="Y35" i="25"/>
  <c r="W35" i="25"/>
  <c r="U35" i="25"/>
  <c r="R44" i="19"/>
  <c r="S5" i="19"/>
  <c r="U30" i="19"/>
  <c r="W30" i="19"/>
  <c r="Y30" i="19"/>
  <c r="W14" i="19"/>
  <c r="U14" i="19"/>
  <c r="Y14" i="19"/>
  <c r="U42" i="19"/>
  <c r="Y42" i="19"/>
  <c r="W42" i="19"/>
  <c r="W26" i="19"/>
  <c r="Y26" i="19"/>
  <c r="U26" i="19"/>
  <c r="W10" i="19"/>
  <c r="Y10" i="19"/>
  <c r="U10" i="19"/>
  <c r="U41" i="19"/>
  <c r="W41" i="19"/>
  <c r="Y41" i="19"/>
  <c r="W9" i="19"/>
  <c r="Y9" i="19"/>
  <c r="U9" i="19"/>
  <c r="W15" i="19"/>
  <c r="Y15" i="19"/>
  <c r="U15" i="19"/>
  <c r="Y11" i="19"/>
  <c r="W11" i="19"/>
  <c r="U11" i="19"/>
  <c r="U33" i="19"/>
  <c r="Y33" i="19"/>
  <c r="W33" i="19"/>
  <c r="W17" i="19"/>
  <c r="U17" i="19"/>
  <c r="Y17" i="19"/>
  <c r="Y39" i="19"/>
  <c r="W39" i="19"/>
  <c r="U39" i="19"/>
  <c r="U13" i="19"/>
  <c r="W13" i="19"/>
  <c r="Y13" i="19"/>
  <c r="U29" i="19"/>
  <c r="Y29" i="19"/>
  <c r="W29" i="19"/>
  <c r="Y24" i="19"/>
  <c r="W24" i="19"/>
  <c r="U24" i="19"/>
  <c r="W16" i="19"/>
  <c r="U16" i="19"/>
  <c r="Y16" i="19"/>
  <c r="Y8" i="19"/>
  <c r="W8" i="19"/>
  <c r="U8" i="19"/>
  <c r="Y12" i="19"/>
  <c r="W12" i="19"/>
  <c r="U12" i="19"/>
  <c r="Y20" i="19"/>
  <c r="U20" i="19"/>
  <c r="W20" i="19"/>
  <c r="Y40" i="21"/>
  <c r="U40" i="21"/>
  <c r="W40" i="21"/>
  <c r="Y24" i="21"/>
  <c r="W24" i="21"/>
  <c r="U24" i="21"/>
  <c r="Y8" i="21"/>
  <c r="W8" i="21"/>
  <c r="U8" i="21"/>
  <c r="W9" i="21"/>
  <c r="Y9" i="21"/>
  <c r="U9" i="21"/>
  <c r="Y31" i="21"/>
  <c r="W31" i="21"/>
  <c r="U31" i="21"/>
  <c r="Y33" i="21"/>
  <c r="W33" i="21"/>
  <c r="U33" i="21"/>
  <c r="W25" i="21"/>
  <c r="Y25" i="21"/>
  <c r="U25" i="21"/>
  <c r="Y17" i="21"/>
  <c r="U17" i="21"/>
  <c r="W17" i="21"/>
  <c r="W11" i="21"/>
  <c r="Y11" i="21"/>
  <c r="U11" i="21"/>
  <c r="Y27" i="21"/>
  <c r="U27" i="21"/>
  <c r="W27" i="21"/>
  <c r="W43" i="21"/>
  <c r="U43" i="21"/>
  <c r="Y43" i="21"/>
  <c r="W19" i="21"/>
  <c r="Y19" i="21"/>
  <c r="U19" i="21"/>
  <c r="W35" i="21"/>
  <c r="Y35" i="21"/>
  <c r="U35" i="21"/>
  <c r="W14" i="21"/>
  <c r="U14" i="21"/>
  <c r="Y14" i="21"/>
  <c r="Y22" i="21"/>
  <c r="U22" i="21"/>
  <c r="W22" i="21"/>
  <c r="W26" i="21"/>
  <c r="U26" i="21"/>
  <c r="Y26" i="21"/>
  <c r="W34" i="21"/>
  <c r="U34" i="21"/>
  <c r="Y34" i="21"/>
  <c r="Y36" i="21"/>
  <c r="W36" i="21"/>
  <c r="U36" i="21"/>
  <c r="W20" i="21"/>
  <c r="U20" i="21"/>
  <c r="Y20" i="21"/>
  <c r="Y17" i="43"/>
  <c r="U17" i="43"/>
  <c r="W17" i="43"/>
  <c r="W7" i="43"/>
  <c r="U7" i="43"/>
  <c r="Y7" i="43"/>
  <c r="Y28" i="43"/>
  <c r="W28" i="43"/>
  <c r="U28" i="43"/>
  <c r="Y31" i="43"/>
  <c r="W31" i="43"/>
  <c r="U31" i="43"/>
  <c r="W26" i="43"/>
  <c r="U26" i="43"/>
  <c r="Y26" i="43"/>
  <c r="Y19" i="43"/>
  <c r="W19" i="43"/>
  <c r="U19" i="43"/>
  <c r="R44" i="43"/>
  <c r="S5" i="43"/>
  <c r="Y32" i="43"/>
  <c r="U32" i="43"/>
  <c r="W32" i="43"/>
  <c r="W16" i="43"/>
  <c r="Y16" i="43"/>
  <c r="U16" i="43"/>
  <c r="W21" i="43"/>
  <c r="U21" i="43"/>
  <c r="Y21" i="43"/>
  <c r="Y18" i="43"/>
  <c r="W18" i="43"/>
  <c r="U18" i="43"/>
  <c r="Y11" i="43"/>
  <c r="U11" i="43"/>
  <c r="W11" i="43"/>
  <c r="W43" i="43"/>
  <c r="Y43" i="43"/>
  <c r="U43" i="43"/>
  <c r="Y15" i="43"/>
  <c r="U15" i="43"/>
  <c r="W15" i="43"/>
  <c r="W22" i="43"/>
  <c r="Y22" i="43"/>
  <c r="U22" i="43"/>
  <c r="W40" i="43"/>
  <c r="Y40" i="43"/>
  <c r="U40" i="43"/>
  <c r="W24" i="43"/>
  <c r="Y24" i="43"/>
  <c r="U24" i="43"/>
  <c r="Y39" i="43"/>
  <c r="U39" i="43"/>
  <c r="W39" i="43"/>
  <c r="U14" i="43"/>
  <c r="Y14" i="43"/>
  <c r="W14" i="43"/>
  <c r="Y25" i="43"/>
  <c r="W25" i="43"/>
  <c r="U25" i="43"/>
  <c r="Y25" i="41"/>
  <c r="U25" i="41"/>
  <c r="W25" i="41"/>
  <c r="Y22" i="41"/>
  <c r="W22" i="41"/>
  <c r="U22" i="41"/>
  <c r="U14" i="41"/>
  <c r="W14" i="41"/>
  <c r="Y14" i="41"/>
  <c r="Y31" i="41"/>
  <c r="W31" i="41"/>
  <c r="U31" i="41"/>
  <c r="W17" i="41"/>
  <c r="U17" i="41"/>
  <c r="Y17" i="41"/>
  <c r="W32" i="41"/>
  <c r="U32" i="41"/>
  <c r="Y32" i="41"/>
  <c r="W19" i="41"/>
  <c r="U19" i="41"/>
  <c r="Y19" i="41"/>
  <c r="W10" i="41"/>
  <c r="U10" i="41"/>
  <c r="Y10" i="41"/>
  <c r="Y38" i="41"/>
  <c r="U38" i="41"/>
  <c r="W38" i="41"/>
  <c r="Y27" i="41"/>
  <c r="W27" i="41"/>
  <c r="U27" i="41"/>
  <c r="W8" i="41"/>
  <c r="Y8" i="41"/>
  <c r="U8" i="41"/>
  <c r="W30" i="41"/>
  <c r="Y30" i="41"/>
  <c r="U30" i="41"/>
  <c r="Y11" i="41"/>
  <c r="U11" i="41"/>
  <c r="W11" i="41"/>
  <c r="Y33" i="41"/>
  <c r="W33" i="41"/>
  <c r="U33" i="41"/>
  <c r="Y12" i="41"/>
  <c r="U12" i="41"/>
  <c r="W12" i="41"/>
  <c r="W28" i="41"/>
  <c r="U28" i="41"/>
  <c r="Y28" i="41"/>
  <c r="R44" i="41"/>
  <c r="S5" i="41"/>
  <c r="W21" i="41"/>
  <c r="U21" i="41"/>
  <c r="Y21" i="41"/>
  <c r="Y37" i="41"/>
  <c r="U37" i="41"/>
  <c r="W37" i="41"/>
  <c r="Y13" i="40"/>
  <c r="U13" i="40"/>
  <c r="W13" i="40"/>
  <c r="W6" i="40"/>
  <c r="Y6" i="40"/>
  <c r="U6" i="40"/>
  <c r="W21" i="40"/>
  <c r="U21" i="40"/>
  <c r="Y21" i="40"/>
  <c r="Y33" i="40"/>
  <c r="W33" i="40"/>
  <c r="U33" i="40"/>
  <c r="Y7" i="40"/>
  <c r="U7" i="40"/>
  <c r="W7" i="40"/>
  <c r="Y19" i="40"/>
  <c r="W19" i="40"/>
  <c r="U19" i="40"/>
  <c r="U11" i="40"/>
  <c r="Y11" i="40"/>
  <c r="W11" i="40"/>
  <c r="W8" i="40"/>
  <c r="U8" i="40"/>
  <c r="Y8" i="40"/>
  <c r="W27" i="40"/>
  <c r="U27" i="40"/>
  <c r="Y27" i="40"/>
  <c r="Y26" i="40"/>
  <c r="U26" i="40"/>
  <c r="W26" i="40"/>
  <c r="Y17" i="40"/>
  <c r="W17" i="40"/>
  <c r="U17" i="40"/>
  <c r="W43" i="40"/>
  <c r="Y43" i="40"/>
  <c r="U43" i="40"/>
  <c r="Y34" i="40"/>
  <c r="U34" i="40"/>
  <c r="W34" i="40"/>
  <c r="W23" i="40"/>
  <c r="Y23" i="40"/>
  <c r="U23" i="40"/>
  <c r="W10" i="40"/>
  <c r="Y10" i="40"/>
  <c r="U10" i="40"/>
  <c r="Y32" i="40"/>
  <c r="W32" i="40"/>
  <c r="U32" i="40"/>
  <c r="W15" i="40"/>
  <c r="Y15" i="40"/>
  <c r="U15" i="40"/>
  <c r="W35" i="40"/>
  <c r="U35" i="40"/>
  <c r="Y35" i="40"/>
  <c r="Y20" i="40"/>
  <c r="W20" i="40"/>
  <c r="U20" i="40"/>
  <c r="Y36" i="40"/>
  <c r="W36" i="40"/>
  <c r="U36" i="40"/>
  <c r="U5" i="44"/>
  <c r="U44" i="44" s="1"/>
  <c r="E38" i="7" s="1"/>
  <c r="S44" i="44"/>
  <c r="D38" i="7" s="1"/>
  <c r="W5" i="44"/>
  <c r="W44" i="44" s="1"/>
  <c r="F38" i="7" s="1"/>
  <c r="Y5" i="44"/>
  <c r="Y44" i="44" s="1"/>
  <c r="G38" i="7" s="1"/>
  <c r="R36" i="13"/>
  <c r="S36" i="13" s="1"/>
  <c r="R20" i="13"/>
  <c r="S20" i="13" s="1"/>
  <c r="R43" i="13"/>
  <c r="S43" i="13" s="1"/>
  <c r="R35" i="13"/>
  <c r="S35" i="13" s="1"/>
  <c r="R27" i="13"/>
  <c r="S27" i="13" s="1"/>
  <c r="R19" i="13"/>
  <c r="S19" i="13" s="1"/>
  <c r="R11" i="13"/>
  <c r="S11" i="13" s="1"/>
  <c r="R12" i="13"/>
  <c r="S12" i="13" s="1"/>
  <c r="R33" i="13"/>
  <c r="S33" i="13" s="1"/>
  <c r="R23" i="13"/>
  <c r="S23" i="13" s="1"/>
  <c r="R13" i="13"/>
  <c r="S13" i="13" s="1"/>
  <c r="R39" i="13"/>
  <c r="S39" i="13" s="1"/>
  <c r="R29" i="13"/>
  <c r="S29" i="13" s="1"/>
  <c r="R17" i="13"/>
  <c r="S17" i="13" s="1"/>
  <c r="R31" i="13"/>
  <c r="S31" i="13" s="1"/>
  <c r="R9" i="13"/>
  <c r="S9" i="13" s="1"/>
  <c r="R25" i="13"/>
  <c r="S25" i="13" s="1"/>
  <c r="R7" i="13"/>
  <c r="S7" i="13" s="1"/>
  <c r="R41" i="13"/>
  <c r="S41" i="13" s="1"/>
  <c r="R21" i="13"/>
  <c r="S21" i="13" s="1"/>
  <c r="R37" i="13"/>
  <c r="S37" i="13" s="1"/>
  <c r="R15" i="13"/>
  <c r="S15" i="13" s="1"/>
  <c r="R6" i="13"/>
  <c r="S6" i="13" s="1"/>
  <c r="R14" i="13"/>
  <c r="S14" i="13" s="1"/>
  <c r="R22" i="13"/>
  <c r="S22" i="13" s="1"/>
  <c r="R30" i="13"/>
  <c r="S30" i="13" s="1"/>
  <c r="R38" i="13"/>
  <c r="S38" i="13" s="1"/>
  <c r="R10" i="13"/>
  <c r="S10" i="13" s="1"/>
  <c r="R18" i="13"/>
  <c r="S18" i="13" s="1"/>
  <c r="R26" i="13"/>
  <c r="S26" i="13" s="1"/>
  <c r="R34" i="13"/>
  <c r="S34" i="13" s="1"/>
  <c r="R42" i="13"/>
  <c r="S42" i="13" s="1"/>
  <c r="R8" i="13"/>
  <c r="S8" i="13" s="1"/>
  <c r="R24" i="13"/>
  <c r="S24" i="13" s="1"/>
  <c r="R40" i="13"/>
  <c r="S40" i="13" s="1"/>
  <c r="R16" i="13"/>
  <c r="S16" i="13" s="1"/>
  <c r="R32" i="13"/>
  <c r="S32" i="13" s="1"/>
  <c r="R28" i="13"/>
  <c r="S28" i="13" s="1"/>
  <c r="R5" i="13"/>
  <c r="R44" i="23"/>
  <c r="S5" i="23"/>
  <c r="Y42" i="23"/>
  <c r="U42" i="23"/>
  <c r="W42" i="23"/>
  <c r="W38" i="23"/>
  <c r="U38" i="23"/>
  <c r="Y38" i="23"/>
  <c r="W6" i="23"/>
  <c r="Y6" i="23"/>
  <c r="U6" i="23"/>
  <c r="U12" i="23"/>
  <c r="W12" i="23"/>
  <c r="Y12" i="23"/>
  <c r="Y10" i="23"/>
  <c r="U10" i="23"/>
  <c r="W10" i="23"/>
  <c r="Y14" i="23"/>
  <c r="W14" i="23"/>
  <c r="U14" i="23"/>
  <c r="Y37" i="23"/>
  <c r="W37" i="23"/>
  <c r="U37" i="23"/>
  <c r="Y43" i="23"/>
  <c r="W43" i="23"/>
  <c r="U43" i="23"/>
  <c r="U27" i="23"/>
  <c r="Y27" i="23"/>
  <c r="W27" i="23"/>
  <c r="Y33" i="23"/>
  <c r="W33" i="23"/>
  <c r="U33" i="23"/>
  <c r="W19" i="23"/>
  <c r="Y19" i="23"/>
  <c r="U19" i="23"/>
  <c r="Y41" i="23"/>
  <c r="W41" i="23"/>
  <c r="U41" i="23"/>
  <c r="W25" i="23"/>
  <c r="Y25" i="23"/>
  <c r="U25" i="23"/>
  <c r="Y15" i="23"/>
  <c r="U15" i="23"/>
  <c r="W15" i="23"/>
  <c r="Y31" i="23"/>
  <c r="U31" i="23"/>
  <c r="W31" i="23"/>
  <c r="Y8" i="23"/>
  <c r="U8" i="23"/>
  <c r="W8" i="23"/>
  <c r="W24" i="23"/>
  <c r="Y24" i="23"/>
  <c r="U24" i="23"/>
  <c r="W16" i="23"/>
  <c r="Y16" i="23"/>
  <c r="U16" i="23"/>
  <c r="W18" i="23"/>
  <c r="U18" i="23"/>
  <c r="Y18" i="23"/>
  <c r="W22" i="38"/>
  <c r="U22" i="38"/>
  <c r="Y22" i="38"/>
  <c r="W39" i="38"/>
  <c r="Y39" i="38"/>
  <c r="U39" i="38"/>
  <c r="W27" i="38"/>
  <c r="Y27" i="38"/>
  <c r="U27" i="38"/>
  <c r="W11" i="38"/>
  <c r="U11" i="38"/>
  <c r="Y11" i="38"/>
  <c r="W24" i="38"/>
  <c r="U24" i="38"/>
  <c r="Y24" i="38"/>
  <c r="Y25" i="38"/>
  <c r="U25" i="38"/>
  <c r="W25" i="38"/>
  <c r="Y18" i="38"/>
  <c r="W18" i="38"/>
  <c r="U18" i="38"/>
  <c r="U15" i="38"/>
  <c r="Y15" i="38"/>
  <c r="W15" i="38"/>
  <c r="Y14" i="38"/>
  <c r="U14" i="38"/>
  <c r="W14" i="38"/>
  <c r="U42" i="38"/>
  <c r="W42" i="38"/>
  <c r="Y42" i="38"/>
  <c r="U33" i="38"/>
  <c r="Y33" i="38"/>
  <c r="W33" i="38"/>
  <c r="Y16" i="38"/>
  <c r="U16" i="38"/>
  <c r="W16" i="38"/>
  <c r="Y38" i="38"/>
  <c r="U38" i="38"/>
  <c r="W38" i="38"/>
  <c r="Y19" i="38"/>
  <c r="W19" i="38"/>
  <c r="U19" i="38"/>
  <c r="Y41" i="38"/>
  <c r="W41" i="38"/>
  <c r="U41" i="38"/>
  <c r="W20" i="38"/>
  <c r="U20" i="38"/>
  <c r="Y20" i="38"/>
  <c r="W36" i="38"/>
  <c r="U36" i="38"/>
  <c r="Y36" i="38"/>
  <c r="W13" i="38"/>
  <c r="U13" i="38"/>
  <c r="Y13" i="38"/>
  <c r="Y29" i="38"/>
  <c r="W29" i="38"/>
  <c r="U29" i="38"/>
  <c r="R34" i="49"/>
  <c r="S34" i="49" s="1"/>
  <c r="R24" i="49"/>
  <c r="S24" i="49" s="1"/>
  <c r="R12" i="49"/>
  <c r="S12" i="49" s="1"/>
  <c r="R6" i="49"/>
  <c r="S6" i="49" s="1"/>
  <c r="R33" i="49"/>
  <c r="S33" i="49" s="1"/>
  <c r="R19" i="49"/>
  <c r="S19" i="49" s="1"/>
  <c r="R42" i="49"/>
  <c r="S42" i="49" s="1"/>
  <c r="R28" i="49"/>
  <c r="S28" i="49" s="1"/>
  <c r="R16" i="49"/>
  <c r="S16" i="49" s="1"/>
  <c r="R43" i="49"/>
  <c r="S43" i="49" s="1"/>
  <c r="R29" i="49"/>
  <c r="S29" i="49" s="1"/>
  <c r="R13" i="49"/>
  <c r="S13" i="49" s="1"/>
  <c r="R40" i="49"/>
  <c r="S40" i="49" s="1"/>
  <c r="R26" i="49"/>
  <c r="S26" i="49" s="1"/>
  <c r="R10" i="49"/>
  <c r="S10" i="49" s="1"/>
  <c r="R21" i="49"/>
  <c r="S21" i="49" s="1"/>
  <c r="R32" i="49"/>
  <c r="S32" i="49" s="1"/>
  <c r="R35" i="49"/>
  <c r="S35" i="49" s="1"/>
  <c r="R9" i="49"/>
  <c r="S9" i="49" s="1"/>
  <c r="R18" i="49"/>
  <c r="S18" i="49" s="1"/>
  <c r="R36" i="49"/>
  <c r="S36" i="49" s="1"/>
  <c r="R25" i="49"/>
  <c r="S25" i="49" s="1"/>
  <c r="R8" i="49"/>
  <c r="S8" i="49" s="1"/>
  <c r="R11" i="49"/>
  <c r="S11" i="49" s="1"/>
  <c r="R41" i="49"/>
  <c r="S41" i="49" s="1"/>
  <c r="R20" i="49"/>
  <c r="S20" i="49" s="1"/>
  <c r="R39" i="49"/>
  <c r="S39" i="49" s="1"/>
  <c r="R23" i="49"/>
  <c r="S23" i="49" s="1"/>
  <c r="R7" i="49"/>
  <c r="S7" i="49" s="1"/>
  <c r="R30" i="49"/>
  <c r="S30" i="49" s="1"/>
  <c r="R14" i="49"/>
  <c r="S14" i="49" s="1"/>
  <c r="R27" i="49"/>
  <c r="S27" i="49" s="1"/>
  <c r="R5" i="49"/>
  <c r="R31" i="49"/>
  <c r="S31" i="49" s="1"/>
  <c r="R15" i="49"/>
  <c r="S15" i="49" s="1"/>
  <c r="R38" i="49"/>
  <c r="S38" i="49" s="1"/>
  <c r="R22" i="49"/>
  <c r="S22" i="49" s="1"/>
  <c r="R37" i="49"/>
  <c r="S37" i="49" s="1"/>
  <c r="R17" i="49"/>
  <c r="S17" i="49" s="1"/>
  <c r="C39" i="46" l="1"/>
  <c r="C7" i="46"/>
  <c r="C38" i="46"/>
  <c r="C32" i="46"/>
  <c r="C14" i="46"/>
  <c r="C12" i="46"/>
  <c r="Y17" i="49"/>
  <c r="U17" i="49"/>
  <c r="W17" i="49"/>
  <c r="Y22" i="49"/>
  <c r="W22" i="49"/>
  <c r="U22" i="49"/>
  <c r="W15" i="49"/>
  <c r="U15" i="49"/>
  <c r="Y15" i="49"/>
  <c r="R44" i="49"/>
  <c r="S5" i="49"/>
  <c r="Y14" i="49"/>
  <c r="W14" i="49"/>
  <c r="U14" i="49"/>
  <c r="W7" i="49"/>
  <c r="U7" i="49"/>
  <c r="Y7" i="49"/>
  <c r="W39" i="49"/>
  <c r="Y39" i="49"/>
  <c r="U39" i="49"/>
  <c r="W41" i="49"/>
  <c r="Y41" i="49"/>
  <c r="U41" i="49"/>
  <c r="W8" i="49"/>
  <c r="U8" i="49"/>
  <c r="Y8" i="49"/>
  <c r="Y36" i="49"/>
  <c r="W36" i="49"/>
  <c r="U36" i="49"/>
  <c r="Y9" i="49"/>
  <c r="W9" i="49"/>
  <c r="U9" i="49"/>
  <c r="W32" i="49"/>
  <c r="U32" i="49"/>
  <c r="Y32" i="49"/>
  <c r="Y10" i="49"/>
  <c r="U10" i="49"/>
  <c r="W10" i="49"/>
  <c r="W40" i="49"/>
  <c r="U40" i="49"/>
  <c r="Y40" i="49"/>
  <c r="Y29" i="49"/>
  <c r="W29" i="49"/>
  <c r="U29" i="49"/>
  <c r="Y16" i="49"/>
  <c r="W16" i="49"/>
  <c r="U16" i="49"/>
  <c r="U42" i="49"/>
  <c r="Y42" i="49"/>
  <c r="W42" i="49"/>
  <c r="Y33" i="49"/>
  <c r="W33" i="49"/>
  <c r="U33" i="49"/>
  <c r="Y12" i="49"/>
  <c r="W12" i="49"/>
  <c r="U12" i="49"/>
  <c r="Y34" i="49"/>
  <c r="U34" i="49"/>
  <c r="W34" i="49"/>
  <c r="Y28" i="13"/>
  <c r="U28" i="13"/>
  <c r="W28" i="13"/>
  <c r="W16" i="13"/>
  <c r="Y16" i="13"/>
  <c r="U16" i="13"/>
  <c r="Y24" i="13"/>
  <c r="W24" i="13"/>
  <c r="U24" i="13"/>
  <c r="W42" i="13"/>
  <c r="U42" i="13"/>
  <c r="Y42" i="13"/>
  <c r="W26" i="13"/>
  <c r="U26" i="13"/>
  <c r="Y26" i="13"/>
  <c r="Y10" i="13"/>
  <c r="U10" i="13"/>
  <c r="W10" i="13"/>
  <c r="Y30" i="13"/>
  <c r="U30" i="13"/>
  <c r="W30" i="13"/>
  <c r="W14" i="13"/>
  <c r="U14" i="13"/>
  <c r="Y14" i="13"/>
  <c r="U15" i="13"/>
  <c r="W15" i="13"/>
  <c r="Y15" i="13"/>
  <c r="U21" i="13"/>
  <c r="W21" i="13"/>
  <c r="Y21" i="13"/>
  <c r="Y7" i="13"/>
  <c r="U7" i="13"/>
  <c r="W7" i="13"/>
  <c r="W9" i="13"/>
  <c r="U9" i="13"/>
  <c r="Y9" i="13"/>
  <c r="Y17" i="13"/>
  <c r="W17" i="13"/>
  <c r="U17" i="13"/>
  <c r="U39" i="13"/>
  <c r="Y39" i="13"/>
  <c r="W39" i="13"/>
  <c r="Y23" i="13"/>
  <c r="U23" i="13"/>
  <c r="W23" i="13"/>
  <c r="W12" i="13"/>
  <c r="U12" i="13"/>
  <c r="Y12" i="13"/>
  <c r="U19" i="13"/>
  <c r="Y19" i="13"/>
  <c r="W19" i="13"/>
  <c r="Y35" i="13"/>
  <c r="W35" i="13"/>
  <c r="U35" i="13"/>
  <c r="W20" i="13"/>
  <c r="U20" i="13"/>
  <c r="Y20" i="13"/>
  <c r="Y5" i="41"/>
  <c r="Y44" i="41" s="1"/>
  <c r="G36" i="7" s="1"/>
  <c r="S44" i="41"/>
  <c r="D36" i="7" s="1"/>
  <c r="W5" i="41"/>
  <c r="W44" i="41" s="1"/>
  <c r="F36" i="7" s="1"/>
  <c r="U5" i="41"/>
  <c r="U44" i="41" s="1"/>
  <c r="E36" i="7" s="1"/>
  <c r="S44" i="26"/>
  <c r="D21" i="7" s="1"/>
  <c r="W5" i="26"/>
  <c r="W44" i="26" s="1"/>
  <c r="F21" i="7" s="1"/>
  <c r="U5" i="26"/>
  <c r="U44" i="26" s="1"/>
  <c r="E21" i="7" s="1"/>
  <c r="Y5" i="26"/>
  <c r="Y44" i="26" s="1"/>
  <c r="G21" i="7" s="1"/>
  <c r="C13" i="46"/>
  <c r="C18" i="46"/>
  <c r="C23" i="46"/>
  <c r="C29" i="46"/>
  <c r="C34" i="46"/>
  <c r="C11" i="46"/>
  <c r="C17" i="46"/>
  <c r="C22" i="46"/>
  <c r="C27" i="46"/>
  <c r="C33" i="46"/>
  <c r="C43" i="46"/>
  <c r="C16" i="46"/>
  <c r="C36" i="46"/>
  <c r="C20" i="46"/>
  <c r="S44" i="42"/>
  <c r="D37" i="7" s="1"/>
  <c r="U5" i="42"/>
  <c r="U44" i="42" s="1"/>
  <c r="E37" i="7" s="1"/>
  <c r="Y5" i="42"/>
  <c r="Y44" i="42" s="1"/>
  <c r="G37" i="7" s="1"/>
  <c r="W5" i="42"/>
  <c r="W44" i="42" s="1"/>
  <c r="F37" i="7" s="1"/>
  <c r="Y5" i="22"/>
  <c r="Y44" i="22" s="1"/>
  <c r="G17" i="7" s="1"/>
  <c r="W5" i="22"/>
  <c r="W44" i="22" s="1"/>
  <c r="F17" i="7" s="1"/>
  <c r="S44" i="22"/>
  <c r="D17" i="7" s="1"/>
  <c r="U5" i="22"/>
  <c r="U44" i="22" s="1"/>
  <c r="E17" i="7" s="1"/>
  <c r="Y5" i="17"/>
  <c r="Y44" i="17" s="1"/>
  <c r="G12" i="7" s="1"/>
  <c r="W5" i="17"/>
  <c r="W44" i="17" s="1"/>
  <c r="F12" i="7" s="1"/>
  <c r="U5" i="17"/>
  <c r="U44" i="17" s="1"/>
  <c r="E12" i="7" s="1"/>
  <c r="S44" i="17"/>
  <c r="D12" i="7" s="1"/>
  <c r="U5" i="35"/>
  <c r="U44" i="35" s="1"/>
  <c r="E30" i="7" s="1"/>
  <c r="S44" i="35"/>
  <c r="D30" i="7" s="1"/>
  <c r="Y5" i="35"/>
  <c r="Y44" i="35" s="1"/>
  <c r="G30" i="7" s="1"/>
  <c r="W5" i="35"/>
  <c r="W44" i="35" s="1"/>
  <c r="F30" i="7" s="1"/>
  <c r="Y7" i="30"/>
  <c r="Y44" i="30" s="1"/>
  <c r="G25" i="7" s="1"/>
  <c r="W7" i="30"/>
  <c r="W44" i="30" s="1"/>
  <c r="F25" i="7" s="1"/>
  <c r="U7" i="30"/>
  <c r="U44" i="30" s="1"/>
  <c r="E25" i="7" s="1"/>
  <c r="W5" i="39"/>
  <c r="W44" i="39" s="1"/>
  <c r="F34" i="7" s="1"/>
  <c r="S44" i="39"/>
  <c r="D34" i="7" s="1"/>
  <c r="U5" i="39"/>
  <c r="U44" i="39" s="1"/>
  <c r="E34" i="7" s="1"/>
  <c r="Y5" i="39"/>
  <c r="Y44" i="39" s="1"/>
  <c r="G34" i="7" s="1"/>
  <c r="W5" i="52"/>
  <c r="W44" i="52" s="1"/>
  <c r="F40" i="7" s="1"/>
  <c r="Y5" i="52"/>
  <c r="Y44" i="52" s="1"/>
  <c r="G40" i="7" s="1"/>
  <c r="S44" i="52"/>
  <c r="D40" i="7" s="1"/>
  <c r="U5" i="52"/>
  <c r="U44" i="52" s="1"/>
  <c r="E40" i="7" s="1"/>
  <c r="S44" i="24"/>
  <c r="D19" i="7" s="1"/>
  <c r="W5" i="24"/>
  <c r="W44" i="24" s="1"/>
  <c r="F19" i="7" s="1"/>
  <c r="Y5" i="24"/>
  <c r="Y44" i="24" s="1"/>
  <c r="G19" i="7" s="1"/>
  <c r="U5" i="24"/>
  <c r="U44" i="24" s="1"/>
  <c r="E19" i="7" s="1"/>
  <c r="W5" i="31"/>
  <c r="W44" i="31" s="1"/>
  <c r="F26" i="7" s="1"/>
  <c r="S44" i="31"/>
  <c r="D26" i="7" s="1"/>
  <c r="Y5" i="31"/>
  <c r="Y44" i="31" s="1"/>
  <c r="G26" i="7" s="1"/>
  <c r="U5" i="31"/>
  <c r="U44" i="31" s="1"/>
  <c r="E26" i="7" s="1"/>
  <c r="U5" i="38"/>
  <c r="U44" i="38" s="1"/>
  <c r="E33" i="7" s="1"/>
  <c r="S44" i="38"/>
  <c r="D33" i="7" s="1"/>
  <c r="W5" i="38"/>
  <c r="W44" i="38" s="1"/>
  <c r="F33" i="7" s="1"/>
  <c r="Y5" i="38"/>
  <c r="Y44" i="38" s="1"/>
  <c r="G33" i="7" s="1"/>
  <c r="R44" i="16"/>
  <c r="S5" i="16"/>
  <c r="W20" i="16"/>
  <c r="U20" i="16"/>
  <c r="Y20" i="16"/>
  <c r="Y32" i="16"/>
  <c r="U32" i="16"/>
  <c r="W32" i="16"/>
  <c r="W40" i="16"/>
  <c r="Y40" i="16"/>
  <c r="U40" i="16"/>
  <c r="Y8" i="16"/>
  <c r="U8" i="16"/>
  <c r="W8" i="16"/>
  <c r="Y34" i="16"/>
  <c r="U34" i="16"/>
  <c r="W34" i="16"/>
  <c r="Y18" i="16"/>
  <c r="W18" i="16"/>
  <c r="U18" i="16"/>
  <c r="W38" i="16"/>
  <c r="U38" i="16"/>
  <c r="Y38" i="16"/>
  <c r="W22" i="16"/>
  <c r="U22" i="16"/>
  <c r="Y22" i="16"/>
  <c r="W6" i="16"/>
  <c r="Y6" i="16"/>
  <c r="U6" i="16"/>
  <c r="Y31" i="16"/>
  <c r="W31" i="16"/>
  <c r="U31" i="16"/>
  <c r="Y37" i="16"/>
  <c r="W37" i="16"/>
  <c r="U37" i="16"/>
  <c r="W43" i="16"/>
  <c r="U43" i="16"/>
  <c r="Y43" i="16"/>
  <c r="Y27" i="16"/>
  <c r="W27" i="16"/>
  <c r="U27" i="16"/>
  <c r="Y23" i="16"/>
  <c r="U23" i="16"/>
  <c r="W23" i="16"/>
  <c r="U19" i="16"/>
  <c r="W19" i="16"/>
  <c r="Y19" i="16"/>
  <c r="U39" i="16"/>
  <c r="Y39" i="16"/>
  <c r="W39" i="16"/>
  <c r="W17" i="16"/>
  <c r="Y17" i="16"/>
  <c r="U17" i="16"/>
  <c r="U33" i="16"/>
  <c r="W33" i="16"/>
  <c r="Y33" i="16"/>
  <c r="W28" i="16"/>
  <c r="Y28" i="16"/>
  <c r="U28" i="16"/>
  <c r="Y5" i="40"/>
  <c r="Y44" i="40" s="1"/>
  <c r="G35" i="7" s="1"/>
  <c r="U5" i="40"/>
  <c r="U44" i="40" s="1"/>
  <c r="E35" i="7" s="1"/>
  <c r="W5" i="40"/>
  <c r="W44" i="40" s="1"/>
  <c r="F35" i="7" s="1"/>
  <c r="S44" i="40"/>
  <c r="D35" i="7" s="1"/>
  <c r="U39" i="27"/>
  <c r="W39" i="27"/>
  <c r="Y39" i="27"/>
  <c r="Y23" i="27"/>
  <c r="W23" i="27"/>
  <c r="U23" i="27"/>
  <c r="U27" i="27"/>
  <c r="Y27" i="27"/>
  <c r="W27" i="27"/>
  <c r="Y33" i="27"/>
  <c r="W33" i="27"/>
  <c r="U33" i="27"/>
  <c r="W19" i="27"/>
  <c r="Y19" i="27"/>
  <c r="U19" i="27"/>
  <c r="Y41" i="27"/>
  <c r="U41" i="27"/>
  <c r="W41" i="27"/>
  <c r="U25" i="27"/>
  <c r="Y25" i="27"/>
  <c r="W25" i="27"/>
  <c r="U7" i="27"/>
  <c r="Y7" i="27"/>
  <c r="W7" i="27"/>
  <c r="W21" i="27"/>
  <c r="Y21" i="27"/>
  <c r="U21" i="27"/>
  <c r="Y37" i="27"/>
  <c r="U37" i="27"/>
  <c r="W37" i="27"/>
  <c r="Y40" i="27"/>
  <c r="U40" i="27"/>
  <c r="W40" i="27"/>
  <c r="W28" i="27"/>
  <c r="Y28" i="27"/>
  <c r="U28" i="27"/>
  <c r="Y12" i="27"/>
  <c r="U12" i="27"/>
  <c r="W12" i="27"/>
  <c r="Y36" i="27"/>
  <c r="W36" i="27"/>
  <c r="U36" i="27"/>
  <c r="U16" i="27"/>
  <c r="Y16" i="27"/>
  <c r="W16" i="27"/>
  <c r="W42" i="27"/>
  <c r="Y42" i="27"/>
  <c r="U42" i="27"/>
  <c r="Y20" i="27"/>
  <c r="U20" i="27"/>
  <c r="W20" i="27"/>
  <c r="W38" i="27"/>
  <c r="U38" i="27"/>
  <c r="Y38" i="27"/>
  <c r="Y22" i="27"/>
  <c r="U22" i="27"/>
  <c r="W22" i="27"/>
  <c r="W6" i="27"/>
  <c r="Y6" i="27"/>
  <c r="U6" i="27"/>
  <c r="C8" i="46"/>
  <c r="C10" i="46"/>
  <c r="C15" i="46"/>
  <c r="C21" i="46"/>
  <c r="C26" i="46"/>
  <c r="C31" i="46"/>
  <c r="C37" i="46"/>
  <c r="C42" i="46"/>
  <c r="C9" i="46"/>
  <c r="C19" i="46"/>
  <c r="C25" i="46"/>
  <c r="C30" i="46"/>
  <c r="C35" i="46"/>
  <c r="C41" i="46"/>
  <c r="C40" i="46"/>
  <c r="C24" i="46"/>
  <c r="C44" i="46"/>
  <c r="C28" i="46"/>
  <c r="S44" i="29"/>
  <c r="D24" i="7" s="1"/>
  <c r="Y5" i="29"/>
  <c r="Y44" i="29" s="1"/>
  <c r="G24" i="7" s="1"/>
  <c r="U5" i="29"/>
  <c r="U44" i="29" s="1"/>
  <c r="E24" i="7" s="1"/>
  <c r="W5" i="29"/>
  <c r="W44" i="29" s="1"/>
  <c r="F24" i="7" s="1"/>
  <c r="W5" i="51"/>
  <c r="W44" i="51" s="1"/>
  <c r="F41" i="7" s="1"/>
  <c r="S44" i="51"/>
  <c r="D41" i="7" s="1"/>
  <c r="Y5" i="51"/>
  <c r="Y44" i="51" s="1"/>
  <c r="G41" i="7" s="1"/>
  <c r="U5" i="51"/>
  <c r="U44" i="51" s="1"/>
  <c r="E41" i="7" s="1"/>
  <c r="S44" i="32"/>
  <c r="D27" i="7" s="1"/>
  <c r="Y5" i="32"/>
  <c r="Y44" i="32" s="1"/>
  <c r="G27" i="7" s="1"/>
  <c r="W5" i="32"/>
  <c r="W44" i="32" s="1"/>
  <c r="F27" i="7" s="1"/>
  <c r="U5" i="32"/>
  <c r="U44" i="32" s="1"/>
  <c r="E27" i="7" s="1"/>
  <c r="Y5" i="37"/>
  <c r="Y44" i="37" s="1"/>
  <c r="G32" i="7" s="1"/>
  <c r="W5" i="37"/>
  <c r="W44" i="37" s="1"/>
  <c r="F32" i="7" s="1"/>
  <c r="S44" i="37"/>
  <c r="D32" i="7" s="1"/>
  <c r="U5" i="37"/>
  <c r="U44" i="37" s="1"/>
  <c r="E32" i="7" s="1"/>
  <c r="Y13" i="18"/>
  <c r="U13" i="18"/>
  <c r="W13" i="18"/>
  <c r="Y23" i="18"/>
  <c r="W23" i="18"/>
  <c r="U23" i="18"/>
  <c r="Y41" i="18"/>
  <c r="U41" i="18"/>
  <c r="W41" i="18"/>
  <c r="U33" i="18"/>
  <c r="W33" i="18"/>
  <c r="Y33" i="18"/>
  <c r="U9" i="18"/>
  <c r="W9" i="18"/>
  <c r="Y9" i="18"/>
  <c r="R44" i="18"/>
  <c r="S5" i="18"/>
  <c r="U15" i="18"/>
  <c r="Y15" i="18"/>
  <c r="W15" i="18"/>
  <c r="W37" i="18"/>
  <c r="U37" i="18"/>
  <c r="Y37" i="18"/>
  <c r="U19" i="18"/>
  <c r="Y19" i="18"/>
  <c r="W19" i="18"/>
  <c r="W35" i="18"/>
  <c r="U35" i="18"/>
  <c r="Y35" i="18"/>
  <c r="W36" i="18"/>
  <c r="Y36" i="18"/>
  <c r="U36" i="18"/>
  <c r="W28" i="18"/>
  <c r="Y28" i="18"/>
  <c r="U28" i="18"/>
  <c r="Y40" i="18"/>
  <c r="U40" i="18"/>
  <c r="W40" i="18"/>
  <c r="Y8" i="18"/>
  <c r="W8" i="18"/>
  <c r="U8" i="18"/>
  <c r="W16" i="18"/>
  <c r="Y16" i="18"/>
  <c r="U16" i="18"/>
  <c r="W34" i="18"/>
  <c r="U34" i="18"/>
  <c r="Y34" i="18"/>
  <c r="Y18" i="18"/>
  <c r="U18" i="18"/>
  <c r="W18" i="18"/>
  <c r="Y38" i="18"/>
  <c r="W38" i="18"/>
  <c r="U38" i="18"/>
  <c r="U22" i="18"/>
  <c r="W22" i="18"/>
  <c r="Y22" i="18"/>
  <c r="Y6" i="18"/>
  <c r="W6" i="18"/>
  <c r="U6" i="18"/>
  <c r="Y31" i="14"/>
  <c r="U31" i="14"/>
  <c r="W31" i="14"/>
  <c r="U37" i="14"/>
  <c r="Y37" i="14"/>
  <c r="W37" i="14"/>
  <c r="Y41" i="14"/>
  <c r="W41" i="14"/>
  <c r="U41" i="14"/>
  <c r="Y25" i="14"/>
  <c r="U25" i="14"/>
  <c r="W25" i="14"/>
  <c r="W23" i="14"/>
  <c r="U23" i="14"/>
  <c r="Y23" i="14"/>
  <c r="U17" i="14"/>
  <c r="W17" i="14"/>
  <c r="Y17" i="14"/>
  <c r="U39" i="14"/>
  <c r="Y39" i="14"/>
  <c r="W39" i="14"/>
  <c r="U19" i="14"/>
  <c r="W19" i="14"/>
  <c r="Y19" i="14"/>
  <c r="W35" i="14"/>
  <c r="U35" i="14"/>
  <c r="Y35" i="14"/>
  <c r="Y20" i="14"/>
  <c r="W20" i="14"/>
  <c r="U20" i="14"/>
  <c r="Y12" i="14"/>
  <c r="W12" i="14"/>
  <c r="U12" i="14"/>
  <c r="R44" i="14"/>
  <c r="S5" i="14"/>
  <c r="W24" i="14"/>
  <c r="U24" i="14"/>
  <c r="Y24" i="14"/>
  <c r="Y32" i="14"/>
  <c r="U32" i="14"/>
  <c r="W32" i="14"/>
  <c r="Y42" i="14"/>
  <c r="W42" i="14"/>
  <c r="U42" i="14"/>
  <c r="W26" i="14"/>
  <c r="Y26" i="14"/>
  <c r="U26" i="14"/>
  <c r="W10" i="14"/>
  <c r="U10" i="14"/>
  <c r="Y10" i="14"/>
  <c r="Y30" i="14"/>
  <c r="U30" i="14"/>
  <c r="W30" i="14"/>
  <c r="W14" i="14"/>
  <c r="Y14" i="14"/>
  <c r="U14" i="14"/>
  <c r="U5" i="33"/>
  <c r="U44" i="33" s="1"/>
  <c r="E28" i="7" s="1"/>
  <c r="Y5" i="33"/>
  <c r="Y44" i="33" s="1"/>
  <c r="G28" i="7" s="1"/>
  <c r="S44" i="33"/>
  <c r="D28" i="7" s="1"/>
  <c r="W5" i="33"/>
  <c r="W44" i="33" s="1"/>
  <c r="F28" i="7" s="1"/>
  <c r="Y28" i="48"/>
  <c r="W28" i="48"/>
  <c r="U28" i="48"/>
  <c r="W25" i="48"/>
  <c r="U25" i="48"/>
  <c r="Y25" i="48"/>
  <c r="W12" i="48"/>
  <c r="Y12" i="48"/>
  <c r="U12" i="48"/>
  <c r="W18" i="48"/>
  <c r="U18" i="48"/>
  <c r="Y18" i="48"/>
  <c r="W35" i="48"/>
  <c r="Y35" i="48"/>
  <c r="U35" i="48"/>
  <c r="W13" i="48"/>
  <c r="U13" i="48"/>
  <c r="Y13" i="48"/>
  <c r="Y14" i="48"/>
  <c r="W14" i="48"/>
  <c r="U14" i="48"/>
  <c r="Y31" i="48"/>
  <c r="U31" i="48"/>
  <c r="W31" i="48"/>
  <c r="Y24" i="48"/>
  <c r="W24" i="48"/>
  <c r="U24" i="48"/>
  <c r="Y6" i="48"/>
  <c r="U6" i="48"/>
  <c r="W6" i="48"/>
  <c r="W7" i="48"/>
  <c r="U7" i="48"/>
  <c r="Y7" i="48"/>
  <c r="Y20" i="48"/>
  <c r="W20" i="48"/>
  <c r="U20" i="48"/>
  <c r="W30" i="48"/>
  <c r="Y30" i="48"/>
  <c r="U30" i="48"/>
  <c r="W34" i="48"/>
  <c r="Y34" i="48"/>
  <c r="U34" i="48"/>
  <c r="W10" i="48"/>
  <c r="U10" i="48"/>
  <c r="Y10" i="48"/>
  <c r="W21" i="48"/>
  <c r="Y21" i="48"/>
  <c r="U21" i="48"/>
  <c r="Y26" i="48"/>
  <c r="W26" i="48"/>
  <c r="U26" i="48"/>
  <c r="Y39" i="48"/>
  <c r="U39" i="48"/>
  <c r="W39" i="48"/>
  <c r="W32" i="48"/>
  <c r="U32" i="48"/>
  <c r="Y32" i="48"/>
  <c r="W5" i="28"/>
  <c r="W44" i="28" s="1"/>
  <c r="F23" i="7" s="1"/>
  <c r="U5" i="28"/>
  <c r="U44" i="28" s="1"/>
  <c r="E23" i="7" s="1"/>
  <c r="Y5" i="28"/>
  <c r="Y44" i="28" s="1"/>
  <c r="G23" i="7" s="1"/>
  <c r="S44" i="28"/>
  <c r="D23" i="7" s="1"/>
  <c r="W7" i="34"/>
  <c r="W44" i="34" s="1"/>
  <c r="F29" i="7" s="1"/>
  <c r="Y7" i="34"/>
  <c r="Y44" i="34" s="1"/>
  <c r="G29" i="7" s="1"/>
  <c r="U7" i="34"/>
  <c r="U44" i="34" s="1"/>
  <c r="E29" i="7" s="1"/>
  <c r="Y37" i="49"/>
  <c r="U37" i="49"/>
  <c r="W37" i="49"/>
  <c r="U38" i="49"/>
  <c r="W38" i="49"/>
  <c r="Y38" i="49"/>
  <c r="Y31" i="49"/>
  <c r="W31" i="49"/>
  <c r="U31" i="49"/>
  <c r="W27" i="49"/>
  <c r="Y27" i="49"/>
  <c r="U27" i="49"/>
  <c r="Y30" i="49"/>
  <c r="U30" i="49"/>
  <c r="W30" i="49"/>
  <c r="W23" i="49"/>
  <c r="Y23" i="49"/>
  <c r="U23" i="49"/>
  <c r="W20" i="49"/>
  <c r="U20" i="49"/>
  <c r="Y20" i="49"/>
  <c r="W11" i="49"/>
  <c r="Y11" i="49"/>
  <c r="U11" i="49"/>
  <c r="W25" i="49"/>
  <c r="Y25" i="49"/>
  <c r="U25" i="49"/>
  <c r="Y18" i="49"/>
  <c r="W18" i="49"/>
  <c r="U18" i="49"/>
  <c r="Y35" i="49"/>
  <c r="U35" i="49"/>
  <c r="W35" i="49"/>
  <c r="Y21" i="49"/>
  <c r="W21" i="49"/>
  <c r="U21" i="49"/>
  <c r="W26" i="49"/>
  <c r="Y26" i="49"/>
  <c r="U26" i="49"/>
  <c r="W13" i="49"/>
  <c r="U13" i="49"/>
  <c r="Y13" i="49"/>
  <c r="W43" i="49"/>
  <c r="U43" i="49"/>
  <c r="Y43" i="49"/>
  <c r="Y28" i="49"/>
  <c r="W28" i="49"/>
  <c r="U28" i="49"/>
  <c r="Y19" i="49"/>
  <c r="W19" i="49"/>
  <c r="U19" i="49"/>
  <c r="W6" i="49"/>
  <c r="Y6" i="49"/>
  <c r="U6" i="49"/>
  <c r="Y24" i="49"/>
  <c r="U24" i="49"/>
  <c r="W24" i="49"/>
  <c r="Y5" i="23"/>
  <c r="Y44" i="23" s="1"/>
  <c r="G18" i="7" s="1"/>
  <c r="S44" i="23"/>
  <c r="D18" i="7" s="1"/>
  <c r="W5" i="23"/>
  <c r="W44" i="23" s="1"/>
  <c r="F18" i="7" s="1"/>
  <c r="U5" i="23"/>
  <c r="U44" i="23" s="1"/>
  <c r="E18" i="7" s="1"/>
  <c r="R44" i="13"/>
  <c r="S5" i="13"/>
  <c r="Y32" i="13"/>
  <c r="W32" i="13"/>
  <c r="U32" i="13"/>
  <c r="W40" i="13"/>
  <c r="U40" i="13"/>
  <c r="Y40" i="13"/>
  <c r="W8" i="13"/>
  <c r="U8" i="13"/>
  <c r="Y8" i="13"/>
  <c r="W34" i="13"/>
  <c r="Y34" i="13"/>
  <c r="U34" i="13"/>
  <c r="Y18" i="13"/>
  <c r="U18" i="13"/>
  <c r="W18" i="13"/>
  <c r="W38" i="13"/>
  <c r="U38" i="13"/>
  <c r="Y38" i="13"/>
  <c r="Y22" i="13"/>
  <c r="U22" i="13"/>
  <c r="W22" i="13"/>
  <c r="U6" i="13"/>
  <c r="W6" i="13"/>
  <c r="Y6" i="13"/>
  <c r="Y37" i="13"/>
  <c r="U37" i="13"/>
  <c r="W37" i="13"/>
  <c r="W41" i="13"/>
  <c r="U41" i="13"/>
  <c r="Y41" i="13"/>
  <c r="W25" i="13"/>
  <c r="Y25" i="13"/>
  <c r="U25" i="13"/>
  <c r="Y31" i="13"/>
  <c r="W31" i="13"/>
  <c r="U31" i="13"/>
  <c r="W29" i="13"/>
  <c r="Y29" i="13"/>
  <c r="U29" i="13"/>
  <c r="U13" i="13"/>
  <c r="Y13" i="13"/>
  <c r="W13" i="13"/>
  <c r="W33" i="13"/>
  <c r="Y33" i="13"/>
  <c r="U33" i="13"/>
  <c r="W11" i="13"/>
  <c r="U11" i="13"/>
  <c r="Y11" i="13"/>
  <c r="U27" i="13"/>
  <c r="W27" i="13"/>
  <c r="Y27" i="13"/>
  <c r="W43" i="13"/>
  <c r="U43" i="13"/>
  <c r="Y43" i="13"/>
  <c r="Y36" i="13"/>
  <c r="U36" i="13"/>
  <c r="W36" i="13"/>
  <c r="U5" i="43"/>
  <c r="U44" i="43" s="1"/>
  <c r="E39" i="7" s="1"/>
  <c r="S44" i="43"/>
  <c r="D39" i="7" s="1"/>
  <c r="Y5" i="43"/>
  <c r="Y44" i="43" s="1"/>
  <c r="G39" i="7" s="1"/>
  <c r="W5" i="43"/>
  <c r="W44" i="43" s="1"/>
  <c r="F39" i="7" s="1"/>
  <c r="W5" i="19"/>
  <c r="W44" i="19" s="1"/>
  <c r="F14" i="7" s="1"/>
  <c r="Y5" i="19"/>
  <c r="Y44" i="19" s="1"/>
  <c r="G14" i="7" s="1"/>
  <c r="U5" i="19"/>
  <c r="U44" i="19" s="1"/>
  <c r="E14" i="7" s="1"/>
  <c r="S44" i="19"/>
  <c r="D14" i="7" s="1"/>
  <c r="Y5" i="8"/>
  <c r="S44" i="8"/>
  <c r="D6" i="7" s="1"/>
  <c r="W5" i="8"/>
  <c r="U5" i="8"/>
  <c r="S44" i="34"/>
  <c r="D29" i="7" s="1"/>
  <c r="W36" i="16"/>
  <c r="U36" i="16"/>
  <c r="Y36" i="16"/>
  <c r="W12" i="16"/>
  <c r="U12" i="16"/>
  <c r="Y12" i="16"/>
  <c r="Y16" i="16"/>
  <c r="U16" i="16"/>
  <c r="W16" i="16"/>
  <c r="W24" i="16"/>
  <c r="U24" i="16"/>
  <c r="Y24" i="16"/>
  <c r="Y42" i="16"/>
  <c r="W42" i="16"/>
  <c r="U42" i="16"/>
  <c r="W26" i="16"/>
  <c r="U26" i="16"/>
  <c r="Y26" i="16"/>
  <c r="Y10" i="16"/>
  <c r="U10" i="16"/>
  <c r="W10" i="16"/>
  <c r="W30" i="16"/>
  <c r="Y30" i="16"/>
  <c r="U30" i="16"/>
  <c r="W14" i="16"/>
  <c r="U14" i="16"/>
  <c r="Y14" i="16"/>
  <c r="Y11" i="16"/>
  <c r="W11" i="16"/>
  <c r="U11" i="16"/>
  <c r="W15" i="16"/>
  <c r="U15" i="16"/>
  <c r="Y15" i="16"/>
  <c r="W21" i="16"/>
  <c r="U21" i="16"/>
  <c r="Y21" i="16"/>
  <c r="Y7" i="16"/>
  <c r="U7" i="16"/>
  <c r="W7" i="16"/>
  <c r="W13" i="16"/>
  <c r="Y13" i="16"/>
  <c r="U13" i="16"/>
  <c r="W35" i="16"/>
  <c r="Y35" i="16"/>
  <c r="U35" i="16"/>
  <c r="Y29" i="16"/>
  <c r="U29" i="16"/>
  <c r="W29" i="16"/>
  <c r="W9" i="16"/>
  <c r="Y9" i="16"/>
  <c r="U9" i="16"/>
  <c r="W25" i="16"/>
  <c r="U25" i="16"/>
  <c r="Y25" i="16"/>
  <c r="U41" i="16"/>
  <c r="Y41" i="16"/>
  <c r="W41" i="16"/>
  <c r="S44" i="21"/>
  <c r="D16" i="7" s="1"/>
  <c r="W5" i="21"/>
  <c r="W44" i="21" s="1"/>
  <c r="F16" i="7" s="1"/>
  <c r="Y5" i="21"/>
  <c r="Y44" i="21" s="1"/>
  <c r="G16" i="7" s="1"/>
  <c r="U5" i="21"/>
  <c r="U44" i="21" s="1"/>
  <c r="E16" i="7" s="1"/>
  <c r="Y5" i="25"/>
  <c r="Y44" i="25" s="1"/>
  <c r="G20" i="7" s="1"/>
  <c r="W5" i="25"/>
  <c r="W44" i="25" s="1"/>
  <c r="F20" i="7" s="1"/>
  <c r="S44" i="25"/>
  <c r="D20" i="7" s="1"/>
  <c r="U5" i="25"/>
  <c r="U44" i="25" s="1"/>
  <c r="E20" i="7" s="1"/>
  <c r="U17" i="27"/>
  <c r="W17" i="27"/>
  <c r="Y17" i="27"/>
  <c r="Y43" i="27"/>
  <c r="U43" i="27"/>
  <c r="W43" i="27"/>
  <c r="Y11" i="27"/>
  <c r="W11" i="27"/>
  <c r="U11" i="27"/>
  <c r="W9" i="27"/>
  <c r="U9" i="27"/>
  <c r="Y9" i="27"/>
  <c r="U31" i="27"/>
  <c r="W31" i="27"/>
  <c r="Y31" i="27"/>
  <c r="U15" i="27"/>
  <c r="W15" i="27"/>
  <c r="Y15" i="27"/>
  <c r="Y35" i="27"/>
  <c r="U35" i="27"/>
  <c r="W35" i="27"/>
  <c r="W13" i="27"/>
  <c r="Y13" i="27"/>
  <c r="U13" i="27"/>
  <c r="U29" i="27"/>
  <c r="Y29" i="27"/>
  <c r="W29" i="27"/>
  <c r="Y18" i="27"/>
  <c r="U18" i="27"/>
  <c r="W18" i="27"/>
  <c r="Y8" i="27"/>
  <c r="U8" i="27"/>
  <c r="W8" i="27"/>
  <c r="Y34" i="27"/>
  <c r="U34" i="27"/>
  <c r="W34" i="27"/>
  <c r="W24" i="27"/>
  <c r="U24" i="27"/>
  <c r="Y24" i="27"/>
  <c r="W26" i="27"/>
  <c r="Y26" i="27"/>
  <c r="U26" i="27"/>
  <c r="R44" i="27"/>
  <c r="S5" i="27"/>
  <c r="Y32" i="27"/>
  <c r="U32" i="27"/>
  <c r="W32" i="27"/>
  <c r="W10" i="27"/>
  <c r="U10" i="27"/>
  <c r="Y10" i="27"/>
  <c r="W30" i="27"/>
  <c r="U30" i="27"/>
  <c r="Y30" i="27"/>
  <c r="W14" i="27"/>
  <c r="U14" i="27"/>
  <c r="Y14" i="27"/>
  <c r="U5" i="50"/>
  <c r="U44" i="50" s="1"/>
  <c r="E42" i="7" s="1"/>
  <c r="S44" i="50"/>
  <c r="D42" i="7" s="1"/>
  <c r="Y5" i="50"/>
  <c r="Y44" i="50" s="1"/>
  <c r="G42" i="7" s="1"/>
  <c r="W5" i="50"/>
  <c r="W44" i="50" s="1"/>
  <c r="F42" i="7" s="1"/>
  <c r="S44" i="20"/>
  <c r="D15" i="7" s="1"/>
  <c r="W5" i="20"/>
  <c r="W44" i="20" s="1"/>
  <c r="F15" i="7" s="1"/>
  <c r="Y5" i="20"/>
  <c r="Y44" i="20" s="1"/>
  <c r="G15" i="7" s="1"/>
  <c r="U5" i="20"/>
  <c r="U44" i="20" s="1"/>
  <c r="E15" i="7" s="1"/>
  <c r="W17" i="18"/>
  <c r="Y17" i="18"/>
  <c r="U17" i="18"/>
  <c r="U21" i="18"/>
  <c r="Y21" i="18"/>
  <c r="W21" i="18"/>
  <c r="Y29" i="18"/>
  <c r="W29" i="18"/>
  <c r="U29" i="18"/>
  <c r="Y39" i="18"/>
  <c r="W39" i="18"/>
  <c r="U39" i="18"/>
  <c r="W31" i="18"/>
  <c r="Y31" i="18"/>
  <c r="U31" i="18"/>
  <c r="U7" i="18"/>
  <c r="W7" i="18"/>
  <c r="Y7" i="18"/>
  <c r="Y25" i="18"/>
  <c r="W25" i="18"/>
  <c r="U25" i="18"/>
  <c r="Y11" i="18"/>
  <c r="W11" i="18"/>
  <c r="U11" i="18"/>
  <c r="Y27" i="18"/>
  <c r="W27" i="18"/>
  <c r="U27" i="18"/>
  <c r="W43" i="18"/>
  <c r="U43" i="18"/>
  <c r="Y43" i="18"/>
  <c r="W12" i="18"/>
  <c r="Y12" i="18"/>
  <c r="U12" i="18"/>
  <c r="Y20" i="18"/>
  <c r="U20" i="18"/>
  <c r="W20" i="18"/>
  <c r="W24" i="18"/>
  <c r="U24" i="18"/>
  <c r="Y24" i="18"/>
  <c r="W32" i="18"/>
  <c r="Y32" i="18"/>
  <c r="U32" i="18"/>
  <c r="U42" i="18"/>
  <c r="W42" i="18"/>
  <c r="Y42" i="18"/>
  <c r="W26" i="18"/>
  <c r="U26" i="18"/>
  <c r="Y26" i="18"/>
  <c r="Y10" i="18"/>
  <c r="U10" i="18"/>
  <c r="W10" i="18"/>
  <c r="Y30" i="18"/>
  <c r="W30" i="18"/>
  <c r="U30" i="18"/>
  <c r="W14" i="18"/>
  <c r="Y14" i="18"/>
  <c r="U14" i="18"/>
  <c r="W9" i="14"/>
  <c r="U9" i="14"/>
  <c r="Y9" i="14"/>
  <c r="Y15" i="14"/>
  <c r="U15" i="14"/>
  <c r="W15" i="14"/>
  <c r="U21" i="14"/>
  <c r="W21" i="14"/>
  <c r="Y21" i="14"/>
  <c r="Y7" i="14"/>
  <c r="U7" i="14"/>
  <c r="W7" i="14"/>
  <c r="W13" i="14"/>
  <c r="U13" i="14"/>
  <c r="Y13" i="14"/>
  <c r="W33" i="14"/>
  <c r="Y33" i="14"/>
  <c r="U33" i="14"/>
  <c r="Y29" i="14"/>
  <c r="U29" i="14"/>
  <c r="W29" i="14"/>
  <c r="Y11" i="14"/>
  <c r="W11" i="14"/>
  <c r="U11" i="14"/>
  <c r="W27" i="14"/>
  <c r="Y27" i="14"/>
  <c r="U27" i="14"/>
  <c r="U43" i="14"/>
  <c r="Y43" i="14"/>
  <c r="W43" i="14"/>
  <c r="Y28" i="14"/>
  <c r="U28" i="14"/>
  <c r="W28" i="14"/>
  <c r="Y36" i="14"/>
  <c r="U36" i="14"/>
  <c r="W36" i="14"/>
  <c r="Y40" i="14"/>
  <c r="W40" i="14"/>
  <c r="U40" i="14"/>
  <c r="Y8" i="14"/>
  <c r="W8" i="14"/>
  <c r="U8" i="14"/>
  <c r="Y16" i="14"/>
  <c r="U16" i="14"/>
  <c r="W16" i="14"/>
  <c r="Y34" i="14"/>
  <c r="U34" i="14"/>
  <c r="W34" i="14"/>
  <c r="W18" i="14"/>
  <c r="U18" i="14"/>
  <c r="Y18" i="14"/>
  <c r="Y38" i="14"/>
  <c r="U38" i="14"/>
  <c r="W38" i="14"/>
  <c r="Y22" i="14"/>
  <c r="U22" i="14"/>
  <c r="W22" i="14"/>
  <c r="W6" i="14"/>
  <c r="U6" i="14"/>
  <c r="Y6" i="14"/>
  <c r="W5" i="15"/>
  <c r="W44" i="15" s="1"/>
  <c r="F10" i="7" s="1"/>
  <c r="S44" i="15"/>
  <c r="D10" i="7" s="1"/>
  <c r="Y5" i="15"/>
  <c r="Y44" i="15" s="1"/>
  <c r="G10" i="7" s="1"/>
  <c r="U5" i="15"/>
  <c r="U44" i="15" s="1"/>
  <c r="E10" i="7" s="1"/>
  <c r="S44" i="36"/>
  <c r="D31" i="7" s="1"/>
  <c r="W5" i="36"/>
  <c r="W44" i="36" s="1"/>
  <c r="F31" i="7" s="1"/>
  <c r="U5" i="36"/>
  <c r="U44" i="36" s="1"/>
  <c r="E31" i="7" s="1"/>
  <c r="Y5" i="36"/>
  <c r="Y44" i="36" s="1"/>
  <c r="G31" i="7" s="1"/>
  <c r="Y11" i="48"/>
  <c r="W11" i="48"/>
  <c r="U11" i="48"/>
  <c r="W41" i="48"/>
  <c r="Y41" i="48"/>
  <c r="U41" i="48"/>
  <c r="W15" i="48"/>
  <c r="Y15" i="48"/>
  <c r="U15" i="48"/>
  <c r="W17" i="48"/>
  <c r="Y17" i="48"/>
  <c r="U17" i="48"/>
  <c r="Y9" i="48"/>
  <c r="U9" i="48"/>
  <c r="W9" i="48"/>
  <c r="Y22" i="48"/>
  <c r="W22" i="48"/>
  <c r="U22" i="48"/>
  <c r="Y33" i="48"/>
  <c r="W33" i="48"/>
  <c r="U33" i="48"/>
  <c r="W36" i="48"/>
  <c r="Y36" i="48"/>
  <c r="U36" i="48"/>
  <c r="W8" i="48"/>
  <c r="U8" i="48"/>
  <c r="Y8" i="48"/>
  <c r="W40" i="48"/>
  <c r="U40" i="48"/>
  <c r="Y40" i="48"/>
  <c r="Y27" i="48"/>
  <c r="W27" i="48"/>
  <c r="U27" i="48"/>
  <c r="U42" i="48"/>
  <c r="W42" i="48"/>
  <c r="Y42" i="48"/>
  <c r="Y29" i="48"/>
  <c r="W29" i="48"/>
  <c r="U29" i="48"/>
  <c r="Y37" i="48"/>
  <c r="U37" i="48"/>
  <c r="W37" i="48"/>
  <c r="U19" i="48"/>
  <c r="W19" i="48"/>
  <c r="Y19" i="48"/>
  <c r="Y38" i="48"/>
  <c r="U38" i="48"/>
  <c r="W38" i="48"/>
  <c r="W43" i="48"/>
  <c r="Y43" i="48"/>
  <c r="U43" i="48"/>
  <c r="D44" i="46" s="1"/>
  <c r="Y23" i="48"/>
  <c r="U23" i="48"/>
  <c r="D24" i="46" s="1"/>
  <c r="W23" i="48"/>
  <c r="Y16" i="48"/>
  <c r="W16" i="48"/>
  <c r="U16" i="48"/>
  <c r="R44" i="48"/>
  <c r="S5" i="48"/>
  <c r="D7" i="46" l="1"/>
  <c r="F27" i="46"/>
  <c r="D8" i="46"/>
  <c r="F21" i="46"/>
  <c r="D32" i="46"/>
  <c r="D19" i="46"/>
  <c r="F29" i="46"/>
  <c r="D20" i="46"/>
  <c r="D40" i="46"/>
  <c r="E19" i="46"/>
  <c r="D33" i="46"/>
  <c r="E35" i="46"/>
  <c r="F35" i="46"/>
  <c r="F38" i="46"/>
  <c r="E25" i="46"/>
  <c r="D30" i="46"/>
  <c r="F26" i="46"/>
  <c r="E8" i="46"/>
  <c r="E31" i="46"/>
  <c r="F28" i="46"/>
  <c r="F9" i="46"/>
  <c r="F37" i="46"/>
  <c r="F14" i="46"/>
  <c r="E21" i="46"/>
  <c r="D17" i="46"/>
  <c r="D34" i="46"/>
  <c r="F42" i="46"/>
  <c r="E29" i="46"/>
  <c r="E14" i="46"/>
  <c r="F22" i="46"/>
  <c r="F8" i="46"/>
  <c r="E22" i="46"/>
  <c r="E15" i="46"/>
  <c r="F39" i="46"/>
  <c r="E41" i="46"/>
  <c r="F41" i="46"/>
  <c r="D37" i="46"/>
  <c r="F44" i="46"/>
  <c r="E28" i="46"/>
  <c r="E12" i="46"/>
  <c r="F34" i="46"/>
  <c r="D16" i="46"/>
  <c r="F10" i="46"/>
  <c r="E10" i="46"/>
  <c r="E43" i="46"/>
  <c r="D12" i="46"/>
  <c r="F18" i="46"/>
  <c r="E27" i="46"/>
  <c r="E37" i="46"/>
  <c r="D28" i="46"/>
  <c r="E34" i="46"/>
  <c r="E30" i="46"/>
  <c r="E32" i="46"/>
  <c r="D26" i="46"/>
  <c r="E26" i="46"/>
  <c r="D42" i="46"/>
  <c r="E38" i="46"/>
  <c r="E7" i="46"/>
  <c r="F23" i="46"/>
  <c r="D39" i="46"/>
  <c r="F19" i="46"/>
  <c r="E9" i="46"/>
  <c r="D41" i="46"/>
  <c r="F33" i="46"/>
  <c r="J14" i="46"/>
  <c r="J15" i="46" s="1"/>
  <c r="D15" i="46"/>
  <c r="D31" i="46"/>
  <c r="D43" i="46"/>
  <c r="F25" i="46"/>
  <c r="F40" i="46"/>
  <c r="D18" i="46"/>
  <c r="E42" i="46"/>
  <c r="D38" i="46"/>
  <c r="E20" i="46"/>
  <c r="E24" i="46"/>
  <c r="F32" i="46"/>
  <c r="F7" i="46"/>
  <c r="E23" i="46"/>
  <c r="F17" i="46"/>
  <c r="F30" i="46"/>
  <c r="D23" i="46"/>
  <c r="D9" i="46"/>
  <c r="F16" i="46"/>
  <c r="D10" i="46"/>
  <c r="D14" i="46"/>
  <c r="E36" i="46"/>
  <c r="E16" i="46"/>
  <c r="F31" i="46"/>
  <c r="E11" i="46"/>
  <c r="D13" i="46"/>
  <c r="E44" i="46"/>
  <c r="F12" i="46"/>
  <c r="E39" i="46"/>
  <c r="D35" i="46"/>
  <c r="E33" i="46"/>
  <c r="D11" i="46"/>
  <c r="D25" i="46"/>
  <c r="F24" i="46"/>
  <c r="D21" i="46"/>
  <c r="D36" i="46"/>
  <c r="F36" i="46"/>
  <c r="F20" i="46"/>
  <c r="F13" i="46"/>
  <c r="E13" i="46"/>
  <c r="E40" i="46"/>
  <c r="E18" i="46"/>
  <c r="D22" i="46"/>
  <c r="F15" i="46"/>
  <c r="F11" i="46"/>
  <c r="D27" i="46"/>
  <c r="F43" i="46"/>
  <c r="E17" i="46"/>
  <c r="D29" i="46"/>
  <c r="W5" i="48"/>
  <c r="W44" i="48" s="1"/>
  <c r="F44" i="7" s="1"/>
  <c r="U5" i="48"/>
  <c r="U44" i="48" s="1"/>
  <c r="E44" i="7" s="1"/>
  <c r="Y5" i="48"/>
  <c r="Y44" i="48" s="1"/>
  <c r="G44" i="7" s="1"/>
  <c r="S44" i="48"/>
  <c r="D44" i="7" s="1"/>
  <c r="W5" i="27"/>
  <c r="W44" i="27" s="1"/>
  <c r="F22" i="7" s="1"/>
  <c r="Y5" i="27"/>
  <c r="Y44" i="27" s="1"/>
  <c r="G22" i="7" s="1"/>
  <c r="S44" i="27"/>
  <c r="D22" i="7" s="1"/>
  <c r="U5" i="27"/>
  <c r="U44" i="27" s="1"/>
  <c r="E22" i="7" s="1"/>
  <c r="U44" i="8"/>
  <c r="E6" i="7" s="1"/>
  <c r="Y5" i="18"/>
  <c r="Y44" i="18" s="1"/>
  <c r="G13" i="7" s="1"/>
  <c r="S44" i="18"/>
  <c r="D13" i="7" s="1"/>
  <c r="W5" i="18"/>
  <c r="W44" i="18" s="1"/>
  <c r="F13" i="7" s="1"/>
  <c r="U5" i="18"/>
  <c r="U44" i="18" s="1"/>
  <c r="E13" i="7" s="1"/>
  <c r="W5" i="16"/>
  <c r="W44" i="16" s="1"/>
  <c r="F11" i="7" s="1"/>
  <c r="Y5" i="16"/>
  <c r="Y44" i="16" s="1"/>
  <c r="G11" i="7" s="1"/>
  <c r="U5" i="16"/>
  <c r="U44" i="16" s="1"/>
  <c r="E11" i="7" s="1"/>
  <c r="S44" i="16"/>
  <c r="D11" i="7" s="1"/>
  <c r="W5" i="49"/>
  <c r="W44" i="49" s="1"/>
  <c r="F43" i="7" s="1"/>
  <c r="Y5" i="49"/>
  <c r="Y44" i="49" s="1"/>
  <c r="G43" i="7" s="1"/>
  <c r="S44" i="49"/>
  <c r="D43" i="7" s="1"/>
  <c r="U5" i="49"/>
  <c r="U44" i="49" s="1"/>
  <c r="E43" i="7" s="1"/>
  <c r="C6" i="46"/>
  <c r="C45" i="46" s="1"/>
  <c r="J6" i="46" s="1"/>
  <c r="J8" i="46" s="1"/>
  <c r="W44" i="8"/>
  <c r="F6" i="7" s="1"/>
  <c r="Y44" i="8"/>
  <c r="G6" i="7" s="1"/>
  <c r="U5" i="13"/>
  <c r="U44" i="13" s="1"/>
  <c r="E7" i="7" s="1"/>
  <c r="S44" i="13"/>
  <c r="D7" i="7" s="1"/>
  <c r="Y5" i="13"/>
  <c r="Y44" i="13" s="1"/>
  <c r="G7" i="7" s="1"/>
  <c r="W5" i="13"/>
  <c r="W44" i="13" s="1"/>
  <c r="F7" i="7" s="1"/>
  <c r="U5" i="14"/>
  <c r="U44" i="14" s="1"/>
  <c r="E9" i="7" s="1"/>
  <c r="S44" i="14"/>
  <c r="D9" i="7" s="1"/>
  <c r="W5" i="14"/>
  <c r="W44" i="14" s="1"/>
  <c r="F9" i="7" s="1"/>
  <c r="Y5" i="14"/>
  <c r="Y44" i="14" s="1"/>
  <c r="G9" i="7" s="1"/>
  <c r="D45" i="7" l="1"/>
  <c r="G45" i="7"/>
  <c r="F45" i="7"/>
  <c r="E45" i="7"/>
  <c r="F6" i="46"/>
  <c r="F45" i="46" s="1"/>
  <c r="M6" i="46" s="1"/>
  <c r="E6" i="46"/>
  <c r="E45" i="46" s="1"/>
  <c r="L6" i="46" s="1"/>
  <c r="D6" i="46"/>
  <c r="D45" i="46" s="1"/>
  <c r="K6" i="46" s="1"/>
  <c r="K8" i="46" s="1"/>
</calcChain>
</file>

<file path=xl/sharedStrings.xml><?xml version="1.0" encoding="utf-8"?>
<sst xmlns="http://schemas.openxmlformats.org/spreadsheetml/2006/main" count="7817" uniqueCount="613">
  <si>
    <t>（単位：百万円）</t>
  </si>
  <si>
    <t>　</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</si>
  <si>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</si>
  <si>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</si>
  <si>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</si>
  <si>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</si>
  <si>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</si>
  <si>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</si>
  <si>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</si>
  <si>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</si>
  <si>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</si>
  <si>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</si>
  <si>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</si>
  <si>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</si>
  <si>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</si>
  <si>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</si>
  <si>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</si>
  <si>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</si>
  <si>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</si>
  <si>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</si>
  <si>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</si>
  <si>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</si>
  <si>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</si>
  <si>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</si>
  <si>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</si>
  <si>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</si>
  <si>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</si>
  <si>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鉱業</t>
  </si>
  <si>
    <t>繊維製品</t>
  </si>
  <si>
    <t>化学製品</t>
  </si>
  <si>
    <t>石油・石炭製品</t>
  </si>
  <si>
    <t>窯業・土石製品</t>
  </si>
  <si>
    <t>鉄鋼</t>
  </si>
  <si>
    <t>非鉄金属</t>
  </si>
  <si>
    <t>金属製品</t>
  </si>
  <si>
    <t>電気機械</t>
  </si>
  <si>
    <t>建設</t>
  </si>
  <si>
    <t>金融・保険</t>
  </si>
  <si>
    <t>不動産</t>
  </si>
  <si>
    <t>公務</t>
  </si>
  <si>
    <t>教育・研究</t>
  </si>
  <si>
    <t>対事業所サービス</t>
  </si>
  <si>
    <t>対個人サービス</t>
  </si>
  <si>
    <t>内生部門計</t>
  </si>
  <si>
    <t>民間消費支出</t>
  </si>
  <si>
    <t>一般政府消費支出</t>
  </si>
  <si>
    <t>在庫純増</t>
  </si>
  <si>
    <t>最終需要計</t>
  </si>
  <si>
    <t>需要合計</t>
  </si>
  <si>
    <t>最終需要部門計</t>
  </si>
  <si>
    <t>その他の製造工業製品</t>
  </si>
  <si>
    <t>35</t>
  </si>
  <si>
    <t>家計外消費支出（行）</t>
  </si>
  <si>
    <t>雇用者所得</t>
  </si>
  <si>
    <t>営業余剰</t>
  </si>
  <si>
    <t>資本減耗引当</t>
  </si>
  <si>
    <t>間接税(除関税)</t>
  </si>
  <si>
    <t>（控除）経常補助金</t>
  </si>
  <si>
    <t>粗付加価値部門計</t>
  </si>
  <si>
    <t>各種係数表</t>
  </si>
  <si>
    <t>第８表　その他の分析係数表（その３）　粗付加価値率・雇用者所得率</t>
  </si>
  <si>
    <t>第８表　その他の分析係数表（その４）　民間消費支出構成比</t>
  </si>
  <si>
    <t>※取引基本表より</t>
    <rPh sb="1" eb="3">
      <t>トリヒキ</t>
    </rPh>
    <rPh sb="3" eb="6">
      <t>キホンヒョウ</t>
    </rPh>
    <phoneticPr fontId="5"/>
  </si>
  <si>
    <t>※就業・雇用者・・・雇用表より、県内生産額・・・取引基本表より</t>
    <rPh sb="1" eb="3">
      <t>シュウギョウ</t>
    </rPh>
    <rPh sb="4" eb="6">
      <t>コヨウ</t>
    </rPh>
    <rPh sb="6" eb="7">
      <t>シャ</t>
    </rPh>
    <rPh sb="10" eb="12">
      <t>コヨウ</t>
    </rPh>
    <rPh sb="12" eb="13">
      <t>ヒョウ</t>
    </rPh>
    <rPh sb="16" eb="18">
      <t>ケンナイ</t>
    </rPh>
    <rPh sb="18" eb="21">
      <t>セイサンガク</t>
    </rPh>
    <rPh sb="24" eb="26">
      <t>トリヒキ</t>
    </rPh>
    <rPh sb="26" eb="29">
      <t>キホンヒョウ</t>
    </rPh>
    <phoneticPr fontId="5"/>
  </si>
  <si>
    <t>※取引基本表より</t>
  </si>
  <si>
    <t>※粗付加価値率は、SNAに合わせるため家計外消費を除いている。</t>
    <rPh sb="1" eb="4">
      <t>ソフカ</t>
    </rPh>
    <rPh sb="4" eb="6">
      <t>カチ</t>
    </rPh>
    <rPh sb="6" eb="7">
      <t>リツ</t>
    </rPh>
    <rPh sb="13" eb="14">
      <t>ア</t>
    </rPh>
    <rPh sb="19" eb="22">
      <t>カケイガイ</t>
    </rPh>
    <rPh sb="22" eb="24">
      <t>ショウヒ</t>
    </rPh>
    <rPh sb="25" eb="26">
      <t>ノゾ</t>
    </rPh>
    <phoneticPr fontId="5"/>
  </si>
  <si>
    <t>（百万円）</t>
  </si>
  <si>
    <t>（人／百万円）</t>
  </si>
  <si>
    <t>粗付加価値率</t>
  </si>
  <si>
    <t>雇用者所得率</t>
  </si>
  <si>
    <t>民間消費支出構成比</t>
  </si>
  <si>
    <t>移輸入計</t>
  </si>
  <si>
    <t>移輸入率</t>
  </si>
  <si>
    <t>粗付加価値率</t>
    <rPh sb="0" eb="3">
      <t>ソフカ</t>
    </rPh>
    <rPh sb="3" eb="5">
      <t>カチ</t>
    </rPh>
    <rPh sb="5" eb="6">
      <t>リツ</t>
    </rPh>
    <phoneticPr fontId="5"/>
  </si>
  <si>
    <t>雇用者所得率</t>
    <rPh sb="0" eb="3">
      <t>コヨウシャ</t>
    </rPh>
    <rPh sb="3" eb="6">
      <t>ショトクリツ</t>
    </rPh>
    <phoneticPr fontId="5"/>
  </si>
  <si>
    <t>民間消費支出構成比</t>
    <rPh sb="0" eb="2">
      <t>ミンカン</t>
    </rPh>
    <rPh sb="2" eb="4">
      <t>ショウヒ</t>
    </rPh>
    <rPh sb="4" eb="6">
      <t>シシュツ</t>
    </rPh>
    <rPh sb="6" eb="9">
      <t>コウセイヒ</t>
    </rPh>
    <phoneticPr fontId="5"/>
  </si>
  <si>
    <t>Ａ</t>
  </si>
  <si>
    <t>Ｂ</t>
  </si>
  <si>
    <t>Ｃ＝Ｂ／Ａ</t>
  </si>
  <si>
    <t>Ｄ＝１－Ｃ</t>
  </si>
  <si>
    <t>Ｃ</t>
    <phoneticPr fontId="5"/>
  </si>
  <si>
    <t>Ｄ＝Ａ／Ｃ</t>
    <phoneticPr fontId="5"/>
  </si>
  <si>
    <t>Ｅ＝Ｂ／Ｃ</t>
    <phoneticPr fontId="5"/>
  </si>
  <si>
    <t>合計</t>
    <rPh sb="0" eb="2">
      <t>ゴウケイ</t>
    </rPh>
    <phoneticPr fontId="5"/>
  </si>
  <si>
    <t>A</t>
    <phoneticPr fontId="5"/>
  </si>
  <si>
    <t>B</t>
    <phoneticPr fontId="5"/>
  </si>
  <si>
    <t>C</t>
    <phoneticPr fontId="5"/>
  </si>
  <si>
    <t>D</t>
    <phoneticPr fontId="5"/>
  </si>
  <si>
    <t>E</t>
    <phoneticPr fontId="5"/>
  </si>
  <si>
    <t>F</t>
    <phoneticPr fontId="5"/>
  </si>
  <si>
    <t>G=Σ(A:E)/Ｆ</t>
    <phoneticPr fontId="5"/>
  </si>
  <si>
    <t>H=A/F</t>
    <phoneticPr fontId="5"/>
  </si>
  <si>
    <t>B=A/ΣA</t>
    <phoneticPr fontId="5"/>
  </si>
  <si>
    <t>ﾜｰｸｼｰﾄ名</t>
  </si>
  <si>
    <t>説明</t>
  </si>
  <si>
    <t>備考</t>
  </si>
  <si>
    <t>③ 企業に過剰在庫が存在せず、需要に対しては、常に生産を行って供給する。</t>
  </si>
  <si>
    <t>④ 企業の生産能力に限界がなく、あらゆる需要にこたえられる。</t>
  </si>
  <si>
    <t>⑤ 一つの生産物は、ただ一つの生産部門（産業）から供給される。</t>
  </si>
  <si>
    <t>⑥ 原材料等の投入量は、その部門の生産量に比例する。</t>
  </si>
  <si>
    <t>⑧ 生産波及効果が達成される期間は、不明である。</t>
  </si>
  <si>
    <t>（４）その他</t>
  </si>
  <si>
    <t>平成9年平均</t>
  </si>
  <si>
    <t>利用上の注意</t>
    <rPh sb="0" eb="3">
      <t>リヨウジョウ</t>
    </rPh>
    <rPh sb="4" eb="6">
      <t>チュウイ</t>
    </rPh>
    <phoneticPr fontId="5"/>
  </si>
  <si>
    <t>推計フロー図</t>
    <rPh sb="0" eb="2">
      <t>スイケイ</t>
    </rPh>
    <rPh sb="5" eb="6">
      <t>ズ</t>
    </rPh>
    <phoneticPr fontId="5"/>
  </si>
  <si>
    <t>最終需要推計＿まとめ</t>
    <rPh sb="0" eb="2">
      <t>サイシュウ</t>
    </rPh>
    <rPh sb="2" eb="4">
      <t>ジュヨウ</t>
    </rPh>
    <rPh sb="4" eb="6">
      <t>スイケイ</t>
    </rPh>
    <phoneticPr fontId="5"/>
  </si>
  <si>
    <t>データ入力</t>
    <rPh sb="3" eb="5">
      <t>ニュウリョク</t>
    </rPh>
    <phoneticPr fontId="5"/>
  </si>
  <si>
    <t>経済波及効果推計値</t>
    <rPh sb="0" eb="2">
      <t>ケイザイ</t>
    </rPh>
    <rPh sb="2" eb="4">
      <t>ハキュウ</t>
    </rPh>
    <rPh sb="4" eb="6">
      <t>コウカ</t>
    </rPh>
    <rPh sb="6" eb="8">
      <t>スイケイ</t>
    </rPh>
    <rPh sb="8" eb="9">
      <t>アタイ</t>
    </rPh>
    <phoneticPr fontId="5"/>
  </si>
  <si>
    <t>投入係数表</t>
    <rPh sb="0" eb="2">
      <t>トウニュウ</t>
    </rPh>
    <rPh sb="2" eb="4">
      <t>ケイスウ</t>
    </rPh>
    <rPh sb="4" eb="5">
      <t>ヒョウ</t>
    </rPh>
    <phoneticPr fontId="5"/>
  </si>
  <si>
    <t>逆行列係数表</t>
    <rPh sb="0" eb="3">
      <t>ギャクギョウレツ</t>
    </rPh>
    <rPh sb="3" eb="5">
      <t>ケイスウ</t>
    </rPh>
    <rPh sb="5" eb="6">
      <t>ヒョウ</t>
    </rPh>
    <phoneticPr fontId="5"/>
  </si>
  <si>
    <t>分析係数</t>
    <rPh sb="0" eb="2">
      <t>ブンセキ</t>
    </rPh>
    <rPh sb="2" eb="4">
      <t>ケイスウ</t>
    </rPh>
    <phoneticPr fontId="5"/>
  </si>
  <si>
    <t>産業連関分析上の留意点</t>
    <rPh sb="0" eb="2">
      <t>サンギョウ</t>
    </rPh>
    <rPh sb="2" eb="4">
      <t>レンカン</t>
    </rPh>
    <phoneticPr fontId="5"/>
  </si>
  <si>
    <t xml:space="preserve">産業連関表による経済波及効果の分析は、あくまでも経済モデル分析の一つであり、そこにはいくつかの基本的仮定・前提条件などの留意点がある。 </t>
    <rPh sb="47" eb="50">
      <t>キホンテキ</t>
    </rPh>
    <rPh sb="50" eb="52">
      <t>カテイ</t>
    </rPh>
    <rPh sb="53" eb="55">
      <t>ゼンテイ</t>
    </rPh>
    <rPh sb="55" eb="57">
      <t>ジョウケン</t>
    </rPh>
    <rPh sb="60" eb="63">
      <t>リュウイテン</t>
    </rPh>
    <phoneticPr fontId="5"/>
  </si>
  <si>
    <t>（２）分析の基本的仮定</t>
    <rPh sb="3" eb="5">
      <t>ブンセキ</t>
    </rPh>
    <phoneticPr fontId="5"/>
  </si>
  <si>
    <t>（３）分析の前提条件</t>
    <rPh sb="3" eb="5">
      <t>ブンセキ</t>
    </rPh>
    <phoneticPr fontId="5"/>
  </si>
  <si>
    <r>
      <t>①</t>
    </r>
    <r>
      <rPr>
        <sz val="10.5"/>
        <color indexed="8"/>
        <rFont val="ＭＳ 明朝"/>
        <family val="1"/>
        <charset val="128"/>
      </rPr>
      <t>本事例では、各産業部門の平均的な投入構造によることとする。例えば、建設業であれば「建設部門」を１部門とする「投入係数」を用いて推計する。</t>
    </r>
    <rPh sb="7" eb="8">
      <t>カク</t>
    </rPh>
    <rPh sb="8" eb="10">
      <t>サンギョウ</t>
    </rPh>
    <rPh sb="10" eb="12">
      <t>ブモン</t>
    </rPh>
    <rPh sb="30" eb="31">
      <t>タト</t>
    </rPh>
    <rPh sb="34" eb="36">
      <t>ケンセツ</t>
    </rPh>
    <rPh sb="36" eb="37">
      <t>ギョウ</t>
    </rPh>
    <phoneticPr fontId="5"/>
  </si>
  <si>
    <r>
      <t>④</t>
    </r>
    <r>
      <rPr>
        <sz val="10.5"/>
        <color indexed="8"/>
        <rFont val="ＭＳ 明朝"/>
        <family val="1"/>
        <charset val="128"/>
      </rPr>
      <t>粗付加価値については、雇用者報酬の一定割合が、最終需要（消費）にまわるものとする。</t>
    </r>
    <rPh sb="15" eb="17">
      <t>ホウシュウ</t>
    </rPh>
    <phoneticPr fontId="5"/>
  </si>
  <si>
    <t>（注）雇用者報酬の消費への転換比率は、一般的に使われる「平均消費性向」（資料：総務省「家計調査」）を用いた。</t>
    <rPh sb="6" eb="8">
      <t>ホウシュウ</t>
    </rPh>
    <rPh sb="36" eb="38">
      <t>シリョウ</t>
    </rPh>
    <rPh sb="39" eb="42">
      <t>ソウムショウ</t>
    </rPh>
    <rPh sb="43" eb="45">
      <t>カケイ</t>
    </rPh>
    <rPh sb="45" eb="47">
      <t>チョウサ</t>
    </rPh>
    <phoneticPr fontId="5"/>
  </si>
  <si>
    <r>
      <t>②</t>
    </r>
    <r>
      <rPr>
        <sz val="10.5"/>
        <color indexed="8"/>
        <rFont val="ＭＳ 明朝"/>
        <family val="1"/>
        <charset val="128"/>
      </rPr>
      <t>雇用者報酬の外に営業余剰なども、一部、消費や投資に向って新たな需要を喚起する。</t>
    </r>
    <rPh sb="4" eb="6">
      <t>ホウシュウ</t>
    </rPh>
    <phoneticPr fontId="5"/>
  </si>
  <si>
    <t>部門別最終需要額</t>
    <rPh sb="0" eb="3">
      <t>ブモンベツ</t>
    </rPh>
    <rPh sb="3" eb="5">
      <t>サイシュウ</t>
    </rPh>
    <rPh sb="5" eb="7">
      <t>ジュヨウ</t>
    </rPh>
    <rPh sb="7" eb="8">
      <t>ガク</t>
    </rPh>
    <phoneticPr fontId="5"/>
  </si>
  <si>
    <t>ﾃﾞｰﾀ入力欄</t>
    <rPh sb="4" eb="6">
      <t>ニュウリョク</t>
    </rPh>
    <rPh sb="6" eb="7">
      <t>ラン</t>
    </rPh>
    <phoneticPr fontId="5"/>
  </si>
  <si>
    <t>雇用者報酬への転換比率</t>
    <rPh sb="0" eb="3">
      <t>コヨウシャ</t>
    </rPh>
    <rPh sb="3" eb="5">
      <t>ホウシュウ</t>
    </rPh>
    <rPh sb="7" eb="9">
      <t>テンカン</t>
    </rPh>
    <rPh sb="9" eb="11">
      <t>ヒリツ</t>
    </rPh>
    <phoneticPr fontId="5"/>
  </si>
  <si>
    <t>最終需要額</t>
    <rPh sb="0" eb="2">
      <t>サイシュウ</t>
    </rPh>
    <rPh sb="2" eb="5">
      <t>ジュヨウガク</t>
    </rPh>
    <phoneticPr fontId="5"/>
  </si>
  <si>
    <t>経済波及効果（まとめ）</t>
    <rPh sb="0" eb="2">
      <t>ケイザイ</t>
    </rPh>
    <rPh sb="2" eb="4">
      <t>ハキュウ</t>
    </rPh>
    <rPh sb="4" eb="6">
      <t>コウカ</t>
    </rPh>
    <phoneticPr fontId="5"/>
  </si>
  <si>
    <t>（百万円、人）</t>
    <rPh sb="1" eb="2">
      <t>ヒャク</t>
    </rPh>
    <rPh sb="2" eb="4">
      <t>マンエン</t>
    </rPh>
    <rPh sb="5" eb="6">
      <t>ニン</t>
    </rPh>
    <phoneticPr fontId="5"/>
  </si>
  <si>
    <t>備考</t>
    <rPh sb="0" eb="2">
      <t>ビコウ</t>
    </rPh>
    <phoneticPr fontId="5"/>
  </si>
  <si>
    <t>平均消費性向（勤労者世帯）</t>
    <rPh sb="0" eb="2">
      <t>ヘイキン</t>
    </rPh>
    <rPh sb="7" eb="10">
      <t>キンロウシャ</t>
    </rPh>
    <rPh sb="10" eb="12">
      <t>セタイ</t>
    </rPh>
    <phoneticPr fontId="5"/>
  </si>
  <si>
    <t>（百万円）</t>
    <rPh sb="1" eb="2">
      <t>ヒャク</t>
    </rPh>
    <rPh sb="2" eb="4">
      <t>マンエン</t>
    </rPh>
    <phoneticPr fontId="5"/>
  </si>
  <si>
    <t>生産誘発額</t>
    <rPh sb="0" eb="2">
      <t>セイサン</t>
    </rPh>
    <rPh sb="2" eb="5">
      <t>ユウハツガク</t>
    </rPh>
    <phoneticPr fontId="5"/>
  </si>
  <si>
    <t>付加価値誘発額</t>
    <rPh sb="0" eb="2">
      <t>フカ</t>
    </rPh>
    <rPh sb="2" eb="4">
      <t>カチ</t>
    </rPh>
    <rPh sb="4" eb="7">
      <t>ユウハツガク</t>
    </rPh>
    <phoneticPr fontId="5"/>
  </si>
  <si>
    <t>就業者誘発数</t>
    <rPh sb="0" eb="3">
      <t>シュウギョウシャ</t>
    </rPh>
    <rPh sb="3" eb="5">
      <t>ユウハツ</t>
    </rPh>
    <rPh sb="5" eb="6">
      <t>スウ</t>
    </rPh>
    <phoneticPr fontId="5"/>
  </si>
  <si>
    <t>雇用者誘発数</t>
    <rPh sb="0" eb="3">
      <t>コヨウシャ</t>
    </rPh>
    <rPh sb="3" eb="5">
      <t>ユウハツ</t>
    </rPh>
    <rPh sb="5" eb="6">
      <t>スウ</t>
    </rPh>
    <phoneticPr fontId="5"/>
  </si>
  <si>
    <t>ﾜｰｸｼｰﾄ</t>
    <phoneticPr fontId="5"/>
  </si>
  <si>
    <t>神戸市</t>
    <rPh sb="0" eb="3">
      <t>コウベシ</t>
    </rPh>
    <phoneticPr fontId="5"/>
  </si>
  <si>
    <t>近畿</t>
    <rPh sb="0" eb="2">
      <t>キンキ</t>
    </rPh>
    <phoneticPr fontId="5"/>
  </si>
  <si>
    <t>平成10年平均</t>
    <rPh sb="0" eb="2">
      <t>ヘイセイ</t>
    </rPh>
    <rPh sb="4" eb="5">
      <t>ネン</t>
    </rPh>
    <rPh sb="5" eb="7">
      <t>ヘイキン</t>
    </rPh>
    <phoneticPr fontId="5"/>
  </si>
  <si>
    <t>平成11年平均</t>
    <rPh sb="0" eb="2">
      <t>ヘイセイ</t>
    </rPh>
    <rPh sb="4" eb="5">
      <t>ネン</t>
    </rPh>
    <rPh sb="5" eb="7">
      <t>ヘイキン</t>
    </rPh>
    <phoneticPr fontId="5"/>
  </si>
  <si>
    <t>平成12年平均</t>
    <rPh sb="0" eb="2">
      <t>ヘイセイ</t>
    </rPh>
    <rPh sb="4" eb="5">
      <t>ネン</t>
    </rPh>
    <rPh sb="5" eb="7">
      <t>ヘイキン</t>
    </rPh>
    <phoneticPr fontId="5"/>
  </si>
  <si>
    <t>平成13年平均</t>
    <rPh sb="0" eb="2">
      <t>ヘイセイ</t>
    </rPh>
    <rPh sb="4" eb="5">
      <t>ネン</t>
    </rPh>
    <rPh sb="5" eb="7">
      <t>ヘイキン</t>
    </rPh>
    <phoneticPr fontId="5"/>
  </si>
  <si>
    <t>平成14年平均</t>
    <rPh sb="0" eb="2">
      <t>ヘイセイ</t>
    </rPh>
    <rPh sb="4" eb="5">
      <t>ネン</t>
    </rPh>
    <rPh sb="5" eb="7">
      <t>ヘイキン</t>
    </rPh>
    <phoneticPr fontId="5"/>
  </si>
  <si>
    <t>平成15年平均</t>
    <rPh sb="0" eb="2">
      <t>ヘイセイ</t>
    </rPh>
    <rPh sb="4" eb="5">
      <t>ネン</t>
    </rPh>
    <rPh sb="5" eb="7">
      <t>ヘイキン</t>
    </rPh>
    <phoneticPr fontId="5"/>
  </si>
  <si>
    <t>（資料）総務省「家計調査」</t>
    <rPh sb="1" eb="3">
      <t>シリョウ</t>
    </rPh>
    <rPh sb="4" eb="7">
      <t>ソウムショウ</t>
    </rPh>
    <rPh sb="8" eb="10">
      <t>カケイ</t>
    </rPh>
    <rPh sb="10" eb="12">
      <t>チョウサ</t>
    </rPh>
    <phoneticPr fontId="5"/>
  </si>
  <si>
    <t>需要増加額</t>
  </si>
  <si>
    <t>1次間接
波及効果</t>
  </si>
  <si>
    <t>直接+1次間接波及効果</t>
  </si>
  <si>
    <t>雇用者
所得率</t>
  </si>
  <si>
    <t>雇用者所得誘発額（直接+1次間接波及効果）</t>
  </si>
  <si>
    <t>民間消費による需要
増加額</t>
  </si>
  <si>
    <t>2次間接
波及効果</t>
  </si>
  <si>
    <t>総合効果（直接+1次+2次間接波及効果）</t>
  </si>
  <si>
    <t>合計</t>
  </si>
  <si>
    <t>※四捨五入の関係で合計と内訳が一致しない場合があります。</t>
  </si>
  <si>
    <t>生産誘発額</t>
    <rPh sb="0" eb="2">
      <t>セイサン</t>
    </rPh>
    <rPh sb="2" eb="4">
      <t>ユウハツ</t>
    </rPh>
    <rPh sb="4" eb="5">
      <t>ガク</t>
    </rPh>
    <phoneticPr fontId="5"/>
  </si>
  <si>
    <t>雇用誘発数</t>
    <rPh sb="0" eb="2">
      <t>コヨウ</t>
    </rPh>
    <rPh sb="2" eb="4">
      <t>ユウハツ</t>
    </rPh>
    <rPh sb="4" eb="5">
      <t>スウ</t>
    </rPh>
    <phoneticPr fontId="5"/>
  </si>
  <si>
    <t>就業者創出（人）</t>
    <rPh sb="0" eb="3">
      <t>シュウギョウシャ</t>
    </rPh>
    <phoneticPr fontId="5"/>
  </si>
  <si>
    <t>雇用係数（百万円当り）</t>
    <rPh sb="0" eb="2">
      <t>コヨウ</t>
    </rPh>
    <rPh sb="2" eb="4">
      <t>ケイスウ</t>
    </rPh>
    <phoneticPr fontId="5"/>
  </si>
  <si>
    <t>雇用者創出（人）</t>
    <rPh sb="0" eb="3">
      <t>コヨウシャ</t>
    </rPh>
    <rPh sb="3" eb="5">
      <t>ソウシュツ</t>
    </rPh>
    <phoneticPr fontId="5"/>
  </si>
  <si>
    <t>C=A×B</t>
    <phoneticPr fontId="5"/>
  </si>
  <si>
    <t>E=C×D</t>
    <phoneticPr fontId="5"/>
  </si>
  <si>
    <t>F=逆行列係数×E</t>
    <rPh sb="2" eb="5">
      <t>ギャクギョウレツ</t>
    </rPh>
    <rPh sb="5" eb="7">
      <t>ケイスウ</t>
    </rPh>
    <phoneticPr fontId="5"/>
  </si>
  <si>
    <t>G=A+F</t>
    <phoneticPr fontId="5"/>
  </si>
  <si>
    <t>H</t>
    <phoneticPr fontId="5"/>
  </si>
  <si>
    <t>I=G×H</t>
    <phoneticPr fontId="5"/>
  </si>
  <si>
    <t>J</t>
    <phoneticPr fontId="5"/>
  </si>
  <si>
    <t>Ｋ=I×J</t>
    <phoneticPr fontId="5"/>
  </si>
  <si>
    <t>L</t>
    <phoneticPr fontId="5"/>
  </si>
  <si>
    <t>M=K×L</t>
    <phoneticPr fontId="5"/>
  </si>
  <si>
    <t>N</t>
    <phoneticPr fontId="5"/>
  </si>
  <si>
    <t>O=M×N</t>
    <phoneticPr fontId="5"/>
  </si>
  <si>
    <t>P=逆行列係数×O</t>
    <rPh sb="2" eb="5">
      <t>ギャクギョウレツ</t>
    </rPh>
    <rPh sb="5" eb="7">
      <t>ケイスウ</t>
    </rPh>
    <phoneticPr fontId="5"/>
  </si>
  <si>
    <t>Q=G+P</t>
    <phoneticPr fontId="5"/>
  </si>
  <si>
    <t>R</t>
    <phoneticPr fontId="5"/>
  </si>
  <si>
    <t>S=Q×R</t>
    <phoneticPr fontId="5"/>
  </si>
  <si>
    <t>T</t>
    <phoneticPr fontId="5"/>
  </si>
  <si>
    <t>U=Q×T</t>
    <phoneticPr fontId="5"/>
  </si>
  <si>
    <t>V</t>
    <phoneticPr fontId="5"/>
  </si>
  <si>
    <t>W=Q×V</t>
    <phoneticPr fontId="5"/>
  </si>
  <si>
    <t xml:space="preserve"> </t>
    <phoneticPr fontId="5"/>
  </si>
  <si>
    <t>備考（参照WS)</t>
    <rPh sb="0" eb="2">
      <t>ビコウ</t>
    </rPh>
    <rPh sb="3" eb="5">
      <t>サンショウ</t>
    </rPh>
    <phoneticPr fontId="5"/>
  </si>
  <si>
    <t>最終需要推計</t>
    <rPh sb="0" eb="2">
      <t>サイシュウ</t>
    </rPh>
    <rPh sb="2" eb="4">
      <t>ジュヨウ</t>
    </rPh>
    <rPh sb="4" eb="6">
      <t>スイケイ</t>
    </rPh>
    <phoneticPr fontId="5"/>
  </si>
  <si>
    <t xml:space="preserve"> </t>
    <phoneticPr fontId="5"/>
  </si>
  <si>
    <t xml:space="preserve"> </t>
    <phoneticPr fontId="5"/>
  </si>
  <si>
    <t xml:space="preserve"> </t>
    <phoneticPr fontId="5"/>
  </si>
  <si>
    <t xml:space="preserve"> </t>
    <phoneticPr fontId="5"/>
  </si>
  <si>
    <t xml:space="preserve"> </t>
    <phoneticPr fontId="5"/>
  </si>
  <si>
    <t xml:space="preserve"> </t>
    <phoneticPr fontId="5"/>
  </si>
  <si>
    <t xml:space="preserve"> </t>
    <phoneticPr fontId="5"/>
  </si>
  <si>
    <t xml:space="preserve"> </t>
    <phoneticPr fontId="5"/>
  </si>
  <si>
    <t>第８表　その他の分析係数表（その１）　県内自給率・移輸入係数表</t>
    <rPh sb="10" eb="12">
      <t>ケイスウ</t>
    </rPh>
    <phoneticPr fontId="5"/>
  </si>
  <si>
    <t>逆行列係数表</t>
  </si>
  <si>
    <t>飲食料品　　　　　　　</t>
  </si>
  <si>
    <t>輸送機械  　　　　　</t>
  </si>
  <si>
    <t>電力・ガス・熱供給　</t>
  </si>
  <si>
    <t>情報通信</t>
  </si>
  <si>
    <t>36</t>
  </si>
  <si>
    <t>平成16年平均</t>
    <rPh sb="0" eb="2">
      <t>ヘイセイ</t>
    </rPh>
    <rPh sb="4" eb="5">
      <t>ネン</t>
    </rPh>
    <rPh sb="5" eb="7">
      <t>ヘイキン</t>
    </rPh>
    <phoneticPr fontId="5"/>
  </si>
  <si>
    <t>平成17年平均</t>
    <rPh sb="0" eb="2">
      <t>ヘイセイ</t>
    </rPh>
    <rPh sb="4" eb="5">
      <t>ネン</t>
    </rPh>
    <rPh sb="5" eb="7">
      <t>ヘイキン</t>
    </rPh>
    <phoneticPr fontId="5"/>
  </si>
  <si>
    <t>平成18年平均</t>
    <rPh sb="0" eb="2">
      <t>ヘイセイ</t>
    </rPh>
    <rPh sb="4" eb="5">
      <t>ネン</t>
    </rPh>
    <rPh sb="5" eb="7">
      <t>ヘイキン</t>
    </rPh>
    <phoneticPr fontId="5"/>
  </si>
  <si>
    <t>平成19年平均</t>
    <rPh sb="0" eb="2">
      <t>ヘイセイ</t>
    </rPh>
    <rPh sb="4" eb="5">
      <t>ネン</t>
    </rPh>
    <rPh sb="5" eb="7">
      <t>ヘイキン</t>
    </rPh>
    <phoneticPr fontId="5"/>
  </si>
  <si>
    <t>平成20年平均</t>
    <rPh sb="0" eb="2">
      <t>ヘイセイ</t>
    </rPh>
    <rPh sb="4" eb="5">
      <t>ネン</t>
    </rPh>
    <rPh sb="5" eb="7">
      <t>ヘイキン</t>
    </rPh>
    <phoneticPr fontId="5"/>
  </si>
  <si>
    <t>37</t>
  </si>
  <si>
    <t>38</t>
  </si>
  <si>
    <t>39</t>
  </si>
  <si>
    <t>40</t>
  </si>
  <si>
    <t>(控除)補助金</t>
  </si>
  <si>
    <t>37</t>
    <phoneticPr fontId="5"/>
  </si>
  <si>
    <t>輸送機械  　　　　　</t>
    <phoneticPr fontId="5"/>
  </si>
  <si>
    <t>投入係数表</t>
  </si>
  <si>
    <t>粗付加価値　　　　　　　　　　率</t>
    <rPh sb="0" eb="1">
      <t>ソ</t>
    </rPh>
    <rPh sb="1" eb="3">
      <t>フカ</t>
    </rPh>
    <rPh sb="3" eb="5">
      <t>カチ</t>
    </rPh>
    <rPh sb="15" eb="16">
      <t>リツ</t>
    </rPh>
    <phoneticPr fontId="5"/>
  </si>
  <si>
    <t>粗付加価値誘発額</t>
    <rPh sb="0" eb="1">
      <t>ソ</t>
    </rPh>
    <rPh sb="1" eb="3">
      <t>フカ</t>
    </rPh>
    <rPh sb="3" eb="5">
      <t>カチ</t>
    </rPh>
    <rPh sb="5" eb="8">
      <t>ユウハツガク</t>
    </rPh>
    <phoneticPr fontId="5"/>
  </si>
  <si>
    <t>就業係数（百万円当り）</t>
    <rPh sb="0" eb="2">
      <t>シュウギョウ</t>
    </rPh>
    <rPh sb="2" eb="4">
      <t>ケイスウ</t>
    </rPh>
    <phoneticPr fontId="5"/>
  </si>
  <si>
    <t>就業係数</t>
    <phoneticPr fontId="5"/>
  </si>
  <si>
    <t>雇用係数</t>
    <phoneticPr fontId="5"/>
  </si>
  <si>
    <t>雇用係数</t>
    <rPh sb="0" eb="2">
      <t>コヨウ</t>
    </rPh>
    <phoneticPr fontId="5"/>
  </si>
  <si>
    <t>第８表　その他の分析係数表（その２）　就業・雇用係数表</t>
    <phoneticPr fontId="5"/>
  </si>
  <si>
    <t>平成21年平均</t>
    <rPh sb="0" eb="2">
      <t>ヘイセイ</t>
    </rPh>
    <rPh sb="4" eb="5">
      <t>ネン</t>
    </rPh>
    <rPh sb="5" eb="7">
      <t>ヘイキン</t>
    </rPh>
    <phoneticPr fontId="5"/>
  </si>
  <si>
    <t>平成22年平均</t>
    <rPh sb="0" eb="2">
      <t>ヘイセイ</t>
    </rPh>
    <rPh sb="4" eb="5">
      <t>ネン</t>
    </rPh>
    <rPh sb="5" eb="7">
      <t>ヘイキン</t>
    </rPh>
    <phoneticPr fontId="5"/>
  </si>
  <si>
    <t>平成23年平均</t>
    <rPh sb="0" eb="2">
      <t>ヘイセイ</t>
    </rPh>
    <rPh sb="4" eb="5">
      <t>ネン</t>
    </rPh>
    <rPh sb="5" eb="7">
      <t>ヘイキン</t>
    </rPh>
    <phoneticPr fontId="5"/>
  </si>
  <si>
    <t>平成24年平均</t>
    <rPh sb="0" eb="2">
      <t>ヘイセイ</t>
    </rPh>
    <rPh sb="4" eb="5">
      <t>ネン</t>
    </rPh>
    <rPh sb="5" eb="7">
      <t>ヘイキン</t>
    </rPh>
    <phoneticPr fontId="5"/>
  </si>
  <si>
    <t>2</t>
  </si>
  <si>
    <t>3</t>
  </si>
  <si>
    <t>4</t>
  </si>
  <si>
    <t>5</t>
  </si>
  <si>
    <t>6</t>
  </si>
  <si>
    <t>7</t>
  </si>
  <si>
    <t>8</t>
  </si>
  <si>
    <t>9</t>
  </si>
  <si>
    <t>域内最終需要増加額
（直接効果）</t>
    <rPh sb="0" eb="1">
      <t>イキ</t>
    </rPh>
    <phoneticPr fontId="5"/>
  </si>
  <si>
    <t>投入係数（対事業所サービス）</t>
    <rPh sb="5" eb="6">
      <t>タイ</t>
    </rPh>
    <rPh sb="6" eb="9">
      <t>ジギョウショ</t>
    </rPh>
    <phoneticPr fontId="5"/>
  </si>
  <si>
    <t>投入係数（教育・研究）</t>
    <rPh sb="5" eb="7">
      <t>キョウイク</t>
    </rPh>
    <rPh sb="8" eb="10">
      <t>ケンキュウ</t>
    </rPh>
    <phoneticPr fontId="5"/>
  </si>
  <si>
    <t>投入係数（公務）</t>
    <rPh sb="5" eb="7">
      <t>コウム</t>
    </rPh>
    <phoneticPr fontId="5"/>
  </si>
  <si>
    <t>投入係数（情報通信）</t>
    <rPh sb="5" eb="7">
      <t>ジョウホウ</t>
    </rPh>
    <rPh sb="7" eb="9">
      <t>ツウシン</t>
    </rPh>
    <phoneticPr fontId="5"/>
  </si>
  <si>
    <t>投入係数（不動産）</t>
    <rPh sb="5" eb="8">
      <t>フドウサン</t>
    </rPh>
    <phoneticPr fontId="5"/>
  </si>
  <si>
    <t>投入係数（金融・保険）</t>
    <rPh sb="5" eb="7">
      <t>キンユウ</t>
    </rPh>
    <rPh sb="8" eb="10">
      <t>ホケン</t>
    </rPh>
    <phoneticPr fontId="5"/>
  </si>
  <si>
    <t>投入係数（その他の製造工業製品）</t>
    <rPh sb="7" eb="8">
      <t>タ</t>
    </rPh>
    <rPh sb="9" eb="11">
      <t>セイゾウ</t>
    </rPh>
    <rPh sb="11" eb="13">
      <t>コウギョウ</t>
    </rPh>
    <rPh sb="13" eb="15">
      <t>セイヒン</t>
    </rPh>
    <phoneticPr fontId="5"/>
  </si>
  <si>
    <t>投入係数（建設）</t>
    <rPh sb="5" eb="7">
      <t>ケンセツ</t>
    </rPh>
    <phoneticPr fontId="5"/>
  </si>
  <si>
    <t>投入係数（輸送機械）</t>
    <rPh sb="5" eb="7">
      <t>ユソウ</t>
    </rPh>
    <rPh sb="7" eb="9">
      <t>キカイ</t>
    </rPh>
    <phoneticPr fontId="5"/>
  </si>
  <si>
    <t>投入係数（電子部品）</t>
    <rPh sb="5" eb="7">
      <t>デンシ</t>
    </rPh>
    <rPh sb="7" eb="9">
      <t>ブヒン</t>
    </rPh>
    <phoneticPr fontId="5"/>
  </si>
  <si>
    <t>投入係数（金属製品）</t>
    <rPh sb="5" eb="7">
      <t>キンゾク</t>
    </rPh>
    <rPh sb="7" eb="9">
      <t>セイヒン</t>
    </rPh>
    <phoneticPr fontId="5"/>
  </si>
  <si>
    <t>投入係数（非鉄金属）</t>
    <rPh sb="5" eb="7">
      <t>ヒテツ</t>
    </rPh>
    <rPh sb="7" eb="9">
      <t>キンゾク</t>
    </rPh>
    <phoneticPr fontId="5"/>
  </si>
  <si>
    <t>投入係数（鉄鋼）</t>
    <rPh sb="5" eb="7">
      <t>テッコウ</t>
    </rPh>
    <phoneticPr fontId="5"/>
  </si>
  <si>
    <t>窯業・土石製品</t>
    <phoneticPr fontId="5"/>
  </si>
  <si>
    <t>投入係数（窯業・土石製品）</t>
    <rPh sb="5" eb="7">
      <t>ヨウギョウ</t>
    </rPh>
    <rPh sb="8" eb="10">
      <t>ドセキ</t>
    </rPh>
    <rPh sb="10" eb="12">
      <t>セイヒン</t>
    </rPh>
    <phoneticPr fontId="5"/>
  </si>
  <si>
    <t>投入係数（石油・石炭製品）</t>
    <rPh sb="5" eb="7">
      <t>セキユ</t>
    </rPh>
    <rPh sb="8" eb="10">
      <t>セキタン</t>
    </rPh>
    <rPh sb="10" eb="12">
      <t>セイヒン</t>
    </rPh>
    <phoneticPr fontId="5"/>
  </si>
  <si>
    <t>化学製品</t>
    <phoneticPr fontId="5"/>
  </si>
  <si>
    <t>投入係数（化学製品）</t>
    <rPh sb="5" eb="7">
      <t>カガク</t>
    </rPh>
    <rPh sb="7" eb="9">
      <t>セイヒン</t>
    </rPh>
    <phoneticPr fontId="5"/>
  </si>
  <si>
    <t>投入係数（繊維製品）</t>
    <rPh sb="5" eb="7">
      <t>センイ</t>
    </rPh>
    <rPh sb="7" eb="9">
      <t>セイヒン</t>
    </rPh>
    <phoneticPr fontId="5"/>
  </si>
  <si>
    <t>飲食料品　　　　　　　</t>
    <phoneticPr fontId="5"/>
  </si>
  <si>
    <t>投入係数（鉱業）</t>
    <rPh sb="5" eb="7">
      <t>コウギョウ</t>
    </rPh>
    <phoneticPr fontId="5"/>
  </si>
  <si>
    <t>漁業</t>
    <rPh sb="0" eb="2">
      <t>ギョギョウ</t>
    </rPh>
    <phoneticPr fontId="5"/>
  </si>
  <si>
    <t>投入係数（漁業）</t>
    <rPh sb="5" eb="7">
      <t>ギョギョウ</t>
    </rPh>
    <phoneticPr fontId="5"/>
  </si>
  <si>
    <t>・2次波及試算にあたっては、域内産品自給率（純粋の域内への波及効果）を考慮</t>
    <rPh sb="14" eb="16">
      <t>イキナイ</t>
    </rPh>
    <rPh sb="25" eb="26">
      <t>イキ</t>
    </rPh>
    <phoneticPr fontId="5"/>
  </si>
  <si>
    <t>平成25年平均</t>
    <rPh sb="0" eb="2">
      <t>ヘイセイ</t>
    </rPh>
    <rPh sb="4" eb="5">
      <t>ネン</t>
    </rPh>
    <rPh sb="5" eb="7">
      <t>ヘイキン</t>
    </rPh>
    <phoneticPr fontId="5"/>
  </si>
  <si>
    <t>経済波及効果まとめ</t>
    <rPh sb="0" eb="2">
      <t>ケイザイ</t>
    </rPh>
    <rPh sb="2" eb="4">
      <t>ハキュウ</t>
    </rPh>
    <rPh sb="4" eb="6">
      <t>コウカ</t>
    </rPh>
    <phoneticPr fontId="5"/>
  </si>
  <si>
    <t>うち雇用者誘発数</t>
    <rPh sb="2" eb="5">
      <t>コヨウシャ</t>
    </rPh>
    <rPh sb="5" eb="7">
      <t>ユウハツ</t>
    </rPh>
    <rPh sb="7" eb="8">
      <t>スウ</t>
    </rPh>
    <phoneticPr fontId="5"/>
  </si>
  <si>
    <t>（人）</t>
    <rPh sb="1" eb="2">
      <t>ニン</t>
    </rPh>
    <phoneticPr fontId="5"/>
  </si>
  <si>
    <t>経済波及効果(A)</t>
    <rPh sb="0" eb="2">
      <t>ケイザイ</t>
    </rPh>
    <rPh sb="2" eb="4">
      <t>ハキュウ</t>
    </rPh>
    <rPh sb="4" eb="6">
      <t>コウカ</t>
    </rPh>
    <phoneticPr fontId="5"/>
  </si>
  <si>
    <t>当初需要額・域内GDP(B)</t>
    <rPh sb="0" eb="2">
      <t>トウショ</t>
    </rPh>
    <rPh sb="2" eb="4">
      <t>ジュヨウ</t>
    </rPh>
    <rPh sb="4" eb="5">
      <t>ガク</t>
    </rPh>
    <rPh sb="6" eb="8">
      <t>イキナイ</t>
    </rPh>
    <phoneticPr fontId="5"/>
  </si>
  <si>
    <t>－</t>
    <phoneticPr fontId="5"/>
  </si>
  <si>
    <t>当初比（C=A/B）</t>
    <rPh sb="0" eb="2">
      <t>トウショ</t>
    </rPh>
    <rPh sb="2" eb="3">
      <t>ヒ</t>
    </rPh>
    <phoneticPr fontId="5"/>
  </si>
  <si>
    <t>（資料）兵庫県統計課「市町民経済計算」</t>
    <rPh sb="1" eb="3">
      <t>シリョウ</t>
    </rPh>
    <rPh sb="4" eb="7">
      <t>ヒョウゴケン</t>
    </rPh>
    <rPh sb="7" eb="9">
      <t>トウケイ</t>
    </rPh>
    <rPh sb="9" eb="10">
      <t>カ</t>
    </rPh>
    <rPh sb="11" eb="13">
      <t>シチョウ</t>
    </rPh>
    <rPh sb="13" eb="14">
      <t>ミン</t>
    </rPh>
    <rPh sb="14" eb="16">
      <t>ケイザイ</t>
    </rPh>
    <rPh sb="16" eb="18">
      <t>ケイサン</t>
    </rPh>
    <phoneticPr fontId="5"/>
  </si>
  <si>
    <t>－</t>
    <phoneticPr fontId="5"/>
  </si>
  <si>
    <t>平成26年平均</t>
    <rPh sb="0" eb="2">
      <t>ヘイセイ</t>
    </rPh>
    <rPh sb="4" eb="5">
      <t>ネン</t>
    </rPh>
    <rPh sb="5" eb="7">
      <t>ヘイキン</t>
    </rPh>
    <phoneticPr fontId="5"/>
  </si>
  <si>
    <t>１</t>
  </si>
  <si>
    <t>農業</t>
    <rPh sb="0" eb="2">
      <t>ノウギョウ</t>
    </rPh>
    <phoneticPr fontId="2"/>
  </si>
  <si>
    <t>林業</t>
    <rPh sb="0" eb="2">
      <t>リンギョウ</t>
    </rPh>
    <phoneticPr fontId="8"/>
  </si>
  <si>
    <t>漁業</t>
    <rPh sb="0" eb="2">
      <t>ギョギョウ</t>
    </rPh>
    <phoneticPr fontId="8"/>
  </si>
  <si>
    <t>パルプ・紙・木製品</t>
  </si>
  <si>
    <t>はん用機械</t>
  </si>
  <si>
    <t>生産用機械</t>
  </si>
  <si>
    <t>業務用機械</t>
  </si>
  <si>
    <t>電子部品</t>
    <rPh sb="0" eb="2">
      <t>デンシ</t>
    </rPh>
    <rPh sb="2" eb="4">
      <t>ブヒン</t>
    </rPh>
    <phoneticPr fontId="8"/>
  </si>
  <si>
    <t>水道　　</t>
  </si>
  <si>
    <t>廃棄物処理</t>
    <rPh sb="0" eb="3">
      <t>ハイキブツ</t>
    </rPh>
    <rPh sb="3" eb="5">
      <t>ショリ</t>
    </rPh>
    <phoneticPr fontId="8"/>
  </si>
  <si>
    <t>商業</t>
    <rPh sb="0" eb="2">
      <t>ショウギョウ</t>
    </rPh>
    <phoneticPr fontId="8"/>
  </si>
  <si>
    <t>運輸、郵便</t>
    <rPh sb="3" eb="5">
      <t>ユウビン</t>
    </rPh>
    <phoneticPr fontId="8"/>
  </si>
  <si>
    <t>医療・福祉</t>
    <rPh sb="3" eb="5">
      <t>フクシ</t>
    </rPh>
    <phoneticPr fontId="8"/>
  </si>
  <si>
    <t>その他対個人サービス</t>
    <rPh sb="2" eb="3">
      <t>タ</t>
    </rPh>
    <phoneticPr fontId="8"/>
  </si>
  <si>
    <t>事務用品</t>
    <rPh sb="0" eb="2">
      <t>ジム</t>
    </rPh>
    <rPh sb="2" eb="4">
      <t>ヨウヒン</t>
    </rPh>
    <phoneticPr fontId="8"/>
  </si>
  <si>
    <t>分類不明</t>
    <rPh sb="0" eb="2">
      <t>ブンルイ</t>
    </rPh>
    <rPh sb="2" eb="4">
      <t>フメイ</t>
    </rPh>
    <phoneticPr fontId="8"/>
  </si>
  <si>
    <t>電子部品</t>
    <rPh sb="0" eb="2">
      <t>デンシ</t>
    </rPh>
    <rPh sb="2" eb="4">
      <t>ブヒン</t>
    </rPh>
    <phoneticPr fontId="5"/>
  </si>
  <si>
    <t>廃棄物処理</t>
    <rPh sb="0" eb="3">
      <t>ハイキブツ</t>
    </rPh>
    <rPh sb="3" eb="5">
      <t>ショリ</t>
    </rPh>
    <phoneticPr fontId="5"/>
  </si>
  <si>
    <t>事務用品</t>
    <rPh sb="0" eb="2">
      <t>ジム</t>
    </rPh>
    <rPh sb="2" eb="4">
      <t>ヨウヒン</t>
    </rPh>
    <phoneticPr fontId="5"/>
  </si>
  <si>
    <t>分類不明</t>
    <rPh sb="0" eb="2">
      <t>ブンルイ</t>
    </rPh>
    <rPh sb="2" eb="4">
      <t>フメイ</t>
    </rPh>
    <phoneticPr fontId="5"/>
  </si>
  <si>
    <t>パルプ・紙・木製品</t>
    <phoneticPr fontId="5"/>
  </si>
  <si>
    <t>水道　　</t>
    <phoneticPr fontId="5"/>
  </si>
  <si>
    <t>対事業所サービス</t>
    <phoneticPr fontId="5"/>
  </si>
  <si>
    <t>教育・研究</t>
    <phoneticPr fontId="5"/>
  </si>
  <si>
    <t>公務</t>
    <phoneticPr fontId="5"/>
  </si>
  <si>
    <t>情報通信</t>
    <rPh sb="0" eb="2">
      <t>ジョウホウ</t>
    </rPh>
    <phoneticPr fontId="5"/>
  </si>
  <si>
    <t>不動産</t>
    <phoneticPr fontId="5"/>
  </si>
  <si>
    <t>金融・保険</t>
    <phoneticPr fontId="5"/>
  </si>
  <si>
    <t>電力・ガス・熱供給　</t>
    <phoneticPr fontId="5"/>
  </si>
  <si>
    <t>建設</t>
    <phoneticPr fontId="5"/>
  </si>
  <si>
    <t>その他の製造工業製品</t>
    <phoneticPr fontId="5"/>
  </si>
  <si>
    <t>電気機械</t>
    <rPh sb="0" eb="2">
      <t>デンキ</t>
    </rPh>
    <phoneticPr fontId="5"/>
  </si>
  <si>
    <t>業務用機械</t>
    <phoneticPr fontId="5"/>
  </si>
  <si>
    <t>生産用機械</t>
    <phoneticPr fontId="5"/>
  </si>
  <si>
    <t>はん用機械</t>
    <phoneticPr fontId="5"/>
  </si>
  <si>
    <t>金属製品</t>
    <phoneticPr fontId="5"/>
  </si>
  <si>
    <t>非鉄金属</t>
    <phoneticPr fontId="5"/>
  </si>
  <si>
    <t>鉄鋼</t>
    <phoneticPr fontId="5"/>
  </si>
  <si>
    <t>石油・石炭製品</t>
    <phoneticPr fontId="5"/>
  </si>
  <si>
    <t>繊維製品</t>
    <phoneticPr fontId="5"/>
  </si>
  <si>
    <t>鉱業</t>
    <phoneticPr fontId="5"/>
  </si>
  <si>
    <t>農業</t>
    <rPh sb="0" eb="2">
      <t>ノウギョウ</t>
    </rPh>
    <phoneticPr fontId="3"/>
  </si>
  <si>
    <t>投入係数（農業）</t>
    <rPh sb="5" eb="7">
      <t>ノウギョウ</t>
    </rPh>
    <phoneticPr fontId="5"/>
  </si>
  <si>
    <t>投入係数（林業）</t>
    <rPh sb="5" eb="7">
      <t>リンギョウ</t>
    </rPh>
    <phoneticPr fontId="5"/>
  </si>
  <si>
    <t>投入係数（飲食料品）</t>
    <rPh sb="5" eb="7">
      <t>インショク</t>
    </rPh>
    <rPh sb="7" eb="8">
      <t>リョウ</t>
    </rPh>
    <rPh sb="8" eb="9">
      <t>ヒン</t>
    </rPh>
    <phoneticPr fontId="5"/>
  </si>
  <si>
    <t>投入係数（パルプ・紙・木製品）</t>
    <rPh sb="9" eb="10">
      <t>カミ</t>
    </rPh>
    <rPh sb="11" eb="12">
      <t>キ</t>
    </rPh>
    <rPh sb="12" eb="14">
      <t>セイヒン</t>
    </rPh>
    <phoneticPr fontId="5"/>
  </si>
  <si>
    <t>投入係数（はん用機械）</t>
    <rPh sb="7" eb="8">
      <t>ヨウ</t>
    </rPh>
    <rPh sb="8" eb="10">
      <t>キカイ</t>
    </rPh>
    <phoneticPr fontId="5"/>
  </si>
  <si>
    <t>投入係数（生産用機械）</t>
    <rPh sb="5" eb="8">
      <t>セイサンヨウ</t>
    </rPh>
    <rPh sb="8" eb="10">
      <t>キカイ</t>
    </rPh>
    <phoneticPr fontId="5"/>
  </si>
  <si>
    <t>投入係数（業務用機械）</t>
    <rPh sb="5" eb="8">
      <t>ギョウムヨウ</t>
    </rPh>
    <rPh sb="8" eb="10">
      <t>キカイ</t>
    </rPh>
    <phoneticPr fontId="5"/>
  </si>
  <si>
    <t>投入係数（電気機械）</t>
    <rPh sb="5" eb="7">
      <t>デンキ</t>
    </rPh>
    <rPh sb="7" eb="9">
      <t>キカイ</t>
    </rPh>
    <phoneticPr fontId="5"/>
  </si>
  <si>
    <t>投入係数（電気・ガス・熱供給）</t>
    <rPh sb="5" eb="7">
      <t>デンキ</t>
    </rPh>
    <rPh sb="11" eb="12">
      <t>ネツ</t>
    </rPh>
    <rPh sb="12" eb="14">
      <t>キョウキュウ</t>
    </rPh>
    <phoneticPr fontId="5"/>
  </si>
  <si>
    <t>投入係数（水道）</t>
    <rPh sb="5" eb="7">
      <t>スイドウ</t>
    </rPh>
    <phoneticPr fontId="5"/>
  </si>
  <si>
    <t>投入係数（廃棄物処理）</t>
    <rPh sb="5" eb="8">
      <t>ハイキブツ</t>
    </rPh>
    <rPh sb="8" eb="10">
      <t>ショリ</t>
    </rPh>
    <phoneticPr fontId="5"/>
  </si>
  <si>
    <t>投入係数（医療・福祉）</t>
    <rPh sb="5" eb="7">
      <t>イリョウ</t>
    </rPh>
    <rPh sb="8" eb="10">
      <t>フクシ</t>
    </rPh>
    <phoneticPr fontId="5"/>
  </si>
  <si>
    <t>投入係数（事務用品）</t>
    <rPh sb="5" eb="7">
      <t>ジム</t>
    </rPh>
    <rPh sb="7" eb="9">
      <t>ヨウヒン</t>
    </rPh>
    <phoneticPr fontId="5"/>
  </si>
  <si>
    <t>直接効果</t>
    <rPh sb="0" eb="2">
      <t>チョクセツ</t>
    </rPh>
    <rPh sb="2" eb="4">
      <t>コウカ</t>
    </rPh>
    <phoneticPr fontId="5"/>
  </si>
  <si>
    <t>第一次間接効果</t>
    <rPh sb="0" eb="3">
      <t>ダイイチジ</t>
    </rPh>
    <rPh sb="3" eb="5">
      <t>カンセツ</t>
    </rPh>
    <rPh sb="5" eb="7">
      <t>コウカ</t>
    </rPh>
    <phoneticPr fontId="5"/>
  </si>
  <si>
    <t>第二次間接効果</t>
    <rPh sb="0" eb="3">
      <t>ダイニジ</t>
    </rPh>
    <rPh sb="3" eb="5">
      <t>カンセツ</t>
    </rPh>
    <rPh sb="5" eb="7">
      <t>コウカ</t>
    </rPh>
    <phoneticPr fontId="5"/>
  </si>
  <si>
    <t>計</t>
    <rPh sb="0" eb="1">
      <t>ケイ</t>
    </rPh>
    <phoneticPr fontId="5"/>
  </si>
  <si>
    <t>（１）「生産波及効果」とは</t>
    <phoneticPr fontId="5"/>
  </si>
  <si>
    <t xml:space="preserve">  ある産業部門の生産物に対する最終需要（投資・消費・移輸出）の変化が、直接・間接のルートを通じて、他の産業部門の生産に影響を及ぼしていくことを「生産波及効果」という。</t>
    <phoneticPr fontId="5"/>
  </si>
  <si>
    <t>生産波及効果分析では、産業間の因果連鎖に起因する生産波及効果のメカニズムを基に、最終的に各産業部門において誘発される生産額を測定する。</t>
    <phoneticPr fontId="5"/>
  </si>
  <si>
    <t>測定の道具として、「投入係数」と「逆行列係数」を使用する。</t>
    <phoneticPr fontId="5"/>
  </si>
  <si>
    <t>　生産波及効果には、「生産誘発効果」と「粗付加価値誘発効果」とがある。</t>
    <phoneticPr fontId="5"/>
  </si>
  <si>
    <t>このうち「生産誘発効果」には、原材料消費による誘発効果と雇用者所得（賃金・給与等）など家計を通じて消費支出される最終需要の増加による誘発効果などがある。</t>
    <phoneticPr fontId="5"/>
  </si>
  <si>
    <t xml:space="preserve">  波及効果（誘発効果）は、直接効果と間接波及効果（第１次、第２次……）に分けられる。</t>
    <phoneticPr fontId="5"/>
  </si>
  <si>
    <t>例えば、ある産業で 100億円の生産があった場合、直接効果は 100億円の生産そのものであり、間接波及効果は 100億円の生産活動に伴う原材料消費や民間消費支出による誘発効果である。</t>
    <phoneticPr fontId="5"/>
  </si>
  <si>
    <t>⑦ 各部門が生産活動を個別に行った効果の和は、それら部門が同時に行ったときの総効果に等しい。</t>
    <phoneticPr fontId="5"/>
  </si>
  <si>
    <r>
      <t>③</t>
    </r>
    <r>
      <rPr>
        <sz val="10.5"/>
        <color indexed="8"/>
        <rFont val="ＭＳ 明朝"/>
        <family val="1"/>
        <charset val="128"/>
      </rPr>
      <t>就業者数は、生産額に比例して増加することとする。</t>
    </r>
    <phoneticPr fontId="5"/>
  </si>
  <si>
    <t>　これを所得の消費への転換と呼び、その一定割合を「消費への転換比率」という。</t>
    <phoneticPr fontId="5"/>
  </si>
  <si>
    <t>①生産波及効果分析では、新しく生み出された雇用者所得が、新たに消費需要の増加となって再び生産を誘発する過程を対象にした。</t>
    <phoneticPr fontId="5"/>
  </si>
  <si>
    <t>　計算上は次々に効果が波及していき、誘発される生産額が０になるまで分析は可能である。</t>
    <phoneticPr fontId="5"/>
  </si>
  <si>
    <t>　　実際には、生産波及過程で、「波及の中断」やタイム・ラグの問題などもあると考えられるが、分析の対象を、第２次間接波及効果までに限定した。</t>
    <phoneticPr fontId="5"/>
  </si>
  <si>
    <t>　その転換比率となる指標に資料上の制約があり、比率が明確か、推定可能な特別の場合を除き、あまり計算されないため、計測の対象外とした。</t>
    <phoneticPr fontId="5"/>
  </si>
  <si>
    <t xml:space="preserve"> </t>
    <phoneticPr fontId="5"/>
  </si>
  <si>
    <t>平成27年平均</t>
    <rPh sb="0" eb="2">
      <t>ヘイセイ</t>
    </rPh>
    <rPh sb="4" eb="5">
      <t>ネン</t>
    </rPh>
    <rPh sb="5" eb="7">
      <t>ヘイキン</t>
    </rPh>
    <phoneticPr fontId="5"/>
  </si>
  <si>
    <t>37</t>
    <phoneticPr fontId="5"/>
  </si>
  <si>
    <t>38</t>
    <phoneticPr fontId="5"/>
  </si>
  <si>
    <t>39</t>
    <phoneticPr fontId="5"/>
  </si>
  <si>
    <t>経済波及効果計算プロセス</t>
    <phoneticPr fontId="5"/>
  </si>
  <si>
    <t>対個人サービス</t>
    <rPh sb="0" eb="1">
      <t>タイ</t>
    </rPh>
    <rPh sb="1" eb="3">
      <t>コジン</t>
    </rPh>
    <phoneticPr fontId="5"/>
  </si>
  <si>
    <t>対個人サービス</t>
    <phoneticPr fontId="8"/>
  </si>
  <si>
    <t>投入係数（対個人サービス）</t>
    <rPh sb="5" eb="6">
      <t>タイ</t>
    </rPh>
    <rPh sb="6" eb="8">
      <t>コジン</t>
    </rPh>
    <phoneticPr fontId="5"/>
  </si>
  <si>
    <t>40</t>
    <phoneticPr fontId="5"/>
  </si>
  <si>
    <t>投入係数表</t>
    <rPh sb="0" eb="2">
      <t>トウニュウ</t>
    </rPh>
    <rPh sb="2" eb="4">
      <t>ケイスウ</t>
    </rPh>
    <phoneticPr fontId="5"/>
  </si>
  <si>
    <t>統合大分類（39部門）</t>
    <rPh sb="2" eb="3">
      <t>ダイ</t>
    </rPh>
    <phoneticPr fontId="5"/>
  </si>
  <si>
    <t>従業者</t>
    <rPh sb="0" eb="3">
      <t>ジュウギョウシャ</t>
    </rPh>
    <phoneticPr fontId="5"/>
  </si>
  <si>
    <t>雇用者</t>
    <rPh sb="0" eb="3">
      <t>コヨウシャ</t>
    </rPh>
    <phoneticPr fontId="5"/>
  </si>
  <si>
    <t>移輸出計</t>
    <rPh sb="0" eb="1">
      <t>イ</t>
    </rPh>
    <rPh sb="1" eb="3">
      <t>ユシュツ</t>
    </rPh>
    <rPh sb="3" eb="4">
      <t>ケイ</t>
    </rPh>
    <phoneticPr fontId="5"/>
  </si>
  <si>
    <t>投入係数（分類不明）</t>
    <rPh sb="5" eb="7">
      <t>ブンルイ</t>
    </rPh>
    <rPh sb="7" eb="9">
      <t>フメイ</t>
    </rPh>
    <phoneticPr fontId="5"/>
  </si>
  <si>
    <t xml:space="preserve"> </t>
    <phoneticPr fontId="5"/>
  </si>
  <si>
    <t>県内需要
増加額</t>
    <rPh sb="0" eb="1">
      <t>ケン</t>
    </rPh>
    <phoneticPr fontId="5"/>
  </si>
  <si>
    <t>民間消費による県内需要増加額</t>
    <rPh sb="7" eb="8">
      <t>ケン</t>
    </rPh>
    <phoneticPr fontId="5"/>
  </si>
  <si>
    <t>各部門(39部門）の生産額（最終需要額）が増加した場合の域内への経済波及効果</t>
    <rPh sb="0" eb="3">
      <t>カクブモン</t>
    </rPh>
    <rPh sb="6" eb="8">
      <t>ブモン</t>
    </rPh>
    <rPh sb="10" eb="12">
      <t>セイサン</t>
    </rPh>
    <rPh sb="12" eb="13">
      <t>ガク</t>
    </rPh>
    <rPh sb="14" eb="16">
      <t>サイシュウ</t>
    </rPh>
    <rPh sb="16" eb="19">
      <t>ジュヨウガク</t>
    </rPh>
    <rPh sb="21" eb="23">
      <t>ゾウカ</t>
    </rPh>
    <rPh sb="25" eb="27">
      <t>バアイ</t>
    </rPh>
    <rPh sb="28" eb="29">
      <t>イキ</t>
    </rPh>
    <rPh sb="29" eb="30">
      <t>ナイ</t>
    </rPh>
    <rPh sb="32" eb="34">
      <t>ケイザイ</t>
    </rPh>
    <rPh sb="34" eb="36">
      <t>ハキュウ</t>
    </rPh>
    <rPh sb="36" eb="38">
      <t>コウカ</t>
    </rPh>
    <phoneticPr fontId="5"/>
  </si>
  <si>
    <t>事例1　産業連関分析（39部門別ワークシート）</t>
    <rPh sb="0" eb="2">
      <t>ジレイ</t>
    </rPh>
    <rPh sb="4" eb="6">
      <t>サンギョウ</t>
    </rPh>
    <rPh sb="6" eb="8">
      <t>レンカン</t>
    </rPh>
    <rPh sb="8" eb="10">
      <t>ブンセキ</t>
    </rPh>
    <rPh sb="13" eb="16">
      <t>ブモンベツ</t>
    </rPh>
    <phoneticPr fontId="5"/>
  </si>
  <si>
    <t>事例1　産業連関分析（39部門別ワークシート）目次</t>
    <rPh sb="0" eb="2">
      <t>ジレイ</t>
    </rPh>
    <rPh sb="4" eb="6">
      <t>サンギョウ</t>
    </rPh>
    <rPh sb="6" eb="8">
      <t>レンカン</t>
    </rPh>
    <rPh sb="8" eb="10">
      <t>ブンセキ</t>
    </rPh>
    <rPh sb="13" eb="16">
      <t>ブモンベツ</t>
    </rPh>
    <rPh sb="23" eb="25">
      <t>モクジ</t>
    </rPh>
    <phoneticPr fontId="5"/>
  </si>
  <si>
    <t>対個人サービス</t>
    <phoneticPr fontId="8"/>
  </si>
  <si>
    <t>① 平成27年の産業構造において分析しており、「投入係数」「逆行列係数」を一定と仮定している。</t>
    <phoneticPr fontId="5"/>
  </si>
  <si>
    <r>
      <t>②</t>
    </r>
    <r>
      <rPr>
        <sz val="10.5"/>
        <color indexed="8"/>
        <rFont val="ＭＳ 明朝"/>
        <family val="1"/>
        <charset val="128"/>
      </rPr>
      <t>波及効果の測定には、39部門表（平成27年表）を用い、最終需要増加に伴う原材料による波及効果、付加価値による波及効果の２段階に分けて行う。</t>
    </r>
    <rPh sb="28" eb="30">
      <t>サイシュウ</t>
    </rPh>
    <rPh sb="30" eb="32">
      <t>ジュヨウ</t>
    </rPh>
    <rPh sb="32" eb="34">
      <t>ゾウカ</t>
    </rPh>
    <rPh sb="35" eb="36">
      <t>トモナ</t>
    </rPh>
    <phoneticPr fontId="5"/>
  </si>
  <si>
    <t>② 価格は平成27年価格である。</t>
    <phoneticPr fontId="5"/>
  </si>
  <si>
    <t>プラスチック・ゴム製品</t>
    <rPh sb="9" eb="11">
      <t>セイヒン</t>
    </rPh>
    <phoneticPr fontId="5"/>
  </si>
  <si>
    <t>情報通信機器</t>
  </si>
  <si>
    <t>情報通信機器</t>
    <phoneticPr fontId="5"/>
  </si>
  <si>
    <t>他に分類されない会員制団体</t>
    <rPh sb="0" eb="1">
      <t>ホカ</t>
    </rPh>
    <rPh sb="2" eb="4">
      <t>ブンルイ</t>
    </rPh>
    <rPh sb="8" eb="11">
      <t>カイインセイ</t>
    </rPh>
    <rPh sb="11" eb="13">
      <t>ダンタイ</t>
    </rPh>
    <phoneticPr fontId="8"/>
  </si>
  <si>
    <t>平成28年平均</t>
    <rPh sb="0" eb="2">
      <t>ヘイセイ</t>
    </rPh>
    <rPh sb="4" eb="5">
      <t>ネン</t>
    </rPh>
    <rPh sb="5" eb="7">
      <t>ヘイキン</t>
    </rPh>
    <phoneticPr fontId="5"/>
  </si>
  <si>
    <t>平成29年平均</t>
    <rPh sb="0" eb="2">
      <t>ヘイセイ</t>
    </rPh>
    <rPh sb="4" eb="5">
      <t>ネン</t>
    </rPh>
    <rPh sb="5" eb="7">
      <t>ヘイキン</t>
    </rPh>
    <phoneticPr fontId="5"/>
  </si>
  <si>
    <t>平成30年平均</t>
    <rPh sb="0" eb="2">
      <t>ヘイセイ</t>
    </rPh>
    <rPh sb="4" eb="5">
      <t>ネン</t>
    </rPh>
    <rPh sb="5" eb="7">
      <t>ヘイキン</t>
    </rPh>
    <phoneticPr fontId="5"/>
  </si>
  <si>
    <t>37</t>
    <phoneticPr fontId="5"/>
  </si>
  <si>
    <t>38</t>
    <phoneticPr fontId="5"/>
  </si>
  <si>
    <t>39</t>
    <phoneticPr fontId="5"/>
  </si>
  <si>
    <t>プラスチック・ゴム製品</t>
    <rPh sb="9" eb="11">
      <t>セイヒン</t>
    </rPh>
    <phoneticPr fontId="5"/>
  </si>
  <si>
    <t>情報通信機器</t>
    <phoneticPr fontId="5"/>
  </si>
  <si>
    <t>情報通信機器</t>
    <phoneticPr fontId="5"/>
  </si>
  <si>
    <t>運輸・郵便</t>
    <rPh sb="3" eb="5">
      <t>ユウビン</t>
    </rPh>
    <phoneticPr fontId="8"/>
  </si>
  <si>
    <t>投入係数（プラスチック・ゴム製品）</t>
    <rPh sb="14" eb="16">
      <t>セイヒン</t>
    </rPh>
    <phoneticPr fontId="5"/>
  </si>
  <si>
    <t>投入係数（情報通信機器）</t>
    <rPh sb="5" eb="7">
      <t>ジョウホウ</t>
    </rPh>
    <rPh sb="7" eb="9">
      <t>ツウシン</t>
    </rPh>
    <rPh sb="9" eb="11">
      <t>キキ</t>
    </rPh>
    <phoneticPr fontId="5"/>
  </si>
  <si>
    <t>投入係数（商業）</t>
    <rPh sb="5" eb="7">
      <t>ショウギョウ</t>
    </rPh>
    <phoneticPr fontId="5"/>
  </si>
  <si>
    <t>投入係数（運輸・郵便）</t>
    <rPh sb="5" eb="7">
      <t>ウンユ</t>
    </rPh>
    <rPh sb="8" eb="10">
      <t>ユウビン</t>
    </rPh>
    <phoneticPr fontId="5"/>
  </si>
  <si>
    <t>投入係数（他に分類されない会員制団体）</t>
    <rPh sb="5" eb="6">
      <t>ホカ</t>
    </rPh>
    <rPh sb="7" eb="9">
      <t>ブンルイ</t>
    </rPh>
    <rPh sb="13" eb="16">
      <t>カイインセイ</t>
    </rPh>
    <rPh sb="16" eb="18">
      <t>ダンタイ</t>
    </rPh>
    <phoneticPr fontId="5"/>
  </si>
  <si>
    <t>情報通信機器</t>
    <rPh sb="0" eb="2">
      <t>ジョウホウ</t>
    </rPh>
    <phoneticPr fontId="5"/>
  </si>
  <si>
    <t>商業</t>
    <rPh sb="0" eb="2">
      <t>ショウギョウ</t>
    </rPh>
    <phoneticPr fontId="5"/>
  </si>
  <si>
    <t>(単位：百万円）</t>
    <rPh sb="1" eb="3">
      <t>タンイ</t>
    </rPh>
    <rPh sb="4" eb="5">
      <t>ヒャク</t>
    </rPh>
    <rPh sb="5" eb="7">
      <t>マンエン</t>
    </rPh>
    <phoneticPr fontId="5"/>
  </si>
  <si>
    <t>　</t>
    <phoneticPr fontId="5"/>
  </si>
  <si>
    <t>A</t>
    <phoneticPr fontId="5"/>
  </si>
  <si>
    <t>B</t>
    <phoneticPr fontId="5"/>
  </si>
  <si>
    <t>C</t>
    <phoneticPr fontId="5"/>
  </si>
  <si>
    <t>D=B-C</t>
    <phoneticPr fontId="5"/>
  </si>
  <si>
    <t>E=C/A</t>
    <phoneticPr fontId="5"/>
  </si>
  <si>
    <t>F=1-E</t>
    <phoneticPr fontId="5"/>
  </si>
  <si>
    <t>製造業</t>
    <rPh sb="0" eb="3">
      <t>セイゾウギョウ</t>
    </rPh>
    <phoneticPr fontId="5"/>
  </si>
  <si>
    <t>非製造業</t>
    <rPh sb="0" eb="1">
      <t>ヒ</t>
    </rPh>
    <rPh sb="1" eb="4">
      <t>セイゾウギョウ</t>
    </rPh>
    <phoneticPr fontId="5"/>
  </si>
  <si>
    <t xml:space="preserve"> </t>
    <phoneticPr fontId="5"/>
  </si>
  <si>
    <t>部門別最終需要額（39部門別）</t>
    <rPh sb="0" eb="3">
      <t>ブモンベツ</t>
    </rPh>
    <rPh sb="3" eb="5">
      <t>サイシュウ</t>
    </rPh>
    <rPh sb="5" eb="7">
      <t>ジュヨウ</t>
    </rPh>
    <rPh sb="7" eb="8">
      <t>ガク</t>
    </rPh>
    <rPh sb="11" eb="14">
      <t>ブモンベツ</t>
    </rPh>
    <phoneticPr fontId="5"/>
  </si>
  <si>
    <t>2015年産業連関表（試算表）</t>
    <rPh sb="5" eb="7">
      <t>サンギョウ</t>
    </rPh>
    <rPh sb="11" eb="13">
      <t>シサン</t>
    </rPh>
    <rPh sb="13" eb="14">
      <t>ヒョウ</t>
    </rPh>
    <phoneticPr fontId="9"/>
  </si>
  <si>
    <t>2015年地域産業連関表（試算表）</t>
    <rPh sb="5" eb="7">
      <t>チイキ</t>
    </rPh>
    <rPh sb="7" eb="9">
      <t>サンギョウ</t>
    </rPh>
    <rPh sb="13" eb="15">
      <t>シサン</t>
    </rPh>
    <rPh sb="15" eb="16">
      <t>ヒョウ</t>
    </rPh>
    <phoneticPr fontId="9"/>
  </si>
  <si>
    <t>2015年地域産業連関表（試算表）</t>
    <rPh sb="4" eb="5">
      <t>ネン</t>
    </rPh>
    <rPh sb="5" eb="7">
      <t>チイキ</t>
    </rPh>
    <rPh sb="7" eb="9">
      <t>サンギョウ</t>
    </rPh>
    <rPh sb="13" eb="15">
      <t>シサン</t>
    </rPh>
    <rPh sb="15" eb="16">
      <t>ヒョウ</t>
    </rPh>
    <phoneticPr fontId="9"/>
  </si>
  <si>
    <t>取引基本表（生産者価格表）</t>
    <phoneticPr fontId="9"/>
  </si>
  <si>
    <t>域内自給率</t>
    <rPh sb="0" eb="2">
      <t>イキナイ</t>
    </rPh>
    <phoneticPr fontId="9"/>
  </si>
  <si>
    <t>域際収支</t>
    <rPh sb="0" eb="1">
      <t>イキ</t>
    </rPh>
    <rPh sb="1" eb="2">
      <t>サイ</t>
    </rPh>
    <rPh sb="2" eb="4">
      <t>シュウシ</t>
    </rPh>
    <phoneticPr fontId="5"/>
  </si>
  <si>
    <t>01</t>
  </si>
  <si>
    <t>02</t>
  </si>
  <si>
    <t>03</t>
  </si>
  <si>
    <t>04</t>
  </si>
  <si>
    <t>05</t>
  </si>
  <si>
    <t>06</t>
  </si>
  <si>
    <t>07</t>
  </si>
  <si>
    <t>08</t>
  </si>
  <si>
    <t>09</t>
  </si>
  <si>
    <t>地域内需要合計</t>
    <rPh sb="0" eb="2">
      <t>チイキ</t>
    </rPh>
    <phoneticPr fontId="9"/>
  </si>
  <si>
    <t>域内自給率</t>
    <rPh sb="0" eb="2">
      <t>イキナイ</t>
    </rPh>
    <rPh sb="2" eb="5">
      <t>ジキュウリツ</t>
    </rPh>
    <phoneticPr fontId="5"/>
  </si>
  <si>
    <t>移輸出</t>
    <rPh sb="0" eb="1">
      <t>ウツリ</t>
    </rPh>
    <rPh sb="1" eb="3">
      <t>ユシュツ</t>
    </rPh>
    <phoneticPr fontId="5"/>
  </si>
  <si>
    <t>移輸入</t>
    <rPh sb="0" eb="1">
      <t>ウツリ</t>
    </rPh>
    <rPh sb="1" eb="3">
      <t>ユニュウ</t>
    </rPh>
    <phoneticPr fontId="5"/>
  </si>
  <si>
    <t>統合大分類（39部門）</t>
    <rPh sb="0" eb="2">
      <t>トウゴウ</t>
    </rPh>
    <rPh sb="2" eb="3">
      <t>ダイ</t>
    </rPh>
    <rPh sb="3" eb="5">
      <t>ブンルイ</t>
    </rPh>
    <phoneticPr fontId="5"/>
  </si>
  <si>
    <t>農業</t>
  </si>
  <si>
    <t>林業</t>
    <rPh sb="0" eb="2">
      <t>リンギョウ</t>
    </rPh>
    <phoneticPr fontId="2"/>
  </si>
  <si>
    <t>漁業</t>
    <rPh sb="0" eb="2">
      <t>ギョギョウ</t>
    </rPh>
    <phoneticPr fontId="2"/>
  </si>
  <si>
    <t>飲食料品</t>
  </si>
  <si>
    <t>プラスチック・ゴム製品</t>
    <rPh sb="9" eb="11">
      <t>セイヒン</t>
    </rPh>
    <phoneticPr fontId="9"/>
  </si>
  <si>
    <t>電子部品</t>
  </si>
  <si>
    <t>輸送機械</t>
  </si>
  <si>
    <t>電力・ガス・熱供給</t>
  </si>
  <si>
    <t>水道</t>
  </si>
  <si>
    <t>廃棄物処理</t>
  </si>
  <si>
    <t>商業</t>
  </si>
  <si>
    <t>運輸・郵便</t>
  </si>
  <si>
    <t>医療・福祉</t>
  </si>
  <si>
    <t>他に分類されない会員制団体</t>
    <rPh sb="0" eb="1">
      <t>ホカ</t>
    </rPh>
    <rPh sb="2" eb="4">
      <t>ブンルイ</t>
    </rPh>
    <rPh sb="8" eb="11">
      <t>カイインセイ</t>
    </rPh>
    <rPh sb="11" eb="13">
      <t>ダンタイ</t>
    </rPh>
    <phoneticPr fontId="9"/>
  </si>
  <si>
    <t>事務用品</t>
  </si>
  <si>
    <t>分類不明</t>
  </si>
  <si>
    <t>域内総固定資本形成（公的）</t>
    <rPh sb="0" eb="1">
      <t>イキ</t>
    </rPh>
    <phoneticPr fontId="5"/>
  </si>
  <si>
    <t>域内総固定資本形成（民間）</t>
    <rPh sb="0" eb="1">
      <t>イキ</t>
    </rPh>
    <phoneticPr fontId="5"/>
  </si>
  <si>
    <t>域内最終需要計</t>
    <rPh sb="0" eb="1">
      <t>イキ</t>
    </rPh>
    <phoneticPr fontId="5"/>
  </si>
  <si>
    <t>域内需要合計</t>
    <rPh sb="0" eb="1">
      <t>イキ</t>
    </rPh>
    <phoneticPr fontId="5"/>
  </si>
  <si>
    <t>移輸出</t>
    <rPh sb="1" eb="2">
      <t>ユ</t>
    </rPh>
    <phoneticPr fontId="5"/>
  </si>
  <si>
    <t>（控除）移輸入</t>
    <rPh sb="5" eb="6">
      <t>ユ</t>
    </rPh>
    <phoneticPr fontId="5"/>
  </si>
  <si>
    <t>域内生産額</t>
    <rPh sb="0" eb="1">
      <t>イキ</t>
    </rPh>
    <phoneticPr fontId="5"/>
  </si>
  <si>
    <t>D=1-C</t>
    <phoneticPr fontId="5"/>
  </si>
  <si>
    <t>C=A-B</t>
    <phoneticPr fontId="5"/>
  </si>
  <si>
    <t>１</t>
    <phoneticPr fontId="5"/>
  </si>
  <si>
    <t>農業</t>
    <rPh sb="0" eb="2">
      <t>ノウギョウ</t>
    </rPh>
    <phoneticPr fontId="5"/>
  </si>
  <si>
    <t>2</t>
    <phoneticPr fontId="5"/>
  </si>
  <si>
    <t>林業</t>
    <rPh sb="0" eb="2">
      <t>リンギョウ</t>
    </rPh>
    <phoneticPr fontId="5"/>
  </si>
  <si>
    <t>3</t>
    <phoneticPr fontId="5"/>
  </si>
  <si>
    <t>4</t>
    <phoneticPr fontId="5"/>
  </si>
  <si>
    <t>5</t>
    <phoneticPr fontId="5"/>
  </si>
  <si>
    <t>6</t>
    <phoneticPr fontId="5"/>
  </si>
  <si>
    <t>7</t>
    <phoneticPr fontId="5"/>
  </si>
  <si>
    <t>8</t>
    <phoneticPr fontId="5"/>
  </si>
  <si>
    <t>9</t>
    <phoneticPr fontId="5"/>
  </si>
  <si>
    <t>10</t>
    <phoneticPr fontId="5"/>
  </si>
  <si>
    <t>プラスチック・ゴム</t>
    <phoneticPr fontId="5"/>
  </si>
  <si>
    <t>11</t>
    <phoneticPr fontId="5"/>
  </si>
  <si>
    <t>12</t>
    <phoneticPr fontId="5"/>
  </si>
  <si>
    <t>13</t>
    <phoneticPr fontId="5"/>
  </si>
  <si>
    <t>14</t>
    <phoneticPr fontId="5"/>
  </si>
  <si>
    <t>15</t>
    <phoneticPr fontId="5"/>
  </si>
  <si>
    <t>16</t>
    <phoneticPr fontId="5"/>
  </si>
  <si>
    <t>17</t>
    <phoneticPr fontId="5"/>
  </si>
  <si>
    <t>18</t>
    <phoneticPr fontId="5"/>
  </si>
  <si>
    <t>19</t>
    <phoneticPr fontId="5"/>
  </si>
  <si>
    <t>20</t>
    <phoneticPr fontId="5"/>
  </si>
  <si>
    <t>情報・通信機器</t>
  </si>
  <si>
    <t>21</t>
    <phoneticPr fontId="5"/>
  </si>
  <si>
    <t>22</t>
    <phoneticPr fontId="5"/>
  </si>
  <si>
    <t>23</t>
    <phoneticPr fontId="5"/>
  </si>
  <si>
    <t>24</t>
    <phoneticPr fontId="5"/>
  </si>
  <si>
    <t>25</t>
    <phoneticPr fontId="5"/>
  </si>
  <si>
    <t>26</t>
    <phoneticPr fontId="5"/>
  </si>
  <si>
    <t>27</t>
    <phoneticPr fontId="5"/>
  </si>
  <si>
    <t>28</t>
    <phoneticPr fontId="5"/>
  </si>
  <si>
    <t>29</t>
    <phoneticPr fontId="5"/>
  </si>
  <si>
    <t>30</t>
    <phoneticPr fontId="5"/>
  </si>
  <si>
    <t>運輸、郵便</t>
    <rPh sb="3" eb="5">
      <t>ユウビン</t>
    </rPh>
    <phoneticPr fontId="5"/>
  </si>
  <si>
    <t>31</t>
    <phoneticPr fontId="5"/>
  </si>
  <si>
    <t>32</t>
    <phoneticPr fontId="5"/>
  </si>
  <si>
    <t>33</t>
    <phoneticPr fontId="5"/>
  </si>
  <si>
    <t>34</t>
    <phoneticPr fontId="5"/>
  </si>
  <si>
    <t>医療・福祉</t>
    <rPh sb="3" eb="5">
      <t>フクシ</t>
    </rPh>
    <phoneticPr fontId="5"/>
  </si>
  <si>
    <t>35</t>
    <phoneticPr fontId="5"/>
  </si>
  <si>
    <t>その他の非営利団体サービス</t>
    <rPh sb="2" eb="3">
      <t>タ</t>
    </rPh>
    <rPh sb="4" eb="7">
      <t>ヒエイリ</t>
    </rPh>
    <rPh sb="7" eb="9">
      <t>ダンタイ</t>
    </rPh>
    <phoneticPr fontId="5"/>
  </si>
  <si>
    <t>36</t>
    <phoneticPr fontId="5"/>
  </si>
  <si>
    <t>(出所）兵庫県立大学地域経済指標研究会(2023)</t>
    <rPh sb="1" eb="3">
      <t>シュッショ</t>
    </rPh>
    <rPh sb="4" eb="6">
      <t>ヒョウゴ</t>
    </rPh>
    <rPh sb="6" eb="8">
      <t>ケンリツ</t>
    </rPh>
    <rPh sb="8" eb="10">
      <t>ダイガク</t>
    </rPh>
    <rPh sb="10" eb="12">
      <t>チイキ</t>
    </rPh>
    <rPh sb="12" eb="14">
      <t>ケイザイ</t>
    </rPh>
    <rPh sb="14" eb="16">
      <t>シヒョウ</t>
    </rPh>
    <rPh sb="16" eb="19">
      <t>ケンキュウカイ</t>
    </rPh>
    <phoneticPr fontId="5"/>
  </si>
  <si>
    <r>
      <t>逆行列係数　〔I-(I-M)A〕</t>
    </r>
    <r>
      <rPr>
        <vertAlign val="superscript"/>
        <sz val="10"/>
        <rFont val="ＭＳ Ｐゴシック"/>
        <family val="3"/>
        <charset val="128"/>
      </rPr>
      <t>-1</t>
    </r>
    <r>
      <rPr>
        <sz val="10"/>
        <rFont val="ＭＳ Ｐゴシック"/>
        <family val="3"/>
        <charset val="128"/>
      </rPr>
      <t>型</t>
    </r>
    <phoneticPr fontId="5"/>
  </si>
  <si>
    <t>2015年尼崎市産業連関表</t>
  </si>
  <si>
    <t>平成27年市町雇用表(兵庫県雇用表調整後）</t>
    <rPh sb="5" eb="7">
      <t>シチョウ</t>
    </rPh>
    <rPh sb="7" eb="9">
      <t>コヨウ</t>
    </rPh>
    <rPh sb="9" eb="10">
      <t>ヒョウ</t>
    </rPh>
    <rPh sb="11" eb="14">
      <t>ヒョウゴケン</t>
    </rPh>
    <rPh sb="14" eb="16">
      <t>コヨウ</t>
    </rPh>
    <rPh sb="16" eb="17">
      <t>ヒョウ</t>
    </rPh>
    <rPh sb="17" eb="19">
      <t>チョウセイ</t>
    </rPh>
    <rPh sb="19" eb="20">
      <t>ゴ</t>
    </rPh>
    <phoneticPr fontId="5"/>
  </si>
  <si>
    <t>（単位：人）</t>
    <rPh sb="1" eb="3">
      <t>タンイ</t>
    </rPh>
    <rPh sb="4" eb="5">
      <t>ニン</t>
    </rPh>
    <phoneticPr fontId="5"/>
  </si>
  <si>
    <t>統合大分類（39部門）</t>
    <rPh sb="0" eb="2">
      <t>トウゴウ</t>
    </rPh>
    <rPh sb="2" eb="5">
      <t>ダイブンルイ</t>
    </rPh>
    <rPh sb="8" eb="10">
      <t>ブモン</t>
    </rPh>
    <phoneticPr fontId="5"/>
  </si>
  <si>
    <t>兵庫県</t>
    <rPh sb="0" eb="3">
      <t>ヒョウゴケン</t>
    </rPh>
    <phoneticPr fontId="5"/>
  </si>
  <si>
    <t>姫路市</t>
    <rPh sb="0" eb="3">
      <t>ヒメジシ</t>
    </rPh>
    <phoneticPr fontId="5"/>
  </si>
  <si>
    <t>尼崎市</t>
    <rPh sb="0" eb="3">
      <t>アマガサキシ</t>
    </rPh>
    <phoneticPr fontId="5"/>
  </si>
  <si>
    <t>明石市</t>
    <rPh sb="0" eb="3">
      <t>アカシシ</t>
    </rPh>
    <phoneticPr fontId="5"/>
  </si>
  <si>
    <t>西宮市</t>
    <rPh sb="0" eb="3">
      <t>ニシノミヤシ</t>
    </rPh>
    <phoneticPr fontId="5"/>
  </si>
  <si>
    <t>洲本市</t>
    <rPh sb="0" eb="3">
      <t>スモトシ</t>
    </rPh>
    <phoneticPr fontId="5"/>
  </si>
  <si>
    <t>芦屋市</t>
    <rPh sb="0" eb="3">
      <t>アシヤシ</t>
    </rPh>
    <phoneticPr fontId="5"/>
  </si>
  <si>
    <t>伊丹市</t>
    <rPh sb="0" eb="3">
      <t>イタミシ</t>
    </rPh>
    <phoneticPr fontId="5"/>
  </si>
  <si>
    <t>相生市</t>
    <rPh sb="0" eb="3">
      <t>アイオイシ</t>
    </rPh>
    <phoneticPr fontId="5"/>
  </si>
  <si>
    <t>豊岡市</t>
    <rPh sb="0" eb="3">
      <t>トヨオカシ</t>
    </rPh>
    <phoneticPr fontId="5"/>
  </si>
  <si>
    <t>加古川市</t>
    <rPh sb="0" eb="4">
      <t>カコガワシ</t>
    </rPh>
    <phoneticPr fontId="5"/>
  </si>
  <si>
    <t>赤穂市</t>
    <rPh sb="0" eb="3">
      <t>アコウシ</t>
    </rPh>
    <phoneticPr fontId="5"/>
  </si>
  <si>
    <t>西脇市</t>
    <rPh sb="0" eb="3">
      <t>ニシワキシ</t>
    </rPh>
    <phoneticPr fontId="5"/>
  </si>
  <si>
    <t>宝塚市</t>
    <rPh sb="0" eb="3">
      <t>タカラヅカシ</t>
    </rPh>
    <phoneticPr fontId="5"/>
  </si>
  <si>
    <t>三木市</t>
    <rPh sb="0" eb="3">
      <t>ミキシ</t>
    </rPh>
    <phoneticPr fontId="5"/>
  </si>
  <si>
    <t>高砂市</t>
    <rPh sb="0" eb="3">
      <t>タカサゴシ</t>
    </rPh>
    <phoneticPr fontId="5"/>
  </si>
  <si>
    <t>川西市</t>
    <rPh sb="0" eb="3">
      <t>カワニシシ</t>
    </rPh>
    <phoneticPr fontId="5"/>
  </si>
  <si>
    <t>小野市</t>
    <rPh sb="0" eb="3">
      <t>オノシ</t>
    </rPh>
    <phoneticPr fontId="5"/>
  </si>
  <si>
    <t>三田市</t>
    <rPh sb="0" eb="3">
      <t>サンダシ</t>
    </rPh>
    <phoneticPr fontId="5"/>
  </si>
  <si>
    <t>加西市</t>
    <rPh sb="0" eb="2">
      <t>カサイ</t>
    </rPh>
    <rPh sb="2" eb="3">
      <t>シ</t>
    </rPh>
    <phoneticPr fontId="5"/>
  </si>
  <si>
    <t>篠山市</t>
    <rPh sb="0" eb="3">
      <t>ササヤマシ</t>
    </rPh>
    <phoneticPr fontId="5"/>
  </si>
  <si>
    <t>養父市</t>
    <rPh sb="0" eb="3">
      <t>ヤブシ</t>
    </rPh>
    <phoneticPr fontId="5"/>
  </si>
  <si>
    <t>丹波市</t>
    <rPh sb="0" eb="3">
      <t>タンバシ</t>
    </rPh>
    <phoneticPr fontId="5"/>
  </si>
  <si>
    <t>南あわじ市</t>
    <rPh sb="0" eb="1">
      <t>ミナミ</t>
    </rPh>
    <rPh sb="4" eb="5">
      <t>シ</t>
    </rPh>
    <phoneticPr fontId="5"/>
  </si>
  <si>
    <t>朝来市</t>
    <rPh sb="0" eb="1">
      <t>アサ</t>
    </rPh>
    <rPh sb="1" eb="2">
      <t>ク</t>
    </rPh>
    <rPh sb="2" eb="3">
      <t>シ</t>
    </rPh>
    <phoneticPr fontId="5"/>
  </si>
  <si>
    <t>淡路市</t>
    <rPh sb="0" eb="3">
      <t>アワジシ</t>
    </rPh>
    <phoneticPr fontId="5"/>
  </si>
  <si>
    <t>宍粟市</t>
    <rPh sb="0" eb="2">
      <t>シソウ</t>
    </rPh>
    <rPh sb="2" eb="3">
      <t>シ</t>
    </rPh>
    <phoneticPr fontId="5"/>
  </si>
  <si>
    <t>加東市</t>
    <rPh sb="0" eb="2">
      <t>カトウ</t>
    </rPh>
    <rPh sb="2" eb="3">
      <t>シ</t>
    </rPh>
    <phoneticPr fontId="5"/>
  </si>
  <si>
    <t>たつの市</t>
    <rPh sb="3" eb="4">
      <t>シ</t>
    </rPh>
    <phoneticPr fontId="5"/>
  </si>
  <si>
    <t>猪名川町</t>
    <rPh sb="0" eb="3">
      <t>イナガワ</t>
    </rPh>
    <rPh sb="3" eb="4">
      <t>チョウ</t>
    </rPh>
    <phoneticPr fontId="5"/>
  </si>
  <si>
    <t>多可町</t>
    <rPh sb="0" eb="2">
      <t>タカ</t>
    </rPh>
    <rPh sb="2" eb="3">
      <t>チョウ</t>
    </rPh>
    <phoneticPr fontId="5"/>
  </si>
  <si>
    <t>稲美町</t>
    <rPh sb="0" eb="2">
      <t>イナミ</t>
    </rPh>
    <rPh sb="2" eb="3">
      <t>チョウ</t>
    </rPh>
    <phoneticPr fontId="5"/>
  </si>
  <si>
    <t>播磨町</t>
    <rPh sb="0" eb="2">
      <t>ハリマ</t>
    </rPh>
    <rPh sb="2" eb="3">
      <t>チョウ</t>
    </rPh>
    <phoneticPr fontId="5"/>
  </si>
  <si>
    <t>市川町</t>
    <rPh sb="0" eb="2">
      <t>イチカワ</t>
    </rPh>
    <rPh sb="2" eb="3">
      <t>チョウ</t>
    </rPh>
    <phoneticPr fontId="5"/>
  </si>
  <si>
    <t>福崎町</t>
    <rPh sb="0" eb="2">
      <t>フクサキ</t>
    </rPh>
    <rPh sb="2" eb="3">
      <t>チョウ</t>
    </rPh>
    <phoneticPr fontId="5"/>
  </si>
  <si>
    <t>神河町</t>
    <rPh sb="0" eb="1">
      <t>カミ</t>
    </rPh>
    <rPh sb="1" eb="2">
      <t>カワ</t>
    </rPh>
    <rPh sb="2" eb="3">
      <t>チョウ</t>
    </rPh>
    <phoneticPr fontId="5"/>
  </si>
  <si>
    <t>太子町</t>
    <rPh sb="0" eb="2">
      <t>タイシ</t>
    </rPh>
    <rPh sb="2" eb="3">
      <t>チョウ</t>
    </rPh>
    <phoneticPr fontId="5"/>
  </si>
  <si>
    <t>上郡町</t>
    <rPh sb="0" eb="2">
      <t>カミゴオリ</t>
    </rPh>
    <rPh sb="2" eb="3">
      <t>チョウ</t>
    </rPh>
    <phoneticPr fontId="5"/>
  </si>
  <si>
    <t>佐用町</t>
    <rPh sb="0" eb="2">
      <t>サヨウ</t>
    </rPh>
    <rPh sb="2" eb="3">
      <t>チョウ</t>
    </rPh>
    <phoneticPr fontId="5"/>
  </si>
  <si>
    <t>香美町</t>
    <rPh sb="0" eb="2">
      <t>カミ</t>
    </rPh>
    <rPh sb="2" eb="3">
      <t>チョウ</t>
    </rPh>
    <phoneticPr fontId="5"/>
  </si>
  <si>
    <t>新温泉町</t>
    <rPh sb="0" eb="1">
      <t>シン</t>
    </rPh>
    <rPh sb="1" eb="4">
      <t>オンセンチョウ</t>
    </rPh>
    <phoneticPr fontId="5"/>
  </si>
  <si>
    <t>従業者数</t>
    <rPh sb="3" eb="4">
      <t>スウ</t>
    </rPh>
    <phoneticPr fontId="24"/>
  </si>
  <si>
    <t>農業</t>
    <rPh sb="0" eb="2">
      <t>ノウギョウ</t>
    </rPh>
    <phoneticPr fontId="21"/>
  </si>
  <si>
    <t>プラスチック・ゴム製品</t>
    <rPh sb="9" eb="11">
      <t>セイヒン</t>
    </rPh>
    <phoneticPr fontId="21"/>
  </si>
  <si>
    <t>運輸・郵便</t>
    <rPh sb="3" eb="5">
      <t>ユウビン</t>
    </rPh>
    <phoneticPr fontId="5"/>
  </si>
  <si>
    <t>他に分類されない会員制団体</t>
    <rPh sb="0" eb="1">
      <t>ホカ</t>
    </rPh>
    <rPh sb="2" eb="4">
      <t>ブンルイ</t>
    </rPh>
    <rPh sb="8" eb="11">
      <t>カイインセイ</t>
    </rPh>
    <rPh sb="11" eb="13">
      <t>ダンタイ</t>
    </rPh>
    <phoneticPr fontId="5"/>
  </si>
  <si>
    <t xml:space="preserve"> </t>
    <phoneticPr fontId="24"/>
  </si>
  <si>
    <t>合計</t>
    <rPh sb="0" eb="2">
      <t>ゴウケイ</t>
    </rPh>
    <phoneticPr fontId="21"/>
  </si>
  <si>
    <t>調整項目</t>
    <rPh sb="0" eb="2">
      <t>チョウセイ</t>
    </rPh>
    <rPh sb="2" eb="4">
      <t>コウモク</t>
    </rPh>
    <phoneticPr fontId="24"/>
  </si>
  <si>
    <t>平成27年市町雇用表</t>
    <rPh sb="5" eb="7">
      <t>シチョウ</t>
    </rPh>
    <rPh sb="7" eb="9">
      <t>コヨウ</t>
    </rPh>
    <rPh sb="9" eb="10">
      <t>ヒョウ</t>
    </rPh>
    <phoneticPr fontId="5"/>
  </si>
  <si>
    <t>有給役員・雇用者</t>
    <rPh sb="0" eb="2">
      <t>ユウキュウ</t>
    </rPh>
    <rPh sb="2" eb="4">
      <t>ヤクイン</t>
    </rPh>
    <rPh sb="5" eb="8">
      <t>コヨウシャ</t>
    </rPh>
    <phoneticPr fontId="5"/>
  </si>
  <si>
    <t>有給役員雇用者</t>
    <rPh sb="0" eb="2">
      <t>ユウキュウ</t>
    </rPh>
    <rPh sb="2" eb="4">
      <t>ヤクイン</t>
    </rPh>
    <rPh sb="6" eb="7">
      <t>シャ</t>
    </rPh>
    <phoneticPr fontId="24"/>
  </si>
  <si>
    <t>2015年兵庫県市町産業連関表</t>
    <rPh sb="4" eb="5">
      <t>ネン</t>
    </rPh>
    <rPh sb="5" eb="8">
      <t>ヒョウゴケン</t>
    </rPh>
    <rPh sb="8" eb="10">
      <t>シチョウ</t>
    </rPh>
    <rPh sb="10" eb="12">
      <t>サンギョウ</t>
    </rPh>
    <rPh sb="12" eb="15">
      <t>レンカンヒョウ</t>
    </rPh>
    <phoneticPr fontId="5"/>
  </si>
  <si>
    <t>地域内需要合計</t>
    <rPh sb="0" eb="2">
      <t>チイキ</t>
    </rPh>
    <phoneticPr fontId="5"/>
  </si>
  <si>
    <t>地域際収支</t>
    <rPh sb="0" eb="2">
      <t>チイキ</t>
    </rPh>
    <rPh sb="2" eb="3">
      <t>サイ</t>
    </rPh>
    <rPh sb="3" eb="5">
      <t>シュウシ</t>
    </rPh>
    <phoneticPr fontId="5"/>
  </si>
  <si>
    <t>地域内自給率</t>
    <rPh sb="0" eb="2">
      <t>チイキ</t>
    </rPh>
    <phoneticPr fontId="5"/>
  </si>
  <si>
    <t>2015年兵庫県市産業連関表</t>
    <rPh sb="4" eb="5">
      <t>ネン</t>
    </rPh>
    <rPh sb="5" eb="8">
      <t>ヒョウゴケン</t>
    </rPh>
    <rPh sb="8" eb="9">
      <t>シ</t>
    </rPh>
    <rPh sb="9" eb="11">
      <t>サンギョウ</t>
    </rPh>
    <phoneticPr fontId="5"/>
  </si>
  <si>
    <t>地域内生産額</t>
    <rPh sb="0" eb="2">
      <t>チイキ</t>
    </rPh>
    <phoneticPr fontId="5"/>
  </si>
  <si>
    <t>令和元年平均</t>
    <rPh sb="0" eb="2">
      <t>レイワ</t>
    </rPh>
    <rPh sb="2" eb="4">
      <t>ガンネン</t>
    </rPh>
    <rPh sb="4" eb="6">
      <t>ヘイキン</t>
    </rPh>
    <phoneticPr fontId="5"/>
  </si>
  <si>
    <t>令和２年平均</t>
    <rPh sb="0" eb="2">
      <t>レイワ</t>
    </rPh>
    <rPh sb="3" eb="4">
      <t>ネン</t>
    </rPh>
    <rPh sb="4" eb="6">
      <t>ヘイキン</t>
    </rPh>
    <phoneticPr fontId="5"/>
  </si>
  <si>
    <t>令和3年平均</t>
    <rPh sb="0" eb="2">
      <t>レイワ</t>
    </rPh>
    <rPh sb="3" eb="4">
      <t>ネン</t>
    </rPh>
    <rPh sb="4" eb="6">
      <t>ヘイキン</t>
    </rPh>
    <phoneticPr fontId="5"/>
  </si>
  <si>
    <t>令和4年平均</t>
    <rPh sb="0" eb="2">
      <t>レイワ</t>
    </rPh>
    <rPh sb="3" eb="4">
      <t>ネン</t>
    </rPh>
    <rPh sb="4" eb="6">
      <t>ヘイキン</t>
    </rPh>
    <phoneticPr fontId="5"/>
  </si>
  <si>
    <t>域内自給率</t>
    <rPh sb="0" eb="1">
      <t>イキ</t>
    </rPh>
    <rPh sb="1" eb="2">
      <t>ナイ</t>
    </rPh>
    <rPh sb="2" eb="5">
      <t>ジキュウリツ</t>
    </rPh>
    <phoneticPr fontId="5"/>
  </si>
  <si>
    <t>平均消費
性向
（R2_R4/近畿）</t>
    <rPh sb="15" eb="17">
      <t>キンキ</t>
    </rPh>
    <phoneticPr fontId="5"/>
  </si>
  <si>
    <t>・雇用者誘発数の基礎となる雇用係数は、「2015年兵庫県産業連関表・雇用表（39部門分類）」を使用</t>
    <rPh sb="24" eb="25">
      <t>ネン</t>
    </rPh>
    <rPh sb="25" eb="28">
      <t>ヒョウゴケン</t>
    </rPh>
    <rPh sb="28" eb="30">
      <t>サンギョウ</t>
    </rPh>
    <phoneticPr fontId="5"/>
  </si>
  <si>
    <t>・平均消費性向は家計調査年報近畿の値を使用し、波及効果の試算は2次波及まで</t>
    <phoneticPr fontId="5"/>
  </si>
  <si>
    <t>（単位：百万円）</t>
    <rPh sb="1" eb="3">
      <t>タンイ</t>
    </rPh>
    <rPh sb="4" eb="5">
      <t>ヒャク</t>
    </rPh>
    <rPh sb="5" eb="7">
      <t>マンエン</t>
    </rPh>
    <phoneticPr fontId="5"/>
  </si>
  <si>
    <t>　　　　　区分</t>
    <rPh sb="5" eb="7">
      <t>クブン</t>
    </rPh>
    <phoneticPr fontId="5"/>
  </si>
  <si>
    <t>市町名</t>
  </si>
  <si>
    <t>県計</t>
  </si>
  <si>
    <t>神戸市</t>
  </si>
  <si>
    <t>阪神南地域</t>
    <rPh sb="0" eb="2">
      <t>ハンシン</t>
    </rPh>
    <rPh sb="2" eb="3">
      <t>ミナミ</t>
    </rPh>
    <rPh sb="3" eb="5">
      <t>チイキ</t>
    </rPh>
    <phoneticPr fontId="5"/>
  </si>
  <si>
    <t>阪神北地域</t>
    <rPh sb="0" eb="2">
      <t>ハンシン</t>
    </rPh>
    <rPh sb="2" eb="3">
      <t>キタ</t>
    </rPh>
    <rPh sb="3" eb="5">
      <t>チイキ</t>
    </rPh>
    <phoneticPr fontId="5"/>
  </si>
  <si>
    <t>東播磨地域</t>
  </si>
  <si>
    <t>北播磨地域</t>
    <rPh sb="0" eb="1">
      <t>キタ</t>
    </rPh>
    <rPh sb="1" eb="3">
      <t>ハリマ</t>
    </rPh>
    <rPh sb="3" eb="5">
      <t>チイキ</t>
    </rPh>
    <phoneticPr fontId="5"/>
  </si>
  <si>
    <t>中播磨地域</t>
    <rPh sb="0" eb="1">
      <t>ナカ</t>
    </rPh>
    <rPh sb="1" eb="3">
      <t>ハリマ</t>
    </rPh>
    <rPh sb="3" eb="5">
      <t>チイキ</t>
    </rPh>
    <phoneticPr fontId="5"/>
  </si>
  <si>
    <t>西播磨地域</t>
    <rPh sb="0" eb="1">
      <t>ニシ</t>
    </rPh>
    <rPh sb="1" eb="3">
      <t>ハリマ</t>
    </rPh>
    <rPh sb="3" eb="5">
      <t>チイキ</t>
    </rPh>
    <phoneticPr fontId="5"/>
  </si>
  <si>
    <t>但馬地域</t>
  </si>
  <si>
    <t>丹波地域</t>
  </si>
  <si>
    <t>淡路地域</t>
  </si>
  <si>
    <t>阪神南地域</t>
    <rPh sb="2" eb="3">
      <t>ミナミ</t>
    </rPh>
    <phoneticPr fontId="5"/>
  </si>
  <si>
    <t>尼崎市</t>
  </si>
  <si>
    <t>西宮市</t>
  </si>
  <si>
    <t>芦屋市</t>
  </si>
  <si>
    <t>伊丹市</t>
  </si>
  <si>
    <t>宝塚市</t>
  </si>
  <si>
    <t>川西市</t>
  </si>
  <si>
    <t>三田市</t>
  </si>
  <si>
    <t>猪名川町</t>
  </si>
  <si>
    <t>明石市</t>
  </si>
  <si>
    <t>加古川市</t>
  </si>
  <si>
    <t>高砂市</t>
  </si>
  <si>
    <t>稲美町</t>
  </si>
  <si>
    <t>播磨町</t>
  </si>
  <si>
    <t>西脇市</t>
    <phoneticPr fontId="5"/>
  </si>
  <si>
    <t>三木市</t>
    <phoneticPr fontId="5"/>
  </si>
  <si>
    <t>小野市</t>
  </si>
  <si>
    <t>加西市</t>
  </si>
  <si>
    <t>中播磨地域</t>
    <rPh sb="0" eb="1">
      <t>ナカ</t>
    </rPh>
    <phoneticPr fontId="5"/>
  </si>
  <si>
    <t>市川町</t>
  </si>
  <si>
    <t>福崎町</t>
  </si>
  <si>
    <t>相生市</t>
  </si>
  <si>
    <t>赤穂市</t>
  </si>
  <si>
    <t>太子町</t>
  </si>
  <si>
    <t>上郡町</t>
  </si>
  <si>
    <t>佐用町</t>
    <phoneticPr fontId="5"/>
  </si>
  <si>
    <t>豊岡市</t>
    <phoneticPr fontId="5"/>
  </si>
  <si>
    <t>養父市</t>
    <rPh sb="2" eb="3">
      <t>シ</t>
    </rPh>
    <phoneticPr fontId="5"/>
  </si>
  <si>
    <t>朝来市</t>
    <rPh sb="0" eb="2">
      <t>アサゴ</t>
    </rPh>
    <rPh sb="2" eb="3">
      <t>シ</t>
    </rPh>
    <phoneticPr fontId="5"/>
  </si>
  <si>
    <t>新温泉町</t>
    <rPh sb="0" eb="1">
      <t>シン</t>
    </rPh>
    <rPh sb="1" eb="3">
      <t>オンセン</t>
    </rPh>
    <rPh sb="3" eb="4">
      <t>チョウ</t>
    </rPh>
    <phoneticPr fontId="5"/>
  </si>
  <si>
    <t>丹波篠山市</t>
    <rPh sb="0" eb="2">
      <t>タンバ</t>
    </rPh>
    <rPh sb="4" eb="5">
      <t>シ</t>
    </rPh>
    <phoneticPr fontId="25"/>
  </si>
  <si>
    <t>丹波市</t>
    <rPh sb="0" eb="2">
      <t>タンバ</t>
    </rPh>
    <rPh sb="2" eb="3">
      <t>シ</t>
    </rPh>
    <phoneticPr fontId="5"/>
  </si>
  <si>
    <t>洲本市</t>
    <phoneticPr fontId="5"/>
  </si>
  <si>
    <t>淡路市</t>
    <rPh sb="0" eb="2">
      <t>アワジ</t>
    </rPh>
    <rPh sb="2" eb="3">
      <t>シ</t>
    </rPh>
    <phoneticPr fontId="5"/>
  </si>
  <si>
    <t>市町内総生産（名目）</t>
    <rPh sb="0" eb="2">
      <t>シチョウ</t>
    </rPh>
    <rPh sb="2" eb="3">
      <t>ナイ</t>
    </rPh>
    <rPh sb="3" eb="4">
      <t>ソウ</t>
    </rPh>
    <rPh sb="7" eb="9">
      <t>メイモク</t>
    </rPh>
    <phoneticPr fontId="5"/>
  </si>
  <si>
    <t>令和元年度</t>
    <rPh sb="0" eb="2">
      <t>レイワ</t>
    </rPh>
    <rPh sb="2" eb="5">
      <t>ガンネンド</t>
    </rPh>
    <phoneticPr fontId="5"/>
  </si>
  <si>
    <t>令和2年度</t>
    <rPh sb="0" eb="2">
      <t>レイワ</t>
    </rPh>
    <rPh sb="3" eb="5">
      <t>ネンド</t>
    </rPh>
    <phoneticPr fontId="5"/>
  </si>
  <si>
    <t>2019市町ＧＤＰ（名目値）</t>
    <rPh sb="4" eb="6">
      <t>シチョウ</t>
    </rPh>
    <rPh sb="10" eb="13">
      <t>メイモクチ</t>
    </rPh>
    <phoneticPr fontId="5"/>
  </si>
  <si>
    <t>(出所）兵庫県統計課「市町民経済計算」</t>
    <rPh sb="1" eb="3">
      <t>シュッショ</t>
    </rPh>
    <rPh sb="4" eb="7">
      <t>ヒョウゴケン</t>
    </rPh>
    <rPh sb="7" eb="9">
      <t>トウケイ</t>
    </rPh>
    <rPh sb="9" eb="10">
      <t>カ</t>
    </rPh>
    <rPh sb="11" eb="12">
      <t>シ</t>
    </rPh>
    <rPh sb="12" eb="14">
      <t>チョウミン</t>
    </rPh>
    <rPh sb="14" eb="16">
      <t>ケイザイ</t>
    </rPh>
    <rPh sb="16" eb="18">
      <t>ケイサン</t>
    </rPh>
    <phoneticPr fontId="5"/>
  </si>
  <si>
    <t xml:space="preserve"> </t>
    <phoneticPr fontId="5"/>
  </si>
  <si>
    <t>2015年養父市産業連関表</t>
  </si>
  <si>
    <t>雇用者報酬転換比率</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</si>
</sst>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
    <numFmt numFmtId="176" formatCode="0.000000"/>
    <numFmt numFmtId="177" formatCode="0_ "/>
    <numFmt numFmtId="178" formatCode="#,##0.000_ ;[Red]\-#,##0.000\ "/>
    <numFmt numFmtId="179" formatCode="0_);[Red]\(0\)"/>
    <numFmt numFmtId="180" formatCode="#,##0.00_ ;[Red]\-#,##0.00\ "/>
    <numFmt numFmtId="181" formatCode="0.00_);[Red]\(0.00\)"/>
    <numFmt numFmtId="182" formatCode="#,##0_ ;[Red]\-#,##0\ "/>
    <numFmt numFmtId="183" formatCode="0.000000_);[Red]\(0.000000\)"/>
    <numFmt numFmtId="184" formatCode="#,##0.000000_ ;[Red]\-#,##0.000000\ "/>
    <numFmt numFmtId="185" formatCode="0.000000_ ;[Red]\-0.000000\ "/>
    <numFmt numFmtId="186" formatCode="0.000_);[Red]\(0.000\)"/>
    <numFmt numFmtId="187" formatCode="0_ ;[Red]\-0\ "/>
    <numFmt numFmtId="188" formatCode="#,##0.0;[Red]\-#,##0.0"/>
    <numFmt numFmtId="189" formatCode="#,##0.000;[Red]\-#,##0.000"/>
    <numFmt numFmtId="190" formatCode="#,##0.000000;[Red]\-#,##0.000000"/>
    <numFmt numFmtId="191" formatCode="#,##0.00000;[Red]\-#,##0.00000"/>
    <numFmt numFmtId="192" formatCode="#,##0.0;&quot;▲ &quot;#,##0.0"/>
    <numFmt numFmtId="193" formatCode="#,##0;&quot;▲ &quot;#,##0"/>
    <numFmt numFmtId="194" formatCode="0.00000"/>
    <numFmt numFmtId="195" formatCode="0.0_);[Red]\(0.0\)"/>
    <numFmt numFmtId="196" formatCode="0;&quot;▲ &quot;0"/>
  </numFmts>
  <fonts count="28" x14ac:knownFonts="1">
    <font>
      <sz val="11"/>
      <name val="ＭＳ Ｐゴシック"/>
      <family val="3"/>
      <charset val="128"/>
    </font>
    <font>
      <sz val="11"/>
      <name val="ＭＳ Ｐゴシック"/>
      <family val="3"/>
      <charset val="128"/>
    </font>
    <font>
      <u/>
      <sz val="11"/>
      <color indexed="12"/>
      <name val="ＭＳ Ｐゴシック"/>
      <family val="3"/>
      <charset val="128"/>
    </font>
    <font>
      <u/>
      <sz val="11"/>
      <color indexed="36"/>
      <name val="ＭＳ Ｐゴシック"/>
      <family val="3"/>
      <charset val="128"/>
    </font>
    <font>
      <sz val="14"/>
      <name val="ＭＳ Ｐゴシック"/>
      <family val="3"/>
      <charset val="128"/>
    </font>
    <font>
      <sz val="6"/>
      <name val="ＭＳ Ｐゴシック"/>
      <family val="3"/>
      <charset val="128"/>
    </font>
    <font>
      <sz val="10"/>
      <name val="ＭＳ Ｐゴシック"/>
      <family val="3"/>
      <charset val="128"/>
    </font>
    <font>
      <sz val="9"/>
      <name val="ＭＳ Ｐゴシック"/>
      <family val="3"/>
      <charset val="128"/>
    </font>
    <font>
      <vertAlign val="superscript"/>
      <sz val="11"/>
      <name val="ＭＳ Ｐゴシック"/>
      <family val="3"/>
      <charset val="128"/>
    </font>
    <font>
      <b/>
      <sz val="11"/>
      <name val="ＭＳ Ｐゴシック"/>
      <family val="3"/>
      <charset val="128"/>
    </font>
    <font>
      <b/>
      <sz val="12"/>
      <color indexed="8"/>
      <name val="ＭＳ 明朝"/>
      <family val="1"/>
      <charset val="128"/>
    </font>
    <font>
      <sz val="10.5"/>
      <color indexed="8"/>
      <name val="ＭＳ 明朝"/>
      <family val="1"/>
      <charset val="128"/>
    </font>
    <font>
      <sz val="10.5"/>
      <color indexed="8"/>
      <name val="Century"/>
      <family val="1"/>
    </font>
    <font>
      <b/>
      <sz val="10.5"/>
      <color indexed="8"/>
      <name val="ＭＳ 明朝"/>
      <family val="1"/>
      <charset val="128"/>
    </font>
    <font>
      <sz val="10.5"/>
      <color indexed="8"/>
      <name val="ＭＳ Ｐ明朝"/>
      <family val="1"/>
      <charset val="128"/>
    </font>
    <font>
      <sz val="10"/>
      <color indexed="8"/>
      <name val="ＭＳ 明朝"/>
      <family val="1"/>
      <charset val="128"/>
    </font>
    <font>
      <b/>
      <sz val="10"/>
      <name val="ＭＳ Ｐゴシック"/>
      <family val="3"/>
      <charset val="128"/>
    </font>
    <font>
      <sz val="8"/>
      <name val="ＭＳ Ｐゴシック"/>
      <family val="3"/>
      <charset val="128"/>
    </font>
    <font>
      <sz val="11"/>
      <name val="ＭＳ Ｐゴシック"/>
      <family val="3"/>
      <charset val="128"/>
    </font>
    <font>
      <sz val="10.5"/>
      <name val="ＭＳ Ｐゴシック"/>
      <family val="3"/>
      <charset val="128"/>
      <scheme val="minor"/>
    </font>
    <font>
      <vertAlign val="superscrip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6"/>
      <name val="ＭＳ Ｐゴシック"/>
      <family val="2"/>
      <charset val="128"/>
      <scheme val="minor"/>
    </font>
    <font>
      <sz val="6"/>
      <name val="ＭＳ Ｐ明朝"/>
      <family val="1"/>
      <charset val="128"/>
    </font>
    <font>
      <sz val="11"/>
      <color indexed="8"/>
      <name val="ＭＳ Ｐゴシック"/>
      <family val="3"/>
      <charset val="128"/>
    </font>
    <font>
      <b/>
      <sz val="11"/>
      <color indexed="8"/>
      <name val="ＭＳ Ｐゴシック"/>
      <family val="3"/>
      <charset val="128"/>
    </font>
  </fonts>
  <fills count="14">
    <fill>
      <patternFill patternType="none"/>
    </fill>
    <fill>
      <patternFill patternType="gray125"/>
    </fill>
    <fill>
      <patternFill patternType="solid">
        <fgColor indexed="42"/>
        <bgColor indexed="64"/>
      </patternFill>
    </fill>
    <fill>
      <patternFill patternType="solid">
        <fgColor indexed="9"/>
        <bgColor indexed="64"/>
      </patternFill>
    </fill>
    <fill>
      <patternFill patternType="solid">
        <fgColor indexed="43"/>
        <bgColor indexed="64"/>
      </patternFill>
    </fill>
    <fill>
      <patternFill patternType="solid">
        <fgColor indexed="13"/>
        <bgColor indexed="64"/>
      </patternFill>
    </fill>
    <fill>
      <patternFill patternType="solid">
        <fgColor theme="0"/>
        <bgColor indexed="64"/>
      </patternFill>
    </fill>
    <fill>
      <patternFill patternType="solid">
        <fgColor rgb="FFFFFF99"/>
        <bgColor indexed="64"/>
      </patternFill>
    </fill>
    <fill>
      <patternFill patternType="solid">
        <fgColor rgb="FFCCFFCC"/>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9" tint="0.59999389629810485"/>
        <bgColor indexed="64"/>
      </patternFill>
    </fill>
    <fill>
      <patternFill patternType="solid">
        <fgColor theme="8" tint="0.79998168889431442"/>
        <bgColor indexed="64"/>
      </patternFill>
    </fill>
  </fills>
  <borders count="16">
    <border>
      <left/>
      <right/>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s>
  <cellStyleXfs count="5">
    <xf numFmtId="0" fontId="0" fillId="0" borderId="0"/>
    <xf numFmtId="38" fontId="1" fillId="0" borderId="0" applyFont="0" applyFill="0" applyBorder="0" applyAlignment="0" applyProtection="0"/>
    <xf numFmtId="0" fontId="4" fillId="0" borderId="0"/>
    <xf numFmtId="0" fontId="23" fillId="0" borderId="0">
      <alignment vertical="center"/>
    </xf>
    <xf numFmtId="38" fontId="1" fillId="0" borderId="0" applyFont="0" applyFill="0" applyBorder="0" applyAlignment="0" applyProtection="0"/>
  </cellStyleXfs>
  <cellXfs count="464">
    <xf numFmtId="0" fontId="0" fillId="0" borderId="0" xfId="0"/>
    <xf numFmtId="49" fontId="6" fillId="0" borderId="0" xfId="0" applyNumberFormat="1" applyFont="1"/>
    <xf numFmtId="49" fontId="7" fillId="0" borderId="1" xfId="0" applyNumberFormat="1" applyFont="1" applyBorder="1"/>
    <xf numFmtId="0" fontId="7" fillId="0" borderId="0" xfId="0" applyFont="1"/>
    <xf numFmtId="49" fontId="7" fillId="0" borderId="4" xfId="0" applyNumberFormat="1" applyFont="1" applyBorder="1"/>
    <xf numFmtId="0" fontId="7" fillId="0" borderId="9" xfId="0" applyFont="1" applyBorder="1"/>
    <xf numFmtId="49" fontId="7" fillId="0" borderId="10" xfId="0" applyNumberFormat="1" applyFont="1" applyBorder="1"/>
    <xf numFmtId="0" fontId="7" fillId="0" borderId="12" xfId="0" applyFont="1" applyBorder="1"/>
    <xf numFmtId="0" fontId="7" fillId="0" borderId="2" xfId="0" applyFont="1" applyBorder="1"/>
    <xf numFmtId="0" fontId="7" fillId="0" borderId="6" xfId="0" applyFont="1" applyBorder="1"/>
    <xf numFmtId="0" fontId="7" fillId="0" borderId="3" xfId="0" applyFont="1" applyBorder="1"/>
    <xf numFmtId="49" fontId="7" fillId="0" borderId="5" xfId="0" applyNumberFormat="1" applyFont="1" applyBorder="1"/>
    <xf numFmtId="0" fontId="7" fillId="0" borderId="7" xfId="0" applyFont="1" applyBorder="1"/>
    <xf numFmtId="0" fontId="7" fillId="0" borderId="11" xfId="0" applyFont="1" applyBorder="1"/>
    <xf numFmtId="0" fontId="7" fillId="0" borderId="15" xfId="0" applyFont="1" applyBorder="1"/>
    <xf numFmtId="0" fontId="9" fillId="0" borderId="0" xfId="0" applyFont="1"/>
    <xf numFmtId="0" fontId="0" fillId="0" borderId="1" xfId="0" applyBorder="1"/>
    <xf numFmtId="0" fontId="0" fillId="0" borderId="3" xfId="0" applyBorder="1"/>
    <xf numFmtId="0" fontId="0" fillId="0" borderId="4" xfId="0" applyBorder="1"/>
    <xf numFmtId="0" fontId="0" fillId="0" borderId="5" xfId="0" applyBorder="1"/>
    <xf numFmtId="0" fontId="0" fillId="0" borderId="7" xfId="0" applyBorder="1"/>
    <xf numFmtId="0" fontId="0" fillId="0" borderId="8" xfId="0" applyBorder="1"/>
    <xf numFmtId="0" fontId="6" fillId="2" borderId="14" xfId="0" applyFont="1" applyFill="1" applyBorder="1" applyAlignment="1">
      <alignment vertical="top" wrapText="1"/>
    </xf>
    <xf numFmtId="0" fontId="0" fillId="2" borderId="0" xfId="0" applyFill="1" applyAlignment="1">
      <alignment vertical="center"/>
    </xf>
    <xf numFmtId="0" fontId="0" fillId="0" borderId="10" xfId="0" applyBorder="1"/>
    <xf numFmtId="0" fontId="0" fillId="0" borderId="14" xfId="0" applyBorder="1"/>
    <xf numFmtId="0" fontId="7" fillId="3" borderId="0" xfId="0" applyFont="1" applyFill="1"/>
    <xf numFmtId="0" fontId="0" fillId="4" borderId="14" xfId="0" applyFill="1" applyBorder="1"/>
    <xf numFmtId="0" fontId="0" fillId="4" borderId="5" xfId="0" applyFill="1" applyBorder="1"/>
    <xf numFmtId="0" fontId="10" fillId="0" borderId="0" xfId="0" applyFont="1" applyAlignment="1">
      <alignment horizontal="left"/>
    </xf>
    <xf numFmtId="0" fontId="11" fillId="0" borderId="3" xfId="0" applyFont="1" applyBorder="1" applyAlignment="1">
      <alignment horizontal="left"/>
    </xf>
    <xf numFmtId="0" fontId="0" fillId="0" borderId="2" xfId="0" applyBorder="1"/>
    <xf numFmtId="0" fontId="12" fillId="0" borderId="0" xfId="0" applyFont="1" applyAlignment="1">
      <alignment horizontal="left"/>
    </xf>
    <xf numFmtId="0" fontId="0" fillId="0" borderId="9" xfId="0" applyBorder="1"/>
    <xf numFmtId="0" fontId="13" fillId="0" borderId="14" xfId="0" applyFont="1" applyBorder="1" applyAlignment="1">
      <alignment horizontal="left"/>
    </xf>
    <xf numFmtId="0" fontId="11" fillId="0" borderId="0" xfId="0" applyFont="1" applyAlignment="1">
      <alignment horizontal="left"/>
    </xf>
    <xf numFmtId="0" fontId="11" fillId="0" borderId="0" xfId="0" applyFont="1" applyAlignment="1">
      <alignment vertical="top"/>
    </xf>
    <xf numFmtId="0" fontId="12" fillId="0" borderId="0" xfId="0" applyFont="1" applyAlignment="1">
      <alignment vertical="top"/>
    </xf>
    <xf numFmtId="0" fontId="13" fillId="0" borderId="14" xfId="0" applyFont="1" applyBorder="1"/>
    <xf numFmtId="0" fontId="14" fillId="0" borderId="0" xfId="0" applyFont="1" applyAlignment="1">
      <alignment vertical="top"/>
    </xf>
    <xf numFmtId="0" fontId="15" fillId="0" borderId="0" xfId="0" applyFont="1" applyAlignment="1">
      <alignment vertical="top"/>
    </xf>
    <xf numFmtId="0" fontId="12" fillId="0" borderId="7" xfId="0" applyFont="1" applyBorder="1" applyAlignment="1">
      <alignment horizontal="left"/>
    </xf>
    <xf numFmtId="0" fontId="0" fillId="0" borderId="6" xfId="0" applyBorder="1"/>
    <xf numFmtId="0" fontId="0" fillId="4" borderId="15" xfId="0" applyFill="1" applyBorder="1"/>
    <xf numFmtId="0" fontId="0" fillId="4" borderId="13" xfId="0" applyFill="1" applyBorder="1"/>
    <xf numFmtId="0" fontId="0" fillId="4" borderId="12" xfId="0" applyFill="1" applyBorder="1"/>
    <xf numFmtId="0" fontId="0" fillId="3" borderId="0" xfId="0" applyFill="1"/>
    <xf numFmtId="0" fontId="16" fillId="5" borderId="0" xfId="0" applyFont="1" applyFill="1"/>
    <xf numFmtId="0" fontId="6" fillId="0" borderId="0" xfId="0" applyFont="1"/>
    <xf numFmtId="0" fontId="1" fillId="0" borderId="0" xfId="0" applyFont="1"/>
    <xf numFmtId="0" fontId="16" fillId="0" borderId="1" xfId="0" applyFont="1" applyBorder="1"/>
    <xf numFmtId="0" fontId="6" fillId="0" borderId="3" xfId="0" applyFont="1" applyBorder="1"/>
    <xf numFmtId="0" fontId="6" fillId="2" borderId="1" xfId="0" applyFont="1" applyFill="1" applyBorder="1"/>
    <xf numFmtId="0" fontId="1" fillId="0" borderId="2" xfId="0" applyFont="1" applyBorder="1"/>
    <xf numFmtId="0" fontId="6" fillId="0" borderId="5" xfId="0" applyFont="1" applyBorder="1"/>
    <xf numFmtId="0" fontId="1" fillId="0" borderId="8" xfId="0" applyFont="1" applyBorder="1"/>
    <xf numFmtId="182" fontId="0" fillId="0" borderId="0" xfId="0" applyNumberFormat="1"/>
    <xf numFmtId="0" fontId="16" fillId="0" borderId="0" xfId="0" applyFont="1"/>
    <xf numFmtId="178" fontId="1" fillId="4" borderId="11" xfId="1" applyNumberFormat="1" applyFont="1" applyFill="1" applyBorder="1"/>
    <xf numFmtId="0" fontId="6" fillId="0" borderId="0" xfId="0" applyFont="1" applyAlignment="1">
      <alignment horizontal="left"/>
    </xf>
    <xf numFmtId="0" fontId="6" fillId="3" borderId="0" xfId="0" applyFont="1" applyFill="1"/>
    <xf numFmtId="177" fontId="9" fillId="0" borderId="0" xfId="0" applyNumberFormat="1" applyFont="1" applyAlignment="1">
      <alignment vertical="top"/>
    </xf>
    <xf numFmtId="0" fontId="7" fillId="0" borderId="0" xfId="0" applyFont="1" applyAlignment="1">
      <alignment vertical="top"/>
    </xf>
    <xf numFmtId="0" fontId="7" fillId="0" borderId="0" xfId="0" applyFont="1" applyAlignment="1">
      <alignment horizontal="centerContinuous"/>
    </xf>
    <xf numFmtId="0" fontId="17" fillId="0" borderId="0" xfId="0" applyFont="1"/>
    <xf numFmtId="0" fontId="7" fillId="0" borderId="15" xfId="0" applyFont="1" applyBorder="1" applyAlignment="1">
      <alignment horizontal="center" vertical="center"/>
    </xf>
    <xf numFmtId="0" fontId="7" fillId="0" borderId="13" xfId="0" applyFont="1" applyBorder="1" applyAlignment="1">
      <alignment horizontal="center" vertical="center" wrapText="1"/>
    </xf>
    <xf numFmtId="0" fontId="7" fillId="0" borderId="12" xfId="0" applyFont="1" applyBorder="1" applyAlignment="1">
      <alignment horizontal="center" vertical="center" wrapText="1"/>
    </xf>
    <xf numFmtId="0" fontId="7" fillId="4" borderId="13" xfId="0" applyFont="1" applyFill="1" applyBorder="1" applyAlignment="1">
      <alignment horizontal="center" vertical="center" wrapText="1"/>
    </xf>
    <xf numFmtId="0" fontId="7" fillId="0" borderId="15" xfId="0" applyFont="1" applyBorder="1" applyAlignment="1">
      <alignment horizontal="center" vertical="center" wrapText="1"/>
    </xf>
    <xf numFmtId="0" fontId="7" fillId="4" borderId="12" xfId="0" applyFont="1" applyFill="1" applyBorder="1" applyAlignment="1">
      <alignment horizontal="center" vertical="center" wrapText="1"/>
    </xf>
    <xf numFmtId="0" fontId="7" fillId="0" borderId="14" xfId="0" applyFont="1" applyBorder="1" applyAlignment="1">
      <alignment horizontal="center" vertical="center"/>
    </xf>
    <xf numFmtId="0" fontId="17" fillId="0" borderId="0" xfId="0" applyFont="1" applyAlignment="1">
      <alignment horizontal="center" vertical="center" wrapText="1"/>
    </xf>
    <xf numFmtId="0" fontId="17" fillId="0" borderId="9" xfId="0" applyFont="1" applyBorder="1" applyAlignment="1">
      <alignment horizontal="center" vertical="center" wrapText="1"/>
    </xf>
    <xf numFmtId="0" fontId="17" fillId="0" borderId="0" xfId="0" applyFont="1" applyAlignment="1">
      <alignment horizontal="center" vertical="center"/>
    </xf>
    <xf numFmtId="179" fontId="7" fillId="4" borderId="0" xfId="0" applyNumberFormat="1" applyFont="1" applyFill="1"/>
    <xf numFmtId="183" fontId="7" fillId="0" borderId="0" xfId="0" applyNumberFormat="1" applyFont="1"/>
    <xf numFmtId="181" fontId="7" fillId="0" borderId="0" xfId="0" applyNumberFormat="1" applyFont="1"/>
    <xf numFmtId="181" fontId="7" fillId="0" borderId="9" xfId="0" applyNumberFormat="1" applyFont="1" applyBorder="1"/>
    <xf numFmtId="186" fontId="7" fillId="2" borderId="0" xfId="0" applyNumberFormat="1" applyFont="1" applyFill="1" applyAlignment="1">
      <alignment horizontal="right" vertical="center"/>
    </xf>
    <xf numFmtId="181" fontId="7" fillId="2" borderId="0" xfId="0" applyNumberFormat="1" applyFont="1" applyFill="1" applyAlignment="1">
      <alignment horizontal="right" vertical="center"/>
    </xf>
    <xf numFmtId="185" fontId="7" fillId="0" borderId="0" xfId="0" applyNumberFormat="1" applyFont="1" applyAlignment="1">
      <alignment horizontal="right" vertical="center"/>
    </xf>
    <xf numFmtId="180" fontId="7" fillId="0" borderId="0" xfId="0" applyNumberFormat="1" applyFont="1" applyAlignment="1">
      <alignment horizontal="right" vertical="center"/>
    </xf>
    <xf numFmtId="181" fontId="7" fillId="0" borderId="0" xfId="0" applyNumberFormat="1" applyFont="1" applyAlignment="1">
      <alignment horizontal="right" vertical="center"/>
    </xf>
    <xf numFmtId="181" fontId="7" fillId="4" borderId="0" xfId="0" applyNumberFormat="1" applyFont="1" applyFill="1"/>
    <xf numFmtId="184" fontId="7" fillId="0" borderId="0" xfId="0" applyNumberFormat="1" applyFont="1"/>
    <xf numFmtId="180" fontId="7" fillId="4" borderId="9" xfId="0" applyNumberFormat="1" applyFont="1" applyFill="1" applyBorder="1"/>
    <xf numFmtId="176" fontId="7" fillId="0" borderId="14" xfId="0" applyNumberFormat="1" applyFont="1" applyBorder="1"/>
    <xf numFmtId="187" fontId="7" fillId="4" borderId="0" xfId="0" applyNumberFormat="1" applyFont="1" applyFill="1"/>
    <xf numFmtId="187" fontId="7" fillId="4" borderId="9" xfId="0" applyNumberFormat="1" applyFont="1" applyFill="1" applyBorder="1"/>
    <xf numFmtId="179" fontId="7" fillId="0" borderId="0" xfId="0" applyNumberFormat="1" applyFont="1"/>
    <xf numFmtId="181" fontId="7" fillId="0" borderId="13" xfId="0" applyNumberFormat="1" applyFont="1" applyBorder="1"/>
    <xf numFmtId="183" fontId="7" fillId="0" borderId="13" xfId="0" applyNumberFormat="1" applyFont="1" applyBorder="1"/>
    <xf numFmtId="181" fontId="7" fillId="0" borderId="12" xfId="0" applyNumberFormat="1" applyFont="1" applyBorder="1"/>
    <xf numFmtId="0" fontId="7" fillId="0" borderId="13" xfId="0" applyFont="1" applyBorder="1"/>
    <xf numFmtId="185" fontId="7" fillId="0" borderId="13" xfId="0" applyNumberFormat="1" applyFont="1" applyBorder="1" applyAlignment="1">
      <alignment horizontal="right" vertical="center"/>
    </xf>
    <xf numFmtId="180" fontId="7" fillId="0" borderId="13" xfId="0" applyNumberFormat="1" applyFont="1" applyBorder="1"/>
    <xf numFmtId="181" fontId="7" fillId="4" borderId="13" xfId="0" applyNumberFormat="1" applyFont="1" applyFill="1" applyBorder="1"/>
    <xf numFmtId="184" fontId="7" fillId="0" borderId="13" xfId="0" applyNumberFormat="1" applyFont="1" applyBorder="1"/>
    <xf numFmtId="180" fontId="7" fillId="4" borderId="12" xfId="0" applyNumberFormat="1" applyFont="1" applyFill="1" applyBorder="1"/>
    <xf numFmtId="176" fontId="7" fillId="0" borderId="15" xfId="0" applyNumberFormat="1" applyFont="1" applyBorder="1"/>
    <xf numFmtId="187" fontId="7" fillId="4" borderId="13" xfId="0" applyNumberFormat="1" applyFont="1" applyFill="1" applyBorder="1"/>
    <xf numFmtId="187" fontId="7" fillId="4" borderId="12" xfId="0" applyNumberFormat="1" applyFont="1" applyFill="1" applyBorder="1"/>
    <xf numFmtId="0" fontId="6" fillId="0" borderId="14" xfId="0" applyFont="1" applyBorder="1"/>
    <xf numFmtId="0" fontId="6" fillId="0" borderId="1" xfId="0" applyFont="1" applyBorder="1"/>
    <xf numFmtId="0" fontId="6" fillId="0" borderId="2" xfId="0" applyFont="1" applyBorder="1"/>
    <xf numFmtId="0" fontId="0" fillId="0" borderId="15" xfId="0" applyBorder="1"/>
    <xf numFmtId="190" fontId="7" fillId="0" borderId="0" xfId="1" applyNumberFormat="1" applyFont="1" applyBorder="1"/>
    <xf numFmtId="190" fontId="7" fillId="0" borderId="13" xfId="1" applyNumberFormat="1" applyFont="1" applyBorder="1"/>
    <xf numFmtId="180" fontId="7" fillId="0" borderId="13" xfId="0" applyNumberFormat="1" applyFont="1" applyBorder="1" applyAlignment="1">
      <alignment horizontal="right" vertical="center"/>
    </xf>
    <xf numFmtId="180" fontId="7" fillId="0" borderId="0" xfId="0" applyNumberFormat="1" applyFont="1"/>
    <xf numFmtId="180" fontId="7" fillId="0" borderId="9" xfId="0" applyNumberFormat="1" applyFont="1" applyBorder="1"/>
    <xf numFmtId="180" fontId="7" fillId="0" borderId="12" xfId="0" applyNumberFormat="1" applyFont="1" applyBorder="1"/>
    <xf numFmtId="0" fontId="6" fillId="2" borderId="2" xfId="0" applyFont="1" applyFill="1" applyBorder="1"/>
    <xf numFmtId="0" fontId="6" fillId="0" borderId="4" xfId="0" applyFont="1" applyBorder="1"/>
    <xf numFmtId="0" fontId="6" fillId="0" borderId="8" xfId="0" applyFont="1" applyBorder="1"/>
    <xf numFmtId="0" fontId="1" fillId="0" borderId="4" xfId="0" applyFont="1" applyBorder="1"/>
    <xf numFmtId="0" fontId="1" fillId="0" borderId="10" xfId="0" applyFont="1" applyBorder="1"/>
    <xf numFmtId="0" fontId="0" fillId="0" borderId="11" xfId="0" applyBorder="1"/>
    <xf numFmtId="38" fontId="1" fillId="2" borderId="3" xfId="1" applyFont="1" applyFill="1" applyBorder="1"/>
    <xf numFmtId="38" fontId="1" fillId="2" borderId="0" xfId="1" applyFont="1" applyFill="1" applyBorder="1"/>
    <xf numFmtId="38" fontId="1" fillId="2" borderId="7" xfId="1" applyFont="1" applyFill="1" applyBorder="1"/>
    <xf numFmtId="0" fontId="6" fillId="2" borderId="3" xfId="0" applyFont="1" applyFill="1" applyBorder="1"/>
    <xf numFmtId="0" fontId="7" fillId="2" borderId="1" xfId="0" applyFont="1" applyFill="1" applyBorder="1"/>
    <xf numFmtId="0" fontId="7" fillId="2" borderId="4" xfId="0" applyFont="1" applyFill="1" applyBorder="1"/>
    <xf numFmtId="0" fontId="7" fillId="2" borderId="3" xfId="0" applyFont="1" applyFill="1" applyBorder="1"/>
    <xf numFmtId="0" fontId="6" fillId="0" borderId="7" xfId="0" applyFont="1" applyBorder="1"/>
    <xf numFmtId="188" fontId="1" fillId="2" borderId="3" xfId="1" applyNumberFormat="1" applyFont="1" applyFill="1" applyBorder="1"/>
    <xf numFmtId="188" fontId="1" fillId="2" borderId="0" xfId="1" applyNumberFormat="1" applyFont="1" applyFill="1" applyBorder="1"/>
    <xf numFmtId="188" fontId="1" fillId="2" borderId="7" xfId="1" applyNumberFormat="1" applyFont="1" applyFill="1" applyBorder="1"/>
    <xf numFmtId="0" fontId="6" fillId="4" borderId="4" xfId="0" applyFont="1" applyFill="1" applyBorder="1"/>
    <xf numFmtId="0" fontId="6" fillId="4" borderId="10" xfId="0" applyFont="1" applyFill="1" applyBorder="1" applyAlignment="1">
      <alignment horizontal="center"/>
    </xf>
    <xf numFmtId="188" fontId="0" fillId="4" borderId="4" xfId="1" applyNumberFormat="1" applyFont="1" applyFill="1" applyBorder="1"/>
    <xf numFmtId="188" fontId="0" fillId="4" borderId="10" xfId="1" applyNumberFormat="1" applyFont="1" applyFill="1" applyBorder="1"/>
    <xf numFmtId="188" fontId="0" fillId="4" borderId="8" xfId="1" applyNumberFormat="1" applyFont="1" applyFill="1" applyBorder="1"/>
    <xf numFmtId="188" fontId="0" fillId="4" borderId="11" xfId="1" applyNumberFormat="1" applyFont="1" applyFill="1" applyBorder="1"/>
    <xf numFmtId="0" fontId="0" fillId="3" borderId="1" xfId="0" applyFill="1" applyBorder="1"/>
    <xf numFmtId="0" fontId="7" fillId="3" borderId="1" xfId="0" applyFont="1" applyFill="1" applyBorder="1" applyAlignment="1">
      <alignment horizontal="center"/>
    </xf>
    <xf numFmtId="0" fontId="7" fillId="3" borderId="4" xfId="0" applyFont="1" applyFill="1" applyBorder="1" applyAlignment="1">
      <alignment horizontal="center"/>
    </xf>
    <xf numFmtId="0" fontId="7" fillId="3" borderId="3" xfId="0" applyFont="1" applyFill="1" applyBorder="1" applyAlignment="1">
      <alignment horizontal="center"/>
    </xf>
    <xf numFmtId="0" fontId="0" fillId="3" borderId="5" xfId="0" applyFill="1" applyBorder="1"/>
    <xf numFmtId="0" fontId="7" fillId="3" borderId="5" xfId="0" applyFont="1" applyFill="1" applyBorder="1" applyAlignment="1">
      <alignment horizontal="center"/>
    </xf>
    <xf numFmtId="0" fontId="7" fillId="3" borderId="8" xfId="0" applyFont="1" applyFill="1" applyBorder="1" applyAlignment="1">
      <alignment horizontal="center"/>
    </xf>
    <xf numFmtId="0" fontId="7" fillId="3" borderId="7" xfId="0" applyFont="1" applyFill="1" applyBorder="1" applyAlignment="1">
      <alignment horizontal="center"/>
    </xf>
    <xf numFmtId="0" fontId="7" fillId="3" borderId="14" xfId="0" applyFont="1" applyFill="1" applyBorder="1"/>
    <xf numFmtId="188" fontId="6" fillId="3" borderId="14" xfId="1" applyNumberFormat="1" applyFont="1" applyFill="1" applyBorder="1"/>
    <xf numFmtId="38" fontId="6" fillId="3" borderId="14" xfId="1" applyFont="1" applyFill="1" applyBorder="1"/>
    <xf numFmtId="38" fontId="6" fillId="3" borderId="10" xfId="1" applyFont="1" applyFill="1" applyBorder="1"/>
    <xf numFmtId="38" fontId="6" fillId="3" borderId="0" xfId="1" applyFont="1" applyFill="1" applyBorder="1" applyAlignment="1">
      <alignment horizontal="center"/>
    </xf>
    <xf numFmtId="38" fontId="6" fillId="3" borderId="10" xfId="1" applyFont="1" applyFill="1" applyBorder="1" applyAlignment="1">
      <alignment horizontal="center"/>
    </xf>
    <xf numFmtId="10" fontId="6" fillId="3" borderId="8" xfId="1" applyNumberFormat="1" applyFont="1" applyFill="1" applyBorder="1"/>
    <xf numFmtId="38" fontId="6" fillId="3" borderId="8" xfId="1" applyFont="1" applyFill="1" applyBorder="1" applyAlignment="1">
      <alignment horizontal="center"/>
    </xf>
    <xf numFmtId="0" fontId="7" fillId="3" borderId="15" xfId="0" applyFont="1" applyFill="1" applyBorder="1"/>
    <xf numFmtId="38" fontId="18" fillId="3" borderId="13" xfId="1" applyFont="1" applyFill="1" applyBorder="1"/>
    <xf numFmtId="38" fontId="18" fillId="3" borderId="12" xfId="1" applyFont="1" applyFill="1" applyBorder="1"/>
    <xf numFmtId="0" fontId="6" fillId="0" borderId="3" xfId="0" applyFont="1" applyBorder="1" applyAlignment="1">
      <alignment horizontal="center"/>
    </xf>
    <xf numFmtId="0" fontId="1" fillId="0" borderId="9" xfId="0" applyFont="1" applyBorder="1"/>
    <xf numFmtId="0" fontId="1" fillId="0" borderId="6" xfId="0" applyFont="1" applyBorder="1"/>
    <xf numFmtId="0" fontId="6" fillId="0" borderId="9" xfId="0" applyFont="1" applyBorder="1"/>
    <xf numFmtId="49" fontId="7" fillId="0" borderId="14" xfId="0" applyNumberFormat="1" applyFont="1" applyBorder="1"/>
    <xf numFmtId="0" fontId="0" fillId="0" borderId="12" xfId="0" applyBorder="1"/>
    <xf numFmtId="189" fontId="0" fillId="0" borderId="10" xfId="1" applyNumberFormat="1" applyFont="1" applyBorder="1"/>
    <xf numFmtId="0" fontId="1" fillId="0" borderId="5" xfId="0" applyFont="1" applyBorder="1"/>
    <xf numFmtId="179" fontId="7" fillId="6" borderId="0" xfId="0" applyNumberFormat="1" applyFont="1" applyFill="1"/>
    <xf numFmtId="38" fontId="7" fillId="4" borderId="13" xfId="1" applyFont="1" applyFill="1" applyBorder="1"/>
    <xf numFmtId="38" fontId="7" fillId="4" borderId="12" xfId="1" applyFont="1" applyFill="1" applyBorder="1"/>
    <xf numFmtId="38" fontId="7" fillId="4" borderId="9" xfId="1" applyFont="1" applyFill="1" applyBorder="1"/>
    <xf numFmtId="38" fontId="7" fillId="4" borderId="0" xfId="1" applyFont="1" applyFill="1" applyBorder="1"/>
    <xf numFmtId="188" fontId="1" fillId="2" borderId="4" xfId="1" applyNumberFormat="1" applyFont="1" applyFill="1" applyBorder="1"/>
    <xf numFmtId="188" fontId="1" fillId="2" borderId="10" xfId="1" applyNumberFormat="1" applyFont="1" applyFill="1" applyBorder="1"/>
    <xf numFmtId="188" fontId="1" fillId="2" borderId="8" xfId="1" applyNumberFormat="1" applyFont="1" applyFill="1" applyBorder="1"/>
    <xf numFmtId="38" fontId="1" fillId="2" borderId="4" xfId="1" applyFont="1" applyFill="1" applyBorder="1"/>
    <xf numFmtId="38" fontId="1" fillId="2" borderId="10" xfId="1" applyFont="1" applyFill="1" applyBorder="1"/>
    <xf numFmtId="38" fontId="1" fillId="2" borderId="8" xfId="1" applyFont="1" applyFill="1" applyBorder="1"/>
    <xf numFmtId="192" fontId="1" fillId="2" borderId="10" xfId="1" applyNumberFormat="1" applyFont="1" applyFill="1" applyBorder="1"/>
    <xf numFmtId="192" fontId="1" fillId="2" borderId="4" xfId="1" applyNumberFormat="1" applyFont="1" applyFill="1" applyBorder="1"/>
    <xf numFmtId="192" fontId="1" fillId="2" borderId="8" xfId="1" applyNumberFormat="1" applyFont="1" applyFill="1" applyBorder="1"/>
    <xf numFmtId="0" fontId="7" fillId="3" borderId="3" xfId="0" applyFont="1" applyFill="1" applyBorder="1"/>
    <xf numFmtId="0" fontId="7" fillId="3" borderId="7" xfId="0" applyFont="1" applyFill="1" applyBorder="1"/>
    <xf numFmtId="0" fontId="7" fillId="3" borderId="13" xfId="0" applyFont="1" applyFill="1" applyBorder="1"/>
    <xf numFmtId="188" fontId="0" fillId="0" borderId="0" xfId="1" applyNumberFormat="1" applyFont="1"/>
    <xf numFmtId="188" fontId="0" fillId="0" borderId="0" xfId="0" applyNumberFormat="1"/>
    <xf numFmtId="188" fontId="0" fillId="0" borderId="13" xfId="1" applyNumberFormat="1" applyFont="1" applyBorder="1"/>
    <xf numFmtId="188" fontId="0" fillId="0" borderId="3" xfId="1" applyNumberFormat="1" applyFont="1" applyBorder="1"/>
    <xf numFmtId="188" fontId="0" fillId="0" borderId="7" xfId="1" applyNumberFormat="1" applyFont="1" applyBorder="1"/>
    <xf numFmtId="189" fontId="18" fillId="0" borderId="4" xfId="1" applyNumberFormat="1" applyFont="1" applyBorder="1"/>
    <xf numFmtId="189" fontId="0" fillId="0" borderId="2" xfId="1" applyNumberFormat="1" applyFont="1" applyBorder="1"/>
    <xf numFmtId="189" fontId="18" fillId="0" borderId="10" xfId="1" applyNumberFormat="1" applyFont="1" applyBorder="1"/>
    <xf numFmtId="189" fontId="18" fillId="0" borderId="9" xfId="1" applyNumberFormat="1" applyFont="1" applyBorder="1"/>
    <xf numFmtId="189" fontId="0" fillId="0" borderId="9" xfId="1" applyNumberFormat="1" applyFont="1" applyBorder="1"/>
    <xf numFmtId="0" fontId="6" fillId="6" borderId="14" xfId="0" applyFont="1" applyFill="1" applyBorder="1"/>
    <xf numFmtId="0" fontId="18" fillId="0" borderId="0" xfId="0" applyFont="1"/>
    <xf numFmtId="0" fontId="7" fillId="0" borderId="0" xfId="0" applyFont="1" applyAlignment="1">
      <alignment horizontal="left"/>
    </xf>
    <xf numFmtId="192" fontId="1" fillId="2" borderId="9" xfId="1" applyNumberFormat="1" applyFont="1" applyFill="1" applyBorder="1"/>
    <xf numFmtId="192" fontId="1" fillId="2" borderId="2" xfId="1" applyNumberFormat="1" applyFont="1" applyFill="1" applyBorder="1"/>
    <xf numFmtId="192" fontId="1" fillId="2" borderId="6" xfId="1" applyNumberFormat="1" applyFont="1" applyFill="1" applyBorder="1"/>
    <xf numFmtId="0" fontId="0" fillId="0" borderId="1" xfId="0" applyBorder="1" applyAlignment="1">
      <alignment horizontal="left"/>
    </xf>
    <xf numFmtId="188" fontId="7" fillId="0" borderId="13" xfId="1" applyNumberFormat="1" applyFont="1" applyBorder="1"/>
    <xf numFmtId="0" fontId="0" fillId="4" borderId="1" xfId="0" applyFill="1" applyBorder="1"/>
    <xf numFmtId="0" fontId="6" fillId="6" borderId="5" xfId="0" applyFont="1" applyFill="1" applyBorder="1"/>
    <xf numFmtId="0" fontId="6" fillId="0" borderId="10" xfId="0" applyFont="1" applyBorder="1"/>
    <xf numFmtId="179" fontId="7" fillId="7" borderId="0" xfId="0" applyNumberFormat="1" applyFont="1" applyFill="1"/>
    <xf numFmtId="188" fontId="0" fillId="8" borderId="13" xfId="1" applyNumberFormat="1" applyFont="1" applyFill="1" applyBorder="1"/>
    <xf numFmtId="188" fontId="0" fillId="8" borderId="11" xfId="1" applyNumberFormat="1" applyFont="1" applyFill="1" applyBorder="1"/>
    <xf numFmtId="38" fontId="0" fillId="8" borderId="13" xfId="1" applyFont="1" applyFill="1" applyBorder="1"/>
    <xf numFmtId="38" fontId="0" fillId="8" borderId="11" xfId="1" applyFont="1" applyFill="1" applyBorder="1"/>
    <xf numFmtId="192" fontId="0" fillId="8" borderId="5" xfId="1" applyNumberFormat="1" applyFont="1" applyFill="1" applyBorder="1"/>
    <xf numFmtId="192" fontId="0" fillId="8" borderId="11" xfId="1" applyNumberFormat="1" applyFont="1" applyFill="1" applyBorder="1"/>
    <xf numFmtId="192" fontId="6" fillId="0" borderId="0" xfId="0" applyNumberFormat="1" applyFont="1"/>
    <xf numFmtId="0" fontId="6" fillId="6" borderId="0" xfId="0" applyFont="1" applyFill="1"/>
    <xf numFmtId="49" fontId="16" fillId="0" borderId="0" xfId="0" applyNumberFormat="1" applyFont="1"/>
    <xf numFmtId="49" fontId="6" fillId="0" borderId="1" xfId="0" applyNumberFormat="1" applyFont="1" applyBorder="1"/>
    <xf numFmtId="0" fontId="6" fillId="0" borderId="4" xfId="0" applyFont="1" applyBorder="1" applyAlignment="1">
      <alignment horizontal="center"/>
    </xf>
    <xf numFmtId="49" fontId="6" fillId="0" borderId="14" xfId="0" applyNumberFormat="1" applyFont="1" applyBorder="1"/>
    <xf numFmtId="0" fontId="6" fillId="0" borderId="14" xfId="0" applyFont="1" applyBorder="1" applyAlignment="1">
      <alignment horizontal="center" vertical="center" wrapText="1"/>
    </xf>
    <xf numFmtId="0" fontId="6" fillId="0" borderId="0" xfId="0" applyFont="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4" xfId="0" applyFont="1" applyBorder="1" applyAlignment="1">
      <alignment horizontal="center" vertical="center" wrapText="1"/>
    </xf>
    <xf numFmtId="49" fontId="6" fillId="0" borderId="5" xfId="0" applyNumberFormat="1" applyFont="1" applyBorder="1"/>
    <xf numFmtId="0" fontId="6" fillId="0" borderId="6" xfId="0" applyFont="1" applyBorder="1"/>
    <xf numFmtId="0" fontId="6" fillId="0" borderId="8" xfId="0" applyFont="1" applyBorder="1" applyAlignment="1">
      <alignment horizontal="center"/>
    </xf>
    <xf numFmtId="0" fontId="6" fillId="0" borderId="7" xfId="0" applyFont="1" applyBorder="1" applyAlignment="1">
      <alignment horizontal="center"/>
    </xf>
    <xf numFmtId="0" fontId="6" fillId="0" borderId="6" xfId="0" applyFont="1" applyBorder="1" applyAlignment="1">
      <alignment horizontal="center"/>
    </xf>
    <xf numFmtId="49" fontId="6" fillId="0" borderId="4" xfId="0" applyNumberFormat="1" applyFont="1" applyBorder="1"/>
    <xf numFmtId="49" fontId="6" fillId="0" borderId="10" xfId="0" applyNumberFormat="1" applyFont="1" applyBorder="1"/>
    <xf numFmtId="49" fontId="6" fillId="0" borderId="11" xfId="0" applyNumberFormat="1" applyFont="1" applyBorder="1"/>
    <xf numFmtId="0" fontId="6" fillId="0" borderId="11" xfId="0" applyFont="1" applyBorder="1"/>
    <xf numFmtId="0" fontId="6" fillId="0" borderId="12" xfId="0" applyFont="1" applyBorder="1"/>
    <xf numFmtId="0" fontId="6" fillId="0" borderId="15" xfId="0" applyFont="1" applyBorder="1"/>
    <xf numFmtId="191" fontId="6" fillId="0" borderId="0" xfId="1" applyNumberFormat="1" applyFont="1"/>
    <xf numFmtId="193" fontId="6" fillId="0" borderId="0" xfId="0" applyNumberFormat="1" applyFont="1"/>
    <xf numFmtId="38" fontId="6" fillId="0" borderId="0" xfId="0" applyNumberFormat="1" applyFont="1"/>
    <xf numFmtId="49" fontId="6" fillId="0" borderId="2" xfId="0" applyNumberFormat="1" applyFont="1" applyBorder="1"/>
    <xf numFmtId="0" fontId="6" fillId="0" borderId="5" xfId="0" applyFont="1" applyBorder="1" applyAlignment="1">
      <alignment vertical="top"/>
    </xf>
    <xf numFmtId="0" fontId="6" fillId="0" borderId="6" xfId="0" applyFont="1" applyBorder="1" applyAlignment="1">
      <alignment vertical="top"/>
    </xf>
    <xf numFmtId="182" fontId="9" fillId="0" borderId="0" xfId="0" applyNumberFormat="1" applyFont="1"/>
    <xf numFmtId="182" fontId="6" fillId="6" borderId="0" xfId="0" quotePrefix="1" applyNumberFormat="1" applyFont="1" applyFill="1"/>
    <xf numFmtId="182" fontId="6" fillId="6" borderId="0" xfId="0" applyNumberFormat="1" applyFont="1" applyFill="1"/>
    <xf numFmtId="182" fontId="0" fillId="0" borderId="0" xfId="0" applyNumberFormat="1" applyAlignment="1">
      <alignment horizontal="right"/>
    </xf>
    <xf numFmtId="182" fontId="19" fillId="0" borderId="1" xfId="0" applyNumberFormat="1" applyFont="1" applyBorder="1"/>
    <xf numFmtId="182" fontId="19" fillId="0" borderId="2" xfId="0" applyNumberFormat="1" applyFont="1" applyBorder="1"/>
    <xf numFmtId="0" fontId="19" fillId="3" borderId="3" xfId="0" applyFont="1" applyFill="1" applyBorder="1" applyAlignment="1">
      <alignment horizontal="center"/>
    </xf>
    <xf numFmtId="0" fontId="19" fillId="0" borderId="3" xfId="0" applyFont="1" applyBorder="1" applyAlignment="1">
      <alignment horizontal="center"/>
    </xf>
    <xf numFmtId="182" fontId="19" fillId="0" borderId="4" xfId="0" applyNumberFormat="1" applyFont="1" applyBorder="1" applyAlignment="1">
      <alignment horizontal="center"/>
    </xf>
    <xf numFmtId="182" fontId="19" fillId="0" borderId="3" xfId="0" applyNumberFormat="1" applyFont="1" applyBorder="1" applyAlignment="1">
      <alignment horizontal="center"/>
    </xf>
    <xf numFmtId="182" fontId="19" fillId="4" borderId="4" xfId="0" applyNumberFormat="1" applyFont="1" applyFill="1" applyBorder="1" applyAlignment="1">
      <alignment horizontal="center"/>
    </xf>
    <xf numFmtId="182" fontId="0" fillId="0" borderId="0" xfId="0" applyNumberFormat="1" applyAlignment="1">
      <alignment horizontal="center"/>
    </xf>
    <xf numFmtId="182" fontId="0" fillId="0" borderId="1" xfId="0" applyNumberFormat="1" applyBorder="1"/>
    <xf numFmtId="182" fontId="0" fillId="0" borderId="2" xfId="0" applyNumberFormat="1" applyBorder="1"/>
    <xf numFmtId="182" fontId="0" fillId="0" borderId="4" xfId="0" applyNumberFormat="1" applyBorder="1"/>
    <xf numFmtId="182" fontId="0" fillId="0" borderId="3" xfId="0" applyNumberFormat="1" applyBorder="1"/>
    <xf numFmtId="182" fontId="0" fillId="9" borderId="4" xfId="0" applyNumberFormat="1" applyFill="1" applyBorder="1"/>
    <xf numFmtId="182" fontId="19" fillId="0" borderId="5" xfId="0" applyNumberFormat="1" applyFont="1" applyBorder="1" applyAlignment="1">
      <alignment vertical="top"/>
    </xf>
    <xf numFmtId="182" fontId="19" fillId="0" borderId="6" xfId="0" applyNumberFormat="1" applyFont="1" applyBorder="1" applyAlignment="1">
      <alignment vertical="top"/>
    </xf>
    <xf numFmtId="0" fontId="19" fillId="3" borderId="7" xfId="0" applyFont="1" applyFill="1" applyBorder="1" applyAlignment="1">
      <alignment horizontal="center" vertical="top" wrapText="1"/>
    </xf>
    <xf numFmtId="0" fontId="19" fillId="0" borderId="7" xfId="0" applyFont="1" applyBorder="1" applyAlignment="1">
      <alignment horizontal="center" vertical="top" wrapText="1"/>
    </xf>
    <xf numFmtId="182" fontId="19" fillId="0" borderId="8" xfId="0" applyNumberFormat="1" applyFont="1" applyBorder="1" applyAlignment="1">
      <alignment horizontal="center" vertical="top" wrapText="1"/>
    </xf>
    <xf numFmtId="182" fontId="19" fillId="0" borderId="7" xfId="0" applyNumberFormat="1" applyFont="1" applyBorder="1" applyAlignment="1">
      <alignment horizontal="center" vertical="top" wrapText="1"/>
    </xf>
    <xf numFmtId="182" fontId="19" fillId="4" borderId="8" xfId="0" applyNumberFormat="1" applyFont="1" applyFill="1" applyBorder="1" applyAlignment="1">
      <alignment horizontal="center" vertical="top" wrapText="1"/>
    </xf>
    <xf numFmtId="182" fontId="0" fillId="0" borderId="0" xfId="0" applyNumberFormat="1" applyAlignment="1">
      <alignment horizontal="center" vertical="top" wrapText="1"/>
    </xf>
    <xf numFmtId="182" fontId="0" fillId="0" borderId="5" xfId="0" applyNumberFormat="1" applyBorder="1" applyAlignment="1">
      <alignment vertical="top"/>
    </xf>
    <xf numFmtId="182" fontId="0" fillId="0" borderId="6" xfId="0" applyNumberFormat="1" applyBorder="1" applyAlignment="1">
      <alignment vertical="top"/>
    </xf>
    <xf numFmtId="182" fontId="0" fillId="0" borderId="8" xfId="0" applyNumberFormat="1" applyBorder="1"/>
    <xf numFmtId="182" fontId="0" fillId="0" borderId="7" xfId="0" applyNumberFormat="1" applyBorder="1"/>
    <xf numFmtId="182" fontId="0" fillId="9" borderId="8" xfId="0" applyNumberFormat="1" applyFill="1" applyBorder="1"/>
    <xf numFmtId="182" fontId="0" fillId="0" borderId="5" xfId="0" applyNumberFormat="1" applyBorder="1"/>
    <xf numFmtId="193" fontId="19" fillId="3" borderId="10" xfId="0" applyNumberFormat="1" applyFont="1" applyFill="1" applyBorder="1"/>
    <xf numFmtId="193" fontId="19" fillId="3" borderId="9" xfId="0" applyNumberFormat="1" applyFont="1" applyFill="1" applyBorder="1"/>
    <xf numFmtId="193" fontId="19" fillId="3" borderId="0" xfId="1" applyNumberFormat="1" applyFont="1" applyFill="1" applyBorder="1" applyAlignment="1"/>
    <xf numFmtId="193" fontId="19" fillId="3" borderId="10" xfId="1" applyNumberFormat="1" applyFont="1" applyFill="1" applyBorder="1" applyAlignment="1"/>
    <xf numFmtId="182" fontId="0" fillId="3" borderId="0" xfId="1" applyNumberFormat="1" applyFont="1" applyFill="1" applyBorder="1" applyAlignment="1"/>
    <xf numFmtId="193" fontId="19" fillId="3" borderId="0" xfId="0" applyNumberFormat="1" applyFont="1" applyFill="1"/>
    <xf numFmtId="182" fontId="0" fillId="0" borderId="10" xfId="1" applyNumberFormat="1" applyFont="1" applyBorder="1" applyAlignment="1"/>
    <xf numFmtId="182" fontId="0" fillId="0" borderId="0" xfId="1" applyNumberFormat="1" applyFont="1" applyBorder="1" applyAlignment="1"/>
    <xf numFmtId="191" fontId="0" fillId="0" borderId="10" xfId="1" applyNumberFormat="1" applyFont="1" applyFill="1" applyBorder="1" applyAlignment="1"/>
    <xf numFmtId="191" fontId="0" fillId="0" borderId="10" xfId="1" applyNumberFormat="1" applyFont="1" applyBorder="1"/>
    <xf numFmtId="182" fontId="0" fillId="0" borderId="0" xfId="1" applyNumberFormat="1" applyFont="1" applyBorder="1"/>
    <xf numFmtId="193" fontId="0" fillId="0" borderId="14" xfId="0" applyNumberFormat="1" applyBorder="1" applyAlignment="1">
      <alignment horizontal="right"/>
    </xf>
    <xf numFmtId="193" fontId="0" fillId="0" borderId="0" xfId="0" applyNumberFormat="1" applyAlignment="1">
      <alignment horizontal="right"/>
    </xf>
    <xf numFmtId="193" fontId="0" fillId="0" borderId="10" xfId="0" applyNumberFormat="1" applyBorder="1" applyAlignment="1">
      <alignment horizontal="right"/>
    </xf>
    <xf numFmtId="193" fontId="19" fillId="0" borderId="10" xfId="0" applyNumberFormat="1" applyFont="1" applyBorder="1"/>
    <xf numFmtId="193" fontId="19" fillId="0" borderId="9" xfId="0" applyNumberFormat="1" applyFont="1" applyBorder="1"/>
    <xf numFmtId="193" fontId="19" fillId="0" borderId="0" xfId="0" applyNumberFormat="1" applyFont="1"/>
    <xf numFmtId="193" fontId="19" fillId="6" borderId="9" xfId="0" applyNumberFormat="1" applyFont="1" applyFill="1" applyBorder="1" applyAlignment="1">
      <alignment vertical="center"/>
    </xf>
    <xf numFmtId="193" fontId="19" fillId="6" borderId="0" xfId="0" applyNumberFormat="1" applyFont="1" applyFill="1" applyAlignment="1">
      <alignment vertical="center"/>
    </xf>
    <xf numFmtId="193" fontId="19" fillId="0" borderId="10" xfId="0" applyNumberFormat="1" applyFont="1" applyBorder="1" applyAlignment="1">
      <alignment horizontal="left"/>
    </xf>
    <xf numFmtId="193" fontId="19" fillId="3" borderId="10" xfId="0" applyNumberFormat="1" applyFont="1" applyFill="1" applyBorder="1" applyAlignment="1">
      <alignment horizontal="left"/>
    </xf>
    <xf numFmtId="193" fontId="19" fillId="0" borderId="11" xfId="0" applyNumberFormat="1" applyFont="1" applyBorder="1" applyAlignment="1">
      <alignment horizontal="left"/>
    </xf>
    <xf numFmtId="193" fontId="19" fillId="0" borderId="12" xfId="0" applyNumberFormat="1" applyFont="1" applyBorder="1"/>
    <xf numFmtId="193" fontId="19" fillId="3" borderId="13" xfId="1" applyNumberFormat="1" applyFont="1" applyFill="1" applyBorder="1" applyAlignment="1"/>
    <xf numFmtId="193" fontId="19" fillId="3" borderId="11" xfId="1" applyNumberFormat="1" applyFont="1" applyFill="1" applyBorder="1" applyAlignment="1"/>
    <xf numFmtId="193" fontId="19" fillId="0" borderId="13" xfId="0" applyNumberFormat="1" applyFont="1" applyBorder="1"/>
    <xf numFmtId="182" fontId="0" fillId="0" borderId="11" xfId="1" applyNumberFormat="1" applyFont="1" applyBorder="1" applyAlignment="1"/>
    <xf numFmtId="182" fontId="0" fillId="0" borderId="13" xfId="1" applyNumberFormat="1" applyFont="1" applyBorder="1" applyAlignment="1"/>
    <xf numFmtId="191" fontId="0" fillId="0" borderId="11" xfId="1" applyNumberFormat="1" applyFont="1" applyFill="1" applyBorder="1" applyAlignment="1"/>
    <xf numFmtId="191" fontId="0" fillId="0" borderId="11" xfId="1" applyNumberFormat="1" applyFont="1" applyBorder="1"/>
    <xf numFmtId="193" fontId="0" fillId="0" borderId="15" xfId="0" applyNumberFormat="1" applyBorder="1" applyAlignment="1">
      <alignment horizontal="right"/>
    </xf>
    <xf numFmtId="193" fontId="0" fillId="0" borderId="13" xfId="0" applyNumberFormat="1" applyBorder="1" applyAlignment="1">
      <alignment horizontal="right"/>
    </xf>
    <xf numFmtId="193" fontId="0" fillId="0" borderId="11" xfId="0" applyNumberFormat="1" applyBorder="1" applyAlignment="1">
      <alignment horizontal="right"/>
    </xf>
    <xf numFmtId="193" fontId="19" fillId="0" borderId="4" xfId="0" applyNumberFormat="1" applyFont="1" applyBorder="1" applyAlignment="1">
      <alignment horizontal="left"/>
    </xf>
    <xf numFmtId="193" fontId="19" fillId="0" borderId="2" xfId="0" applyNumberFormat="1" applyFont="1" applyBorder="1"/>
    <xf numFmtId="193" fontId="19" fillId="3" borderId="3" xfId="1" applyNumberFormat="1" applyFont="1" applyFill="1" applyBorder="1" applyAlignment="1"/>
    <xf numFmtId="193" fontId="19" fillId="3" borderId="4" xfId="1" applyNumberFormat="1" applyFont="1" applyFill="1" applyBorder="1" applyAlignment="1"/>
    <xf numFmtId="193" fontId="19" fillId="0" borderId="8" xfId="0" applyNumberFormat="1" applyFont="1" applyBorder="1" applyAlignment="1">
      <alignment horizontal="left"/>
    </xf>
    <xf numFmtId="193" fontId="19" fillId="0" borderId="6" xfId="0" applyNumberFormat="1" applyFont="1" applyBorder="1"/>
    <xf numFmtId="193" fontId="19" fillId="3" borderId="7" xfId="1" applyNumberFormat="1" applyFont="1" applyFill="1" applyBorder="1" applyAlignment="1"/>
    <xf numFmtId="193" fontId="19" fillId="3" borderId="8" xfId="1" applyNumberFormat="1" applyFont="1" applyFill="1" applyBorder="1" applyAlignment="1"/>
    <xf numFmtId="0" fontId="6" fillId="0" borderId="0" xfId="0" applyFont="1" applyAlignment="1">
      <alignment vertical="center"/>
    </xf>
    <xf numFmtId="57" fontId="0" fillId="0" borderId="0" xfId="0" applyNumberFormat="1"/>
    <xf numFmtId="0" fontId="0" fillId="0" borderId="0" xfId="0" applyAlignment="1">
      <alignment vertical="center"/>
    </xf>
    <xf numFmtId="49" fontId="6" fillId="0" borderId="0" xfId="0" applyNumberFormat="1" applyFont="1" applyAlignment="1">
      <alignment vertical="center"/>
    </xf>
    <xf numFmtId="0" fontId="6" fillId="0" borderId="10" xfId="0" applyFont="1" applyBorder="1" applyAlignment="1">
      <alignment horizontal="center" vertical="top" wrapText="1"/>
    </xf>
    <xf numFmtId="191" fontId="6" fillId="3" borderId="0" xfId="1" applyNumberFormat="1" applyFont="1" applyFill="1" applyBorder="1" applyAlignment="1"/>
    <xf numFmtId="1" fontId="0" fillId="0" borderId="0" xfId="0" applyNumberFormat="1" applyAlignment="1">
      <alignment vertical="center"/>
    </xf>
    <xf numFmtId="0" fontId="6" fillId="9" borderId="4" xfId="0" applyFont="1" applyFill="1" applyBorder="1" applyAlignment="1">
      <alignment horizontal="center"/>
    </xf>
    <xf numFmtId="0" fontId="6" fillId="9" borderId="10" xfId="0" applyFont="1" applyFill="1" applyBorder="1" applyAlignment="1">
      <alignment horizontal="center" vertical="top" wrapText="1"/>
    </xf>
    <xf numFmtId="191" fontId="6" fillId="9" borderId="4" xfId="1" applyNumberFormat="1" applyFont="1" applyFill="1" applyBorder="1"/>
    <xf numFmtId="191" fontId="6" fillId="9" borderId="10" xfId="1" applyNumberFormat="1" applyFont="1" applyFill="1" applyBorder="1"/>
    <xf numFmtId="193" fontId="19" fillId="9" borderId="11" xfId="0" applyNumberFormat="1" applyFont="1" applyFill="1" applyBorder="1" applyAlignment="1">
      <alignment horizontal="left"/>
    </xf>
    <xf numFmtId="193" fontId="19" fillId="9" borderId="13" xfId="0" applyNumberFormat="1" applyFont="1" applyFill="1" applyBorder="1"/>
    <xf numFmtId="191" fontId="6" fillId="9" borderId="15" xfId="1" applyNumberFormat="1" applyFont="1" applyFill="1" applyBorder="1"/>
    <xf numFmtId="191" fontId="6" fillId="9" borderId="13" xfId="1" applyNumberFormat="1" applyFont="1" applyFill="1" applyBorder="1"/>
    <xf numFmtId="191" fontId="6" fillId="9" borderId="11" xfId="1" applyNumberFormat="1" applyFont="1" applyFill="1" applyBorder="1"/>
    <xf numFmtId="194" fontId="6" fillId="0" borderId="0" xfId="0" applyNumberFormat="1" applyFont="1"/>
    <xf numFmtId="0" fontId="9" fillId="6" borderId="0" xfId="0" applyFont="1" applyFill="1"/>
    <xf numFmtId="0" fontId="1" fillId="6" borderId="0" xfId="0" applyFont="1" applyFill="1"/>
    <xf numFmtId="0" fontId="21" fillId="6" borderId="0" xfId="0" applyFont="1" applyFill="1" applyAlignment="1">
      <alignment vertical="center"/>
    </xf>
    <xf numFmtId="14" fontId="22" fillId="10" borderId="0" xfId="0" applyNumberFormat="1" applyFont="1" applyFill="1" applyAlignment="1">
      <alignment vertical="center"/>
    </xf>
    <xf numFmtId="0" fontId="21" fillId="0" borderId="0" xfId="0" applyFont="1" applyAlignment="1">
      <alignment vertical="center"/>
    </xf>
    <xf numFmtId="193" fontId="21" fillId="11" borderId="4" xfId="0" applyNumberFormat="1" applyFont="1" applyFill="1" applyBorder="1" applyAlignment="1">
      <alignment horizontal="center" vertical="center"/>
    </xf>
    <xf numFmtId="193" fontId="21" fillId="6" borderId="1" xfId="0" applyNumberFormat="1" applyFont="1" applyFill="1" applyBorder="1" applyAlignment="1">
      <alignment horizontal="center" vertical="center"/>
    </xf>
    <xf numFmtId="193" fontId="21" fillId="6" borderId="3" xfId="0" applyNumberFormat="1" applyFont="1" applyFill="1" applyBorder="1" applyAlignment="1">
      <alignment horizontal="center" vertical="center"/>
    </xf>
    <xf numFmtId="193" fontId="21" fillId="6" borderId="2" xfId="0" applyNumberFormat="1" applyFont="1" applyFill="1" applyBorder="1" applyAlignment="1">
      <alignment horizontal="center" vertical="center"/>
    </xf>
    <xf numFmtId="193" fontId="21" fillId="6" borderId="4" xfId="0" applyNumberFormat="1" applyFont="1" applyFill="1" applyBorder="1" applyAlignment="1">
      <alignment horizontal="center" vertical="center"/>
    </xf>
    <xf numFmtId="0" fontId="21" fillId="6" borderId="5" xfId="3" applyFont="1" applyFill="1" applyBorder="1">
      <alignment vertical="center"/>
    </xf>
    <xf numFmtId="0" fontId="21" fillId="6" borderId="6" xfId="3" applyFont="1" applyFill="1" applyBorder="1" applyAlignment="1">
      <alignment vertical="center" wrapText="1"/>
    </xf>
    <xf numFmtId="0" fontId="21" fillId="11" borderId="8" xfId="0" applyFont="1" applyFill="1" applyBorder="1" applyAlignment="1">
      <alignment horizontal="center" vertical="center" wrapText="1"/>
    </xf>
    <xf numFmtId="0" fontId="21" fillId="6" borderId="5" xfId="0" applyFont="1" applyFill="1" applyBorder="1" applyAlignment="1">
      <alignment horizontal="center" vertical="center" wrapText="1"/>
    </xf>
    <xf numFmtId="0" fontId="21" fillId="6" borderId="7" xfId="0" applyFont="1" applyFill="1" applyBorder="1" applyAlignment="1">
      <alignment horizontal="center" vertical="center" wrapText="1"/>
    </xf>
    <xf numFmtId="0" fontId="21" fillId="6" borderId="6" xfId="0" applyFont="1" applyFill="1" applyBorder="1" applyAlignment="1">
      <alignment horizontal="center" vertical="center" wrapText="1"/>
    </xf>
    <xf numFmtId="0" fontId="21" fillId="6" borderId="8" xfId="0" applyFont="1" applyFill="1" applyBorder="1" applyAlignment="1">
      <alignment horizontal="center" vertical="center" wrapText="1"/>
    </xf>
    <xf numFmtId="49" fontId="1" fillId="6" borderId="14" xfId="0" applyNumberFormat="1" applyFont="1" applyFill="1" applyBorder="1"/>
    <xf numFmtId="0" fontId="1" fillId="6" borderId="9" xfId="0" applyFont="1" applyFill="1" applyBorder="1"/>
    <xf numFmtId="38" fontId="21" fillId="11" borderId="10" xfId="1" applyFont="1" applyFill="1" applyBorder="1" applyAlignment="1">
      <alignment vertical="center"/>
    </xf>
    <xf numFmtId="38" fontId="21" fillId="6" borderId="14" xfId="1" applyFont="1" applyFill="1" applyBorder="1" applyAlignment="1">
      <alignment vertical="center"/>
    </xf>
    <xf numFmtId="38" fontId="21" fillId="6" borderId="0" xfId="1" applyFont="1" applyFill="1" applyBorder="1" applyAlignment="1">
      <alignment vertical="center"/>
    </xf>
    <xf numFmtId="38" fontId="21" fillId="6" borderId="9" xfId="1" applyFont="1" applyFill="1" applyBorder="1" applyAlignment="1">
      <alignment vertical="center"/>
    </xf>
    <xf numFmtId="38" fontId="21" fillId="6" borderId="10" xfId="1" applyFont="1" applyFill="1" applyBorder="1" applyAlignment="1">
      <alignment vertical="center"/>
    </xf>
    <xf numFmtId="38" fontId="1" fillId="6" borderId="15" xfId="1" applyFont="1" applyFill="1" applyBorder="1" applyAlignment="1">
      <alignment horizontal="center"/>
    </xf>
    <xf numFmtId="38" fontId="1" fillId="6" borderId="12" xfId="1" applyFont="1" applyFill="1" applyBorder="1" applyAlignment="1"/>
    <xf numFmtId="38" fontId="21" fillId="11" borderId="11" xfId="1" applyFont="1" applyFill="1" applyBorder="1" applyAlignment="1">
      <alignment vertical="center"/>
    </xf>
    <xf numFmtId="38" fontId="21" fillId="6" borderId="15" xfId="1" applyFont="1" applyFill="1" applyBorder="1" applyAlignment="1">
      <alignment vertical="center"/>
    </xf>
    <xf numFmtId="38" fontId="21" fillId="6" borderId="13" xfId="1" applyFont="1" applyFill="1" applyBorder="1" applyAlignment="1">
      <alignment vertical="center"/>
    </xf>
    <xf numFmtId="38" fontId="21" fillId="6" borderId="12" xfId="1" applyFont="1" applyFill="1" applyBorder="1" applyAlignment="1">
      <alignment vertical="center"/>
    </xf>
    <xf numFmtId="38" fontId="21" fillId="6" borderId="11" xfId="1" applyFont="1" applyFill="1" applyBorder="1" applyAlignment="1">
      <alignment vertical="center"/>
    </xf>
    <xf numFmtId="38" fontId="1" fillId="6" borderId="0" xfId="1" applyFont="1" applyFill="1" applyBorder="1" applyAlignment="1"/>
    <xf numFmtId="38" fontId="21" fillId="6" borderId="0" xfId="0" applyNumberFormat="1" applyFont="1" applyFill="1" applyAlignment="1">
      <alignment vertical="center"/>
    </xf>
    <xf numFmtId="0" fontId="21" fillId="6" borderId="7" xfId="3" applyFont="1" applyFill="1" applyBorder="1" applyAlignment="1">
      <alignment vertical="center" wrapText="1"/>
    </xf>
    <xf numFmtId="0" fontId="22" fillId="11" borderId="8" xfId="0" applyFont="1" applyFill="1" applyBorder="1" applyAlignment="1">
      <alignment horizontal="center" vertical="center" wrapText="1"/>
    </xf>
    <xf numFmtId="0" fontId="22" fillId="6" borderId="7" xfId="0" applyFont="1" applyFill="1" applyBorder="1" applyAlignment="1">
      <alignment horizontal="center" vertical="center" wrapText="1"/>
    </xf>
    <xf numFmtId="0" fontId="22" fillId="6" borderId="5" xfId="0" applyFont="1" applyFill="1" applyBorder="1" applyAlignment="1">
      <alignment horizontal="center" vertical="center" wrapText="1"/>
    </xf>
    <xf numFmtId="0" fontId="22" fillId="6" borderId="6" xfId="0" applyFont="1" applyFill="1" applyBorder="1" applyAlignment="1">
      <alignment horizontal="center" vertical="center" wrapText="1"/>
    </xf>
    <xf numFmtId="0" fontId="22" fillId="6" borderId="8" xfId="0" applyFont="1" applyFill="1" applyBorder="1" applyAlignment="1">
      <alignment horizontal="center" vertical="center" wrapText="1"/>
    </xf>
    <xf numFmtId="38" fontId="1" fillId="6" borderId="13" xfId="1" applyFont="1" applyFill="1" applyBorder="1" applyAlignment="1"/>
    <xf numFmtId="38" fontId="6" fillId="9" borderId="0" xfId="0" applyNumberFormat="1" applyFont="1" applyFill="1"/>
    <xf numFmtId="38" fontId="6" fillId="9" borderId="15" xfId="0" applyNumberFormat="1" applyFont="1" applyFill="1" applyBorder="1"/>
    <xf numFmtId="38" fontId="6" fillId="9" borderId="0" xfId="1" applyFont="1" applyFill="1" applyBorder="1"/>
    <xf numFmtId="38" fontId="6" fillId="12" borderId="2" xfId="1" applyFont="1" applyFill="1" applyBorder="1"/>
    <xf numFmtId="38" fontId="6" fillId="12" borderId="9" xfId="1" applyFont="1" applyFill="1" applyBorder="1"/>
    <xf numFmtId="38" fontId="6" fillId="12" borderId="12" xfId="1" applyFont="1" applyFill="1" applyBorder="1"/>
    <xf numFmtId="0" fontId="6" fillId="6" borderId="3" xfId="0" applyFont="1" applyFill="1" applyBorder="1"/>
    <xf numFmtId="0" fontId="6" fillId="6" borderId="0" xfId="0" applyFont="1" applyFill="1" applyAlignment="1">
      <alignment horizontal="center" vertical="center" wrapText="1"/>
    </xf>
    <xf numFmtId="0" fontId="6" fillId="6" borderId="0" xfId="0" applyFont="1" applyFill="1" applyAlignment="1">
      <alignment horizontal="center"/>
    </xf>
    <xf numFmtId="0" fontId="6" fillId="6" borderId="1" xfId="0" applyFont="1" applyFill="1" applyBorder="1" applyAlignment="1">
      <alignment horizontal="center"/>
    </xf>
    <xf numFmtId="0" fontId="6" fillId="6" borderId="4" xfId="0" applyFont="1" applyFill="1" applyBorder="1" applyAlignment="1">
      <alignment horizontal="center"/>
    </xf>
    <xf numFmtId="0" fontId="6" fillId="6" borderId="2" xfId="0" applyFont="1" applyFill="1" applyBorder="1" applyAlignment="1">
      <alignment horizontal="center"/>
    </xf>
    <xf numFmtId="0" fontId="6" fillId="6" borderId="14" xfId="0" applyFont="1" applyFill="1" applyBorder="1" applyAlignment="1">
      <alignment horizontal="center" vertical="center" wrapText="1"/>
    </xf>
    <xf numFmtId="38" fontId="6" fillId="6" borderId="10" xfId="1" applyFont="1" applyFill="1" applyBorder="1" applyAlignment="1">
      <alignment horizontal="center" vertical="center"/>
    </xf>
    <xf numFmtId="38" fontId="6" fillId="6" borderId="9" xfId="1" applyFont="1" applyFill="1" applyBorder="1" applyAlignment="1">
      <alignment horizontal="center" vertical="center"/>
    </xf>
    <xf numFmtId="0" fontId="6" fillId="6" borderId="5" xfId="0" applyFont="1" applyFill="1" applyBorder="1" applyAlignment="1">
      <alignment horizontal="center"/>
    </xf>
    <xf numFmtId="0" fontId="6" fillId="6" borderId="8" xfId="0" applyFont="1" applyFill="1" applyBorder="1" applyAlignment="1">
      <alignment horizontal="center"/>
    </xf>
    <xf numFmtId="0" fontId="6" fillId="6" borderId="6" xfId="0" applyFont="1" applyFill="1" applyBorder="1" applyAlignment="1">
      <alignment horizontal="center"/>
    </xf>
    <xf numFmtId="38" fontId="6" fillId="9" borderId="10" xfId="1" applyFont="1" applyFill="1" applyBorder="1"/>
    <xf numFmtId="38" fontId="6" fillId="9" borderId="11" xfId="1" applyFont="1" applyFill="1" applyBorder="1"/>
    <xf numFmtId="38" fontId="6" fillId="9" borderId="12" xfId="1" applyFont="1" applyFill="1" applyBorder="1"/>
    <xf numFmtId="193" fontId="6" fillId="9" borderId="10" xfId="1" applyNumberFormat="1" applyFont="1" applyFill="1" applyBorder="1"/>
    <xf numFmtId="193" fontId="6" fillId="9" borderId="0" xfId="1" applyNumberFormat="1" applyFont="1" applyFill="1" applyBorder="1"/>
    <xf numFmtId="193" fontId="6" fillId="0" borderId="10" xfId="1" applyNumberFormat="1" applyFont="1" applyBorder="1"/>
    <xf numFmtId="193" fontId="6" fillId="9" borderId="11" xfId="1" applyNumberFormat="1" applyFont="1" applyFill="1" applyBorder="1"/>
    <xf numFmtId="193" fontId="6" fillId="9" borderId="13" xfId="1" applyNumberFormat="1" applyFont="1" applyFill="1" applyBorder="1"/>
    <xf numFmtId="193" fontId="6" fillId="9" borderId="12" xfId="1" applyNumberFormat="1" applyFont="1" applyFill="1" applyBorder="1"/>
    <xf numFmtId="193" fontId="6" fillId="0" borderId="11" xfId="1" applyNumberFormat="1" applyFont="1" applyBorder="1"/>
    <xf numFmtId="49" fontId="9" fillId="0" borderId="0" xfId="0" applyNumberFormat="1" applyFont="1"/>
    <xf numFmtId="189" fontId="0" fillId="6" borderId="10" xfId="1" applyNumberFormat="1" applyFont="1" applyFill="1" applyBorder="1"/>
    <xf numFmtId="189" fontId="0" fillId="6" borderId="9" xfId="1" applyNumberFormat="1" applyFont="1" applyFill="1" applyBorder="1"/>
    <xf numFmtId="189" fontId="0" fillId="0" borderId="8" xfId="1" applyNumberFormat="1" applyFont="1" applyBorder="1"/>
    <xf numFmtId="189" fontId="0" fillId="0" borderId="6" xfId="1" applyNumberFormat="1" applyFont="1" applyBorder="1"/>
    <xf numFmtId="182" fontId="6" fillId="9" borderId="0" xfId="0" quotePrefix="1" applyNumberFormat="1" applyFont="1" applyFill="1"/>
    <xf numFmtId="0" fontId="6" fillId="9" borderId="0" xfId="0" applyFont="1" applyFill="1"/>
    <xf numFmtId="0" fontId="0" fillId="9" borderId="0" xfId="0" applyFill="1"/>
    <xf numFmtId="0" fontId="7" fillId="9" borderId="0" xfId="0" applyFont="1" applyFill="1"/>
    <xf numFmtId="191" fontId="6" fillId="0" borderId="1" xfId="1" applyNumberFormat="1" applyFont="1" applyBorder="1"/>
    <xf numFmtId="191" fontId="6" fillId="0" borderId="3" xfId="1" applyNumberFormat="1" applyFont="1" applyBorder="1"/>
    <xf numFmtId="191" fontId="6" fillId="0" borderId="2" xfId="1" applyNumberFormat="1" applyFont="1" applyBorder="1"/>
    <xf numFmtId="191" fontId="6" fillId="0" borderId="14" xfId="1" applyNumberFormat="1" applyFont="1" applyBorder="1"/>
    <xf numFmtId="191" fontId="6" fillId="0" borderId="0" xfId="1" applyNumberFormat="1" applyFont="1" applyBorder="1"/>
    <xf numFmtId="191" fontId="6" fillId="0" borderId="9" xfId="1" applyNumberFormat="1" applyFont="1" applyBorder="1"/>
    <xf numFmtId="191" fontId="6" fillId="0" borderId="15" xfId="1" applyNumberFormat="1" applyFont="1" applyBorder="1"/>
    <xf numFmtId="191" fontId="6" fillId="0" borderId="13" xfId="1" applyNumberFormat="1" applyFont="1" applyBorder="1"/>
    <xf numFmtId="191" fontId="6" fillId="0" borderId="12" xfId="1" applyNumberFormat="1" applyFont="1" applyBorder="1"/>
    <xf numFmtId="191" fontId="6" fillId="0" borderId="10" xfId="1" applyNumberFormat="1" applyFont="1" applyBorder="1"/>
    <xf numFmtId="191" fontId="6" fillId="0" borderId="11" xfId="1" applyNumberFormat="1" applyFont="1" applyBorder="1"/>
    <xf numFmtId="191" fontId="6" fillId="0" borderId="10" xfId="1" applyNumberFormat="1" applyFont="1" applyFill="1" applyBorder="1"/>
    <xf numFmtId="191" fontId="6" fillId="0" borderId="11" xfId="1" applyNumberFormat="1" applyFont="1" applyFill="1" applyBorder="1"/>
    <xf numFmtId="191" fontId="6" fillId="0" borderId="4" xfId="1" applyNumberFormat="1" applyFont="1" applyBorder="1"/>
    <xf numFmtId="189" fontId="0" fillId="9" borderId="10" xfId="1" applyNumberFormat="1" applyFont="1" applyFill="1" applyBorder="1"/>
    <xf numFmtId="189" fontId="0" fillId="9" borderId="9" xfId="1" applyNumberFormat="1" applyFont="1" applyFill="1" applyBorder="1"/>
    <xf numFmtId="182" fontId="6" fillId="6" borderId="3" xfId="0" quotePrefix="1" applyNumberFormat="1" applyFont="1" applyFill="1" applyBorder="1"/>
    <xf numFmtId="182" fontId="6" fillId="6" borderId="7" xfId="0" quotePrefix="1" applyNumberFormat="1" applyFont="1" applyFill="1" applyBorder="1"/>
    <xf numFmtId="0" fontId="1" fillId="0" borderId="11" xfId="0" applyFont="1" applyBorder="1" applyAlignment="1">
      <alignment horizontal="center"/>
    </xf>
    <xf numFmtId="0" fontId="1" fillId="0" borderId="12" xfId="0" applyFont="1" applyBorder="1" applyAlignment="1">
      <alignment horizontal="center"/>
    </xf>
    <xf numFmtId="189" fontId="0" fillId="6" borderId="4" xfId="1" applyNumberFormat="1" applyFont="1" applyFill="1" applyBorder="1"/>
    <xf numFmtId="189" fontId="0" fillId="6" borderId="2" xfId="1" applyNumberFormat="1" applyFont="1" applyFill="1" applyBorder="1"/>
    <xf numFmtId="189" fontId="0" fillId="9" borderId="8" xfId="1" applyNumberFormat="1" applyFont="1" applyFill="1" applyBorder="1"/>
    <xf numFmtId="189" fontId="0" fillId="9" borderId="6" xfId="1" applyNumberFormat="1" applyFont="1" applyFill="1" applyBorder="1"/>
    <xf numFmtId="0" fontId="1" fillId="0" borderId="0" xfId="0" applyFont="1" applyAlignment="1">
      <alignment vertical="center"/>
    </xf>
    <xf numFmtId="38" fontId="26" fillId="0" borderId="0" xfId="1" applyFont="1" applyFill="1" applyBorder="1" applyAlignment="1">
      <alignment vertical="top"/>
    </xf>
    <xf numFmtId="38" fontId="1" fillId="0" borderId="0" xfId="1" applyFont="1" applyFill="1" applyBorder="1" applyAlignment="1">
      <alignment vertical="center" shrinkToFit="1"/>
    </xf>
    <xf numFmtId="38" fontId="1" fillId="0" borderId="0" xfId="1" applyFont="1" applyFill="1" applyBorder="1"/>
    <xf numFmtId="195" fontId="1" fillId="0" borderId="0" xfId="0" applyNumberFormat="1" applyFont="1"/>
    <xf numFmtId="38" fontId="1" fillId="0" borderId="3" xfId="1" applyFont="1" applyFill="1" applyBorder="1"/>
    <xf numFmtId="38" fontId="1" fillId="0" borderId="7" xfId="1" applyFont="1" applyFill="1" applyBorder="1"/>
    <xf numFmtId="38" fontId="0" fillId="0" borderId="3" xfId="1" applyFont="1" applyFill="1" applyBorder="1" applyAlignment="1">
      <alignment horizontal="center" shrinkToFit="1"/>
    </xf>
    <xf numFmtId="38" fontId="27" fillId="0" borderId="0" xfId="1" applyFont="1" applyFill="1" applyBorder="1" applyAlignment="1">
      <alignment vertical="top"/>
    </xf>
    <xf numFmtId="38" fontId="1" fillId="0" borderId="0" xfId="1" applyFont="1" applyFill="1" applyBorder="1" applyProtection="1"/>
    <xf numFmtId="196" fontId="1" fillId="0" borderId="7" xfId="1" applyNumberFormat="1" applyFont="1" applyFill="1" applyBorder="1" applyAlignment="1">
      <alignment horizontal="center"/>
    </xf>
    <xf numFmtId="38" fontId="0" fillId="9" borderId="3" xfId="1" applyFont="1" applyFill="1" applyBorder="1"/>
    <xf numFmtId="196" fontId="1" fillId="9" borderId="7" xfId="1" applyNumberFormat="1" applyFont="1" applyFill="1" applyBorder="1" applyAlignment="1">
      <alignment horizontal="center"/>
    </xf>
    <xf numFmtId="0" fontId="1" fillId="0" borderId="7" xfId="0" applyFont="1" applyBorder="1"/>
    <xf numFmtId="195" fontId="1" fillId="0" borderId="7" xfId="0" applyNumberFormat="1" applyFont="1" applyBorder="1"/>
    <xf numFmtId="40" fontId="6" fillId="13" borderId="14" xfId="1" applyNumberFormat="1" applyFont="1" applyFill="1" applyBorder="1"/>
    <xf numFmtId="176" fontId="6" fillId="3" borderId="0" xfId="1" applyNumberFormat="1" applyFont="1" applyFill="1" applyBorder="1" applyAlignment="1"/>
    <xf numFmtId="176" fontId="6" fillId="3" borderId="10" xfId="1" applyNumberFormat="1" applyFont="1" applyFill="1" applyBorder="1" applyAlignment="1"/>
    <xf numFmtId="176" fontId="6" fillId="3" borderId="13" xfId="1" applyNumberFormat="1" applyFont="1" applyFill="1" applyBorder="1" applyAlignment="1"/>
    <xf numFmtId="176" fontId="6" fillId="3" borderId="11" xfId="1" applyNumberFormat="1" applyFont="1" applyFill="1" applyBorder="1" applyAlignment="1"/>
    <xf numFmtId="38" fontId="6" fillId="13" borderId="10" xfId="0" applyNumberFormat="1" applyFont="1" applyFill="1" applyBorder="1"/>
    <xf numFmtId="38" fontId="6" fillId="13" borderId="0" xfId="0" applyNumberFormat="1" applyFont="1" applyFill="1"/>
    <xf numFmtId="38" fontId="6" fillId="13" borderId="11" xfId="0" applyNumberFormat="1" applyFont="1" applyFill="1" applyBorder="1"/>
    <xf numFmtId="38" fontId="6" fillId="13" borderId="12" xfId="0" applyNumberFormat="1" applyFont="1" applyFill="1" applyBorder="1"/>
    <xf numFmtId="193" fontId="6" fillId="9" borderId="1" xfId="1" applyNumberFormat="1" applyFont="1" applyFill="1" applyBorder="1"/>
    <xf numFmtId="193" fontId="6" fillId="9" borderId="3" xfId="1" applyNumberFormat="1" applyFont="1" applyFill="1" applyBorder="1"/>
    <xf numFmtId="193" fontId="6" fillId="9" borderId="14" xfId="1" applyNumberFormat="1" applyFont="1" applyFill="1" applyBorder="1"/>
    <xf numFmtId="193" fontId="6" fillId="9" borderId="15" xfId="1" applyNumberFormat="1" applyFont="1" applyFill="1" applyBorder="1"/>
    <xf numFmtId="0" fontId="6" fillId="0" borderId="15" xfId="0" applyFont="1" applyBorder="1" applyAlignment="1">
      <alignment horizontal="center"/>
    </xf>
    <xf numFmtId="0" fontId="6" fillId="0" borderId="12" xfId="0" applyFont="1" applyBorder="1" applyAlignment="1">
      <alignment horizontal="center"/>
    </xf>
    <xf numFmtId="0" fontId="7" fillId="3" borderId="15" xfId="0" applyFont="1" applyFill="1" applyBorder="1" applyAlignment="1">
      <alignment horizontal="center"/>
    </xf>
    <xf numFmtId="0" fontId="7" fillId="3" borderId="12" xfId="0" applyFont="1" applyFill="1" applyBorder="1" applyAlignment="1">
      <alignment horizontal="center"/>
    </xf>
    <xf numFmtId="0" fontId="6" fillId="0" borderId="1" xfId="0" applyFont="1" applyBorder="1" applyAlignment="1">
      <alignment horizontal="center"/>
    </xf>
    <xf numFmtId="0" fontId="6" fillId="0" borderId="2" xfId="0" applyFont="1" applyBorder="1" applyAlignment="1">
      <alignment horizontal="center"/>
    </xf>
    <xf numFmtId="0" fontId="21" fillId="6" borderId="1" xfId="3" applyFont="1" applyFill="1" applyBorder="1" applyAlignment="1">
      <alignment horizontal="center" vertical="center" wrapText="1"/>
    </xf>
    <xf numFmtId="0" fontId="21" fillId="6" borderId="2" xfId="3" applyFont="1" applyFill="1" applyBorder="1" applyAlignment="1">
      <alignment horizontal="center" vertical="center" wrapText="1"/>
    </xf>
    <xf numFmtId="0" fontId="21" fillId="6" borderId="3" xfId="3" applyFont="1" applyFill="1" applyBorder="1" applyAlignment="1">
      <alignment horizontal="center" vertical="center" wrapText="1"/>
    </xf>
    <xf numFmtId="14" fontId="0" fillId="9" borderId="4" xfId="0" applyNumberFormat="1" applyFill="1" applyBorder="1"/>
  </cellXfs>
  <cellStyles count="5">
    <cellStyle name="桁区切り" xfId="1" builtinId="6"/>
    <cellStyle name="桁区切り 3" xfId="4" xr:uid="{38D82228-E8AF-4543-A567-3ED84F0E1073}"/>
    <cellStyle name="標準" xfId="0" builtinId="0"/>
    <cellStyle name="標準 10" xfId="3" xr:uid="{7D2D5069-EA0C-4251-A66E-51AA13BC50F8}"/>
    <cellStyle name="未定義" xfId="2" xr:uid="{00000000-0005-0000-0000-000003000000}"/>
  </cellStyles>
  <dxfs count="0"/>
  <tableStyles count="0" defaultTableStyle="TableStyleMedium9" defaultPivotStyle="PivotStyleLight16"/>
  <colors>
    <mruColors>
      <color rgb="FFCCFFCC"/>
      <color rgb="FF99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sharedStrings" Target="sharedStrings.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1" Type="http://schemas.openxmlformats.org/officeDocument/2006/relationships/worksheet" Target="worksheets/sheet1.xml"/><Relationship Id="rId6" Type="http://schemas.openxmlformats.org/officeDocument/2006/relationships/worksheet" Target="worksheets/sheet6.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48"/>
  <sheetViews>
    <sheetView tabSelected="1" workbookViewId="0">
      <pane xSplit="2" ySplit="2" topLeftCell="C33" activePane="bottomRight" state="frozen"/>
      <selection activeCell="D5" sqref="D5"/>
      <selection pane="topRight" activeCell="D5" sqref="D5"/>
      <selection pane="bottomLeft" activeCell="D5" sqref="D5"/>
      <selection pane="bottomRight" activeCell="D40" sqref="D40"/>
    </sheetView>
  </sheetViews>
  <sheetFormatPr defaultRowHeight="13" x14ac:dyDescent="0.2"/>
  <cols>
    <col min="1" max="1" width="12.453125" customWidth="1"/>
    <col min="2" max="2" width="24" customWidth="1"/>
    <col min="3" max="3" width="17.36328125" customWidth="1"/>
  </cols>
  <sheetData>
    <row r="1" spans="1:3" x14ac:dyDescent="0.2">
      <c r="A1" s="15" t="s">
        <v>359</v>
      </c>
    </row>
    <row r="2" spans="1:3" x14ac:dyDescent="0.2">
      <c r="A2" s="16" t="s">
        <v>93</v>
      </c>
      <c r="B2" s="17" t="s">
        <v>94</v>
      </c>
      <c r="C2" s="18" t="s">
        <v>95</v>
      </c>
    </row>
    <row r="3" spans="1:3" x14ac:dyDescent="0.2">
      <c r="A3" s="16" t="s">
        <v>103</v>
      </c>
      <c r="B3" s="17"/>
      <c r="C3" s="18"/>
    </row>
    <row r="4" spans="1:3" x14ac:dyDescent="0.2">
      <c r="A4" s="19" t="s">
        <v>104</v>
      </c>
      <c r="B4" s="20"/>
      <c r="C4" s="21"/>
    </row>
    <row r="5" spans="1:3" ht="24" x14ac:dyDescent="0.2">
      <c r="A5" s="22" t="s">
        <v>105</v>
      </c>
      <c r="B5" s="23" t="s">
        <v>106</v>
      </c>
      <c r="C5" s="24"/>
    </row>
    <row r="6" spans="1:3" x14ac:dyDescent="0.2">
      <c r="A6" s="196" t="s">
        <v>263</v>
      </c>
      <c r="B6" s="177" t="s">
        <v>264</v>
      </c>
      <c r="C6" s="8" t="s">
        <v>107</v>
      </c>
    </row>
    <row r="7" spans="1:3" x14ac:dyDescent="0.2">
      <c r="A7" s="25" t="s">
        <v>219</v>
      </c>
      <c r="B7" s="3" t="s">
        <v>265</v>
      </c>
      <c r="C7" s="5" t="s">
        <v>107</v>
      </c>
    </row>
    <row r="8" spans="1:3" x14ac:dyDescent="0.2">
      <c r="A8" s="25" t="s">
        <v>220</v>
      </c>
      <c r="B8" s="3" t="s">
        <v>266</v>
      </c>
      <c r="C8" s="5" t="s">
        <v>107</v>
      </c>
    </row>
    <row r="9" spans="1:3" x14ac:dyDescent="0.2">
      <c r="A9" s="25" t="s">
        <v>221</v>
      </c>
      <c r="B9" s="3" t="s">
        <v>27</v>
      </c>
      <c r="C9" s="5" t="s">
        <v>107</v>
      </c>
    </row>
    <row r="10" spans="1:3" x14ac:dyDescent="0.2">
      <c r="A10" s="25" t="s">
        <v>222</v>
      </c>
      <c r="B10" s="3" t="s">
        <v>190</v>
      </c>
      <c r="C10" s="5" t="s">
        <v>107</v>
      </c>
    </row>
    <row r="11" spans="1:3" x14ac:dyDescent="0.2">
      <c r="A11" s="25" t="s">
        <v>223</v>
      </c>
      <c r="B11" s="3" t="s">
        <v>28</v>
      </c>
      <c r="C11" s="5" t="s">
        <v>107</v>
      </c>
    </row>
    <row r="12" spans="1:3" x14ac:dyDescent="0.2">
      <c r="A12" s="25" t="s">
        <v>224</v>
      </c>
      <c r="B12" s="3" t="s">
        <v>267</v>
      </c>
      <c r="C12" s="5" t="s">
        <v>107</v>
      </c>
    </row>
    <row r="13" spans="1:3" x14ac:dyDescent="0.2">
      <c r="A13" s="25" t="s">
        <v>225</v>
      </c>
      <c r="B13" s="3" t="s">
        <v>29</v>
      </c>
      <c r="C13" s="5" t="s">
        <v>107</v>
      </c>
    </row>
    <row r="14" spans="1:3" x14ac:dyDescent="0.2">
      <c r="A14" s="25" t="s">
        <v>226</v>
      </c>
      <c r="B14" s="3" t="s">
        <v>30</v>
      </c>
      <c r="C14" s="5" t="s">
        <v>107</v>
      </c>
    </row>
    <row r="15" spans="1:3" x14ac:dyDescent="0.2">
      <c r="A15" s="25" t="s">
        <v>2</v>
      </c>
      <c r="B15" s="3" t="s">
        <v>364</v>
      </c>
      <c r="C15" s="5" t="s">
        <v>107</v>
      </c>
    </row>
    <row r="16" spans="1:3" x14ac:dyDescent="0.2">
      <c r="A16" s="25" t="s">
        <v>3</v>
      </c>
      <c r="B16" s="3" t="s">
        <v>31</v>
      </c>
      <c r="C16" s="5" t="s">
        <v>107</v>
      </c>
    </row>
    <row r="17" spans="1:3" x14ac:dyDescent="0.2">
      <c r="A17" s="25" t="s">
        <v>4</v>
      </c>
      <c r="B17" s="3" t="s">
        <v>32</v>
      </c>
      <c r="C17" s="5" t="s">
        <v>107</v>
      </c>
    </row>
    <row r="18" spans="1:3" x14ac:dyDescent="0.2">
      <c r="A18" s="25" t="s">
        <v>5</v>
      </c>
      <c r="B18" s="3" t="s">
        <v>33</v>
      </c>
      <c r="C18" s="5" t="s">
        <v>107</v>
      </c>
    </row>
    <row r="19" spans="1:3" x14ac:dyDescent="0.2">
      <c r="A19" s="25" t="s">
        <v>6</v>
      </c>
      <c r="B19" s="26" t="s">
        <v>34</v>
      </c>
      <c r="C19" s="5" t="s">
        <v>107</v>
      </c>
    </row>
    <row r="20" spans="1:3" x14ac:dyDescent="0.2">
      <c r="A20" s="25" t="s">
        <v>7</v>
      </c>
      <c r="B20" s="3" t="s">
        <v>268</v>
      </c>
      <c r="C20" s="5" t="s">
        <v>107</v>
      </c>
    </row>
    <row r="21" spans="1:3" x14ac:dyDescent="0.2">
      <c r="A21" s="25" t="s">
        <v>8</v>
      </c>
      <c r="B21" s="3" t="s">
        <v>269</v>
      </c>
      <c r="C21" s="5" t="s">
        <v>107</v>
      </c>
    </row>
    <row r="22" spans="1:3" x14ac:dyDescent="0.2">
      <c r="A22" s="25" t="s">
        <v>9</v>
      </c>
      <c r="B22" s="3" t="s">
        <v>270</v>
      </c>
      <c r="C22" s="5" t="s">
        <v>107</v>
      </c>
    </row>
    <row r="23" spans="1:3" x14ac:dyDescent="0.2">
      <c r="A23" s="25" t="s">
        <v>10</v>
      </c>
      <c r="B23" s="3" t="s">
        <v>271</v>
      </c>
      <c r="C23" s="5" t="s">
        <v>107</v>
      </c>
    </row>
    <row r="24" spans="1:3" x14ac:dyDescent="0.2">
      <c r="A24" s="25" t="s">
        <v>11</v>
      </c>
      <c r="B24" s="3" t="s">
        <v>35</v>
      </c>
      <c r="C24" s="5" t="s">
        <v>107</v>
      </c>
    </row>
    <row r="25" spans="1:3" x14ac:dyDescent="0.2">
      <c r="A25" s="25" t="s">
        <v>12</v>
      </c>
      <c r="B25" s="3" t="s">
        <v>366</v>
      </c>
      <c r="C25" s="5" t="s">
        <v>107</v>
      </c>
    </row>
    <row r="26" spans="1:3" x14ac:dyDescent="0.2">
      <c r="A26" s="25" t="s">
        <v>13</v>
      </c>
      <c r="B26" s="3" t="s">
        <v>191</v>
      </c>
      <c r="C26" s="5" t="s">
        <v>107</v>
      </c>
    </row>
    <row r="27" spans="1:3" x14ac:dyDescent="0.2">
      <c r="A27" s="25" t="s">
        <v>14</v>
      </c>
      <c r="B27" s="3" t="s">
        <v>50</v>
      </c>
      <c r="C27" s="5" t="s">
        <v>107</v>
      </c>
    </row>
    <row r="28" spans="1:3" x14ac:dyDescent="0.2">
      <c r="A28" s="25" t="s">
        <v>15</v>
      </c>
      <c r="B28" s="3" t="s">
        <v>36</v>
      </c>
      <c r="C28" s="5" t="s">
        <v>107</v>
      </c>
    </row>
    <row r="29" spans="1:3" x14ac:dyDescent="0.2">
      <c r="A29" s="25" t="s">
        <v>16</v>
      </c>
      <c r="B29" s="3" t="s">
        <v>192</v>
      </c>
      <c r="C29" s="5" t="s">
        <v>107</v>
      </c>
    </row>
    <row r="30" spans="1:3" x14ac:dyDescent="0.2">
      <c r="A30" s="25" t="s">
        <v>17</v>
      </c>
      <c r="B30" s="3" t="s">
        <v>272</v>
      </c>
      <c r="C30" s="5" t="s">
        <v>107</v>
      </c>
    </row>
    <row r="31" spans="1:3" x14ac:dyDescent="0.2">
      <c r="A31" s="25" t="s">
        <v>18</v>
      </c>
      <c r="B31" s="3" t="s">
        <v>273</v>
      </c>
      <c r="C31" s="5" t="s">
        <v>107</v>
      </c>
    </row>
    <row r="32" spans="1:3" x14ac:dyDescent="0.2">
      <c r="A32" s="25" t="s">
        <v>19</v>
      </c>
      <c r="B32" s="3" t="s">
        <v>274</v>
      </c>
      <c r="C32" s="5" t="s">
        <v>107</v>
      </c>
    </row>
    <row r="33" spans="1:3" x14ac:dyDescent="0.2">
      <c r="A33" s="25" t="s">
        <v>20</v>
      </c>
      <c r="B33" s="3" t="s">
        <v>37</v>
      </c>
      <c r="C33" s="5" t="s">
        <v>107</v>
      </c>
    </row>
    <row r="34" spans="1:3" x14ac:dyDescent="0.2">
      <c r="A34" s="25" t="s">
        <v>21</v>
      </c>
      <c r="B34" s="3" t="s">
        <v>38</v>
      </c>
      <c r="C34" s="5" t="s">
        <v>107</v>
      </c>
    </row>
    <row r="35" spans="1:3" x14ac:dyDescent="0.2">
      <c r="A35" s="25" t="s">
        <v>22</v>
      </c>
      <c r="B35" s="3" t="s">
        <v>275</v>
      </c>
      <c r="C35" s="5" t="s">
        <v>107</v>
      </c>
    </row>
    <row r="36" spans="1:3" x14ac:dyDescent="0.2">
      <c r="A36" s="25" t="s">
        <v>23</v>
      </c>
      <c r="B36" s="3" t="s">
        <v>193</v>
      </c>
      <c r="C36" s="5" t="s">
        <v>107</v>
      </c>
    </row>
    <row r="37" spans="1:3" x14ac:dyDescent="0.2">
      <c r="A37" s="25" t="s">
        <v>24</v>
      </c>
      <c r="B37" s="3" t="s">
        <v>39</v>
      </c>
      <c r="C37" s="5" t="s">
        <v>107</v>
      </c>
    </row>
    <row r="38" spans="1:3" x14ac:dyDescent="0.2">
      <c r="A38" s="25" t="s">
        <v>25</v>
      </c>
      <c r="B38" s="3" t="s">
        <v>40</v>
      </c>
      <c r="C38" s="5" t="s">
        <v>107</v>
      </c>
    </row>
    <row r="39" spans="1:3" x14ac:dyDescent="0.2">
      <c r="A39" s="25" t="s">
        <v>26</v>
      </c>
      <c r="B39" s="3" t="s">
        <v>276</v>
      </c>
      <c r="C39" s="5" t="s">
        <v>107</v>
      </c>
    </row>
    <row r="40" spans="1:3" x14ac:dyDescent="0.2">
      <c r="A40" s="25" t="s">
        <v>51</v>
      </c>
      <c r="B40" s="3" t="s">
        <v>367</v>
      </c>
      <c r="C40" s="5" t="s">
        <v>107</v>
      </c>
    </row>
    <row r="41" spans="1:3" x14ac:dyDescent="0.2">
      <c r="A41" s="25" t="s">
        <v>194</v>
      </c>
      <c r="B41" s="3" t="s">
        <v>41</v>
      </c>
      <c r="C41" s="5" t="s">
        <v>107</v>
      </c>
    </row>
    <row r="42" spans="1:3" x14ac:dyDescent="0.2">
      <c r="A42" s="25" t="s">
        <v>200</v>
      </c>
      <c r="B42" s="3" t="s">
        <v>42</v>
      </c>
      <c r="C42" s="5" t="s">
        <v>107</v>
      </c>
    </row>
    <row r="43" spans="1:3" x14ac:dyDescent="0.2">
      <c r="A43" s="25" t="s">
        <v>201</v>
      </c>
      <c r="B43" s="3" t="s">
        <v>278</v>
      </c>
      <c r="C43" s="5" t="s">
        <v>107</v>
      </c>
    </row>
    <row r="44" spans="1:3" x14ac:dyDescent="0.2">
      <c r="A44" s="19" t="s">
        <v>202</v>
      </c>
      <c r="B44" s="12" t="s">
        <v>279</v>
      </c>
      <c r="C44" s="9" t="s">
        <v>107</v>
      </c>
    </row>
    <row r="45" spans="1:3" x14ac:dyDescent="0.2">
      <c r="A45" s="198" t="s">
        <v>207</v>
      </c>
      <c r="B45" s="418" t="str">
        <f>最終需要_まとめ!A46</f>
        <v>2015年養父市産業連関表</v>
      </c>
      <c r="C45" s="463">
        <v>45158</v>
      </c>
    </row>
    <row r="46" spans="1:3" x14ac:dyDescent="0.2">
      <c r="A46" s="27" t="s">
        <v>189</v>
      </c>
      <c r="B46" s="237" t="str">
        <f>B45</f>
        <v>2015年養父市産業連関表</v>
      </c>
      <c r="C46" s="24"/>
    </row>
    <row r="47" spans="1:3" x14ac:dyDescent="0.2">
      <c r="A47" s="28" t="s">
        <v>110</v>
      </c>
      <c r="B47" s="419" t="str">
        <f>B45</f>
        <v>2015年養父市産業連関表</v>
      </c>
      <c r="C47" s="21"/>
    </row>
    <row r="48" spans="1:3" x14ac:dyDescent="0.2">
      <c r="A48" t="s">
        <v>338</v>
      </c>
    </row>
  </sheetData>
  <phoneticPr fontId="5"/>
  <pageMargins left="0.75" right="0.75" top="1" bottom="1" header="0.51200000000000001" footer="0.51200000000000001"/>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R38"/>
  <sheetViews>
    <sheetView workbookViewId="0">
      <selection activeCell="L17" sqref="L17"/>
    </sheetView>
  </sheetViews>
  <sheetFormatPr defaultRowHeight="13" x14ac:dyDescent="0.2"/>
  <cols>
    <col min="1" max="1" width="3.6328125" customWidth="1"/>
    <col min="18" max="18" width="29.6328125" customWidth="1"/>
  </cols>
  <sheetData>
    <row r="1" spans="1:18" ht="14" x14ac:dyDescent="0.2">
      <c r="A1" s="29" t="s">
        <v>111</v>
      </c>
    </row>
    <row r="2" spans="1:18" x14ac:dyDescent="0.2">
      <c r="A2" s="16"/>
      <c r="B2" s="30" t="s">
        <v>112</v>
      </c>
      <c r="C2" s="17"/>
      <c r="D2" s="17"/>
      <c r="E2" s="17"/>
      <c r="F2" s="17"/>
      <c r="G2" s="17"/>
      <c r="H2" s="17"/>
      <c r="I2" s="17"/>
      <c r="J2" s="17"/>
      <c r="K2" s="17"/>
      <c r="L2" s="17"/>
      <c r="M2" s="17"/>
      <c r="N2" s="17"/>
      <c r="O2" s="17"/>
      <c r="P2" s="17"/>
      <c r="Q2" s="17"/>
      <c r="R2" s="31"/>
    </row>
    <row r="3" spans="1:18" ht="14" x14ac:dyDescent="0.3">
      <c r="A3" s="25"/>
      <c r="B3" s="32"/>
      <c r="R3" s="33"/>
    </row>
    <row r="4" spans="1:18" x14ac:dyDescent="0.2">
      <c r="A4" s="34" t="s">
        <v>323</v>
      </c>
      <c r="R4" s="33"/>
    </row>
    <row r="5" spans="1:18" x14ac:dyDescent="0.2">
      <c r="A5" s="25"/>
      <c r="B5" s="35" t="s">
        <v>324</v>
      </c>
      <c r="R5" s="33"/>
    </row>
    <row r="6" spans="1:18" x14ac:dyDescent="0.2">
      <c r="A6" s="25"/>
      <c r="B6" s="35" t="s">
        <v>325</v>
      </c>
      <c r="R6" s="33"/>
    </row>
    <row r="7" spans="1:18" x14ac:dyDescent="0.2">
      <c r="A7" s="25"/>
      <c r="B7" s="35" t="s">
        <v>326</v>
      </c>
      <c r="R7" s="33"/>
    </row>
    <row r="8" spans="1:18" x14ac:dyDescent="0.2">
      <c r="A8" s="25"/>
      <c r="B8" s="35" t="s">
        <v>327</v>
      </c>
      <c r="R8" s="33"/>
    </row>
    <row r="9" spans="1:18" x14ac:dyDescent="0.2">
      <c r="A9" s="25"/>
      <c r="B9" s="35" t="s">
        <v>328</v>
      </c>
      <c r="R9" s="33"/>
    </row>
    <row r="10" spans="1:18" x14ac:dyDescent="0.2">
      <c r="A10" s="25"/>
      <c r="B10" s="35" t="s">
        <v>329</v>
      </c>
      <c r="R10" s="33"/>
    </row>
    <row r="11" spans="1:18" x14ac:dyDescent="0.2">
      <c r="A11" s="25"/>
      <c r="B11" s="35" t="s">
        <v>330</v>
      </c>
      <c r="R11" s="33"/>
    </row>
    <row r="12" spans="1:18" ht="14" x14ac:dyDescent="0.3">
      <c r="A12" s="25"/>
      <c r="B12" s="32"/>
      <c r="R12" s="33"/>
    </row>
    <row r="13" spans="1:18" x14ac:dyDescent="0.2">
      <c r="A13" s="34" t="s">
        <v>113</v>
      </c>
      <c r="R13" s="33"/>
    </row>
    <row r="14" spans="1:18" x14ac:dyDescent="0.2">
      <c r="A14" s="25"/>
      <c r="B14" s="36" t="s">
        <v>361</v>
      </c>
      <c r="R14" s="33"/>
    </row>
    <row r="15" spans="1:18" x14ac:dyDescent="0.2">
      <c r="A15" s="25"/>
      <c r="B15" s="36" t="s">
        <v>363</v>
      </c>
      <c r="R15" s="33"/>
    </row>
    <row r="16" spans="1:18" x14ac:dyDescent="0.2">
      <c r="A16" s="25"/>
      <c r="B16" s="36" t="s">
        <v>96</v>
      </c>
      <c r="R16" s="33"/>
    </row>
    <row r="17" spans="1:18" x14ac:dyDescent="0.2">
      <c r="A17" s="25"/>
      <c r="B17" s="36" t="s">
        <v>97</v>
      </c>
      <c r="R17" s="33"/>
    </row>
    <row r="18" spans="1:18" x14ac:dyDescent="0.2">
      <c r="A18" s="25"/>
      <c r="B18" s="36" t="s">
        <v>98</v>
      </c>
      <c r="R18" s="33"/>
    </row>
    <row r="19" spans="1:18" x14ac:dyDescent="0.2">
      <c r="A19" s="25"/>
      <c r="B19" s="36" t="s">
        <v>99</v>
      </c>
      <c r="R19" s="33"/>
    </row>
    <row r="20" spans="1:18" x14ac:dyDescent="0.2">
      <c r="A20" s="25"/>
      <c r="B20" s="36" t="s">
        <v>331</v>
      </c>
      <c r="R20" s="33"/>
    </row>
    <row r="21" spans="1:18" x14ac:dyDescent="0.2">
      <c r="A21" s="25"/>
      <c r="B21" s="36" t="s">
        <v>100</v>
      </c>
      <c r="R21" s="33"/>
    </row>
    <row r="22" spans="1:18" ht="13.5" x14ac:dyDescent="0.2">
      <c r="A22" s="25"/>
      <c r="B22" s="37"/>
      <c r="R22" s="33"/>
    </row>
    <row r="23" spans="1:18" x14ac:dyDescent="0.2">
      <c r="A23" s="38" t="s">
        <v>114</v>
      </c>
      <c r="R23" s="33"/>
    </row>
    <row r="24" spans="1:18" x14ac:dyDescent="0.2">
      <c r="A24" s="25"/>
      <c r="B24" s="39" t="s">
        <v>115</v>
      </c>
      <c r="R24" s="33"/>
    </row>
    <row r="25" spans="1:18" x14ac:dyDescent="0.2">
      <c r="A25" s="25"/>
      <c r="B25" s="39" t="s">
        <v>362</v>
      </c>
      <c r="R25" s="33"/>
    </row>
    <row r="26" spans="1:18" x14ac:dyDescent="0.2">
      <c r="A26" s="25"/>
      <c r="B26" s="39" t="s">
        <v>332</v>
      </c>
      <c r="R26" s="33"/>
    </row>
    <row r="27" spans="1:18" x14ac:dyDescent="0.2">
      <c r="A27" s="25"/>
      <c r="B27" s="39" t="s">
        <v>116</v>
      </c>
      <c r="R27" s="33"/>
    </row>
    <row r="28" spans="1:18" x14ac:dyDescent="0.2">
      <c r="A28" s="25"/>
      <c r="B28" s="36" t="s">
        <v>333</v>
      </c>
      <c r="R28" s="33"/>
    </row>
    <row r="29" spans="1:18" x14ac:dyDescent="0.2">
      <c r="A29" s="25"/>
      <c r="B29" s="40" t="s">
        <v>117</v>
      </c>
      <c r="R29" s="33"/>
    </row>
    <row r="30" spans="1:18" x14ac:dyDescent="0.2">
      <c r="A30" s="25"/>
      <c r="B30" s="36"/>
      <c r="R30" s="33"/>
    </row>
    <row r="31" spans="1:18" ht="13.5" x14ac:dyDescent="0.2">
      <c r="A31" s="25"/>
      <c r="B31" s="37"/>
      <c r="R31" s="33"/>
    </row>
    <row r="32" spans="1:18" x14ac:dyDescent="0.2">
      <c r="A32" s="38" t="s">
        <v>101</v>
      </c>
      <c r="R32" s="33"/>
    </row>
    <row r="33" spans="1:18" x14ac:dyDescent="0.2">
      <c r="A33" s="25"/>
      <c r="B33" s="36" t="s">
        <v>334</v>
      </c>
      <c r="R33" s="33"/>
    </row>
    <row r="34" spans="1:18" x14ac:dyDescent="0.2">
      <c r="A34" s="25"/>
      <c r="B34" s="36" t="s">
        <v>335</v>
      </c>
      <c r="R34" s="33"/>
    </row>
    <row r="35" spans="1:18" x14ac:dyDescent="0.2">
      <c r="A35" s="25"/>
      <c r="B35" s="36" t="s">
        <v>336</v>
      </c>
      <c r="R35" s="33"/>
    </row>
    <row r="36" spans="1:18" x14ac:dyDescent="0.2">
      <c r="A36" s="25"/>
      <c r="B36" s="39" t="s">
        <v>118</v>
      </c>
      <c r="R36" s="33"/>
    </row>
    <row r="37" spans="1:18" x14ac:dyDescent="0.2">
      <c r="A37" s="25"/>
      <c r="B37" s="36" t="s">
        <v>337</v>
      </c>
      <c r="R37" s="33"/>
    </row>
    <row r="38" spans="1:18" ht="14" x14ac:dyDescent="0.3">
      <c r="A38" s="19"/>
      <c r="B38" s="41"/>
      <c r="C38" s="20"/>
      <c r="D38" s="20"/>
      <c r="E38" s="20"/>
      <c r="F38" s="20"/>
      <c r="G38" s="20"/>
      <c r="H38" s="20"/>
      <c r="I38" s="20"/>
      <c r="J38" s="20"/>
      <c r="K38" s="20"/>
      <c r="L38" s="20"/>
      <c r="M38" s="20"/>
      <c r="N38" s="20"/>
      <c r="O38" s="20"/>
      <c r="P38" s="20"/>
      <c r="Q38" s="20"/>
      <c r="R38" s="42"/>
    </row>
  </sheetData>
  <phoneticPr fontId="5"/>
  <pageMargins left="0.75" right="0.75" top="1" bottom="1" header="0.51200000000000001" footer="0.51200000000000001"/>
  <pageSetup paperSize="9" scale="85"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L49"/>
  <sheetViews>
    <sheetView workbookViewId="0">
      <pane xSplit="2" ySplit="5" topLeftCell="C37" activePane="bottomRight" state="frozen"/>
      <selection activeCell="D5" sqref="D5"/>
      <selection pane="topRight" activeCell="D5" sqref="D5"/>
      <selection pane="bottomLeft" activeCell="D5" sqref="D5"/>
      <selection pane="bottomRight" activeCell="J33" sqref="J33:L33"/>
    </sheetView>
  </sheetViews>
  <sheetFormatPr defaultRowHeight="13" x14ac:dyDescent="0.2"/>
  <cols>
    <col min="1" max="1" width="3.08984375" customWidth="1"/>
    <col min="2" max="2" width="23.453125" customWidth="1"/>
    <col min="3" max="3" width="10.08984375" customWidth="1"/>
    <col min="4" max="5" width="10.90625" customWidth="1"/>
    <col min="6" max="7" width="9.08984375" customWidth="1"/>
    <col min="8" max="8" width="6.90625" customWidth="1"/>
    <col min="9" max="9" width="4" customWidth="1"/>
    <col min="10" max="10" width="16.453125" customWidth="1"/>
    <col min="11" max="11" width="11.453125" customWidth="1"/>
    <col min="12" max="12" width="12.453125" customWidth="1"/>
  </cols>
  <sheetData>
    <row r="1" spans="1:12" x14ac:dyDescent="0.2">
      <c r="A1" s="15" t="s">
        <v>358</v>
      </c>
    </row>
    <row r="2" spans="1:12" x14ac:dyDescent="0.2">
      <c r="A2" s="43" t="s">
        <v>357</v>
      </c>
      <c r="B2" s="44"/>
      <c r="C2" s="44"/>
      <c r="D2" s="44"/>
      <c r="E2" s="44"/>
      <c r="F2" s="44"/>
      <c r="G2" s="45"/>
      <c r="H2" s="46"/>
      <c r="I2" s="46"/>
      <c r="J2" s="46"/>
    </row>
    <row r="3" spans="1:12" x14ac:dyDescent="0.2">
      <c r="A3" s="15" t="s">
        <v>119</v>
      </c>
      <c r="C3" s="47" t="s">
        <v>120</v>
      </c>
      <c r="I3" s="48"/>
      <c r="J3" s="15" t="s">
        <v>121</v>
      </c>
      <c r="K3" s="49"/>
      <c r="L3" s="49"/>
    </row>
    <row r="4" spans="1:12" x14ac:dyDescent="0.2">
      <c r="A4" s="50"/>
      <c r="B4" s="51"/>
      <c r="C4" s="130" t="s">
        <v>122</v>
      </c>
      <c r="D4" s="122" t="s">
        <v>123</v>
      </c>
      <c r="E4" s="122"/>
      <c r="F4" s="52" t="s">
        <v>124</v>
      </c>
      <c r="G4" s="113"/>
      <c r="H4" s="105" t="s">
        <v>125</v>
      </c>
      <c r="I4" s="48"/>
      <c r="J4" s="16"/>
      <c r="K4" s="454" t="s">
        <v>126</v>
      </c>
      <c r="L4" s="455"/>
    </row>
    <row r="5" spans="1:12" x14ac:dyDescent="0.2">
      <c r="A5" s="103"/>
      <c r="B5" s="48"/>
      <c r="C5" s="131" t="s">
        <v>127</v>
      </c>
      <c r="D5" s="125" t="s">
        <v>128</v>
      </c>
      <c r="E5" s="124" t="s">
        <v>129</v>
      </c>
      <c r="F5" s="125" t="s">
        <v>130</v>
      </c>
      <c r="G5" s="124" t="s">
        <v>131</v>
      </c>
      <c r="H5" s="158" t="s">
        <v>132</v>
      </c>
      <c r="J5" s="162"/>
      <c r="K5" s="420" t="s">
        <v>133</v>
      </c>
      <c r="L5" s="421" t="s">
        <v>134</v>
      </c>
    </row>
    <row r="6" spans="1:12" x14ac:dyDescent="0.2">
      <c r="A6" s="2" t="s">
        <v>263</v>
      </c>
      <c r="B6" s="10" t="s">
        <v>264</v>
      </c>
      <c r="C6" s="132">
        <v>100</v>
      </c>
      <c r="D6" s="127">
        <f>'1'!S44</f>
        <v>126.71730358096774</v>
      </c>
      <c r="E6" s="168">
        <f>'1'!U44</f>
        <v>59.862233211428297</v>
      </c>
      <c r="F6" s="119">
        <f>'1'!W44</f>
        <v>30</v>
      </c>
      <c r="G6" s="171">
        <f>'1'!Y44</f>
        <v>20</v>
      </c>
      <c r="H6" s="53">
        <v>1</v>
      </c>
      <c r="I6" s="56"/>
      <c r="J6" s="104" t="s">
        <v>102</v>
      </c>
      <c r="K6" s="185">
        <v>0.75600000000000001</v>
      </c>
      <c r="L6" s="186">
        <v>0.73199999999999998</v>
      </c>
    </row>
    <row r="7" spans="1:12" x14ac:dyDescent="0.2">
      <c r="A7" s="159" t="s">
        <v>219</v>
      </c>
      <c r="B7" s="3" t="s">
        <v>265</v>
      </c>
      <c r="C7" s="133">
        <v>100</v>
      </c>
      <c r="D7" s="128">
        <f>'2'!S44</f>
        <v>133.11749430650113</v>
      </c>
      <c r="E7" s="169">
        <f>'2'!U44</f>
        <v>89.297783388597864</v>
      </c>
      <c r="F7" s="120">
        <f>'2'!W44</f>
        <v>19</v>
      </c>
      <c r="G7" s="172">
        <f>'2'!Y44</f>
        <v>16</v>
      </c>
      <c r="H7" s="156">
        <v>2</v>
      </c>
      <c r="I7" s="56"/>
      <c r="J7" s="103" t="s">
        <v>135</v>
      </c>
      <c r="K7" s="187">
        <v>0.74099999999999999</v>
      </c>
      <c r="L7" s="188">
        <v>0.71099999999999997</v>
      </c>
    </row>
    <row r="8" spans="1:12" x14ac:dyDescent="0.2">
      <c r="A8" s="159" t="s">
        <v>220</v>
      </c>
      <c r="B8" s="3" t="s">
        <v>266</v>
      </c>
      <c r="C8" s="133">
        <v>100</v>
      </c>
      <c r="D8" s="128">
        <f>'3'!S44</f>
        <v>110.33863112329709</v>
      </c>
      <c r="E8" s="169">
        <f>'3'!U44</f>
        <v>64.758155473715092</v>
      </c>
      <c r="F8" s="120">
        <f>'3'!W44</f>
        <v>13</v>
      </c>
      <c r="G8" s="172">
        <f>'3'!Y44</f>
        <v>0</v>
      </c>
      <c r="H8" s="156">
        <v>3</v>
      </c>
      <c r="I8" s="56"/>
      <c r="J8" s="103" t="s">
        <v>136</v>
      </c>
      <c r="K8" s="187">
        <v>0.90500000000000003</v>
      </c>
      <c r="L8" s="188">
        <v>0.73599999999999999</v>
      </c>
    </row>
    <row r="9" spans="1:12" x14ac:dyDescent="0.2">
      <c r="A9" s="159" t="s">
        <v>221</v>
      </c>
      <c r="B9" s="3" t="s">
        <v>27</v>
      </c>
      <c r="C9" s="133">
        <v>100</v>
      </c>
      <c r="D9" s="128">
        <f>'4'!S44</f>
        <v>126.42578126278033</v>
      </c>
      <c r="E9" s="169">
        <f>'4'!U44</f>
        <v>72.550603175928586</v>
      </c>
      <c r="F9" s="120">
        <f>'4'!W44</f>
        <v>6</v>
      </c>
      <c r="G9" s="172">
        <f>'4'!Y44</f>
        <v>4</v>
      </c>
      <c r="H9" s="156">
        <v>4</v>
      </c>
      <c r="I9" s="56"/>
      <c r="J9" s="103" t="s">
        <v>137</v>
      </c>
      <c r="K9" s="187">
        <v>0.871</v>
      </c>
      <c r="L9" s="188">
        <v>0.74299999999999999</v>
      </c>
    </row>
    <row r="10" spans="1:12" x14ac:dyDescent="0.2">
      <c r="A10" s="2" t="s">
        <v>222</v>
      </c>
      <c r="B10" s="10" t="s">
        <v>190</v>
      </c>
      <c r="C10" s="132">
        <v>100</v>
      </c>
      <c r="D10" s="127">
        <f>'5'!S44</f>
        <v>130.96760226378413</v>
      </c>
      <c r="E10" s="168">
        <f>'5'!U44</f>
        <v>53.39492102407926</v>
      </c>
      <c r="F10" s="119">
        <f>'5'!W44</f>
        <v>8</v>
      </c>
      <c r="G10" s="171">
        <f>'5'!Y44</f>
        <v>6</v>
      </c>
      <c r="H10" s="53">
        <v>5</v>
      </c>
      <c r="I10" s="56"/>
      <c r="J10" s="103" t="s">
        <v>138</v>
      </c>
      <c r="K10" s="187">
        <v>0.82499999999999996</v>
      </c>
      <c r="L10" s="188">
        <v>0.73499999999999999</v>
      </c>
    </row>
    <row r="11" spans="1:12" x14ac:dyDescent="0.2">
      <c r="A11" s="159" t="s">
        <v>223</v>
      </c>
      <c r="B11" s="3" t="s">
        <v>28</v>
      </c>
      <c r="C11" s="133">
        <v>100</v>
      </c>
      <c r="D11" s="128">
        <f>'6'!S44</f>
        <v>118.31201306099487</v>
      </c>
      <c r="E11" s="169">
        <f>'6'!U44</f>
        <v>49.83211125465882</v>
      </c>
      <c r="F11" s="120">
        <f>'6'!W44</f>
        <v>30</v>
      </c>
      <c r="G11" s="172">
        <f>'6'!Y44</f>
        <v>25</v>
      </c>
      <c r="H11" s="156">
        <v>6</v>
      </c>
      <c r="I11" s="56"/>
      <c r="J11" s="103" t="s">
        <v>139</v>
      </c>
      <c r="K11" s="187">
        <v>0.86899999999999999</v>
      </c>
      <c r="L11" s="188">
        <v>0.76500000000000001</v>
      </c>
    </row>
    <row r="12" spans="1:12" x14ac:dyDescent="0.2">
      <c r="A12" s="159" t="s">
        <v>224</v>
      </c>
      <c r="B12" s="3" t="s">
        <v>267</v>
      </c>
      <c r="C12" s="133">
        <v>100</v>
      </c>
      <c r="D12" s="128">
        <f>'7'!S44</f>
        <v>133.21515161754502</v>
      </c>
      <c r="E12" s="169">
        <f>'7'!U44</f>
        <v>59.454185153031816</v>
      </c>
      <c r="F12" s="120">
        <f>'7'!W44</f>
        <v>14</v>
      </c>
      <c r="G12" s="172">
        <f>'7'!Y44</f>
        <v>11</v>
      </c>
      <c r="H12" s="156">
        <v>7</v>
      </c>
      <c r="I12" s="56"/>
      <c r="J12" s="103" t="s">
        <v>140</v>
      </c>
      <c r="K12" s="187">
        <v>0.80400000000000005</v>
      </c>
      <c r="L12" s="188">
        <v>0.749</v>
      </c>
    </row>
    <row r="13" spans="1:12" x14ac:dyDescent="0.2">
      <c r="A13" s="159" t="s">
        <v>225</v>
      </c>
      <c r="B13" s="3" t="s">
        <v>29</v>
      </c>
      <c r="C13" s="133">
        <v>100</v>
      </c>
      <c r="D13" s="128">
        <f>'8'!S44</f>
        <v>114.07913013734512</v>
      </c>
      <c r="E13" s="169">
        <f>'8'!U44</f>
        <v>39.053445916720591</v>
      </c>
      <c r="F13" s="120">
        <f>'8'!W44</f>
        <v>2</v>
      </c>
      <c r="G13" s="172">
        <f>'8'!Y44</f>
        <v>2</v>
      </c>
      <c r="H13" s="156">
        <v>8</v>
      </c>
      <c r="I13" s="56"/>
      <c r="J13" s="103" t="s">
        <v>195</v>
      </c>
      <c r="K13" s="161">
        <v>0.78600000000000003</v>
      </c>
      <c r="L13" s="189">
        <v>0.73599999999999999</v>
      </c>
    </row>
    <row r="14" spans="1:12" x14ac:dyDescent="0.2">
      <c r="A14" s="159" t="s">
        <v>226</v>
      </c>
      <c r="B14" s="3" t="s">
        <v>30</v>
      </c>
      <c r="C14" s="133">
        <v>100</v>
      </c>
      <c r="D14" s="128">
        <f>'9'!S44</f>
        <v>129.84342967067306</v>
      </c>
      <c r="E14" s="169">
        <f>'9'!U44</f>
        <v>46.227526073871033</v>
      </c>
      <c r="F14" s="120">
        <f>'9'!W44</f>
        <v>2</v>
      </c>
      <c r="G14" s="172">
        <f>'9'!Y44</f>
        <v>2</v>
      </c>
      <c r="H14" s="156">
        <v>9</v>
      </c>
      <c r="I14" s="56"/>
      <c r="J14" s="103" t="s">
        <v>196</v>
      </c>
      <c r="K14" s="161">
        <v>0.69399999999999995</v>
      </c>
      <c r="L14" s="189">
        <v>0.751</v>
      </c>
    </row>
    <row r="15" spans="1:12" x14ac:dyDescent="0.2">
      <c r="A15" s="159" t="s">
        <v>2</v>
      </c>
      <c r="B15" s="3" t="s">
        <v>364</v>
      </c>
      <c r="C15" s="133">
        <v>100</v>
      </c>
      <c r="D15" s="128">
        <f>'10'!S44</f>
        <v>115.16932487013403</v>
      </c>
      <c r="E15" s="169">
        <f>'10'!U44</f>
        <v>42.287669929231924</v>
      </c>
      <c r="F15" s="120">
        <f>'10'!W44</f>
        <v>14</v>
      </c>
      <c r="G15" s="172">
        <f>'10'!Y44</f>
        <v>11</v>
      </c>
      <c r="H15" s="156">
        <v>10</v>
      </c>
      <c r="I15" s="56"/>
      <c r="J15" s="103" t="s">
        <v>197</v>
      </c>
      <c r="K15" s="161">
        <v>0.66300000000000003</v>
      </c>
      <c r="L15" s="189">
        <v>0.73499999999999999</v>
      </c>
    </row>
    <row r="16" spans="1:12" x14ac:dyDescent="0.2">
      <c r="A16" s="159" t="s">
        <v>3</v>
      </c>
      <c r="B16" s="3" t="s">
        <v>31</v>
      </c>
      <c r="C16" s="133">
        <v>100</v>
      </c>
      <c r="D16" s="128">
        <f>'11'!S44</f>
        <v>127.21378279251519</v>
      </c>
      <c r="E16" s="169">
        <f>'11'!U44</f>
        <v>62.387453401015186</v>
      </c>
      <c r="F16" s="120">
        <f>'11'!W44</f>
        <v>7</v>
      </c>
      <c r="G16" s="172">
        <f>'11'!Y44</f>
        <v>5</v>
      </c>
      <c r="H16" s="156">
        <v>11</v>
      </c>
      <c r="I16" s="56"/>
      <c r="J16" s="103" t="s">
        <v>198</v>
      </c>
      <c r="K16" s="161">
        <v>0.66</v>
      </c>
      <c r="L16" s="189">
        <v>0.72199999999999998</v>
      </c>
    </row>
    <row r="17" spans="1:12" x14ac:dyDescent="0.2">
      <c r="A17" s="159" t="s">
        <v>4</v>
      </c>
      <c r="B17" s="3" t="s">
        <v>32</v>
      </c>
      <c r="C17" s="133">
        <v>100</v>
      </c>
      <c r="D17" s="128">
        <f>'12'!S44</f>
        <v>117.23394687789323</v>
      </c>
      <c r="E17" s="169">
        <f>'12'!U44</f>
        <v>31.664310186527974</v>
      </c>
      <c r="F17" s="120">
        <f>'12'!W44</f>
        <v>1</v>
      </c>
      <c r="G17" s="172">
        <f>'12'!Y44</f>
        <v>1</v>
      </c>
      <c r="H17" s="156">
        <v>12</v>
      </c>
      <c r="I17" s="56"/>
      <c r="J17" s="103" t="s">
        <v>199</v>
      </c>
      <c r="K17" s="161">
        <v>0.69299999999999995</v>
      </c>
      <c r="L17" s="189">
        <v>0.73899999999999999</v>
      </c>
    </row>
    <row r="18" spans="1:12" x14ac:dyDescent="0.2">
      <c r="A18" s="159" t="s">
        <v>5</v>
      </c>
      <c r="B18" s="3" t="s">
        <v>33</v>
      </c>
      <c r="C18" s="133">
        <v>100</v>
      </c>
      <c r="D18" s="128">
        <f>'13'!S44</f>
        <v>135.50113191684335</v>
      </c>
      <c r="E18" s="169">
        <f>'13'!U44</f>
        <v>37.929465397102177</v>
      </c>
      <c r="F18" s="120">
        <f>'13'!W44</f>
        <v>1</v>
      </c>
      <c r="G18" s="172">
        <f>'13'!Y44</f>
        <v>0</v>
      </c>
      <c r="H18" s="156">
        <v>13</v>
      </c>
      <c r="I18" s="56"/>
      <c r="J18" s="103" t="s">
        <v>215</v>
      </c>
      <c r="K18" s="161">
        <v>0.75800000000000001</v>
      </c>
      <c r="L18" s="189">
        <v>0.74199999999999999</v>
      </c>
    </row>
    <row r="19" spans="1:12" x14ac:dyDescent="0.2">
      <c r="A19" s="159" t="s">
        <v>6</v>
      </c>
      <c r="B19" s="3" t="s">
        <v>34</v>
      </c>
      <c r="C19" s="133">
        <v>100</v>
      </c>
      <c r="D19" s="128">
        <f>'14'!S44</f>
        <v>123.91690024509204</v>
      </c>
      <c r="E19" s="169">
        <f>'14'!U44</f>
        <v>55.369864395555929</v>
      </c>
      <c r="F19" s="120">
        <f>'14'!W44</f>
        <v>9</v>
      </c>
      <c r="G19" s="172">
        <f>'14'!Y44</f>
        <v>7</v>
      </c>
      <c r="H19" s="156">
        <v>14</v>
      </c>
      <c r="I19" s="56"/>
      <c r="J19" s="103" t="s">
        <v>216</v>
      </c>
      <c r="K19" s="161">
        <v>0.752</v>
      </c>
      <c r="L19" s="189">
        <v>0.72199999999999998</v>
      </c>
    </row>
    <row r="20" spans="1:12" x14ac:dyDescent="0.2">
      <c r="A20" s="159" t="s">
        <v>7</v>
      </c>
      <c r="B20" s="3" t="s">
        <v>268</v>
      </c>
      <c r="C20" s="133">
        <v>100</v>
      </c>
      <c r="D20" s="128">
        <f>'15'!S44</f>
        <v>121.61808894922385</v>
      </c>
      <c r="E20" s="169">
        <f>'15'!U44</f>
        <v>52.856404465558519</v>
      </c>
      <c r="F20" s="120">
        <f>'15'!W44</f>
        <v>3</v>
      </c>
      <c r="G20" s="172">
        <f>'15'!Y44</f>
        <v>1</v>
      </c>
      <c r="H20" s="156">
        <v>15</v>
      </c>
      <c r="I20" s="56"/>
      <c r="J20" s="103" t="s">
        <v>217</v>
      </c>
      <c r="K20" s="161">
        <v>0.71899999999999997</v>
      </c>
      <c r="L20" s="189">
        <v>0.74399999999999999</v>
      </c>
    </row>
    <row r="21" spans="1:12" x14ac:dyDescent="0.2">
      <c r="A21" s="159" t="s">
        <v>8</v>
      </c>
      <c r="B21" s="3" t="s">
        <v>269</v>
      </c>
      <c r="C21" s="133">
        <v>100</v>
      </c>
      <c r="D21" s="128">
        <f>'16'!S44</f>
        <v>118.98805703121586</v>
      </c>
      <c r="E21" s="169">
        <f>'16'!U44</f>
        <v>54.632679223729902</v>
      </c>
      <c r="F21" s="120">
        <f>'16'!W44</f>
        <v>8</v>
      </c>
      <c r="G21" s="172">
        <f>'16'!Y44</f>
        <v>7</v>
      </c>
      <c r="H21" s="156">
        <v>16</v>
      </c>
      <c r="I21" s="56"/>
      <c r="J21" s="103" t="s">
        <v>218</v>
      </c>
      <c r="K21" s="161">
        <v>0.82599999999999996</v>
      </c>
      <c r="L21" s="189">
        <v>0.75</v>
      </c>
    </row>
    <row r="22" spans="1:12" x14ac:dyDescent="0.2">
      <c r="A22" s="159" t="s">
        <v>9</v>
      </c>
      <c r="B22" s="3" t="s">
        <v>270</v>
      </c>
      <c r="C22" s="133">
        <v>100</v>
      </c>
      <c r="D22" s="128">
        <f>'17'!S44</f>
        <v>120.12790859042772</v>
      </c>
      <c r="E22" s="169">
        <f>'17'!U44</f>
        <v>50.601639521458921</v>
      </c>
      <c r="F22" s="120">
        <f>'17'!W44</f>
        <v>6</v>
      </c>
      <c r="G22" s="172">
        <f>'17'!Y44</f>
        <v>5</v>
      </c>
      <c r="H22" s="156">
        <v>17</v>
      </c>
      <c r="I22" s="56"/>
      <c r="J22" s="103" t="s">
        <v>252</v>
      </c>
      <c r="K22" s="161">
        <v>0.84399999999999997</v>
      </c>
      <c r="L22" s="189">
        <v>0.76200000000000001</v>
      </c>
    </row>
    <row r="23" spans="1:12" x14ac:dyDescent="0.2">
      <c r="A23" s="159" t="s">
        <v>10</v>
      </c>
      <c r="B23" s="3" t="s">
        <v>271</v>
      </c>
      <c r="C23" s="133">
        <v>100</v>
      </c>
      <c r="D23" s="128">
        <f>'18'!S44</f>
        <v>121.28803391726159</v>
      </c>
      <c r="E23" s="169">
        <f>'18'!U44</f>
        <v>46.638697137579854</v>
      </c>
      <c r="F23" s="120">
        <f>'18'!W44</f>
        <v>7</v>
      </c>
      <c r="G23" s="172">
        <f>'18'!Y44</f>
        <v>4</v>
      </c>
      <c r="H23" s="156">
        <v>18</v>
      </c>
      <c r="I23" s="56"/>
      <c r="J23" s="190" t="s">
        <v>262</v>
      </c>
      <c r="K23" s="394">
        <v>0.94499999999999995</v>
      </c>
      <c r="L23" s="395">
        <v>0.77200000000000002</v>
      </c>
    </row>
    <row r="24" spans="1:12" x14ac:dyDescent="0.2">
      <c r="A24" s="159" t="s">
        <v>11</v>
      </c>
      <c r="B24" s="3" t="s">
        <v>35</v>
      </c>
      <c r="C24" s="133">
        <v>100</v>
      </c>
      <c r="D24" s="128">
        <f>'19'!S44</f>
        <v>130.98398665106814</v>
      </c>
      <c r="E24" s="169">
        <f>'19'!U44</f>
        <v>48.644779499192239</v>
      </c>
      <c r="F24" s="120">
        <f>'19'!W44</f>
        <v>3</v>
      </c>
      <c r="G24" s="172">
        <f>'19'!Y44</f>
        <v>2</v>
      </c>
      <c r="H24" s="156">
        <v>19</v>
      </c>
      <c r="I24" s="56"/>
      <c r="J24" s="103" t="s">
        <v>339</v>
      </c>
      <c r="K24" s="161">
        <v>0.80800000000000005</v>
      </c>
      <c r="L24" s="189">
        <v>0.74199999999999999</v>
      </c>
    </row>
    <row r="25" spans="1:12" x14ac:dyDescent="0.2">
      <c r="A25" s="159" t="s">
        <v>12</v>
      </c>
      <c r="B25" s="3" t="s">
        <v>366</v>
      </c>
      <c r="C25" s="133">
        <v>100</v>
      </c>
      <c r="D25" s="128">
        <f>'20'!S44</f>
        <v>119.28965897359366</v>
      </c>
      <c r="E25" s="169">
        <f>'20'!U44</f>
        <v>42.758407699629707</v>
      </c>
      <c r="F25" s="120">
        <f>'20'!W44</f>
        <v>1</v>
      </c>
      <c r="G25" s="172">
        <f>'20'!Y44</f>
        <v>0</v>
      </c>
      <c r="H25" s="156">
        <v>20</v>
      </c>
      <c r="I25" s="56"/>
      <c r="J25" s="103" t="s">
        <v>368</v>
      </c>
      <c r="K25" s="161">
        <v>0.82699999999999996</v>
      </c>
      <c r="L25" s="189">
        <v>0.69599999999999995</v>
      </c>
    </row>
    <row r="26" spans="1:12" x14ac:dyDescent="0.2">
      <c r="A26" s="159" t="s">
        <v>13</v>
      </c>
      <c r="B26" s="3" t="s">
        <v>191</v>
      </c>
      <c r="C26" s="133">
        <v>100</v>
      </c>
      <c r="D26" s="128">
        <f>'21'!S44</f>
        <v>120.74552095313308</v>
      </c>
      <c r="E26" s="169">
        <f>'21'!U44</f>
        <v>30.863797623853191</v>
      </c>
      <c r="F26" s="120">
        <f>'21'!W44</f>
        <v>4</v>
      </c>
      <c r="G26" s="172">
        <f>'21'!Y44</f>
        <v>4</v>
      </c>
      <c r="H26" s="156">
        <v>21</v>
      </c>
      <c r="I26" s="56"/>
      <c r="J26" s="200" t="s">
        <v>369</v>
      </c>
      <c r="K26" s="161">
        <v>0.78</v>
      </c>
      <c r="L26" s="189">
        <v>0.71399999999999997</v>
      </c>
    </row>
    <row r="27" spans="1:12" x14ac:dyDescent="0.2">
      <c r="A27" s="11" t="s">
        <v>14</v>
      </c>
      <c r="B27" s="12" t="s">
        <v>50</v>
      </c>
      <c r="C27" s="134">
        <v>100</v>
      </c>
      <c r="D27" s="129">
        <f>'22'!S44</f>
        <v>125.24294449891231</v>
      </c>
      <c r="E27" s="170">
        <f>'22'!U44</f>
        <v>62.574282181860681</v>
      </c>
      <c r="F27" s="121">
        <f>'22'!W44</f>
        <v>14</v>
      </c>
      <c r="G27" s="173">
        <f>'22'!Y44</f>
        <v>12</v>
      </c>
      <c r="H27" s="157">
        <v>22</v>
      </c>
      <c r="I27" s="56"/>
      <c r="J27" s="199" t="s">
        <v>370</v>
      </c>
      <c r="K27" s="396">
        <v>0.82799999999999996</v>
      </c>
      <c r="L27" s="397">
        <v>0.68200000000000005</v>
      </c>
    </row>
    <row r="28" spans="1:12" x14ac:dyDescent="0.2">
      <c r="A28" s="159" t="s">
        <v>15</v>
      </c>
      <c r="B28" s="3" t="s">
        <v>36</v>
      </c>
      <c r="C28" s="133">
        <v>100</v>
      </c>
      <c r="D28" s="128">
        <f>'23'!S44</f>
        <v>132.17465359042481</v>
      </c>
      <c r="E28" s="169">
        <f>'23'!U44</f>
        <v>63.608709005160733</v>
      </c>
      <c r="F28" s="120">
        <f>'23'!W44</f>
        <v>16</v>
      </c>
      <c r="G28" s="172">
        <f>'23'!Y44</f>
        <v>11</v>
      </c>
      <c r="H28" s="156">
        <v>23</v>
      </c>
      <c r="I28" s="56"/>
      <c r="J28" s="114" t="s">
        <v>549</v>
      </c>
      <c r="K28" s="422">
        <v>0.67200000000000004</v>
      </c>
      <c r="L28" s="423">
        <v>0.67900000000000005</v>
      </c>
    </row>
    <row r="29" spans="1:12" x14ac:dyDescent="0.2">
      <c r="A29" s="159" t="s">
        <v>16</v>
      </c>
      <c r="B29" s="3" t="s">
        <v>192</v>
      </c>
      <c r="C29" s="133">
        <v>100</v>
      </c>
      <c r="D29" s="128">
        <f>'24'!S44</f>
        <v>131.12620020748378</v>
      </c>
      <c r="E29" s="169">
        <f>'24'!U44</f>
        <v>53.065531858869278</v>
      </c>
      <c r="F29" s="120">
        <f>'24'!W44</f>
        <v>3</v>
      </c>
      <c r="G29" s="172">
        <f>'24'!Y44</f>
        <v>3</v>
      </c>
      <c r="H29" s="156">
        <v>24</v>
      </c>
      <c r="I29" s="56"/>
      <c r="J29" s="200" t="s">
        <v>550</v>
      </c>
      <c r="K29" s="416">
        <v>0.59799999999999998</v>
      </c>
      <c r="L29" s="417">
        <v>0.61099999999999999</v>
      </c>
    </row>
    <row r="30" spans="1:12" x14ac:dyDescent="0.2">
      <c r="A30" s="159" t="s">
        <v>17</v>
      </c>
      <c r="B30" s="3" t="s">
        <v>272</v>
      </c>
      <c r="C30" s="133">
        <v>100</v>
      </c>
      <c r="D30" s="128">
        <f>'25'!S44</f>
        <v>135.03847936601306</v>
      </c>
      <c r="E30" s="169">
        <f>'25'!U44</f>
        <v>69.049296791370111</v>
      </c>
      <c r="F30" s="120">
        <f>'25'!W44</f>
        <v>2</v>
      </c>
      <c r="G30" s="172">
        <f>'25'!Y44</f>
        <v>2</v>
      </c>
      <c r="H30" s="156">
        <v>25</v>
      </c>
      <c r="I30" s="56"/>
      <c r="J30" s="200" t="s">
        <v>551</v>
      </c>
      <c r="K30" s="416">
        <v>0.71299999999999997</v>
      </c>
      <c r="L30" s="417">
        <v>0.622</v>
      </c>
    </row>
    <row r="31" spans="1:12" x14ac:dyDescent="0.2">
      <c r="A31" s="159" t="s">
        <v>18</v>
      </c>
      <c r="B31" s="3" t="s">
        <v>273</v>
      </c>
      <c r="C31" s="133">
        <v>100</v>
      </c>
      <c r="D31" s="128">
        <f>'26'!S44</f>
        <v>129.85389555721065</v>
      </c>
      <c r="E31" s="169">
        <f>'26'!U44</f>
        <v>83.572408737408722</v>
      </c>
      <c r="F31" s="120">
        <f>'26'!W44</f>
        <v>4</v>
      </c>
      <c r="G31" s="172">
        <f>'26'!Y44</f>
        <v>3</v>
      </c>
      <c r="H31" s="156">
        <v>26</v>
      </c>
      <c r="I31" s="56"/>
      <c r="J31" s="115" t="s">
        <v>552</v>
      </c>
      <c r="K31" s="424">
        <v>0.64</v>
      </c>
      <c r="L31" s="425">
        <v>0.64900000000000002</v>
      </c>
    </row>
    <row r="32" spans="1:12" x14ac:dyDescent="0.2">
      <c r="A32" s="159" t="s">
        <v>19</v>
      </c>
      <c r="B32" s="3" t="s">
        <v>274</v>
      </c>
      <c r="C32" s="133">
        <v>100</v>
      </c>
      <c r="D32" s="128">
        <f>'27'!S44</f>
        <v>127.59627560149528</v>
      </c>
      <c r="E32" s="169">
        <f>'27'!U44</f>
        <v>88.130845788900714</v>
      </c>
      <c r="F32" s="120">
        <f>'27'!W44</f>
        <v>31</v>
      </c>
      <c r="G32" s="172">
        <f>'27'!Y44</f>
        <v>20</v>
      </c>
      <c r="H32" s="156">
        <v>27</v>
      </c>
      <c r="I32" s="56"/>
      <c r="J32" s="191" t="s">
        <v>141</v>
      </c>
      <c r="K32" s="191"/>
      <c r="L32" s="47" t="s">
        <v>120</v>
      </c>
    </row>
    <row r="33" spans="1:12" x14ac:dyDescent="0.2">
      <c r="A33" s="159" t="s">
        <v>20</v>
      </c>
      <c r="B33" s="3" t="s">
        <v>37</v>
      </c>
      <c r="C33" s="133">
        <v>100</v>
      </c>
      <c r="D33" s="128">
        <f>'28'!S44</f>
        <v>128.93270278123236</v>
      </c>
      <c r="E33" s="169">
        <f>'28'!U44</f>
        <v>83.442646123218452</v>
      </c>
      <c r="F33" s="120">
        <f>'28'!W44</f>
        <v>7</v>
      </c>
      <c r="G33" s="172">
        <f>'28'!Y44</f>
        <v>6</v>
      </c>
      <c r="H33" s="156">
        <v>28</v>
      </c>
      <c r="I33" s="56"/>
      <c r="J33" s="57" t="s">
        <v>612</v>
      </c>
      <c r="K33" s="58">
        <v>0.65</v>
      </c>
      <c r="L33" s="58">
        <v>0.627</v>
      </c>
    </row>
    <row r="34" spans="1:12" x14ac:dyDescent="0.2">
      <c r="A34" s="159" t="s">
        <v>21</v>
      </c>
      <c r="B34" s="3" t="s">
        <v>38</v>
      </c>
      <c r="C34" s="133">
        <v>100</v>
      </c>
      <c r="D34" s="128">
        <f>'29'!S44</f>
        <v>108.94885981177623</v>
      </c>
      <c r="E34" s="169">
        <f>'29'!U44</f>
        <v>94.825620493957516</v>
      </c>
      <c r="F34" s="120">
        <f>'29'!W44</f>
        <v>1</v>
      </c>
      <c r="G34" s="172">
        <f>'29'!Y44</f>
        <v>0</v>
      </c>
      <c r="H34" s="156">
        <v>29</v>
      </c>
      <c r="I34" s="56"/>
    </row>
    <row r="35" spans="1:12" x14ac:dyDescent="0.2">
      <c r="A35" s="159" t="s">
        <v>22</v>
      </c>
      <c r="B35" s="3" t="s">
        <v>377</v>
      </c>
      <c r="C35" s="133">
        <v>100</v>
      </c>
      <c r="D35" s="128">
        <f>'30'!S44</f>
        <v>128.64160802707966</v>
      </c>
      <c r="E35" s="169">
        <f>'30'!U44</f>
        <v>90.421332459217709</v>
      </c>
      <c r="F35" s="120">
        <f>'30'!W44</f>
        <v>12</v>
      </c>
      <c r="G35" s="172">
        <f>'30'!Y44</f>
        <v>9</v>
      </c>
      <c r="H35" s="156">
        <v>30</v>
      </c>
      <c r="I35" s="56"/>
    </row>
    <row r="36" spans="1:12" x14ac:dyDescent="0.2">
      <c r="A36" s="159" t="s">
        <v>23</v>
      </c>
      <c r="B36" s="3" t="s">
        <v>193</v>
      </c>
      <c r="C36" s="133">
        <v>100</v>
      </c>
      <c r="D36" s="128">
        <f>'31'!S44</f>
        <v>133.35033968590062</v>
      </c>
      <c r="E36" s="169">
        <f>'31'!U44</f>
        <v>74.817408845194308</v>
      </c>
      <c r="F36" s="120">
        <f>'31'!W44</f>
        <v>30</v>
      </c>
      <c r="G36" s="172">
        <f>'31'!Y44</f>
        <v>33</v>
      </c>
      <c r="H36" s="156">
        <v>31</v>
      </c>
      <c r="I36" s="56"/>
    </row>
    <row r="37" spans="1:12" x14ac:dyDescent="0.2">
      <c r="A37" s="159" t="s">
        <v>24</v>
      </c>
      <c r="B37" s="3" t="s">
        <v>39</v>
      </c>
      <c r="C37" s="133">
        <v>100</v>
      </c>
      <c r="D37" s="128">
        <f>'32'!S44</f>
        <v>128.9619046687925</v>
      </c>
      <c r="E37" s="169">
        <f>'32'!U44</f>
        <v>88.956422242037647</v>
      </c>
      <c r="F37" s="120">
        <f>'32'!W44</f>
        <v>6</v>
      </c>
      <c r="G37" s="172">
        <f>'32'!Y44</f>
        <v>8</v>
      </c>
      <c r="H37" s="156">
        <v>32</v>
      </c>
      <c r="I37" s="56"/>
    </row>
    <row r="38" spans="1:12" x14ac:dyDescent="0.2">
      <c r="A38" s="159" t="s">
        <v>25</v>
      </c>
      <c r="B38" s="3" t="s">
        <v>40</v>
      </c>
      <c r="C38" s="133">
        <v>100</v>
      </c>
      <c r="D38" s="128">
        <f>'33'!S44</f>
        <v>130.07260077516861</v>
      </c>
      <c r="E38" s="169">
        <f>'33'!U44</f>
        <v>89.702027063362721</v>
      </c>
      <c r="F38" s="120">
        <f>'33'!W44</f>
        <v>9</v>
      </c>
      <c r="G38" s="172">
        <f>'33'!Y44</f>
        <v>6</v>
      </c>
      <c r="H38" s="156">
        <v>33</v>
      </c>
      <c r="I38" s="56"/>
    </row>
    <row r="39" spans="1:12" x14ac:dyDescent="0.2">
      <c r="A39" s="159" t="s">
        <v>26</v>
      </c>
      <c r="B39" s="3" t="s">
        <v>276</v>
      </c>
      <c r="C39" s="133">
        <v>100</v>
      </c>
      <c r="D39" s="128">
        <f>'34'!S44</f>
        <v>127.81787211326895</v>
      </c>
      <c r="E39" s="169">
        <f>'34'!U44</f>
        <v>73.039118028721418</v>
      </c>
      <c r="F39" s="120">
        <f>'34'!W44</f>
        <v>18</v>
      </c>
      <c r="G39" s="172">
        <f>'34'!Y44</f>
        <v>16</v>
      </c>
      <c r="H39" s="156">
        <v>34</v>
      </c>
      <c r="I39" s="56"/>
    </row>
    <row r="40" spans="1:12" x14ac:dyDescent="0.2">
      <c r="A40" s="159" t="s">
        <v>51</v>
      </c>
      <c r="B40" s="3" t="s">
        <v>367</v>
      </c>
      <c r="C40" s="133">
        <v>100</v>
      </c>
      <c r="D40" s="128">
        <f>'35'!S44</f>
        <v>132.09701891425829</v>
      </c>
      <c r="E40" s="169">
        <f>'35'!U44</f>
        <v>75.720706961853708</v>
      </c>
      <c r="F40" s="120">
        <f>'35'!W44</f>
        <v>126</v>
      </c>
      <c r="G40" s="172">
        <f>'35'!Y44</f>
        <v>96</v>
      </c>
      <c r="H40" s="156">
        <v>35</v>
      </c>
      <c r="I40" s="56"/>
    </row>
    <row r="41" spans="1:12" x14ac:dyDescent="0.2">
      <c r="A41" s="159" t="s">
        <v>194</v>
      </c>
      <c r="B41" s="3" t="s">
        <v>41</v>
      </c>
      <c r="C41" s="133">
        <v>100</v>
      </c>
      <c r="D41" s="128">
        <f>'36'!S44</f>
        <v>129.73581875818635</v>
      </c>
      <c r="E41" s="169">
        <f>'36'!U44</f>
        <v>87.100774304250479</v>
      </c>
      <c r="F41" s="120">
        <f>'36'!W44</f>
        <v>14</v>
      </c>
      <c r="G41" s="172">
        <f>'36'!Y44</f>
        <v>9</v>
      </c>
      <c r="H41" s="156">
        <v>36</v>
      </c>
      <c r="I41" s="56"/>
    </row>
    <row r="42" spans="1:12" x14ac:dyDescent="0.2">
      <c r="A42" s="159" t="s">
        <v>200</v>
      </c>
      <c r="B42" s="3" t="s">
        <v>345</v>
      </c>
      <c r="C42" s="133">
        <v>100</v>
      </c>
      <c r="D42" s="128">
        <f>'37'!S44</f>
        <v>129.20364682611157</v>
      </c>
      <c r="E42" s="169">
        <f>'37'!U44</f>
        <v>66.094345311238442</v>
      </c>
      <c r="F42" s="120">
        <f>'37'!W44</f>
        <v>19</v>
      </c>
      <c r="G42" s="172">
        <f>'37'!Y44</f>
        <v>11</v>
      </c>
      <c r="H42" s="156">
        <v>37</v>
      </c>
      <c r="I42" s="56"/>
    </row>
    <row r="43" spans="1:12" x14ac:dyDescent="0.2">
      <c r="A43" s="159" t="s">
        <v>201</v>
      </c>
      <c r="B43" s="3" t="s">
        <v>278</v>
      </c>
      <c r="C43" s="133">
        <v>100</v>
      </c>
      <c r="D43" s="128">
        <f>'38'!S44</f>
        <v>140.25671148679766</v>
      </c>
      <c r="E43" s="169">
        <f>'38'!U44</f>
        <v>26.653390833749352</v>
      </c>
      <c r="F43" s="120">
        <f>'38'!W44</f>
        <v>4</v>
      </c>
      <c r="G43" s="172">
        <f>'38'!Y44</f>
        <v>4</v>
      </c>
      <c r="H43" s="156">
        <v>38</v>
      </c>
      <c r="I43" s="56"/>
    </row>
    <row r="44" spans="1:12" x14ac:dyDescent="0.2">
      <c r="A44" s="159" t="s">
        <v>202</v>
      </c>
      <c r="B44" s="3" t="s">
        <v>279</v>
      </c>
      <c r="C44" s="133">
        <v>100</v>
      </c>
      <c r="D44" s="128">
        <f>'39'!S44</f>
        <v>144.46188461626437</v>
      </c>
      <c r="E44" s="169">
        <f>'39'!U44</f>
        <v>61.217759291600387</v>
      </c>
      <c r="F44" s="120">
        <f>'39'!W44</f>
        <v>4</v>
      </c>
      <c r="G44" s="172">
        <f>'39'!Y44</f>
        <v>3</v>
      </c>
      <c r="H44" s="156">
        <v>39</v>
      </c>
      <c r="I44" s="56"/>
    </row>
    <row r="45" spans="1:12" x14ac:dyDescent="0.2">
      <c r="A45" s="106"/>
      <c r="B45" s="94" t="s">
        <v>83</v>
      </c>
      <c r="C45" s="135">
        <f>SUM(C6:C44)</f>
        <v>3900</v>
      </c>
      <c r="D45" s="202">
        <f>SUM(D6:D44)</f>
        <v>4938.6062960786685</v>
      </c>
      <c r="E45" s="203">
        <f>SUM(E6:E44)</f>
        <v>2423.0587594744393</v>
      </c>
      <c r="F45" s="204">
        <f>SUM(F6:F44)</f>
        <v>508</v>
      </c>
      <c r="G45" s="205">
        <f>SUM(G6:G44)</f>
        <v>385</v>
      </c>
      <c r="H45" s="160"/>
      <c r="I45" s="56"/>
    </row>
    <row r="46" spans="1:12" x14ac:dyDescent="0.2">
      <c r="A46" s="398" t="str">
        <f>取引基本表!$E$1</f>
        <v>2015年養父市産業連関表</v>
      </c>
      <c r="B46" s="399"/>
      <c r="C46" s="60"/>
      <c r="D46" s="60"/>
      <c r="E46" s="60"/>
      <c r="F46" s="60"/>
      <c r="G46" s="60"/>
      <c r="H46" s="48"/>
      <c r="I46" s="48"/>
      <c r="J46" s="48"/>
    </row>
    <row r="47" spans="1:12" x14ac:dyDescent="0.2">
      <c r="A47" s="59" t="s">
        <v>555</v>
      </c>
      <c r="B47" s="60"/>
      <c r="C47" s="60"/>
      <c r="D47" s="60"/>
      <c r="E47" s="60"/>
      <c r="F47" s="60"/>
      <c r="G47" s="60"/>
      <c r="H47" s="48"/>
      <c r="I47" s="48"/>
      <c r="J47" s="48"/>
    </row>
    <row r="48" spans="1:12" x14ac:dyDescent="0.2">
      <c r="A48" s="59" t="s">
        <v>556</v>
      </c>
      <c r="B48" s="60"/>
      <c r="C48" s="60"/>
      <c r="D48" s="60"/>
      <c r="E48" s="60"/>
      <c r="F48" s="60"/>
      <c r="G48" s="60"/>
      <c r="H48" s="48"/>
      <c r="I48" s="48"/>
      <c r="J48" s="48"/>
    </row>
    <row r="49" spans="1:10" x14ac:dyDescent="0.2">
      <c r="A49" s="59" t="s">
        <v>251</v>
      </c>
      <c r="B49" s="60"/>
      <c r="C49" s="60"/>
      <c r="D49" s="60"/>
      <c r="E49" s="60"/>
      <c r="F49" s="60"/>
      <c r="G49" s="60"/>
      <c r="H49" s="48"/>
      <c r="I49" s="48"/>
      <c r="J49" s="48"/>
    </row>
  </sheetData>
  <mergeCells count="1">
    <mergeCell ref="K4:L4"/>
  </mergeCells>
  <phoneticPr fontId="5"/>
  <pageMargins left="0.75" right="0.75" top="0.62" bottom="0.62" header="0.51200000000000001" footer="0.51200000000000001"/>
  <pageSetup paperSize="9" scale="83"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R68"/>
  <sheetViews>
    <sheetView workbookViewId="0">
      <pane xSplit="2" ySplit="5" topLeftCell="G8" activePane="bottomRight" state="frozen"/>
      <selection pane="topRight" activeCell="C1" sqref="C1"/>
      <selection pane="bottomLeft" activeCell="A6" sqref="A6"/>
      <selection pane="bottomRight" activeCell="M14" sqref="M14"/>
    </sheetView>
  </sheetViews>
  <sheetFormatPr defaultRowHeight="13" x14ac:dyDescent="0.2"/>
  <cols>
    <col min="1" max="1" width="4.453125" customWidth="1"/>
    <col min="2" max="2" width="18.453125" customWidth="1"/>
    <col min="3" max="4" width="10.453125" customWidth="1"/>
    <col min="5" max="6" width="9.08984375" customWidth="1"/>
    <col min="7" max="7" width="6.90625" customWidth="1"/>
    <col min="8" max="8" width="5.453125" customWidth="1"/>
    <col min="9" max="9" width="18" customWidth="1"/>
    <col min="10" max="10" width="11.08984375" customWidth="1"/>
    <col min="11" max="11" width="13" customWidth="1"/>
    <col min="12" max="13" width="12.6328125" customWidth="1"/>
    <col min="15" max="15" width="5.453125" customWidth="1"/>
    <col min="16" max="16" width="13.08984375" customWidth="1"/>
    <col min="17" max="18" width="10.453125" customWidth="1"/>
  </cols>
  <sheetData>
    <row r="1" spans="1:18" x14ac:dyDescent="0.2">
      <c r="A1" s="15" t="s">
        <v>358</v>
      </c>
    </row>
    <row r="2" spans="1:18" x14ac:dyDescent="0.2">
      <c r="A2" s="43" t="s">
        <v>357</v>
      </c>
      <c r="B2" s="44"/>
      <c r="C2" s="44"/>
      <c r="D2" s="44"/>
      <c r="E2" s="44"/>
      <c r="F2" s="45"/>
      <c r="G2" s="45"/>
      <c r="O2" s="426"/>
      <c r="P2" s="434" t="s">
        <v>605</v>
      </c>
      <c r="Q2" s="427"/>
      <c r="R2" s="428" t="s">
        <v>557</v>
      </c>
    </row>
    <row r="3" spans="1:18" x14ac:dyDescent="0.2">
      <c r="A3" s="15" t="s">
        <v>396</v>
      </c>
      <c r="I3" s="15" t="s">
        <v>253</v>
      </c>
      <c r="O3" s="426"/>
      <c r="P3" s="427"/>
      <c r="Q3" s="427"/>
    </row>
    <row r="4" spans="1:18" x14ac:dyDescent="0.2">
      <c r="A4" s="50"/>
      <c r="B4" s="51"/>
      <c r="C4" s="52" t="s">
        <v>123</v>
      </c>
      <c r="D4" s="113"/>
      <c r="E4" s="122" t="s">
        <v>124</v>
      </c>
      <c r="F4" s="122"/>
      <c r="G4" s="114" t="s">
        <v>125</v>
      </c>
      <c r="I4" s="136"/>
      <c r="J4" s="137" t="s">
        <v>128</v>
      </c>
      <c r="K4" s="138" t="s">
        <v>209</v>
      </c>
      <c r="L4" s="139" t="s">
        <v>130</v>
      </c>
      <c r="M4" s="138" t="s">
        <v>254</v>
      </c>
      <c r="O4" s="49"/>
      <c r="P4" s="431" t="s">
        <v>558</v>
      </c>
      <c r="Q4" s="437" t="s">
        <v>606</v>
      </c>
      <c r="R4" s="433" t="s">
        <v>607</v>
      </c>
    </row>
    <row r="5" spans="1:18" x14ac:dyDescent="0.2">
      <c r="A5" s="54"/>
      <c r="B5" s="126"/>
      <c r="C5" s="123" t="s">
        <v>128</v>
      </c>
      <c r="D5" s="124" t="s">
        <v>129</v>
      </c>
      <c r="E5" s="125" t="s">
        <v>130</v>
      </c>
      <c r="F5" s="124" t="s">
        <v>131</v>
      </c>
      <c r="G5" s="115" t="s">
        <v>132</v>
      </c>
      <c r="I5" s="140"/>
      <c r="J5" s="141" t="s">
        <v>127</v>
      </c>
      <c r="K5" s="142" t="s">
        <v>127</v>
      </c>
      <c r="L5" s="143" t="s">
        <v>255</v>
      </c>
      <c r="M5" s="142" t="s">
        <v>255</v>
      </c>
      <c r="O5" s="49"/>
      <c r="P5" s="432" t="s">
        <v>559</v>
      </c>
      <c r="Q5" s="438">
        <v>2019</v>
      </c>
      <c r="R5" s="436">
        <v>2020</v>
      </c>
    </row>
    <row r="6" spans="1:18" x14ac:dyDescent="0.2">
      <c r="A6" s="2" t="s">
        <v>263</v>
      </c>
      <c r="B6" s="10" t="s">
        <v>264</v>
      </c>
      <c r="C6" s="175">
        <f>'1'!S5+'2'!S5+'3'!S5+'4'!S5+'5'!S5+'6'!S5+'7'!S5+'8'!S5+'9'!S5+'10'!S5+'11'!S5+'12'!S5+'13'!S5+'14'!S5+'15'!S5+'16'!S5+'17'!S5+'18'!S5+'19'!S5+'20'!S5+'21'!S5+'22'!S5+'23'!S5+'24'!S5+'25'!S5+'26'!S5+'27'!S5+'28'!S5+'29'!S5+'30'!S5+'31'!S5+'32'!S5+'33'!S5+'34'!S5+'35'!S5+'36'!S5+'37'!S5+'38'!S5+'39'!S5</f>
        <v>137.70160053273787</v>
      </c>
      <c r="D6" s="193">
        <f>'1'!U5+'2'!U5+'3'!U5+'4'!U5+'5'!U5+'6'!U5+'7'!U5+'8'!U5+'9'!U5+'10'!U5+'11'!U5+'12'!U5+'13'!U5+'14'!U5+'15'!U5+'16'!U5+'17'!U5+'18'!U5+'19'!U5+'20'!U5+'21'!U5+'22'!U5+'23'!U5+'24'!U5+'25'!U5+'26'!U5+'27'!U5+'28'!U5+'29'!U5+'30'!U5+'31'!U5+'32'!U5+'33'!U5+'34'!U5+'35'!U5+'36'!U5+'37'!U5+'38'!U5+'39'!U5</f>
        <v>62.284918040630629</v>
      </c>
      <c r="E6" s="120">
        <f>'1'!W5+'2'!W5+'3'!W5+'4'!W5+'5'!W5+'6'!W5+'7'!W5+'8'!W5+'9'!W5+'10'!W5+'11'!W5+'12'!W5+'13'!W5+'14'!W5+'15'!W5+'16'!W5+'17'!W5+'18'!W5+'19'!W5+'20'!W5+'21'!W5+'22'!W5+'23'!W5+'24'!W5+'25'!W5+'26'!W5+'27'!W5+'28'!W5+'29'!W5+'30'!W5+'31'!W5+'32'!W5+'33'!W5+'34'!W5+'35'!W5+'36'!W5+'37'!W5+'38'!W5+'39'!W5</f>
        <v>33</v>
      </c>
      <c r="F6" s="172">
        <f>'1'!Y5+'2'!Y5+'3'!Y5+'4'!Y5+'5'!Y5+'6'!Y5+'7'!Y5+'8'!Y5+'9'!Y5+'10'!Y5+'11'!Y5+'12'!Y5+'13'!Y5+'14'!Y5+'15'!Y5+'16'!Y5+'17'!Y5+'18'!Y5+'19'!Y5+'20'!Y5+'21'!Y5+'22'!Y5+'23'!Y5+'24'!Y5+'25'!Y5+'26'!Y5+'27'!Y5+'28'!Y5+'29'!Y5+'30'!Y5+'31'!Y5+'32'!Y5+'33'!Y5+'34'!Y5+'35'!Y5+'36'!Y5+'37'!Y5+'38'!Y5+'39'!Y5</f>
        <v>21</v>
      </c>
      <c r="G6" s="116">
        <v>1</v>
      </c>
      <c r="I6" s="144" t="s">
        <v>256</v>
      </c>
      <c r="J6" s="145">
        <f>C45</f>
        <v>4938.6062960786676</v>
      </c>
      <c r="K6" s="145">
        <f>D45</f>
        <v>2423.0587594744388</v>
      </c>
      <c r="L6" s="146">
        <f>E45</f>
        <v>508</v>
      </c>
      <c r="M6" s="147">
        <f>F45</f>
        <v>385</v>
      </c>
      <c r="O6" s="49"/>
      <c r="P6" s="429" t="s">
        <v>560</v>
      </c>
      <c r="Q6" s="429">
        <v>22311703</v>
      </c>
      <c r="R6" s="429">
        <v>21735871</v>
      </c>
    </row>
    <row r="7" spans="1:18" x14ac:dyDescent="0.2">
      <c r="A7" s="159" t="s">
        <v>219</v>
      </c>
      <c r="B7" s="3" t="s">
        <v>265</v>
      </c>
      <c r="C7" s="174">
        <f>'1'!S6+'2'!S6+'3'!S6+'4'!S6+'5'!S6+'6'!S6+'7'!S6+'8'!S6+'9'!S6+'10'!S6+'11'!S6+'12'!S6+'13'!S6+'14'!S6+'15'!S6+'16'!S6+'17'!S6+'18'!S6+'19'!S6+'20'!S6+'21'!S6+'22'!S6+'23'!S6+'24'!S6+'25'!S6+'26'!S6+'27'!S6+'28'!S6+'29'!S6+'30'!S6+'31'!S6+'32'!S6+'33'!S6+'34'!S6+'35'!S6+'36'!S6+'37'!S6+'38'!S6+'39'!S6</f>
        <v>130.45653388574831</v>
      </c>
      <c r="D7" s="193">
        <f>'1'!U6+'2'!U6+'3'!U6+'4'!U6+'5'!U6+'6'!U6+'7'!U6+'8'!U6+'9'!U6+'10'!U6+'11'!U6+'12'!U6+'13'!U6+'14'!U6+'15'!U6+'16'!U6+'17'!U6+'18'!U6+'19'!U6+'20'!U6+'21'!U6+'22'!U6+'23'!U6+'24'!U6+'25'!U6+'26'!U6+'27'!U6+'28'!U6+'29'!U6+'30'!U6+'31'!U6+'32'!U6+'33'!U6+'34'!U6+'35'!U6+'36'!U6+'37'!U6+'38'!U6+'39'!U6</f>
        <v>88.303911825602356</v>
      </c>
      <c r="E7" s="120">
        <f>'1'!W6+'2'!W6+'3'!W6+'4'!W6+'5'!W6+'6'!W6+'7'!W6+'8'!W6+'9'!W6+'10'!W6+'11'!W6+'12'!W6+'13'!W6+'14'!W6+'15'!W6+'16'!W6+'17'!W6+'18'!W6+'19'!W6+'20'!W6+'21'!W6+'22'!W6+'23'!W6+'24'!W6+'25'!W6+'26'!W6+'27'!W6+'28'!W6+'29'!W6+'30'!W6+'31'!W6+'32'!W6+'33'!W6+'34'!W6+'35'!W6+'36'!W6+'37'!W6+'38'!W6+'39'!W6</f>
        <v>20</v>
      </c>
      <c r="F7" s="172">
        <f>'1'!Y6+'2'!Y6+'3'!Y6+'4'!Y6+'5'!Y6+'6'!Y6+'7'!Y6+'8'!Y6+'9'!Y6+'10'!Y6+'11'!Y6+'12'!Y6+'13'!Y6+'14'!Y6+'15'!Y6+'16'!Y6+'17'!Y6+'18'!Y6+'19'!Y6+'20'!Y6+'21'!Y6+'22'!Y6+'23'!Y6+'24'!Y6+'25'!Y6+'26'!Y6+'27'!Y6+'28'!Y6+'29'!Y6+'30'!Y6+'31'!Y6+'32'!Y6+'33'!Y6+'34'!Y6+'35'!Y6+'36'!Y6+'37'!Y6+'38'!Y6+'39'!Y6</f>
        <v>18</v>
      </c>
      <c r="G7" s="117">
        <v>2</v>
      </c>
      <c r="I7" s="144" t="s">
        <v>257</v>
      </c>
      <c r="J7" s="145">
        <f>最終需要_まとめ!C45</f>
        <v>3900</v>
      </c>
      <c r="K7" s="383">
        <f>Q57</f>
        <v>83428</v>
      </c>
      <c r="L7" s="148" t="s">
        <v>258</v>
      </c>
      <c r="M7" s="149" t="s">
        <v>258</v>
      </c>
      <c r="O7" s="49"/>
      <c r="P7" s="429" t="s">
        <v>561</v>
      </c>
      <c r="Q7" s="429">
        <v>7098009</v>
      </c>
      <c r="R7" s="429">
        <v>6903478</v>
      </c>
    </row>
    <row r="8" spans="1:18" x14ac:dyDescent="0.2">
      <c r="A8" s="159" t="s">
        <v>220</v>
      </c>
      <c r="B8" s="3" t="s">
        <v>266</v>
      </c>
      <c r="C8" s="174">
        <f>'1'!S7+'2'!S7+'3'!S7+'4'!S7+'5'!S7+'6'!S7+'7'!S7+'8'!S7+'9'!S7+'10'!S7+'11'!S7+'12'!S7+'13'!S7+'14'!S7+'15'!S7+'16'!S7+'17'!S7+'18'!S7+'19'!S7+'20'!S7+'21'!S7+'22'!S7+'23'!S7+'24'!S7+'25'!S7+'26'!S7+'27'!S7+'28'!S7+'29'!S7+'30'!S7+'31'!S7+'32'!S7+'33'!S7+'34'!S7+'35'!S7+'36'!S7+'37'!S7+'38'!S7+'39'!S7</f>
        <v>100.42886241737675</v>
      </c>
      <c r="D8" s="193">
        <f>'1'!U7+'2'!U7+'3'!U7+'4'!U7+'5'!U7+'6'!U7+'7'!U7+'8'!U7+'9'!U7+'10'!U7+'11'!U7+'12'!U7+'13'!U7+'14'!U7+'15'!U7+'16'!U7+'17'!U7+'18'!U7+'19'!U7+'20'!U7+'21'!U7+'22'!U7+'23'!U7+'24'!U7+'25'!U7+'26'!U7+'27'!U7+'28'!U7+'29'!U7+'30'!U7+'31'!U7+'32'!U7+'33'!U7+'34'!U7+'35'!U7+'36'!U7+'37'!U7+'38'!U7+'39'!U7</f>
        <v>59.075801421986341</v>
      </c>
      <c r="E8" s="120">
        <f>'1'!W7+'2'!W7+'3'!W7+'4'!W7+'5'!W7+'6'!W7+'7'!W7+'8'!W7+'9'!W7+'10'!W7+'11'!W7+'12'!W7+'13'!W7+'14'!W7+'15'!W7+'16'!W7+'17'!W7+'18'!W7+'19'!W7+'20'!W7+'21'!W7+'22'!W7+'23'!W7+'24'!W7+'25'!W7+'26'!W7+'27'!W7+'28'!W7+'29'!W7+'30'!W7+'31'!W7+'32'!W7+'33'!W7+'34'!W7+'35'!W7+'36'!W7+'37'!W7+'38'!W7+'39'!W7</f>
        <v>12</v>
      </c>
      <c r="F8" s="172">
        <f>'1'!Y7+'2'!Y7+'3'!Y7+'4'!Y7+'5'!Y7+'6'!Y7+'7'!Y7+'8'!Y7+'9'!Y7+'10'!Y7+'11'!Y7+'12'!Y7+'13'!Y7+'14'!Y7+'15'!Y7+'16'!Y7+'17'!Y7+'18'!Y7+'19'!Y7+'20'!Y7+'21'!Y7+'22'!Y7+'23'!Y7+'24'!Y7+'25'!Y7+'26'!Y7+'27'!Y7+'28'!Y7+'29'!Y7+'30'!Y7+'31'!Y7+'32'!Y7+'33'!Y7+'34'!Y7+'35'!Y7+'36'!Y7+'37'!Y7+'38'!Y7+'39'!Y7</f>
        <v>0</v>
      </c>
      <c r="G8" s="117">
        <v>3</v>
      </c>
      <c r="I8" s="144" t="s">
        <v>259</v>
      </c>
      <c r="J8" s="441">
        <f>J6/J7</f>
        <v>1.2663093066868378</v>
      </c>
      <c r="K8" s="150">
        <f>K6/K7*100</f>
        <v>2.9043711457477572</v>
      </c>
      <c r="L8" s="148" t="s">
        <v>261</v>
      </c>
      <c r="M8" s="151" t="s">
        <v>261</v>
      </c>
      <c r="O8" s="49"/>
      <c r="P8" s="429" t="s">
        <v>562</v>
      </c>
      <c r="Q8" s="429">
        <v>3587529</v>
      </c>
      <c r="R8" s="429">
        <v>3385318</v>
      </c>
    </row>
    <row r="9" spans="1:18" x14ac:dyDescent="0.2">
      <c r="A9" s="159" t="s">
        <v>221</v>
      </c>
      <c r="B9" s="3" t="s">
        <v>27</v>
      </c>
      <c r="C9" s="174">
        <f>'1'!S8+'2'!S8+'3'!S8+'4'!S8+'5'!S8+'6'!S8+'7'!S8+'8'!S8+'9'!S8+'10'!S8+'11'!S8+'12'!S8+'13'!S8+'14'!S8+'15'!S8+'16'!S8+'17'!S8+'18'!S8+'19'!S8+'20'!S8+'21'!S8+'22'!S8+'23'!S8+'24'!S8+'25'!S8+'26'!S8+'27'!S8+'28'!S8+'29'!S8+'30'!S8+'31'!S8+'32'!S8+'33'!S8+'34'!S8+'35'!S8+'36'!S8+'37'!S8+'38'!S8+'39'!S8</f>
        <v>143.6599748705282</v>
      </c>
      <c r="D9" s="193">
        <f>'1'!U8+'2'!U8+'3'!U8+'4'!U8+'5'!U8+'6'!U8+'7'!U8+'8'!U8+'9'!U8+'10'!U8+'11'!U8+'12'!U8+'13'!U8+'14'!U8+'15'!U8+'16'!U8+'17'!U8+'18'!U8+'19'!U8+'20'!U8+'21'!U8+'22'!U8+'23'!U8+'24'!U8+'25'!U8+'26'!U8+'27'!U8+'28'!U8+'29'!U8+'30'!U8+'31'!U8+'32'!U8+'33'!U8+'34'!U8+'35'!U8+'36'!U8+'37'!U8+'38'!U8+'39'!U8</f>
        <v>80.003413047041107</v>
      </c>
      <c r="E9" s="120">
        <f>'1'!W8+'2'!W8+'3'!W8+'4'!W8+'5'!W8+'6'!W8+'7'!W8+'8'!W8+'9'!W8+'10'!W8+'11'!W8+'12'!W8+'13'!W8+'14'!W8+'15'!W8+'16'!W8+'17'!W8+'18'!W8+'19'!W8+'20'!W8+'21'!W8+'22'!W8+'23'!W8+'24'!W8+'25'!W8+'26'!W8+'27'!W8+'28'!W8+'29'!W8+'30'!W8+'31'!W8+'32'!W8+'33'!W8+'34'!W8+'35'!W8+'36'!W8+'37'!W8+'38'!W8+'39'!W8</f>
        <v>5</v>
      </c>
      <c r="F9" s="172">
        <f>'1'!Y8+'2'!Y8+'3'!Y8+'4'!Y8+'5'!Y8+'6'!Y8+'7'!Y8+'8'!Y8+'9'!Y8+'10'!Y8+'11'!Y8+'12'!Y8+'13'!Y8+'14'!Y8+'15'!Y8+'16'!Y8+'17'!Y8+'18'!Y8+'19'!Y8+'20'!Y8+'21'!Y8+'22'!Y8+'23'!Y8+'24'!Y8+'25'!Y8+'26'!Y8+'27'!Y8+'28'!Y8+'29'!Y8+'30'!Y8+'31'!Y8+'32'!Y8+'33'!Y8+'34'!Y8+'35'!Y8+'36'!Y8+'37'!Y8+'38'!Y8+'39'!Y8</f>
        <v>4</v>
      </c>
      <c r="G9" s="117">
        <v>4</v>
      </c>
      <c r="I9" s="152" t="s">
        <v>125</v>
      </c>
      <c r="J9" s="456" t="s">
        <v>608</v>
      </c>
      <c r="K9" s="457"/>
      <c r="L9" s="153"/>
      <c r="M9" s="154"/>
      <c r="O9" s="49"/>
      <c r="P9" s="429" t="s">
        <v>563</v>
      </c>
      <c r="Q9" s="429">
        <v>1982260</v>
      </c>
      <c r="R9" s="429">
        <v>1908128</v>
      </c>
    </row>
    <row r="10" spans="1:18" x14ac:dyDescent="0.2">
      <c r="A10" s="2" t="s">
        <v>222</v>
      </c>
      <c r="B10" s="10" t="s">
        <v>190</v>
      </c>
      <c r="C10" s="175">
        <f>'1'!S9+'2'!S9+'3'!S9+'4'!S9+'5'!S9+'6'!S9+'7'!S9+'8'!S9+'9'!S9+'10'!S9+'11'!S9+'12'!S9+'13'!S9+'14'!S9+'15'!S9+'16'!S9+'17'!S9+'18'!S9+'19'!S9+'20'!S9+'21'!S9+'22'!S9+'23'!S9+'24'!S9+'25'!S9+'26'!S9+'27'!S9+'28'!S9+'29'!S9+'30'!S9+'31'!S9+'32'!S9+'33'!S9+'34'!S9+'35'!S9+'36'!S9+'37'!S9+'38'!S9+'39'!S9</f>
        <v>114.61289928196304</v>
      </c>
      <c r="D10" s="194">
        <f>'1'!U9+'2'!U9+'3'!U9+'4'!U9+'5'!U9+'6'!U9+'7'!U9+'8'!U9+'9'!U9+'10'!U9+'11'!U9+'12'!U9+'13'!U9+'14'!U9+'15'!U9+'16'!U9+'17'!U9+'18'!U9+'19'!U9+'20'!U9+'21'!U9+'22'!U9+'23'!U9+'24'!U9+'25'!U9+'26'!U9+'27'!U9+'28'!U9+'29'!U9+'30'!U9+'31'!U9+'32'!U9+'33'!U9+'34'!U9+'35'!U9+'36'!U9+'37'!U9+'38'!U9+'39'!U9</f>
        <v>42.041227583624462</v>
      </c>
      <c r="E10" s="119">
        <f>'1'!W9+'2'!W9+'3'!W9+'4'!W9+'5'!W9+'6'!W9+'7'!W9+'8'!W9+'9'!W9+'10'!W9+'11'!W9+'12'!W9+'13'!W9+'14'!W9+'15'!W9+'16'!W9+'17'!W9+'18'!W9+'19'!W9+'20'!W9+'21'!W9+'22'!W9+'23'!W9+'24'!W9+'25'!W9+'26'!W9+'27'!W9+'28'!W9+'29'!W9+'30'!W9+'31'!W9+'32'!W9+'33'!W9+'34'!W9+'35'!W9+'36'!W9+'37'!W9+'38'!W9+'39'!W9</f>
        <v>3</v>
      </c>
      <c r="F10" s="171">
        <f>'1'!Y9+'2'!Y9+'3'!Y9+'4'!Y9+'5'!Y9+'6'!Y9+'7'!Y9+'8'!Y9+'9'!Y9+'10'!Y9+'11'!Y9+'12'!Y9+'13'!Y9+'14'!Y9+'15'!Y9+'16'!Y9+'17'!Y9+'18'!Y9+'19'!Y9+'20'!Y9+'21'!Y9+'22'!Y9+'23'!Y9+'24'!Y9+'25'!Y9+'26'!Y9+'27'!Y9+'28'!Y9+'29'!Y9+'30'!Y9+'31'!Y9+'32'!Y9+'33'!Y9+'34'!Y9+'35'!Y9+'36'!Y9+'37'!Y9+'38'!Y9+'39'!Y9</f>
        <v>3</v>
      </c>
      <c r="G10" s="116">
        <v>5</v>
      </c>
      <c r="I10" s="26" t="s">
        <v>260</v>
      </c>
      <c r="O10" s="49"/>
      <c r="P10" s="429" t="s">
        <v>564</v>
      </c>
      <c r="Q10" s="429">
        <v>2933055</v>
      </c>
      <c r="R10" s="429">
        <v>2958496</v>
      </c>
    </row>
    <row r="11" spans="1:18" x14ac:dyDescent="0.2">
      <c r="A11" s="159" t="s">
        <v>223</v>
      </c>
      <c r="B11" s="3" t="s">
        <v>28</v>
      </c>
      <c r="C11" s="174">
        <f>'1'!S10+'2'!S10+'3'!S10+'4'!S10+'5'!S10+'6'!S10+'7'!S10+'8'!S10+'9'!S10+'10'!S10+'11'!S10+'12'!S10+'13'!S10+'14'!S10+'15'!S10+'16'!S10+'17'!S10+'18'!S10+'19'!S10+'20'!S10+'21'!S10+'22'!S10+'23'!S10+'24'!S10+'25'!S10+'26'!S10+'27'!S10+'28'!S10+'29'!S10+'30'!S10+'31'!S10+'32'!S10+'33'!S10+'34'!S10+'35'!S10+'36'!S10+'37'!S10+'38'!S10+'39'!S10</f>
        <v>100</v>
      </c>
      <c r="D11" s="193">
        <f>'1'!U10+'2'!U10+'3'!U10+'4'!U10+'5'!U10+'6'!U10+'7'!U10+'8'!U10+'9'!U10+'10'!U10+'11'!U10+'12'!U10+'13'!U10+'14'!U10+'15'!U10+'16'!U10+'17'!U10+'18'!U10+'19'!U10+'20'!U10+'21'!U10+'22'!U10+'23'!U10+'24'!U10+'25'!U10+'26'!U10+'27'!U10+'28'!U10+'29'!U10+'30'!U10+'31'!U10+'32'!U10+'33'!U10+'34'!U10+'35'!U10+'36'!U10+'37'!U10+'38'!U10+'39'!U10</f>
        <v>38.181818181818187</v>
      </c>
      <c r="E11" s="120">
        <f>'1'!W10+'2'!W10+'3'!W10+'4'!W10+'5'!W10+'6'!W10+'7'!W10+'8'!W10+'9'!W10+'10'!W10+'11'!W10+'12'!W10+'13'!W10+'14'!W10+'15'!W10+'16'!W10+'17'!W10+'18'!W10+'19'!W10+'20'!W10+'21'!W10+'22'!W10+'23'!W10+'24'!W10+'25'!W10+'26'!W10+'27'!W10+'28'!W10+'29'!W10+'30'!W10+'31'!W10+'32'!W10+'33'!W10+'34'!W10+'35'!W10+'36'!W10+'37'!W10+'38'!W10+'39'!W10</f>
        <v>29</v>
      </c>
      <c r="F11" s="172">
        <f>'1'!Y10+'2'!Y10+'3'!Y10+'4'!Y10+'5'!Y10+'6'!Y10+'7'!Y10+'8'!Y10+'9'!Y10+'10'!Y10+'11'!Y10+'12'!Y10+'13'!Y10+'14'!Y10+'15'!Y10+'16'!Y10+'17'!Y10+'18'!Y10+'19'!Y10+'20'!Y10+'21'!Y10+'22'!Y10+'23'!Y10+'24'!Y10+'25'!Y10+'26'!Y10+'27'!Y10+'28'!Y10+'29'!Y10+'30'!Y10+'31'!Y10+'32'!Y10+'33'!Y10+'34'!Y10+'35'!Y10+'36'!Y10+'37'!Y10+'38'!Y10+'39'!Y10</f>
        <v>24</v>
      </c>
      <c r="G11" s="117">
        <v>6</v>
      </c>
      <c r="O11" s="49"/>
      <c r="P11" s="429" t="s">
        <v>565</v>
      </c>
      <c r="Q11" s="429">
        <v>1278601</v>
      </c>
      <c r="R11" s="429">
        <v>1266442</v>
      </c>
    </row>
    <row r="12" spans="1:18" x14ac:dyDescent="0.2">
      <c r="A12" s="159" t="s">
        <v>224</v>
      </c>
      <c r="B12" s="3" t="s">
        <v>267</v>
      </c>
      <c r="C12" s="174">
        <f>'1'!S11+'2'!S11+'3'!S11+'4'!S11+'5'!S11+'6'!S11+'7'!S11+'8'!S11+'9'!S11+'10'!S11+'11'!S11+'12'!S11+'13'!S11+'14'!S11+'15'!S11+'16'!S11+'17'!S11+'18'!S11+'19'!S11+'20'!S11+'21'!S11+'22'!S11+'23'!S11+'24'!S11+'25'!S11+'26'!S11+'27'!S11+'28'!S11+'29'!S11+'30'!S11+'31'!S11+'32'!S11+'33'!S11+'34'!S11+'35'!S11+'36'!S11+'37'!S11+'38'!S11+'39'!S11</f>
        <v>114.05702425458045</v>
      </c>
      <c r="D12" s="193">
        <f>'1'!U11+'2'!U11+'3'!U11+'4'!U11+'5'!U11+'6'!U11+'7'!U11+'8'!U11+'9'!U11+'10'!U11+'11'!U11+'12'!U11+'13'!U11+'14'!U11+'15'!U11+'16'!U11+'17'!U11+'18'!U11+'19'!U11+'20'!U11+'21'!U11+'22'!U11+'23'!U11+'24'!U11+'25'!U11+'26'!U11+'27'!U11+'28'!U11+'29'!U11+'30'!U11+'31'!U11+'32'!U11+'33'!U11+'34'!U11+'35'!U11+'36'!U11+'37'!U11+'38'!U11+'39'!U11</f>
        <v>44.04585918770448</v>
      </c>
      <c r="E12" s="120">
        <f>'1'!W11+'2'!W11+'3'!W11+'4'!W11+'5'!W11+'6'!W11+'7'!W11+'8'!W11+'9'!W11+'10'!W11+'11'!W11+'12'!W11+'13'!W11+'14'!W11+'15'!W11+'16'!W11+'17'!W11+'18'!W11+'19'!W11+'20'!W11+'21'!W11+'22'!W11+'23'!W11+'24'!W11+'25'!W11+'26'!W11+'27'!W11+'28'!W11+'29'!W11+'30'!W11+'31'!W11+'32'!W11+'33'!W11+'34'!W11+'35'!W11+'36'!W11+'37'!W11+'38'!W11+'39'!W11</f>
        <v>11</v>
      </c>
      <c r="F12" s="172">
        <f>'1'!Y11+'2'!Y11+'3'!Y11+'4'!Y11+'5'!Y11+'6'!Y11+'7'!Y11+'8'!Y11+'9'!Y11+'10'!Y11+'11'!Y11+'12'!Y11+'13'!Y11+'14'!Y11+'15'!Y11+'16'!Y11+'17'!Y11+'18'!Y11+'19'!Y11+'20'!Y11+'21'!Y11+'22'!Y11+'23'!Y11+'24'!Y11+'25'!Y11+'26'!Y11+'27'!Y11+'28'!Y11+'29'!Y11+'30'!Y11+'31'!Y11+'32'!Y11+'33'!Y11+'34'!Y11+'35'!Y11+'36'!Y11+'37'!Y11+'38'!Y11+'39'!Y11</f>
        <v>8</v>
      </c>
      <c r="G12" s="117">
        <v>7</v>
      </c>
      <c r="I12" s="26" t="s">
        <v>319</v>
      </c>
      <c r="J12" s="180">
        <f>最終需要_まとめ!C45</f>
        <v>3900</v>
      </c>
      <c r="O12" s="49"/>
      <c r="P12" s="429" t="s">
        <v>566</v>
      </c>
      <c r="Q12" s="429">
        <v>2700326</v>
      </c>
      <c r="R12" s="429">
        <v>2598785</v>
      </c>
    </row>
    <row r="13" spans="1:18" x14ac:dyDescent="0.2">
      <c r="A13" s="159" t="s">
        <v>225</v>
      </c>
      <c r="B13" s="3" t="s">
        <v>29</v>
      </c>
      <c r="C13" s="174">
        <f>'1'!S12+'2'!S12+'3'!S12+'4'!S12+'5'!S12+'6'!S12+'7'!S12+'8'!S12+'9'!S12+'10'!S12+'11'!S12+'12'!S12+'13'!S12+'14'!S12+'15'!S12+'16'!S12+'17'!S12+'18'!S12+'19'!S12+'20'!S12+'21'!S12+'22'!S12+'23'!S12+'24'!S12+'25'!S12+'26'!S12+'27'!S12+'28'!S12+'29'!S12+'30'!S12+'31'!S12+'32'!S12+'33'!S12+'34'!S12+'35'!S12+'36'!S12+'37'!S12+'38'!S12+'39'!S12</f>
        <v>100</v>
      </c>
      <c r="D13" s="193">
        <f>'1'!U12+'2'!U12+'3'!U12+'4'!U12+'5'!U12+'6'!U12+'7'!U12+'8'!U12+'9'!U12+'10'!U12+'11'!U12+'12'!U12+'13'!U12+'14'!U12+'15'!U12+'16'!U12+'17'!U12+'18'!U12+'19'!U12+'20'!U12+'21'!U12+'22'!U12+'23'!U12+'24'!U12+'25'!U12+'26'!U12+'27'!U12+'28'!U12+'29'!U12+'30'!U12+'31'!U12+'32'!U12+'33'!U12+'34'!U12+'35'!U12+'36'!U12+'37'!U12+'38'!U12+'39'!U12</f>
        <v>30.392820860142226</v>
      </c>
      <c r="E13" s="120">
        <f>'1'!W12+'2'!W12+'3'!W12+'4'!W12+'5'!W12+'6'!W12+'7'!W12+'8'!W12+'9'!W12+'10'!W12+'11'!W12+'12'!W12+'13'!W12+'14'!W12+'15'!W12+'16'!W12+'17'!W12+'18'!W12+'19'!W12+'20'!W12+'21'!W12+'22'!W12+'23'!W12+'24'!W12+'25'!W12+'26'!W12+'27'!W12+'28'!W12+'29'!W12+'30'!W12+'31'!W12+'32'!W12+'33'!W12+'34'!W12+'35'!W12+'36'!W12+'37'!W12+'38'!W12+'39'!W12</f>
        <v>2</v>
      </c>
      <c r="F13" s="172">
        <f>'1'!Y12+'2'!Y12+'3'!Y12+'4'!Y12+'5'!Y12+'6'!Y12+'7'!Y12+'8'!Y12+'9'!Y12+'10'!Y12+'11'!Y12+'12'!Y12+'13'!Y12+'14'!Y12+'15'!Y12+'16'!Y12+'17'!Y12+'18'!Y12+'19'!Y12+'20'!Y12+'21'!Y12+'22'!Y12+'23'!Y12+'24'!Y12+'25'!Y12+'26'!Y12+'27'!Y12+'28'!Y12+'29'!Y12+'30'!Y12+'31'!Y12+'32'!Y12+'33'!Y12+'34'!Y12+'35'!Y12+'36'!Y12+'37'!Y12+'38'!Y12+'39'!Y12</f>
        <v>2</v>
      </c>
      <c r="G13" s="117">
        <v>8</v>
      </c>
      <c r="I13" s="177" t="s">
        <v>320</v>
      </c>
      <c r="J13" s="183">
        <f>'1'!H44+'2'!H44+'3'!H44+'4'!H44+'5'!H44+'6'!H44+'7'!H44+'8'!H44+'9'!H44+'10'!H44+'11'!H44+'12'!H44+'13'!H44+'14'!H44+'15'!H44+'16'!H44+'17'!H44+'18'!H44+'19'!H44+'20'!H44+'21'!H44+'22'!H44+'23'!H44+'24'!H44+'25'!H44+'26'!H44+'27'!H44+'28'!H44+'29'!H44+'30'!H44+'31'!H44+'32'!H44+'33'!H44+'34'!H44+'35'!H44+'36'!H44+'37'!H44+'38'!H44+'39'!H44</f>
        <v>697.8284890061567</v>
      </c>
      <c r="M13" t="s">
        <v>177</v>
      </c>
      <c r="O13" s="49"/>
      <c r="P13" s="429" t="s">
        <v>567</v>
      </c>
      <c r="Q13" s="429">
        <v>1115874</v>
      </c>
      <c r="R13" s="429">
        <v>1131429</v>
      </c>
    </row>
    <row r="14" spans="1:18" x14ac:dyDescent="0.2">
      <c r="A14" s="159" t="s">
        <v>226</v>
      </c>
      <c r="B14" s="3" t="s">
        <v>30</v>
      </c>
      <c r="C14" s="174">
        <f>'1'!S13+'2'!S13+'3'!S13+'4'!S13+'5'!S13+'6'!S13+'7'!S13+'8'!S13+'9'!S13+'10'!S13+'11'!S13+'12'!S13+'13'!S13+'14'!S13+'15'!S13+'16'!S13+'17'!S13+'18'!S13+'19'!S13+'20'!S13+'21'!S13+'22'!S13+'23'!S13+'24'!S13+'25'!S13+'26'!S13+'27'!S13+'28'!S13+'29'!S13+'30'!S13+'31'!S13+'32'!S13+'33'!S13+'34'!S13+'35'!S13+'36'!S13+'37'!S13+'38'!S13+'39'!S13</f>
        <v>105.42710522010572</v>
      </c>
      <c r="D14" s="193">
        <f>'1'!U13+'2'!U13+'3'!U13+'4'!U13+'5'!U13+'6'!U13+'7'!U13+'8'!U13+'9'!U13+'10'!U13+'11'!U13+'12'!U13+'13'!U13+'14'!U13+'15'!U13+'16'!U13+'17'!U13+'18'!U13+'19'!U13+'20'!U13+'21'!U13+'22'!U13+'23'!U13+'24'!U13+'25'!U13+'26'!U13+'27'!U13+'28'!U13+'29'!U13+'30'!U13+'31'!U13+'32'!U13+'33'!U13+'34'!U13+'35'!U13+'36'!U13+'37'!U13+'38'!U13+'39'!U13</f>
        <v>30.411664967338183</v>
      </c>
      <c r="E14" s="120">
        <f>'1'!W13+'2'!W13+'3'!W13+'4'!W13+'5'!W13+'6'!W13+'7'!W13+'8'!W13+'9'!W13+'10'!W13+'11'!W13+'12'!W13+'13'!W13+'14'!W13+'15'!W13+'16'!W13+'17'!W13+'18'!W13+'19'!W13+'20'!W13+'21'!W13+'22'!W13+'23'!W13+'24'!W13+'25'!W13+'26'!W13+'27'!W13+'28'!W13+'29'!W13+'30'!W13+'31'!W13+'32'!W13+'33'!W13+'34'!W13+'35'!W13+'36'!W13+'37'!W13+'38'!W13+'39'!W13</f>
        <v>1</v>
      </c>
      <c r="F14" s="172">
        <f>'1'!Y13+'2'!Y13+'3'!Y13+'4'!Y13+'5'!Y13+'6'!Y13+'7'!Y13+'8'!Y13+'9'!Y13+'10'!Y13+'11'!Y13+'12'!Y13+'13'!Y13+'14'!Y13+'15'!Y13+'16'!Y13+'17'!Y13+'18'!Y13+'19'!Y13+'20'!Y13+'21'!Y13+'22'!Y13+'23'!Y13+'24'!Y13+'25'!Y13+'26'!Y13+'27'!Y13+'28'!Y13+'29'!Y13+'30'!Y13+'31'!Y13+'32'!Y13+'33'!Y13+'34'!Y13+'35'!Y13+'36'!Y13+'37'!Y13+'38'!Y13+'39'!Y13</f>
        <v>1</v>
      </c>
      <c r="G14" s="117">
        <v>9</v>
      </c>
      <c r="I14" s="178" t="s">
        <v>321</v>
      </c>
      <c r="J14" s="184">
        <f>'1'!R44+'2'!R44+'3'!R44+'4'!R44+'5'!R44+'6'!R44+'7'!R44+'8'!R44+'9'!R44+'10'!R44+'11'!R44+'12'!R44+'13'!R44+'14'!R44+'15'!R44+'16'!R44+'17'!R44+'18'!R44+'19'!R44+'20'!R44+'21'!R44+'22'!R44+'23'!R44+'24'!R44+'25'!R44+'26'!R44+'27'!R44+'28'!R44+'29'!R44+'30'!R44+'31'!R44+'32'!R44+'33'!R44+'34'!R44+'35'!R44+'36'!R44+'37'!R44+'38'!R44+'39'!R44</f>
        <v>340.45922167982184</v>
      </c>
      <c r="O14" s="49"/>
      <c r="P14" s="429" t="s">
        <v>568</v>
      </c>
      <c r="Q14" s="429">
        <v>672561</v>
      </c>
      <c r="R14" s="429">
        <v>686870</v>
      </c>
    </row>
    <row r="15" spans="1:18" x14ac:dyDescent="0.2">
      <c r="A15" s="159" t="s">
        <v>2</v>
      </c>
      <c r="B15" s="3" t="s">
        <v>364</v>
      </c>
      <c r="C15" s="174">
        <f>'1'!S14+'2'!S14+'3'!S14+'4'!S14+'5'!S14+'6'!S14+'7'!S14+'8'!S14+'9'!S14+'10'!S14+'11'!S14+'12'!S14+'13'!S14+'14'!S14+'15'!S14+'16'!S14+'17'!S14+'18'!S14+'19'!S14+'20'!S14+'21'!S14+'22'!S14+'23'!S14+'24'!S14+'25'!S14+'26'!S14+'27'!S14+'28'!S14+'29'!S14+'30'!S14+'31'!S14+'32'!S14+'33'!S14+'34'!S14+'35'!S14+'36'!S14+'37'!S14+'38'!S14+'39'!S14</f>
        <v>102.09528966186518</v>
      </c>
      <c r="D15" s="193">
        <f>'1'!U14+'2'!U14+'3'!U14+'4'!U14+'5'!U14+'6'!U14+'7'!U14+'8'!U14+'9'!U14+'10'!U14+'11'!U14+'12'!U14+'13'!U14+'14'!U14+'15'!U14+'16'!U14+'17'!U14+'18'!U14+'19'!U14+'20'!U14+'21'!U14+'22'!U14+'23'!U14+'24'!U14+'25'!U14+'26'!U14+'27'!U14+'28'!U14+'29'!U14+'30'!U14+'31'!U14+'32'!U14+'33'!U14+'34'!U14+'35'!U14+'36'!U14+'37'!U14+'38'!U14+'39'!U14</f>
        <v>33.432612459695292</v>
      </c>
      <c r="E15" s="120">
        <f>'1'!W14+'2'!W14+'3'!W14+'4'!W14+'5'!W14+'6'!W14+'7'!W14+'8'!W14+'9'!W14+'10'!W14+'11'!W14+'12'!W14+'13'!W14+'14'!W14+'15'!W14+'16'!W14+'17'!W14+'18'!W14+'19'!W14+'20'!W14+'21'!W14+'22'!W14+'23'!W14+'24'!W14+'25'!W14+'26'!W14+'27'!W14+'28'!W14+'29'!W14+'30'!W14+'31'!W14+'32'!W14+'33'!W14+'34'!W14+'35'!W14+'36'!W14+'37'!W14+'38'!W14+'39'!W14</f>
        <v>13</v>
      </c>
      <c r="F15" s="172">
        <f>'1'!Y14+'2'!Y14+'3'!Y14+'4'!Y14+'5'!Y14+'6'!Y14+'7'!Y14+'8'!Y14+'9'!Y14+'10'!Y14+'11'!Y14+'12'!Y14+'13'!Y14+'14'!Y14+'15'!Y14+'16'!Y14+'17'!Y14+'18'!Y14+'19'!Y14+'20'!Y14+'21'!Y14+'22'!Y14+'23'!Y14+'24'!Y14+'25'!Y14+'26'!Y14+'27'!Y14+'28'!Y14+'29'!Y14+'30'!Y14+'31'!Y14+'32'!Y14+'33'!Y14+'34'!Y14+'35'!Y14+'36'!Y14+'37'!Y14+'38'!Y14+'39'!Y14</f>
        <v>11</v>
      </c>
      <c r="G15" s="117">
        <v>10</v>
      </c>
      <c r="I15" s="179" t="s">
        <v>322</v>
      </c>
      <c r="J15" s="182">
        <f>J12+J13+J14</f>
        <v>4938.2877106859787</v>
      </c>
      <c r="O15" s="49"/>
      <c r="P15" s="429" t="s">
        <v>569</v>
      </c>
      <c r="Q15" s="429">
        <v>474157</v>
      </c>
      <c r="R15" s="429">
        <v>451615</v>
      </c>
    </row>
    <row r="16" spans="1:18" x14ac:dyDescent="0.2">
      <c r="A16" s="159" t="s">
        <v>3</v>
      </c>
      <c r="B16" s="3" t="s">
        <v>31</v>
      </c>
      <c r="C16" s="174">
        <f>'1'!S15+'2'!S15+'3'!S15+'4'!S15+'5'!S15+'6'!S15+'7'!S15+'8'!S15+'9'!S15+'10'!S15+'11'!S15+'12'!S15+'13'!S15+'14'!S15+'15'!S15+'16'!S15+'17'!S15+'18'!S15+'19'!S15+'20'!S15+'21'!S15+'22'!S15+'23'!S15+'24'!S15+'25'!S15+'26'!S15+'27'!S15+'28'!S15+'29'!S15+'30'!S15+'31'!S15+'32'!S15+'33'!S15+'34'!S15+'35'!S15+'36'!S15+'37'!S15+'38'!S15+'39'!S15</f>
        <v>111.20610978748478</v>
      </c>
      <c r="D16" s="193">
        <f>'1'!U15+'2'!U15+'3'!U15+'4'!U15+'5'!U15+'6'!U15+'7'!U15+'8'!U15+'9'!U15+'10'!U15+'11'!U15+'12'!U15+'13'!U15+'14'!U15+'15'!U15+'16'!U15+'17'!U15+'18'!U15+'19'!U15+'20'!U15+'21'!U15+'22'!U15+'23'!U15+'24'!U15+'25'!U15+'26'!U15+'27'!U15+'28'!U15+'29'!U15+'30'!U15+'31'!U15+'32'!U15+'33'!U15+'34'!U15+'35'!U15+'36'!U15+'37'!U15+'38'!U15+'39'!U15</f>
        <v>51.118937563601875</v>
      </c>
      <c r="E16" s="120">
        <f>'1'!W15+'2'!W15+'3'!W15+'4'!W15+'5'!W15+'6'!W15+'7'!W15+'8'!W15+'9'!W15+'10'!W15+'11'!W15+'12'!W15+'13'!W15+'14'!W15+'15'!W15+'16'!W15+'17'!W15+'18'!W15+'19'!W15+'20'!W15+'21'!W15+'22'!W15+'23'!W15+'24'!W15+'25'!W15+'26'!W15+'27'!W15+'28'!W15+'29'!W15+'30'!W15+'31'!W15+'32'!W15+'33'!W15+'34'!W15+'35'!W15+'36'!W15+'37'!W15+'38'!W15+'39'!W15</f>
        <v>5</v>
      </c>
      <c r="F16" s="172">
        <f>'1'!Y15+'2'!Y15+'3'!Y15+'4'!Y15+'5'!Y15+'6'!Y15+'7'!Y15+'8'!Y15+'9'!Y15+'10'!Y15+'11'!Y15+'12'!Y15+'13'!Y15+'14'!Y15+'15'!Y15+'16'!Y15+'17'!Y15+'18'!Y15+'19'!Y15+'20'!Y15+'21'!Y15+'22'!Y15+'23'!Y15+'24'!Y15+'25'!Y15+'26'!Y15+'27'!Y15+'28'!Y15+'29'!Y15+'30'!Y15+'31'!Y15+'32'!Y15+'33'!Y15+'34'!Y15+'35'!Y15+'36'!Y15+'37'!Y15+'38'!Y15+'39'!Y15</f>
        <v>5</v>
      </c>
      <c r="G16" s="117">
        <v>11</v>
      </c>
      <c r="J16" s="181" t="s">
        <v>354</v>
      </c>
      <c r="O16" s="49"/>
      <c r="P16" s="429" t="s">
        <v>570</v>
      </c>
      <c r="Q16" s="429">
        <v>469330</v>
      </c>
      <c r="R16" s="429">
        <v>445310</v>
      </c>
    </row>
    <row r="17" spans="1:18" x14ac:dyDescent="0.2">
      <c r="A17" s="159" t="s">
        <v>4</v>
      </c>
      <c r="B17" s="3" t="s">
        <v>32</v>
      </c>
      <c r="C17" s="174">
        <f>'1'!S16+'2'!S16+'3'!S16+'4'!S16+'5'!S16+'6'!S16+'7'!S16+'8'!S16+'9'!S16+'10'!S16+'11'!S16+'12'!S16+'13'!S16+'14'!S16+'15'!S16+'16'!S16+'17'!S16+'18'!S16+'19'!S16+'20'!S16+'21'!S16+'22'!S16+'23'!S16+'24'!S16+'25'!S16+'26'!S16+'27'!S16+'28'!S16+'29'!S16+'30'!S16+'31'!S16+'32'!S16+'33'!S16+'34'!S16+'35'!S16+'36'!S16+'37'!S16+'38'!S16+'39'!S16</f>
        <v>115.99201727367374</v>
      </c>
      <c r="D17" s="193">
        <f>'1'!U16+'2'!U16+'3'!U16+'4'!U16+'5'!U16+'6'!U16+'7'!U16+'8'!U16+'9'!U16+'10'!U16+'11'!U16+'12'!U16+'13'!U16+'14'!U16+'15'!U16+'16'!U16+'17'!U16+'18'!U16+'19'!U16+'20'!U16+'21'!U16+'22'!U16+'23'!U16+'24'!U16+'25'!U16+'26'!U16+'27'!U16+'28'!U16+'29'!U16+'30'!U16+'31'!U16+'32'!U16+'33'!U16+'34'!U16+'35'!U16+'36'!U16+'37'!U16+'38'!U16+'39'!U16</f>
        <v>27.707184063491965</v>
      </c>
      <c r="E17" s="120">
        <f>'1'!W16+'2'!W16+'3'!W16+'4'!W16+'5'!W16+'6'!W16+'7'!W16+'8'!W16+'9'!W16+'10'!W16+'11'!W16+'12'!W16+'13'!W16+'14'!W16+'15'!W16+'16'!W16+'17'!W16+'18'!W16+'19'!W16+'20'!W16+'21'!W16+'22'!W16+'23'!W16+'24'!W16+'25'!W16+'26'!W16+'27'!W16+'28'!W16+'29'!W16+'30'!W16+'31'!W16+'32'!W16+'33'!W16+'34'!W16+'35'!W16+'36'!W16+'37'!W16+'38'!W16+'39'!W16</f>
        <v>1</v>
      </c>
      <c r="F17" s="172">
        <f>'1'!Y16+'2'!Y16+'3'!Y16+'4'!Y16+'5'!Y16+'6'!Y16+'7'!Y16+'8'!Y16+'9'!Y16+'10'!Y16+'11'!Y16+'12'!Y16+'13'!Y16+'14'!Y16+'15'!Y16+'16'!Y16+'17'!Y16+'18'!Y16+'19'!Y16+'20'!Y16+'21'!Y16+'22'!Y16+'23'!Y16+'24'!Y16+'25'!Y16+'26'!Y16+'27'!Y16+'28'!Y16+'29'!Y16+'30'!Y16+'31'!Y16+'32'!Y16+'33'!Y16+'34'!Y16+'35'!Y16+'36'!Y16+'37'!Y16+'38'!Y16+'39'!Y16</f>
        <v>1</v>
      </c>
      <c r="G17" s="117">
        <v>12</v>
      </c>
      <c r="O17" s="49"/>
      <c r="P17" s="429"/>
      <c r="Q17" s="429"/>
      <c r="R17" s="429"/>
    </row>
    <row r="18" spans="1:18" x14ac:dyDescent="0.2">
      <c r="A18" s="159" t="s">
        <v>5</v>
      </c>
      <c r="B18" s="3" t="s">
        <v>33</v>
      </c>
      <c r="C18" s="174">
        <f>'1'!S17+'2'!S17+'3'!S17+'4'!S17+'5'!S17+'6'!S17+'7'!S17+'8'!S17+'9'!S17+'10'!S17+'11'!S17+'12'!S17+'13'!S17+'14'!S17+'15'!S17+'16'!S17+'17'!S17+'18'!S17+'19'!S17+'20'!S17+'21'!S17+'22'!S17+'23'!S17+'24'!S17+'25'!S17+'26'!S17+'27'!S17+'28'!S17+'29'!S17+'30'!S17+'31'!S17+'32'!S17+'33'!S17+'34'!S17+'35'!S17+'36'!S17+'37'!S17+'38'!S17+'39'!S17</f>
        <v>132.03101600005775</v>
      </c>
      <c r="D18" s="193">
        <f>'1'!U17+'2'!U17+'3'!U17+'4'!U17+'5'!U17+'6'!U17+'7'!U17+'8'!U17+'9'!U17+'10'!U17+'11'!U17+'12'!U17+'13'!U17+'14'!U17+'15'!U17+'16'!U17+'17'!U17+'18'!U17+'19'!U17+'20'!U17+'21'!U17+'22'!U17+'23'!U17+'24'!U17+'25'!U17+'26'!U17+'27'!U17+'28'!U17+'29'!U17+'30'!U17+'31'!U17+'32'!U17+'33'!U17+'34'!U17+'35'!U17+'36'!U17+'37'!U17+'38'!U17+'39'!U17</f>
        <v>29.411719803817302</v>
      </c>
      <c r="E18" s="120">
        <f>'1'!W17+'2'!W17+'3'!W17+'4'!W17+'5'!W17+'6'!W17+'7'!W17+'8'!W17+'9'!W17+'10'!W17+'11'!W17+'12'!W17+'13'!W17+'14'!W17+'15'!W17+'16'!W17+'17'!W17+'18'!W17+'19'!W17+'20'!W17+'21'!W17+'22'!W17+'23'!W17+'24'!W17+'25'!W17+'26'!W17+'27'!W17+'28'!W17+'29'!W17+'30'!W17+'31'!W17+'32'!W17+'33'!W17+'34'!W17+'35'!W17+'36'!W17+'37'!W17+'38'!W17+'39'!W17</f>
        <v>0</v>
      </c>
      <c r="F18" s="172">
        <f>'1'!Y17+'2'!Y17+'3'!Y17+'4'!Y17+'5'!Y17+'6'!Y17+'7'!Y17+'8'!Y17+'9'!Y17+'10'!Y17+'11'!Y17+'12'!Y17+'13'!Y17+'14'!Y17+'15'!Y17+'16'!Y17+'17'!Y17+'18'!Y17+'19'!Y17+'20'!Y17+'21'!Y17+'22'!Y17+'23'!Y17+'24'!Y17+'25'!Y17+'26'!Y17+'27'!Y17+'28'!Y17+'29'!Y17+'30'!Y17+'31'!Y17+'32'!Y17+'33'!Y17+'34'!Y17+'35'!Y17+'36'!Y17+'37'!Y17+'38'!Y17+'39'!Y17</f>
        <v>0</v>
      </c>
      <c r="G18" s="117">
        <v>13</v>
      </c>
      <c r="O18" s="49">
        <v>100</v>
      </c>
      <c r="P18" s="430" t="s">
        <v>561</v>
      </c>
      <c r="Q18" s="429">
        <v>7098009</v>
      </c>
      <c r="R18" s="429">
        <v>6903478</v>
      </c>
    </row>
    <row r="19" spans="1:18" x14ac:dyDescent="0.2">
      <c r="A19" s="159" t="s">
        <v>6</v>
      </c>
      <c r="B19" s="3" t="s">
        <v>34</v>
      </c>
      <c r="C19" s="174">
        <f>'1'!S18+'2'!S18+'3'!S18+'4'!S18+'5'!S18+'6'!S18+'7'!S18+'8'!S18+'9'!S18+'10'!S18+'11'!S18+'12'!S18+'13'!S18+'14'!S18+'15'!S18+'16'!S18+'17'!S18+'18'!S18+'19'!S18+'20'!S18+'21'!S18+'22'!S18+'23'!S18+'24'!S18+'25'!S18+'26'!S18+'27'!S18+'28'!S18+'29'!S18+'30'!S18+'31'!S18+'32'!S18+'33'!S18+'34'!S18+'35'!S18+'36'!S18+'37'!S18+'38'!S18+'39'!S18</f>
        <v>107.40141340693962</v>
      </c>
      <c r="D19" s="193">
        <f>'1'!U18+'2'!U18+'3'!U18+'4'!U18+'5'!U18+'6'!U18+'7'!U18+'8'!U18+'9'!U18+'10'!U18+'11'!U18+'12'!U18+'13'!U18+'14'!U18+'15'!U18+'16'!U18+'17'!U18+'18'!U18+'19'!U18+'20'!U18+'21'!U18+'22'!U18+'23'!U18+'24'!U18+'25'!U18+'26'!U18+'27'!U18+'28'!U18+'29'!U18+'30'!U18+'31'!U18+'32'!U18+'33'!U18+'34'!U18+'35'!U18+'36'!U18+'37'!U18+'38'!U18+'39'!U18</f>
        <v>45.62043263116675</v>
      </c>
      <c r="E19" s="120">
        <f>'1'!W18+'2'!W18+'3'!W18+'4'!W18+'5'!W18+'6'!W18+'7'!W18+'8'!W18+'9'!W18+'10'!W18+'11'!W18+'12'!W18+'13'!W18+'14'!W18+'15'!W18+'16'!W18+'17'!W18+'18'!W18+'19'!W18+'20'!W18+'21'!W18+'22'!W18+'23'!W18+'24'!W18+'25'!W18+'26'!W18+'27'!W18+'28'!W18+'29'!W18+'30'!W18+'31'!W18+'32'!W18+'33'!W18+'34'!W18+'35'!W18+'36'!W18+'37'!W18+'38'!W18+'39'!W18</f>
        <v>8</v>
      </c>
      <c r="F19" s="172">
        <f>'1'!Y18+'2'!Y18+'3'!Y18+'4'!Y18+'5'!Y18+'6'!Y18+'7'!Y18+'8'!Y18+'9'!Y18+'10'!Y18+'11'!Y18+'12'!Y18+'13'!Y18+'14'!Y18+'15'!Y18+'16'!Y18+'17'!Y18+'18'!Y18+'19'!Y18+'20'!Y18+'21'!Y18+'22'!Y18+'23'!Y18+'24'!Y18+'25'!Y18+'26'!Y18+'27'!Y18+'28'!Y18+'29'!Y18+'30'!Y18+'31'!Y18+'32'!Y18+'33'!Y18+'34'!Y18+'35'!Y18+'36'!Y18+'37'!Y18+'38'!Y18+'39'!Y18</f>
        <v>7</v>
      </c>
      <c r="G19" s="117">
        <v>14</v>
      </c>
      <c r="L19" t="s">
        <v>610</v>
      </c>
      <c r="O19" s="49"/>
      <c r="P19" s="430" t="s">
        <v>571</v>
      </c>
      <c r="Q19" s="435">
        <v>3587529</v>
      </c>
      <c r="R19" s="429">
        <v>3385318</v>
      </c>
    </row>
    <row r="20" spans="1:18" x14ac:dyDescent="0.2">
      <c r="A20" s="159" t="s">
        <v>7</v>
      </c>
      <c r="B20" s="3" t="s">
        <v>268</v>
      </c>
      <c r="C20" s="174">
        <f>'1'!S19+'2'!S19+'3'!S19+'4'!S19+'5'!S19+'6'!S19+'7'!S19+'8'!S19+'9'!S19+'10'!S19+'11'!S19+'12'!S19+'13'!S19+'14'!S19+'15'!S19+'16'!S19+'17'!S19+'18'!S19+'19'!S19+'20'!S19+'21'!S19+'22'!S19+'23'!S19+'24'!S19+'25'!S19+'26'!S19+'27'!S19+'28'!S19+'29'!S19+'30'!S19+'31'!S19+'32'!S19+'33'!S19+'34'!S19+'35'!S19+'36'!S19+'37'!S19+'38'!S19+'39'!S19</f>
        <v>102.21372457564183</v>
      </c>
      <c r="D20" s="193">
        <f>'1'!U19+'2'!U19+'3'!U19+'4'!U19+'5'!U19+'6'!U19+'7'!U19+'8'!U19+'9'!U19+'10'!U19+'11'!U19+'12'!U19+'13'!U19+'14'!U19+'15'!U19+'16'!U19+'17'!U19+'18'!U19+'19'!U19+'20'!U19+'21'!U19+'22'!U19+'23'!U19+'24'!U19+'25'!U19+'26'!U19+'27'!U19+'28'!U19+'29'!U19+'30'!U19+'31'!U19+'32'!U19+'33'!U19+'34'!U19+'35'!U19+'36'!U19+'37'!U19+'38'!U19+'39'!U19</f>
        <v>42.182786092049419</v>
      </c>
      <c r="E20" s="120">
        <f>'1'!W19+'2'!W19+'3'!W19+'4'!W19+'5'!W19+'6'!W19+'7'!W19+'8'!W19+'9'!W19+'10'!W19+'11'!W19+'12'!W19+'13'!W19+'14'!W19+'15'!W19+'16'!W19+'17'!W19+'18'!W19+'19'!W19+'20'!W19+'21'!W19+'22'!W19+'23'!W19+'24'!W19+'25'!W19+'26'!W19+'27'!W19+'28'!W19+'29'!W19+'30'!W19+'31'!W19+'32'!W19+'33'!W19+'34'!W19+'35'!W19+'36'!W19+'37'!W19+'38'!W19+'39'!W19</f>
        <v>2</v>
      </c>
      <c r="F20" s="172">
        <f>'1'!Y19+'2'!Y19+'3'!Y19+'4'!Y19+'5'!Y19+'6'!Y19+'7'!Y19+'8'!Y19+'9'!Y19+'10'!Y19+'11'!Y19+'12'!Y19+'13'!Y19+'14'!Y19+'15'!Y19+'16'!Y19+'17'!Y19+'18'!Y19+'19'!Y19+'20'!Y19+'21'!Y19+'22'!Y19+'23'!Y19+'24'!Y19+'25'!Y19+'26'!Y19+'27'!Y19+'28'!Y19+'29'!Y19+'30'!Y19+'31'!Y19+'32'!Y19+'33'!Y19+'34'!Y19+'35'!Y19+'36'!Y19+'37'!Y19+'38'!Y19+'39'!Y19</f>
        <v>1</v>
      </c>
      <c r="G20" s="117">
        <v>15</v>
      </c>
      <c r="O20" s="49">
        <v>202</v>
      </c>
      <c r="P20" s="430" t="s">
        <v>572</v>
      </c>
      <c r="Q20" s="429">
        <v>1983439</v>
      </c>
      <c r="R20" s="429">
        <v>1820927</v>
      </c>
    </row>
    <row r="21" spans="1:18" x14ac:dyDescent="0.2">
      <c r="A21" s="159" t="s">
        <v>8</v>
      </c>
      <c r="B21" s="3" t="s">
        <v>269</v>
      </c>
      <c r="C21" s="174">
        <f>'1'!S20+'2'!S20+'3'!S20+'4'!S20+'5'!S20+'6'!S20+'7'!S20+'8'!S20+'9'!S20+'10'!S20+'11'!S20+'12'!S20+'13'!S20+'14'!S20+'15'!S20+'16'!S20+'17'!S20+'18'!S20+'19'!S20+'20'!S20+'21'!S20+'22'!S20+'23'!S20+'24'!S20+'25'!S20+'26'!S20+'27'!S20+'28'!S20+'29'!S20+'30'!S20+'31'!S20+'32'!S20+'33'!S20+'34'!S20+'35'!S20+'36'!S20+'37'!S20+'38'!S20+'39'!S20</f>
        <v>100</v>
      </c>
      <c r="D21" s="193">
        <f>'1'!U20+'2'!U20+'3'!U20+'4'!U20+'5'!U20+'6'!U20+'7'!U20+'8'!U20+'9'!U20+'10'!U20+'11'!U20+'12'!U20+'13'!U20+'14'!U20+'15'!U20+'16'!U20+'17'!U20+'18'!U20+'19'!U20+'20'!U20+'21'!U20+'22'!U20+'23'!U20+'24'!U20+'25'!U20+'26'!U20+'27'!U20+'28'!U20+'29'!U20+'30'!U20+'31'!U20+'32'!U20+'33'!U20+'34'!U20+'35'!U20+'36'!U20+'37'!U20+'38'!U20+'39'!U20</f>
        <v>44.076361594609772</v>
      </c>
      <c r="E21" s="120">
        <f>'1'!W20+'2'!W20+'3'!W20+'4'!W20+'5'!W20+'6'!W20+'7'!W20+'8'!W20+'9'!W20+'10'!W20+'11'!W20+'12'!W20+'13'!W20+'14'!W20+'15'!W20+'16'!W20+'17'!W20+'18'!W20+'19'!W20+'20'!W20+'21'!W20+'22'!W20+'23'!W20+'24'!W20+'25'!W20+'26'!W20+'27'!W20+'28'!W20+'29'!W20+'30'!W20+'31'!W20+'32'!W20+'33'!W20+'34'!W20+'35'!W20+'36'!W20+'37'!W20+'38'!W20+'39'!W20</f>
        <v>7</v>
      </c>
      <c r="F21" s="172">
        <f>'1'!Y20+'2'!Y20+'3'!Y20+'4'!Y20+'5'!Y20+'6'!Y20+'7'!Y20+'8'!Y20+'9'!Y20+'10'!Y20+'11'!Y20+'12'!Y20+'13'!Y20+'14'!Y20+'15'!Y20+'16'!Y20+'17'!Y20+'18'!Y20+'19'!Y20+'20'!Y20+'21'!Y20+'22'!Y20+'23'!Y20+'24'!Y20+'25'!Y20+'26'!Y20+'27'!Y20+'28'!Y20+'29'!Y20+'30'!Y20+'31'!Y20+'32'!Y20+'33'!Y20+'34'!Y20+'35'!Y20+'36'!Y20+'37'!Y20+'38'!Y20+'39'!Y20</f>
        <v>7</v>
      </c>
      <c r="G21" s="117">
        <v>16</v>
      </c>
      <c r="O21" s="49">
        <v>204</v>
      </c>
      <c r="P21" s="430" t="s">
        <v>573</v>
      </c>
      <c r="Q21" s="429">
        <v>1396599</v>
      </c>
      <c r="R21" s="429">
        <v>1365527</v>
      </c>
    </row>
    <row r="22" spans="1:18" x14ac:dyDescent="0.2">
      <c r="A22" s="159" t="s">
        <v>9</v>
      </c>
      <c r="B22" s="3" t="s">
        <v>270</v>
      </c>
      <c r="C22" s="174">
        <f>'1'!S21+'2'!S21+'3'!S21+'4'!S21+'5'!S21+'6'!S21+'7'!S21+'8'!S21+'9'!S21+'10'!S21+'11'!S21+'12'!S21+'13'!S21+'14'!S21+'15'!S21+'16'!S21+'17'!S21+'18'!S21+'19'!S21+'20'!S21+'21'!S21+'22'!S21+'23'!S21+'24'!S21+'25'!S21+'26'!S21+'27'!S21+'28'!S21+'29'!S21+'30'!S21+'31'!S21+'32'!S21+'33'!S21+'34'!S21+'35'!S21+'36'!S21+'37'!S21+'38'!S21+'39'!S21</f>
        <v>101.51115010892164</v>
      </c>
      <c r="D22" s="193">
        <f>'1'!U21+'2'!U21+'3'!U21+'4'!U21+'5'!U21+'6'!U21+'7'!U21+'8'!U21+'9'!U21+'10'!U21+'11'!U21+'12'!U21+'13'!U21+'14'!U21+'15'!U21+'16'!U21+'17'!U21+'18'!U21+'19'!U21+'20'!U21+'21'!U21+'22'!U21+'23'!U21+'24'!U21+'25'!U21+'26'!U21+'27'!U21+'28'!U21+'29'!U21+'30'!U21+'31'!U21+'32'!U21+'33'!U21+'34'!U21+'35'!U21+'36'!U21+'37'!U21+'38'!U21+'39'!U21</f>
        <v>40.070190832469081</v>
      </c>
      <c r="E22" s="120">
        <f>'1'!W21+'2'!W21+'3'!W21+'4'!W21+'5'!W21+'6'!W21+'7'!W21+'8'!W21+'9'!W21+'10'!W21+'11'!W21+'12'!W21+'13'!W21+'14'!W21+'15'!W21+'16'!W21+'17'!W21+'18'!W21+'19'!W21+'20'!W21+'21'!W21+'22'!W21+'23'!W21+'24'!W21+'25'!W21+'26'!W21+'27'!W21+'28'!W21+'29'!W21+'30'!W21+'31'!W21+'32'!W21+'33'!W21+'34'!W21+'35'!W21+'36'!W21+'37'!W21+'38'!W21+'39'!W21</f>
        <v>5</v>
      </c>
      <c r="F22" s="172">
        <f>'1'!Y21+'2'!Y21+'3'!Y21+'4'!Y21+'5'!Y21+'6'!Y21+'7'!Y21+'8'!Y21+'9'!Y21+'10'!Y21+'11'!Y21+'12'!Y21+'13'!Y21+'14'!Y21+'15'!Y21+'16'!Y21+'17'!Y21+'18'!Y21+'19'!Y21+'20'!Y21+'21'!Y21+'22'!Y21+'23'!Y21+'24'!Y21+'25'!Y21+'26'!Y21+'27'!Y21+'28'!Y21+'29'!Y21+'30'!Y21+'31'!Y21+'32'!Y21+'33'!Y21+'34'!Y21+'35'!Y21+'36'!Y21+'37'!Y21+'38'!Y21+'39'!Y21</f>
        <v>5</v>
      </c>
      <c r="G22" s="117">
        <v>17</v>
      </c>
      <c r="O22" s="49">
        <v>206</v>
      </c>
      <c r="P22" s="430" t="s">
        <v>574</v>
      </c>
      <c r="Q22" s="429">
        <v>207491</v>
      </c>
      <c r="R22" s="429">
        <v>198864</v>
      </c>
    </row>
    <row r="23" spans="1:18" x14ac:dyDescent="0.2">
      <c r="A23" s="159" t="s">
        <v>10</v>
      </c>
      <c r="B23" s="3" t="s">
        <v>271</v>
      </c>
      <c r="C23" s="174">
        <f>'1'!S22+'2'!S22+'3'!S22+'4'!S22+'5'!S22+'6'!S22+'7'!S22+'8'!S22+'9'!S22+'10'!S22+'11'!S22+'12'!S22+'13'!S22+'14'!S22+'15'!S22+'16'!S22+'17'!S22+'18'!S22+'19'!S22+'20'!S22+'21'!S22+'22'!S22+'23'!S22+'24'!S22+'25'!S22+'26'!S22+'27'!S22+'28'!S22+'29'!S22+'30'!S22+'31'!S22+'32'!S22+'33'!S22+'34'!S22+'35'!S22+'36'!S22+'37'!S22+'38'!S22+'39'!S22</f>
        <v>101.97438307146686</v>
      </c>
      <c r="D23" s="193">
        <f>'1'!U22+'2'!U22+'3'!U22+'4'!U22+'5'!U22+'6'!U22+'7'!U22+'8'!U22+'9'!U22+'10'!U22+'11'!U22+'12'!U22+'13'!U22+'14'!U22+'15'!U22+'16'!U22+'17'!U22+'18'!U22+'19'!U22+'20'!U22+'21'!U22+'22'!U22+'23'!U22+'24'!U22+'25'!U22+'26'!U22+'27'!U22+'28'!U22+'29'!U22+'30'!U22+'31'!U22+'32'!U22+'33'!U22+'34'!U22+'35'!U22+'36'!U22+'37'!U22+'38'!U22+'39'!U22</f>
        <v>35.462733217390699</v>
      </c>
      <c r="E23" s="120">
        <f>'1'!W22+'2'!W22+'3'!W22+'4'!W22+'5'!W22+'6'!W22+'7'!W22+'8'!W22+'9'!W22+'10'!W22+'11'!W22+'12'!W22+'13'!W22+'14'!W22+'15'!W22+'16'!W22+'17'!W22+'18'!W22+'19'!W22+'20'!W22+'21'!W22+'22'!W22+'23'!W22+'24'!W22+'25'!W22+'26'!W22+'27'!W22+'28'!W22+'29'!W22+'30'!W22+'31'!W22+'32'!W22+'33'!W22+'34'!W22+'35'!W22+'36'!W22+'37'!W22+'38'!W22+'39'!W22</f>
        <v>5</v>
      </c>
      <c r="F23" s="172">
        <f>'1'!Y22+'2'!Y22+'3'!Y22+'4'!Y22+'5'!Y22+'6'!Y22+'7'!Y22+'8'!Y22+'9'!Y22+'10'!Y22+'11'!Y22+'12'!Y22+'13'!Y22+'14'!Y22+'15'!Y22+'16'!Y22+'17'!Y22+'18'!Y22+'19'!Y22+'20'!Y22+'21'!Y22+'22'!Y22+'23'!Y22+'24'!Y22+'25'!Y22+'26'!Y22+'27'!Y22+'28'!Y22+'29'!Y22+'30'!Y22+'31'!Y22+'32'!Y22+'33'!Y22+'34'!Y22+'35'!Y22+'36'!Y22+'37'!Y22+'38'!Y22+'39'!Y22</f>
        <v>4</v>
      </c>
      <c r="G23" s="117">
        <v>18</v>
      </c>
      <c r="O23" s="49"/>
      <c r="P23" s="430" t="s">
        <v>563</v>
      </c>
      <c r="Q23" s="429">
        <v>1982260</v>
      </c>
      <c r="R23" s="429">
        <v>1908128</v>
      </c>
    </row>
    <row r="24" spans="1:18" x14ac:dyDescent="0.2">
      <c r="A24" s="159" t="s">
        <v>11</v>
      </c>
      <c r="B24" s="3" t="s">
        <v>35</v>
      </c>
      <c r="C24" s="174">
        <f>'1'!S23+'2'!S23+'3'!S23+'4'!S23+'5'!S23+'6'!S23+'7'!S23+'8'!S23+'9'!S23+'10'!S23+'11'!S23+'12'!S23+'13'!S23+'14'!S23+'15'!S23+'16'!S23+'17'!S23+'18'!S23+'19'!S23+'20'!S23+'21'!S23+'22'!S23+'23'!S23+'24'!S23+'25'!S23+'26'!S23+'27'!S23+'28'!S23+'29'!S23+'30'!S23+'31'!S23+'32'!S23+'33'!S23+'34'!S23+'35'!S23+'36'!S23+'37'!S23+'38'!S23+'39'!S23</f>
        <v>132.8642434464669</v>
      </c>
      <c r="D24" s="193">
        <f>'1'!U23+'2'!U23+'3'!U23+'4'!U23+'5'!U23+'6'!U23+'7'!U23+'8'!U23+'9'!U23+'10'!U23+'11'!U23+'12'!U23+'13'!U23+'14'!U23+'15'!U23+'16'!U23+'17'!U23+'18'!U23+'19'!U23+'20'!U23+'21'!U23+'22'!U23+'23'!U23+'24'!U23+'25'!U23+'26'!U23+'27'!U23+'28'!U23+'29'!U23+'30'!U23+'31'!U23+'32'!U23+'33'!U23+'34'!U23+'35'!U23+'36'!U23+'37'!U23+'38'!U23+'39'!U23</f>
        <v>44.49922813880476</v>
      </c>
      <c r="E24" s="120">
        <f>'1'!W23+'2'!W23+'3'!W23+'4'!W23+'5'!W23+'6'!W23+'7'!W23+'8'!W23+'9'!W23+'10'!W23+'11'!W23+'12'!W23+'13'!W23+'14'!W23+'15'!W23+'16'!W23+'17'!W23+'18'!W23+'19'!W23+'20'!W23+'21'!W23+'22'!W23+'23'!W23+'24'!W23+'25'!W23+'26'!W23+'27'!W23+'28'!W23+'29'!W23+'30'!W23+'31'!W23+'32'!W23+'33'!W23+'34'!W23+'35'!W23+'36'!W23+'37'!W23+'38'!W23+'39'!W23</f>
        <v>2</v>
      </c>
      <c r="F24" s="172">
        <f>'1'!Y23+'2'!Y23+'3'!Y23+'4'!Y23+'5'!Y23+'6'!Y23+'7'!Y23+'8'!Y23+'9'!Y23+'10'!Y23+'11'!Y23+'12'!Y23+'13'!Y23+'14'!Y23+'15'!Y23+'16'!Y23+'17'!Y23+'18'!Y23+'19'!Y23+'20'!Y23+'21'!Y23+'22'!Y23+'23'!Y23+'24'!Y23+'25'!Y23+'26'!Y23+'27'!Y23+'28'!Y23+'29'!Y23+'30'!Y23+'31'!Y23+'32'!Y23+'33'!Y23+'34'!Y23+'35'!Y23+'36'!Y23+'37'!Y23+'38'!Y23+'39'!Y23</f>
        <v>2</v>
      </c>
      <c r="G24" s="117">
        <v>19</v>
      </c>
      <c r="O24" s="49">
        <v>207</v>
      </c>
      <c r="P24" s="430" t="s">
        <v>575</v>
      </c>
      <c r="Q24" s="429">
        <v>654478</v>
      </c>
      <c r="R24" s="429">
        <v>639533</v>
      </c>
    </row>
    <row r="25" spans="1:18" x14ac:dyDescent="0.2">
      <c r="A25" s="159" t="s">
        <v>12</v>
      </c>
      <c r="B25" s="3" t="s">
        <v>366</v>
      </c>
      <c r="C25" s="174">
        <f>'1'!S24+'2'!S24+'3'!S24+'4'!S24+'5'!S24+'6'!S24+'7'!S24+'8'!S24+'9'!S24+'10'!S24+'11'!S24+'12'!S24+'13'!S24+'14'!S24+'15'!S24+'16'!S24+'17'!S24+'18'!S24+'19'!S24+'20'!S24+'21'!S24+'22'!S24+'23'!S24+'24'!S24+'25'!S24+'26'!S24+'27'!S24+'28'!S24+'29'!S24+'30'!S24+'31'!S24+'32'!S24+'33'!S24+'34'!S24+'35'!S24+'36'!S24+'37'!S24+'38'!S24+'39'!S24</f>
        <v>103.69802651715656</v>
      </c>
      <c r="D25" s="193">
        <f>'1'!U24+'2'!U24+'3'!U24+'4'!U24+'5'!U24+'6'!U24+'7'!U24+'8'!U24+'9'!U24+'10'!U24+'11'!U24+'12'!U24+'13'!U24+'14'!U24+'15'!U24+'16'!U24+'17'!U24+'18'!U24+'19'!U24+'20'!U24+'21'!U24+'22'!U24+'23'!U24+'24'!U24+'25'!U24+'26'!U24+'27'!U24+'28'!U24+'29'!U24+'30'!U24+'31'!U24+'32'!U24+'33'!U24+'34'!U24+'35'!U24+'36'!U24+'37'!U24+'38'!U24+'39'!U24</f>
        <v>33.263429461845249</v>
      </c>
      <c r="E25" s="120">
        <f>'1'!W24+'2'!W24+'3'!W24+'4'!W24+'5'!W24+'6'!W24+'7'!W24+'8'!W24+'9'!W24+'10'!W24+'11'!W24+'12'!W24+'13'!W24+'14'!W24+'15'!W24+'16'!W24+'17'!W24+'18'!W24+'19'!W24+'20'!W24+'21'!W24+'22'!W24+'23'!W24+'24'!W24+'25'!W24+'26'!W24+'27'!W24+'28'!W24+'29'!W24+'30'!W24+'31'!W24+'32'!W24+'33'!W24+'34'!W24+'35'!W24+'36'!W24+'37'!W24+'38'!W24+'39'!W24</f>
        <v>0</v>
      </c>
      <c r="F25" s="172">
        <f>'1'!Y24+'2'!Y24+'3'!Y24+'4'!Y24+'5'!Y24+'6'!Y24+'7'!Y24+'8'!Y24+'9'!Y24+'10'!Y24+'11'!Y24+'12'!Y24+'13'!Y24+'14'!Y24+'15'!Y24+'16'!Y24+'17'!Y24+'18'!Y24+'19'!Y24+'20'!Y24+'21'!Y24+'22'!Y24+'23'!Y24+'24'!Y24+'25'!Y24+'26'!Y24+'27'!Y24+'28'!Y24+'29'!Y24+'30'!Y24+'31'!Y24+'32'!Y24+'33'!Y24+'34'!Y24+'35'!Y24+'36'!Y24+'37'!Y24+'38'!Y24+'39'!Y24</f>
        <v>0</v>
      </c>
      <c r="G25" s="117">
        <v>20</v>
      </c>
      <c r="O25" s="49">
        <v>214</v>
      </c>
      <c r="P25" s="430" t="s">
        <v>576</v>
      </c>
      <c r="Q25" s="429">
        <v>470475</v>
      </c>
      <c r="R25" s="429">
        <v>449216</v>
      </c>
    </row>
    <row r="26" spans="1:18" x14ac:dyDescent="0.2">
      <c r="A26" s="159" t="s">
        <v>13</v>
      </c>
      <c r="B26" s="3" t="s">
        <v>191</v>
      </c>
      <c r="C26" s="174">
        <f>'1'!S25+'2'!S25+'3'!S25+'4'!S25+'5'!S25+'6'!S25+'7'!S25+'8'!S25+'9'!S25+'10'!S25+'11'!S25+'12'!S25+'13'!S25+'14'!S25+'15'!S25+'16'!S25+'17'!S25+'18'!S25+'19'!S25+'20'!S25+'21'!S25+'22'!S25+'23'!S25+'24'!S25+'25'!S25+'26'!S25+'27'!S25+'28'!S25+'29'!S25+'30'!S25+'31'!S25+'32'!S25+'33'!S25+'34'!S25+'35'!S25+'36'!S25+'37'!S25+'38'!S25+'39'!S25</f>
        <v>107.89051591926166</v>
      </c>
      <c r="D26" s="193">
        <f>'1'!U25+'2'!U25+'3'!U25+'4'!U25+'5'!U25+'6'!U25+'7'!U25+'8'!U25+'9'!U25+'10'!U25+'11'!U25+'12'!U25+'13'!U25+'14'!U25+'15'!U25+'16'!U25+'17'!U25+'18'!U25+'19'!U25+'20'!U25+'21'!U25+'22'!U25+'23'!U25+'24'!U25+'25'!U25+'26'!U25+'27'!U25+'28'!U25+'29'!U25+'30'!U25+'31'!U25+'32'!U25+'33'!U25+'34'!U25+'35'!U25+'36'!U25+'37'!U25+'38'!U25+'39'!U25</f>
        <v>23.061343798184932</v>
      </c>
      <c r="E26" s="120">
        <f>'1'!W25+'2'!W25+'3'!W25+'4'!W25+'5'!W25+'6'!W25+'7'!W25+'8'!W25+'9'!W25+'10'!W25+'11'!W25+'12'!W25+'13'!W25+'14'!W25+'15'!W25+'16'!W25+'17'!W25+'18'!W25+'19'!W25+'20'!W25+'21'!W25+'22'!W25+'23'!W25+'24'!W25+'25'!W25+'26'!W25+'27'!W25+'28'!W25+'29'!W25+'30'!W25+'31'!W25+'32'!W25+'33'!W25+'34'!W25+'35'!W25+'36'!W25+'37'!W25+'38'!W25+'39'!W25</f>
        <v>4</v>
      </c>
      <c r="F26" s="172">
        <f>'1'!Y25+'2'!Y25+'3'!Y25+'4'!Y25+'5'!Y25+'6'!Y25+'7'!Y25+'8'!Y25+'9'!Y25+'10'!Y25+'11'!Y25+'12'!Y25+'13'!Y25+'14'!Y25+'15'!Y25+'16'!Y25+'17'!Y25+'18'!Y25+'19'!Y25+'20'!Y25+'21'!Y25+'22'!Y25+'23'!Y25+'24'!Y25+'25'!Y25+'26'!Y25+'27'!Y25+'28'!Y25+'29'!Y25+'30'!Y25+'31'!Y25+'32'!Y25+'33'!Y25+'34'!Y25+'35'!Y25+'36'!Y25+'37'!Y25+'38'!Y25+'39'!Y25</f>
        <v>4</v>
      </c>
      <c r="G26" s="117">
        <v>21</v>
      </c>
      <c r="O26" s="49">
        <v>217</v>
      </c>
      <c r="P26" s="430" t="s">
        <v>577</v>
      </c>
      <c r="Q26" s="429">
        <v>331657</v>
      </c>
      <c r="R26" s="429">
        <v>316397</v>
      </c>
    </row>
    <row r="27" spans="1:18" x14ac:dyDescent="0.2">
      <c r="A27" s="11" t="s">
        <v>14</v>
      </c>
      <c r="B27" s="12" t="s">
        <v>50</v>
      </c>
      <c r="C27" s="176">
        <f>'1'!S26+'2'!S26+'3'!S26+'4'!S26+'5'!S26+'6'!S26+'7'!S26+'8'!S26+'9'!S26+'10'!S26+'11'!S26+'12'!S26+'13'!S26+'14'!S26+'15'!S26+'16'!S26+'17'!S26+'18'!S26+'19'!S26+'20'!S26+'21'!S26+'22'!S26+'23'!S26+'24'!S26+'25'!S26+'26'!S26+'27'!S26+'28'!S26+'29'!S26+'30'!S26+'31'!S26+'32'!S26+'33'!S26+'34'!S26+'35'!S26+'36'!S26+'37'!S26+'38'!S26+'39'!S26</f>
        <v>122.33948986032301</v>
      </c>
      <c r="D27" s="195">
        <f>'1'!U26+'2'!U26+'3'!U26+'4'!U26+'5'!U26+'6'!U26+'7'!U26+'8'!U26+'9'!U26+'10'!U26+'11'!U26+'12'!U26+'13'!U26+'14'!U26+'15'!U26+'16'!U26+'17'!U26+'18'!U26+'19'!U26+'20'!U26+'21'!U26+'22'!U26+'23'!U26+'24'!U26+'25'!U26+'26'!U26+'27'!U26+'28'!U26+'29'!U26+'30'!U26+'31'!U26+'32'!U26+'33'!U26+'34'!U26+'35'!U26+'36'!U26+'37'!U26+'38'!U26+'39'!U26</f>
        <v>57.541425459018853</v>
      </c>
      <c r="E27" s="121">
        <f>'1'!W26+'2'!W26+'3'!W26+'4'!W26+'5'!W26+'6'!W26+'7'!W26+'8'!W26+'9'!W26+'10'!W26+'11'!W26+'12'!W26+'13'!W26+'14'!W26+'15'!W26+'16'!W26+'17'!W26+'18'!W26+'19'!W26+'20'!W26+'21'!W26+'22'!W26+'23'!W26+'24'!W26+'25'!W26+'26'!W26+'27'!W26+'28'!W26+'29'!W26+'30'!W26+'31'!W26+'32'!W26+'33'!W26+'34'!W26+'35'!W26+'36'!W26+'37'!W26+'38'!W26+'39'!W26</f>
        <v>13</v>
      </c>
      <c r="F27" s="173">
        <f>'1'!Y26+'2'!Y26+'3'!Y26+'4'!Y26+'5'!Y26+'6'!Y26+'7'!Y26+'8'!Y26+'9'!Y26+'10'!Y26+'11'!Y26+'12'!Y26+'13'!Y26+'14'!Y26+'15'!Y26+'16'!Y26+'17'!Y26+'18'!Y26+'19'!Y26+'20'!Y26+'21'!Y26+'22'!Y26+'23'!Y26+'24'!Y26+'25'!Y26+'26'!Y26+'27'!Y26+'28'!Y26+'29'!Y26+'30'!Y26+'31'!Y26+'32'!Y26+'33'!Y26+'34'!Y26+'35'!Y26+'36'!Y26+'37'!Y26+'38'!Y26+'39'!Y26</f>
        <v>11</v>
      </c>
      <c r="G27" s="55">
        <v>22</v>
      </c>
      <c r="O27" s="49">
        <v>219</v>
      </c>
      <c r="P27" s="430" t="s">
        <v>578</v>
      </c>
      <c r="Q27" s="429">
        <v>462755</v>
      </c>
      <c r="R27" s="429">
        <v>441083</v>
      </c>
    </row>
    <row r="28" spans="1:18" x14ac:dyDescent="0.2">
      <c r="A28" s="159" t="s">
        <v>15</v>
      </c>
      <c r="B28" s="3" t="s">
        <v>36</v>
      </c>
      <c r="C28" s="174">
        <f>'1'!S27+'2'!S27+'3'!S27+'4'!S27+'5'!S27+'6'!S27+'7'!S27+'8'!S27+'9'!S27+'10'!S27+'11'!S27+'12'!S27+'13'!S27+'14'!S27+'15'!S27+'16'!S27+'17'!S27+'18'!S27+'19'!S27+'20'!S27+'21'!S27+'22'!S27+'23'!S27+'24'!S27+'25'!S27+'26'!S27+'27'!S27+'28'!S27+'29'!S27+'30'!S27+'31'!S27+'32'!S27+'33'!S27+'34'!S27+'35'!S27+'36'!S27+'37'!S27+'38'!S27+'39'!S27</f>
        <v>117.62916822662017</v>
      </c>
      <c r="D28" s="193">
        <f>'1'!U27+'2'!U27+'3'!U27+'4'!U27+'5'!U27+'6'!U27+'7'!U27+'8'!U27+'9'!U27+'10'!U27+'11'!U27+'12'!U27+'13'!U27+'14'!U27+'15'!U27+'16'!U27+'17'!U27+'18'!U27+'19'!U27+'20'!U27+'21'!U27+'22'!U27+'23'!U27+'24'!U27+'25'!U27+'26'!U27+'27'!U27+'28'!U27+'29'!U27+'30'!U27+'31'!U27+'32'!U27+'33'!U27+'34'!U27+'35'!U27+'36'!U27+'37'!U27+'38'!U27+'39'!U27</f>
        <v>51.859846210821928</v>
      </c>
      <c r="E28" s="120">
        <f>'1'!W27+'2'!W27+'3'!W27+'4'!W27+'5'!W27+'6'!W27+'7'!W27+'8'!W27+'9'!W27+'10'!W27+'11'!W27+'12'!W27+'13'!W27+'14'!W27+'15'!W27+'16'!W27+'17'!W27+'18'!W27+'19'!W27+'20'!W27+'21'!W27+'22'!W27+'23'!W27+'24'!W27+'25'!W27+'26'!W27+'27'!W27+'28'!W27+'29'!W27+'30'!W27+'31'!W27+'32'!W27+'33'!W27+'34'!W27+'35'!W27+'36'!W27+'37'!W27+'38'!W27+'39'!W27</f>
        <v>14</v>
      </c>
      <c r="F28" s="172">
        <f>'1'!Y27+'2'!Y27+'3'!Y27+'4'!Y27+'5'!Y27+'6'!Y27+'7'!Y27+'8'!Y27+'9'!Y27+'10'!Y27+'11'!Y27+'12'!Y27+'13'!Y27+'14'!Y27+'15'!Y27+'16'!Y27+'17'!Y27+'18'!Y27+'19'!Y27+'20'!Y27+'21'!Y27+'22'!Y27+'23'!Y27+'24'!Y27+'25'!Y27+'26'!Y27+'27'!Y27+'28'!Y27+'29'!Y27+'30'!Y27+'31'!Y27+'32'!Y27+'33'!Y27+'34'!Y27+'35'!Y27+'36'!Y27+'37'!Y27+'38'!Y27+'39'!Y27</f>
        <v>9</v>
      </c>
      <c r="G28" s="117">
        <v>23</v>
      </c>
      <c r="O28" s="49">
        <v>301</v>
      </c>
      <c r="P28" s="430" t="s">
        <v>579</v>
      </c>
      <c r="Q28" s="429">
        <v>62895</v>
      </c>
      <c r="R28" s="429">
        <v>61899</v>
      </c>
    </row>
    <row r="29" spans="1:18" x14ac:dyDescent="0.2">
      <c r="A29" s="159" t="s">
        <v>16</v>
      </c>
      <c r="B29" s="3" t="s">
        <v>192</v>
      </c>
      <c r="C29" s="174">
        <f>'1'!S28+'2'!S28+'3'!S28+'4'!S28+'5'!S28+'6'!S28+'7'!S28+'8'!S28+'9'!S28+'10'!S28+'11'!S28+'12'!S28+'13'!S28+'14'!S28+'15'!S28+'16'!S28+'17'!S28+'18'!S28+'19'!S28+'20'!S28+'21'!S28+'22'!S28+'23'!S28+'24'!S28+'25'!S28+'26'!S28+'27'!S28+'28'!S28+'29'!S28+'30'!S28+'31'!S28+'32'!S28+'33'!S28+'34'!S28+'35'!S28+'36'!S28+'37'!S28+'38'!S28+'39'!S28</f>
        <v>105.41867846311217</v>
      </c>
      <c r="D29" s="193">
        <f>'1'!U28+'2'!U28+'3'!U28+'4'!U28+'5'!U28+'6'!U28+'7'!U28+'8'!U28+'9'!U28+'10'!U28+'11'!U28+'12'!U28+'13'!U28+'14'!U28+'15'!U28+'16'!U28+'17'!U28+'18'!U28+'19'!U28+'20'!U28+'21'!U28+'22'!U28+'23'!U28+'24'!U28+'25'!U28+'26'!U28+'27'!U28+'28'!U28+'29'!U28+'30'!U28+'31'!U28+'32'!U28+'33'!U28+'34'!U28+'35'!U28+'36'!U28+'37'!U28+'38'!U28+'39'!U28</f>
        <v>36.179191425210092</v>
      </c>
      <c r="E29" s="120">
        <f>'1'!W28+'2'!W28+'3'!W28+'4'!W28+'5'!W28+'6'!W28+'7'!W28+'8'!W28+'9'!W28+'10'!W28+'11'!W28+'12'!W28+'13'!W28+'14'!W28+'15'!W28+'16'!W28+'17'!W28+'18'!W28+'19'!W28+'20'!W28+'21'!W28+'22'!W28+'23'!W28+'24'!W28+'25'!W28+'26'!W28+'27'!W28+'28'!W28+'29'!W28+'30'!W28+'31'!W28+'32'!W28+'33'!W28+'34'!W28+'35'!W28+'36'!W28+'37'!W28+'38'!W28+'39'!W28</f>
        <v>2</v>
      </c>
      <c r="F29" s="172">
        <f>'1'!Y28+'2'!Y28+'3'!Y28+'4'!Y28+'5'!Y28+'6'!Y28+'7'!Y28+'8'!Y28+'9'!Y28+'10'!Y28+'11'!Y28+'12'!Y28+'13'!Y28+'14'!Y28+'15'!Y28+'16'!Y28+'17'!Y28+'18'!Y28+'19'!Y28+'20'!Y28+'21'!Y28+'22'!Y28+'23'!Y28+'24'!Y28+'25'!Y28+'26'!Y28+'27'!Y28+'28'!Y28+'29'!Y28+'30'!Y28+'31'!Y28+'32'!Y28+'33'!Y28+'34'!Y28+'35'!Y28+'36'!Y28+'37'!Y28+'38'!Y28+'39'!Y28</f>
        <v>2</v>
      </c>
      <c r="G29" s="117">
        <v>24</v>
      </c>
      <c r="O29" s="49"/>
      <c r="P29" s="430" t="s">
        <v>564</v>
      </c>
      <c r="Q29" s="429">
        <v>2933055</v>
      </c>
      <c r="R29" s="429">
        <v>2958496</v>
      </c>
    </row>
    <row r="30" spans="1:18" x14ac:dyDescent="0.2">
      <c r="A30" s="159" t="s">
        <v>17</v>
      </c>
      <c r="B30" s="3" t="s">
        <v>272</v>
      </c>
      <c r="C30" s="174">
        <f>'1'!S29+'2'!S29+'3'!S29+'4'!S29+'5'!S29+'6'!S29+'7'!S29+'8'!S29+'9'!S29+'10'!S29+'11'!S29+'12'!S29+'13'!S29+'14'!S29+'15'!S29+'16'!S29+'17'!S29+'18'!S29+'19'!S29+'20'!S29+'21'!S29+'22'!S29+'23'!S29+'24'!S29+'25'!S29+'26'!S29+'27'!S29+'28'!S29+'29'!S29+'30'!S29+'31'!S29+'32'!S29+'33'!S29+'34'!S29+'35'!S29+'36'!S29+'37'!S29+'38'!S29+'39'!S29</f>
        <v>120.83884485469656</v>
      </c>
      <c r="D30" s="193">
        <f>'1'!U29+'2'!U29+'3'!U29+'4'!U29+'5'!U29+'6'!U29+'7'!U29+'8'!U29+'9'!U29+'10'!U29+'11'!U29+'12'!U29+'13'!U29+'14'!U29+'15'!U29+'16'!U29+'17'!U29+'18'!U29+'19'!U29+'20'!U29+'21'!U29+'22'!U29+'23'!U29+'24'!U29+'25'!U29+'26'!U29+'27'!U29+'28'!U29+'29'!U29+'30'!U29+'31'!U29+'32'!U29+'33'!U29+'34'!U29+'35'!U29+'36'!U29+'37'!U29+'38'!U29+'39'!U29</f>
        <v>58.452278441341569</v>
      </c>
      <c r="E30" s="120">
        <f>'1'!W29+'2'!W29+'3'!W29+'4'!W29+'5'!W29+'6'!W29+'7'!W29+'8'!W29+'9'!W29+'10'!W29+'11'!W29+'12'!W29+'13'!W29+'14'!W29+'15'!W29+'16'!W29+'17'!W29+'18'!W29+'19'!W29+'20'!W29+'21'!W29+'22'!W29+'23'!W29+'24'!W29+'25'!W29+'26'!W29+'27'!W29+'28'!W29+'29'!W29+'30'!W29+'31'!W29+'32'!W29+'33'!W29+'34'!W29+'35'!W29+'36'!W29+'37'!W29+'38'!W29+'39'!W29</f>
        <v>1</v>
      </c>
      <c r="F30" s="172">
        <f>'1'!Y29+'2'!Y29+'3'!Y29+'4'!Y29+'5'!Y29+'6'!Y29+'7'!Y29+'8'!Y29+'9'!Y29+'10'!Y29+'11'!Y29+'12'!Y29+'13'!Y29+'14'!Y29+'15'!Y29+'16'!Y29+'17'!Y29+'18'!Y29+'19'!Y29+'20'!Y29+'21'!Y29+'22'!Y29+'23'!Y29+'24'!Y29+'25'!Y29+'26'!Y29+'27'!Y29+'28'!Y29+'29'!Y29+'30'!Y29+'31'!Y29+'32'!Y29+'33'!Y29+'34'!Y29+'35'!Y29+'36'!Y29+'37'!Y29+'38'!Y29+'39'!Y29</f>
        <v>1</v>
      </c>
      <c r="G30" s="117">
        <v>25</v>
      </c>
      <c r="O30" s="49">
        <v>203</v>
      </c>
      <c r="P30" s="430" t="s">
        <v>580</v>
      </c>
      <c r="Q30" s="429">
        <v>1187637</v>
      </c>
      <c r="R30" s="429">
        <v>1167801</v>
      </c>
    </row>
    <row r="31" spans="1:18" x14ac:dyDescent="0.2">
      <c r="A31" s="159" t="s">
        <v>18</v>
      </c>
      <c r="B31" s="3" t="s">
        <v>273</v>
      </c>
      <c r="C31" s="174">
        <f>'1'!S30+'2'!S30+'3'!S30+'4'!S30+'5'!S30+'6'!S30+'7'!S30+'8'!S30+'9'!S30+'10'!S30+'11'!S30+'12'!S30+'13'!S30+'14'!S30+'15'!S30+'16'!S30+'17'!S30+'18'!S30+'19'!S30+'20'!S30+'21'!S30+'22'!S30+'23'!S30+'24'!S30+'25'!S30+'26'!S30+'27'!S30+'28'!S30+'29'!S30+'30'!S30+'31'!S30+'32'!S30+'33'!S30+'34'!S30+'35'!S30+'36'!S30+'37'!S30+'38'!S30+'39'!S30</f>
        <v>115.88206295230982</v>
      </c>
      <c r="D31" s="193">
        <f>'1'!U30+'2'!U30+'3'!U30+'4'!U30+'5'!U30+'6'!U30+'7'!U30+'8'!U30+'9'!U30+'10'!U30+'11'!U30+'12'!U30+'13'!U30+'14'!U30+'15'!U30+'16'!U30+'17'!U30+'18'!U30+'19'!U30+'20'!U30+'21'!U30+'22'!U30+'23'!U30+'24'!U30+'25'!U30+'26'!U30+'27'!U30+'28'!U30+'29'!U30+'30'!U30+'31'!U30+'32'!U30+'33'!U30+'34'!U30+'35'!U30+'36'!U30+'37'!U30+'38'!U30+'39'!U30</f>
        <v>74.867898595082039</v>
      </c>
      <c r="E31" s="120">
        <f>'1'!W30+'2'!W30+'3'!W30+'4'!W30+'5'!W30+'6'!W30+'7'!W30+'8'!W30+'9'!W30+'10'!W30+'11'!W30+'12'!W30+'13'!W30+'14'!W30+'15'!W30+'16'!W30+'17'!W30+'18'!W30+'19'!W30+'20'!W30+'21'!W30+'22'!W30+'23'!W30+'24'!W30+'25'!W30+'26'!W30+'27'!W30+'28'!W30+'29'!W30+'30'!W30+'31'!W30+'32'!W30+'33'!W30+'34'!W30+'35'!W30+'36'!W30+'37'!W30+'38'!W30+'39'!W30</f>
        <v>2</v>
      </c>
      <c r="F31" s="172">
        <f>'1'!Y30+'2'!Y30+'3'!Y30+'4'!Y30+'5'!Y30+'6'!Y30+'7'!Y30+'8'!Y30+'9'!Y30+'10'!Y30+'11'!Y30+'12'!Y30+'13'!Y30+'14'!Y30+'15'!Y30+'16'!Y30+'17'!Y30+'18'!Y30+'19'!Y30+'20'!Y30+'21'!Y30+'22'!Y30+'23'!Y30+'24'!Y30+'25'!Y30+'26'!Y30+'27'!Y30+'28'!Y30+'29'!Y30+'30'!Y30+'31'!Y30+'32'!Y30+'33'!Y30+'34'!Y30+'35'!Y30+'36'!Y30+'37'!Y30+'38'!Y30+'39'!Y30</f>
        <v>2</v>
      </c>
      <c r="G31" s="117">
        <v>26</v>
      </c>
      <c r="O31" s="49">
        <v>210</v>
      </c>
      <c r="P31" s="430" t="s">
        <v>581</v>
      </c>
      <c r="Q31" s="429">
        <v>868757</v>
      </c>
      <c r="R31" s="429">
        <v>843054</v>
      </c>
    </row>
    <row r="32" spans="1:18" x14ac:dyDescent="0.2">
      <c r="A32" s="159" t="s">
        <v>19</v>
      </c>
      <c r="B32" s="3" t="s">
        <v>274</v>
      </c>
      <c r="C32" s="174">
        <f>'1'!S31+'2'!S31+'3'!S31+'4'!S31+'5'!S31+'6'!S31+'7'!S31+'8'!S31+'9'!S31+'10'!S31+'11'!S31+'12'!S31+'13'!S31+'14'!S31+'15'!S31+'16'!S31+'17'!S31+'18'!S31+'19'!S31+'20'!S31+'21'!S31+'22'!S31+'23'!S31+'24'!S31+'25'!S31+'26'!S31+'27'!S31+'28'!S31+'29'!S31+'30'!S31+'31'!S31+'32'!S31+'33'!S31+'34'!S31+'35'!S31+'36'!S31+'37'!S31+'38'!S31+'39'!S31</f>
        <v>185.25303419119308</v>
      </c>
      <c r="D32" s="193">
        <f>'1'!U31+'2'!U31+'3'!U31+'4'!U31+'5'!U31+'6'!U31+'7'!U31+'8'!U31+'9'!U31+'10'!U31+'11'!U31+'12'!U31+'13'!U31+'14'!U31+'15'!U31+'16'!U31+'17'!U31+'18'!U31+'19'!U31+'20'!U31+'21'!U31+'22'!U31+'23'!U31+'24'!U31+'25'!U31+'26'!U31+'27'!U31+'28'!U31+'29'!U31+'30'!U31+'31'!U31+'32'!U31+'33'!U31+'34'!U31+'35'!U31+'36'!U31+'37'!U31+'38'!U31+'39'!U31</f>
        <v>129.6372968073199</v>
      </c>
      <c r="E32" s="120">
        <f>'1'!W31+'2'!W31+'3'!W31+'4'!W31+'5'!W31+'6'!W31+'7'!W31+'8'!W31+'9'!W31+'10'!W31+'11'!W31+'12'!W31+'13'!W31+'14'!W31+'15'!W31+'16'!W31+'17'!W31+'18'!W31+'19'!W31+'20'!W31+'21'!W31+'22'!W31+'23'!W31+'24'!W31+'25'!W31+'26'!W31+'27'!W31+'28'!W31+'29'!W31+'30'!W31+'31'!W31+'32'!W31+'33'!W31+'34'!W31+'35'!W31+'36'!W31+'37'!W31+'38'!W31+'39'!W31</f>
        <v>59</v>
      </c>
      <c r="F32" s="172">
        <f>'1'!Y31+'2'!Y31+'3'!Y31+'4'!Y31+'5'!Y31+'6'!Y31+'7'!Y31+'8'!Y31+'9'!Y31+'10'!Y31+'11'!Y31+'12'!Y31+'13'!Y31+'14'!Y31+'15'!Y31+'16'!Y31+'17'!Y31+'18'!Y31+'19'!Y31+'20'!Y31+'21'!Y31+'22'!Y31+'23'!Y31+'24'!Y31+'25'!Y31+'26'!Y31+'27'!Y31+'28'!Y31+'29'!Y31+'30'!Y31+'31'!Y31+'32'!Y31+'33'!Y31+'34'!Y31+'35'!Y31+'36'!Y31+'37'!Y31+'38'!Y31+'39'!Y31</f>
        <v>30</v>
      </c>
      <c r="G32" s="117">
        <v>27</v>
      </c>
      <c r="O32" s="49">
        <v>216</v>
      </c>
      <c r="P32" s="430" t="s">
        <v>582</v>
      </c>
      <c r="Q32" s="429">
        <v>536118</v>
      </c>
      <c r="R32" s="429">
        <v>620294</v>
      </c>
    </row>
    <row r="33" spans="1:18" x14ac:dyDescent="0.2">
      <c r="A33" s="159" t="s">
        <v>20</v>
      </c>
      <c r="B33" s="3" t="s">
        <v>37</v>
      </c>
      <c r="C33" s="174">
        <f>'1'!S32+'2'!S32+'3'!S32+'4'!S32+'5'!S32+'6'!S32+'7'!S32+'8'!S32+'9'!S32+'10'!S32+'11'!S32+'12'!S32+'13'!S32+'14'!S32+'15'!S32+'16'!S32+'17'!S32+'18'!S32+'19'!S32+'20'!S32+'21'!S32+'22'!S32+'23'!S32+'24'!S32+'25'!S32+'26'!S32+'27'!S32+'28'!S32+'29'!S32+'30'!S32+'31'!S32+'32'!S32+'33'!S32+'34'!S32+'35'!S32+'36'!S32+'37'!S32+'38'!S32+'39'!S32</f>
        <v>169.16595829575334</v>
      </c>
      <c r="D33" s="193">
        <f>'1'!U32+'2'!U32+'3'!U32+'4'!U32+'5'!U32+'6'!U32+'7'!U32+'8'!U32+'9'!U32+'10'!U32+'11'!U32+'12'!U32+'13'!U32+'14'!U32+'15'!U32+'16'!U32+'17'!U32+'18'!U32+'19'!U32+'20'!U32+'21'!U32+'22'!U32+'23'!U32+'24'!U32+'25'!U32+'26'!U32+'27'!U32+'28'!U32+'29'!U32+'30'!U32+'31'!U32+'32'!U32+'33'!U32+'34'!U32+'35'!U32+'36'!U32+'37'!U32+'38'!U32+'39'!U32</f>
        <v>109.21115317263563</v>
      </c>
      <c r="E33" s="120">
        <f>'1'!W32+'2'!W32+'3'!W32+'4'!W32+'5'!W32+'6'!W32+'7'!W32+'8'!W32+'9'!W32+'10'!W32+'11'!W32+'12'!W32+'13'!W32+'14'!W32+'15'!W32+'16'!W32+'17'!W32+'18'!W32+'19'!W32+'20'!W32+'21'!W32+'22'!W32+'23'!W32+'24'!W32+'25'!W32+'26'!W32+'27'!W32+'28'!W32+'29'!W32+'30'!W32+'31'!W32+'32'!W32+'33'!W32+'34'!W32+'35'!W32+'36'!W32+'37'!W32+'38'!W32+'39'!W32</f>
        <v>6</v>
      </c>
      <c r="F33" s="172">
        <f>'1'!Y32+'2'!Y32+'3'!Y32+'4'!Y32+'5'!Y32+'6'!Y32+'7'!Y32+'8'!Y32+'9'!Y32+'10'!Y32+'11'!Y32+'12'!Y32+'13'!Y32+'14'!Y32+'15'!Y32+'16'!Y32+'17'!Y32+'18'!Y32+'19'!Y32+'20'!Y32+'21'!Y32+'22'!Y32+'23'!Y32+'24'!Y32+'25'!Y32+'26'!Y32+'27'!Y32+'28'!Y32+'29'!Y32+'30'!Y32+'31'!Y32+'32'!Y32+'33'!Y32+'34'!Y32+'35'!Y32+'36'!Y32+'37'!Y32+'38'!Y32+'39'!Y32</f>
        <v>5</v>
      </c>
      <c r="G33" s="117">
        <v>28</v>
      </c>
      <c r="O33" s="49">
        <v>381</v>
      </c>
      <c r="P33" s="430" t="s">
        <v>583</v>
      </c>
      <c r="Q33" s="429">
        <v>162441</v>
      </c>
      <c r="R33" s="429">
        <v>132372</v>
      </c>
    </row>
    <row r="34" spans="1:18" x14ac:dyDescent="0.2">
      <c r="A34" s="159" t="s">
        <v>21</v>
      </c>
      <c r="B34" s="3" t="s">
        <v>38</v>
      </c>
      <c r="C34" s="174">
        <f>'1'!S33+'2'!S33+'3'!S33+'4'!S33+'5'!S33+'6'!S33+'7'!S33+'8'!S33+'9'!S33+'10'!S33+'11'!S33+'12'!S33+'13'!S33+'14'!S33+'15'!S33+'16'!S33+'17'!S33+'18'!S33+'19'!S33+'20'!S33+'21'!S33+'22'!S33+'23'!S33+'24'!S33+'25'!S33+'26'!S33+'27'!S33+'28'!S33+'29'!S33+'30'!S33+'31'!S33+'32'!S33+'33'!S33+'34'!S33+'35'!S33+'36'!S33+'37'!S33+'38'!S33+'39'!S33</f>
        <v>181.8702616494115</v>
      </c>
      <c r="D34" s="193">
        <f>'1'!U33+'2'!U33+'3'!U33+'4'!U33+'5'!U33+'6'!U33+'7'!U33+'8'!U33+'9'!U33+'10'!U33+'11'!U33+'12'!U33+'13'!U33+'14'!U33+'15'!U33+'16'!U33+'17'!U33+'18'!U33+'19'!U33+'20'!U33+'21'!U33+'22'!U33+'23'!U33+'24'!U33+'25'!U33+'26'!U33+'27'!U33+'28'!U33+'29'!U33+'30'!U33+'31'!U33+'32'!U33+'33'!U33+'34'!U33+'35'!U33+'36'!U33+'37'!U33+'38'!U33+'39'!U33</f>
        <v>161.95373850181832</v>
      </c>
      <c r="E34" s="120">
        <f>'1'!W33+'2'!W33+'3'!W33+'4'!W33+'5'!W33+'6'!W33+'7'!W33+'8'!W33+'9'!W33+'10'!W33+'11'!W33+'12'!W33+'13'!W33+'14'!W33+'15'!W33+'16'!W33+'17'!W33+'18'!W33+'19'!W33+'20'!W33+'21'!W33+'22'!W33+'23'!W33+'24'!W33+'25'!W33+'26'!W33+'27'!W33+'28'!W33+'29'!W33+'30'!W33+'31'!W33+'32'!W33+'33'!W33+'34'!W33+'35'!W33+'36'!W33+'37'!W33+'38'!W33+'39'!W33</f>
        <v>1</v>
      </c>
      <c r="F34" s="172">
        <f>'1'!Y33+'2'!Y33+'3'!Y33+'4'!Y33+'5'!Y33+'6'!Y33+'7'!Y33+'8'!Y33+'9'!Y33+'10'!Y33+'11'!Y33+'12'!Y33+'13'!Y33+'14'!Y33+'15'!Y33+'16'!Y33+'17'!Y33+'18'!Y33+'19'!Y33+'20'!Y33+'21'!Y33+'22'!Y33+'23'!Y33+'24'!Y33+'25'!Y33+'26'!Y33+'27'!Y33+'28'!Y33+'29'!Y33+'30'!Y33+'31'!Y33+'32'!Y33+'33'!Y33+'34'!Y33+'35'!Y33+'36'!Y33+'37'!Y33+'38'!Y33+'39'!Y33</f>
        <v>0</v>
      </c>
      <c r="G34" s="117">
        <v>29</v>
      </c>
      <c r="O34" s="49">
        <v>382</v>
      </c>
      <c r="P34" s="430" t="s">
        <v>584</v>
      </c>
      <c r="Q34" s="429">
        <v>178102</v>
      </c>
      <c r="R34" s="429">
        <v>194975</v>
      </c>
    </row>
    <row r="35" spans="1:18" x14ac:dyDescent="0.2">
      <c r="A35" s="159" t="s">
        <v>22</v>
      </c>
      <c r="B35" s="3" t="s">
        <v>377</v>
      </c>
      <c r="C35" s="174">
        <f>'1'!S34+'2'!S34+'3'!S34+'4'!S34+'5'!S34+'6'!S34+'7'!S34+'8'!S34+'9'!S34+'10'!S34+'11'!S34+'12'!S34+'13'!S34+'14'!S34+'15'!S34+'16'!S34+'17'!S34+'18'!S34+'19'!S34+'20'!S34+'21'!S34+'22'!S34+'23'!S34+'24'!S34+'25'!S34+'26'!S34+'27'!S34+'28'!S34+'29'!S34+'30'!S34+'31'!S34+'32'!S34+'33'!S34+'34'!S34+'35'!S34+'36'!S34+'37'!S34+'38'!S34+'39'!S34</f>
        <v>215.7746225459957</v>
      </c>
      <c r="D35" s="193">
        <f>'1'!U34+'2'!U34+'3'!U34+'4'!U34+'5'!U34+'6'!U34+'7'!U34+'8'!U34+'9'!U34+'10'!U34+'11'!U34+'12'!U34+'13'!U34+'14'!U34+'15'!U34+'16'!U34+'17'!U34+'18'!U34+'19'!U34+'20'!U34+'21'!U34+'22'!U34+'23'!U34+'24'!U34+'25'!U34+'26'!U34+'27'!U34+'28'!U34+'29'!U34+'30'!U34+'31'!U34+'32'!U34+'33'!U34+'34'!U34+'35'!U34+'36'!U34+'37'!U34+'38'!U34+'39'!U34</f>
        <v>154.95484563446732</v>
      </c>
      <c r="E35" s="120">
        <f>'1'!W34+'2'!W34+'3'!W34+'4'!W34+'5'!W34+'6'!W34+'7'!W34+'8'!W34+'9'!W34+'10'!W34+'11'!W34+'12'!W34+'13'!W34+'14'!W34+'15'!W34+'16'!W34+'17'!W34+'18'!W34+'19'!W34+'20'!W34+'21'!W34+'22'!W34+'23'!W34+'24'!W34+'25'!W34+'26'!W34+'27'!W34+'28'!W34+'29'!W34+'30'!W34+'31'!W34+'32'!W34+'33'!W34+'34'!W34+'35'!W34+'36'!W34+'37'!W34+'38'!W34+'39'!W34</f>
        <v>13</v>
      </c>
      <c r="F35" s="172">
        <f>'1'!Y34+'2'!Y34+'3'!Y34+'4'!Y34+'5'!Y34+'6'!Y34+'7'!Y34+'8'!Y34+'9'!Y34+'10'!Y34+'11'!Y34+'12'!Y34+'13'!Y34+'14'!Y34+'15'!Y34+'16'!Y34+'17'!Y34+'18'!Y34+'19'!Y34+'20'!Y34+'21'!Y34+'22'!Y34+'23'!Y34+'24'!Y34+'25'!Y34+'26'!Y34+'27'!Y34+'28'!Y34+'29'!Y34+'30'!Y34+'31'!Y34+'32'!Y34+'33'!Y34+'34'!Y34+'35'!Y34+'36'!Y34+'37'!Y34+'38'!Y34+'39'!Y34</f>
        <v>12</v>
      </c>
      <c r="G35" s="117">
        <v>30</v>
      </c>
      <c r="O35" s="49"/>
      <c r="P35" s="430" t="s">
        <v>565</v>
      </c>
      <c r="Q35" s="429">
        <v>1278601</v>
      </c>
      <c r="R35" s="429">
        <v>1266442</v>
      </c>
    </row>
    <row r="36" spans="1:18" x14ac:dyDescent="0.2">
      <c r="A36" s="159" t="s">
        <v>23</v>
      </c>
      <c r="B36" s="3" t="s">
        <v>193</v>
      </c>
      <c r="C36" s="174">
        <f>'1'!S35+'2'!S35+'3'!S35+'4'!S35+'5'!S35+'6'!S35+'7'!S35+'8'!S35+'9'!S35+'10'!S35+'11'!S35+'12'!S35+'13'!S35+'14'!S35+'15'!S35+'16'!S35+'17'!S35+'18'!S35+'19'!S35+'20'!S35+'21'!S35+'22'!S35+'23'!S35+'24'!S35+'25'!S35+'26'!S35+'27'!S35+'28'!S35+'29'!S35+'30'!S35+'31'!S35+'32'!S35+'33'!S35+'34'!S35+'35'!S35+'36'!S35+'37'!S35+'38'!S35+'39'!S35</f>
        <v>102.46121068475807</v>
      </c>
      <c r="D36" s="193">
        <f>'1'!U35+'2'!U35+'3'!U35+'4'!U35+'5'!U35+'6'!U35+'7'!U35+'8'!U35+'9'!U35+'10'!U35+'11'!U35+'12'!U35+'13'!U35+'14'!U35+'15'!U35+'16'!U35+'17'!U35+'18'!U35+'19'!U35+'20'!U35+'21'!U35+'22'!U35+'23'!U35+'24'!U35+'25'!U35+'26'!U35+'27'!U35+'28'!U35+'29'!U35+'30'!U35+'31'!U35+'32'!U35+'33'!U35+'34'!U35+'35'!U35+'36'!U35+'37'!U35+'38'!U35+'39'!U35</f>
        <v>53.79213560949799</v>
      </c>
      <c r="E36" s="120">
        <f>'1'!W35+'2'!W35+'3'!W35+'4'!W35+'5'!W35+'6'!W35+'7'!W35+'8'!W35+'9'!W35+'10'!W35+'11'!W35+'12'!W35+'13'!W35+'14'!W35+'15'!W35+'16'!W35+'17'!W35+'18'!W35+'19'!W35+'20'!W35+'21'!W35+'22'!W35+'23'!W35+'24'!W35+'25'!W35+'26'!W35+'27'!W35+'28'!W35+'29'!W35+'30'!W35+'31'!W35+'32'!W35+'33'!W35+'34'!W35+'35'!W35+'36'!W35+'37'!W35+'38'!W35+'39'!W35</f>
        <v>28</v>
      </c>
      <c r="F36" s="172">
        <f>'1'!Y35+'2'!Y35+'3'!Y35+'4'!Y35+'5'!Y35+'6'!Y35+'7'!Y35+'8'!Y35+'9'!Y35+'10'!Y35+'11'!Y35+'12'!Y35+'13'!Y35+'14'!Y35+'15'!Y35+'16'!Y35+'17'!Y35+'18'!Y35+'19'!Y35+'20'!Y35+'21'!Y35+'22'!Y35+'23'!Y35+'24'!Y35+'25'!Y35+'26'!Y35+'27'!Y35+'28'!Y35+'29'!Y35+'30'!Y35+'31'!Y35+'32'!Y35+'33'!Y35+'34'!Y35+'35'!Y35+'36'!Y35+'37'!Y35+'38'!Y35+'39'!Y35</f>
        <v>32</v>
      </c>
      <c r="G36" s="117">
        <v>31</v>
      </c>
      <c r="O36" s="49">
        <v>213</v>
      </c>
      <c r="P36" s="430" t="s">
        <v>585</v>
      </c>
      <c r="Q36" s="429">
        <v>145212</v>
      </c>
      <c r="R36" s="429">
        <v>140246</v>
      </c>
    </row>
    <row r="37" spans="1:18" x14ac:dyDescent="0.2">
      <c r="A37" s="159" t="s">
        <v>24</v>
      </c>
      <c r="B37" s="3" t="s">
        <v>39</v>
      </c>
      <c r="C37" s="174">
        <f>'1'!S36+'2'!S36+'3'!S36+'4'!S36+'5'!S36+'6'!S36+'7'!S36+'8'!S36+'9'!S36+'10'!S36+'11'!S36+'12'!S36+'13'!S36+'14'!S36+'15'!S36+'16'!S36+'17'!S36+'18'!S36+'19'!S36+'20'!S36+'21'!S36+'22'!S36+'23'!S36+'24'!S36+'25'!S36+'26'!S36+'27'!S36+'28'!S36+'29'!S36+'30'!S36+'31'!S36+'32'!S36+'33'!S36+'34'!S36+'35'!S36+'36'!S36+'37'!S36+'38'!S36+'39'!S36</f>
        <v>123.76135327953766</v>
      </c>
      <c r="D37" s="193">
        <f>'1'!U36+'2'!U36+'3'!U36+'4'!U36+'5'!U36+'6'!U36+'7'!U36+'8'!U36+'9'!U36+'10'!U36+'11'!U36+'12'!U36+'13'!U36+'14'!U36+'15'!U36+'16'!U36+'17'!U36+'18'!U36+'19'!U36+'20'!U36+'21'!U36+'22'!U36+'23'!U36+'24'!U36+'25'!U36+'26'!U36+'27'!U36+'28'!U36+'29'!U36+'30'!U36+'31'!U36+'32'!U36+'33'!U36+'34'!U36+'35'!U36+'36'!U36+'37'!U36+'38'!U36+'39'!U36</f>
        <v>87.290695365723607</v>
      </c>
      <c r="E37" s="120">
        <f>'1'!W36+'2'!W36+'3'!W36+'4'!W36+'5'!W36+'6'!W36+'7'!W36+'8'!W36+'9'!W36+'10'!W36+'11'!W36+'12'!W36+'13'!W36+'14'!W36+'15'!W36+'16'!W36+'17'!W36+'18'!W36+'19'!W36+'20'!W36+'21'!W36+'22'!W36+'23'!W36+'24'!W36+'25'!W36+'26'!W36+'27'!W36+'28'!W36+'29'!W36+'30'!W36+'31'!W36+'32'!W36+'33'!W36+'34'!W36+'35'!W36+'36'!W36+'37'!W36+'38'!W36+'39'!W36</f>
        <v>6</v>
      </c>
      <c r="F37" s="172">
        <f>'1'!Y36+'2'!Y36+'3'!Y36+'4'!Y36+'5'!Y36+'6'!Y36+'7'!Y36+'8'!Y36+'9'!Y36+'10'!Y36+'11'!Y36+'12'!Y36+'13'!Y36+'14'!Y36+'15'!Y36+'16'!Y36+'17'!Y36+'18'!Y36+'19'!Y36+'20'!Y36+'21'!Y36+'22'!Y36+'23'!Y36+'24'!Y36+'25'!Y36+'26'!Y36+'27'!Y36+'28'!Y36+'29'!Y36+'30'!Y36+'31'!Y36+'32'!Y36+'33'!Y36+'34'!Y36+'35'!Y36+'36'!Y36+'37'!Y36+'38'!Y36+'39'!Y36</f>
        <v>8</v>
      </c>
      <c r="G37" s="117">
        <v>32</v>
      </c>
      <c r="O37" s="49">
        <v>215</v>
      </c>
      <c r="P37" s="430" t="s">
        <v>586</v>
      </c>
      <c r="Q37" s="429">
        <v>296081</v>
      </c>
      <c r="R37" s="429">
        <v>306229</v>
      </c>
    </row>
    <row r="38" spans="1:18" x14ac:dyDescent="0.2">
      <c r="A38" s="159" t="s">
        <v>25</v>
      </c>
      <c r="B38" s="3" t="s">
        <v>40</v>
      </c>
      <c r="C38" s="174">
        <f>'1'!S37+'2'!S37+'3'!S37+'4'!S37+'5'!S37+'6'!S37+'7'!S37+'8'!S37+'9'!S37+'10'!S37+'11'!S37+'12'!S37+'13'!S37+'14'!S37+'15'!S37+'16'!S37+'17'!S37+'18'!S37+'19'!S37+'20'!S37+'21'!S37+'22'!S37+'23'!S37+'24'!S37+'25'!S37+'26'!S37+'27'!S37+'28'!S37+'29'!S37+'30'!S37+'31'!S37+'32'!S37+'33'!S37+'34'!S37+'35'!S37+'36'!S37+'37'!S37+'38'!S37+'39'!S37</f>
        <v>120.96530238641871</v>
      </c>
      <c r="D38" s="193">
        <f>'1'!U37+'2'!U37+'3'!U37+'4'!U37+'5'!U37+'6'!U37+'7'!U37+'8'!U37+'9'!U37+'10'!U37+'11'!U37+'12'!U37+'13'!U37+'14'!U37+'15'!U37+'16'!U37+'17'!U37+'18'!U37+'19'!U37+'20'!U37+'21'!U37+'22'!U37+'23'!U37+'24'!U37+'25'!U37+'26'!U37+'27'!U37+'28'!U37+'29'!U37+'30'!U37+'31'!U37+'32'!U37+'33'!U37+'34'!U37+'35'!U37+'36'!U37+'37'!U37+'38'!U37+'39'!U37</f>
        <v>85.53234856880205</v>
      </c>
      <c r="E38" s="120">
        <f>'1'!W37+'2'!W37+'3'!W37+'4'!W37+'5'!W37+'6'!W37+'7'!W37+'8'!W37+'9'!W37+'10'!W37+'11'!W37+'12'!W37+'13'!W37+'14'!W37+'15'!W37+'16'!W37+'17'!W37+'18'!W37+'19'!W37+'20'!W37+'21'!W37+'22'!W37+'23'!W37+'24'!W37+'25'!W37+'26'!W37+'27'!W37+'28'!W37+'29'!W37+'30'!W37+'31'!W37+'32'!W37+'33'!W37+'34'!W37+'35'!W37+'36'!W37+'37'!W37+'38'!W37+'39'!W37</f>
        <v>7</v>
      </c>
      <c r="F38" s="172">
        <f>'1'!Y37+'2'!Y37+'3'!Y37+'4'!Y37+'5'!Y37+'6'!Y37+'7'!Y37+'8'!Y37+'9'!Y37+'10'!Y37+'11'!Y37+'12'!Y37+'13'!Y37+'14'!Y37+'15'!Y37+'16'!Y37+'17'!Y37+'18'!Y37+'19'!Y37+'20'!Y37+'21'!Y37+'22'!Y37+'23'!Y37+'24'!Y37+'25'!Y37+'26'!Y37+'27'!Y37+'28'!Y37+'29'!Y37+'30'!Y37+'31'!Y37+'32'!Y37+'33'!Y37+'34'!Y37+'35'!Y37+'36'!Y37+'37'!Y37+'38'!Y37+'39'!Y37</f>
        <v>5</v>
      </c>
      <c r="G38" s="117">
        <v>33</v>
      </c>
      <c r="O38" s="49">
        <v>218</v>
      </c>
      <c r="P38" s="430" t="s">
        <v>587</v>
      </c>
      <c r="Q38" s="429">
        <v>258553</v>
      </c>
      <c r="R38" s="429">
        <v>243824</v>
      </c>
    </row>
    <row r="39" spans="1:18" x14ac:dyDescent="0.2">
      <c r="A39" s="159" t="s">
        <v>26</v>
      </c>
      <c r="B39" s="3" t="s">
        <v>276</v>
      </c>
      <c r="C39" s="174">
        <f>'1'!S38+'2'!S38+'3'!S38+'4'!S38+'5'!S38+'6'!S38+'7'!S38+'8'!S38+'9'!S38+'10'!S38+'11'!S38+'12'!S38+'13'!S38+'14'!S38+'15'!S38+'16'!S38+'17'!S38+'18'!S38+'19'!S38+'20'!S38+'21'!S38+'22'!S38+'23'!S38+'24'!S38+'25'!S38+'26'!S38+'27'!S38+'28'!S38+'29'!S38+'30'!S38+'31'!S38+'32'!S38+'33'!S38+'34'!S38+'35'!S38+'36'!S38+'37'!S38+'38'!S38+'39'!S38</f>
        <v>141.24028436407926</v>
      </c>
      <c r="D39" s="193">
        <f>'1'!U38+'2'!U38+'3'!U38+'4'!U38+'5'!U38+'6'!U38+'7'!U38+'8'!U38+'9'!U38+'10'!U38+'11'!U38+'12'!U38+'13'!U38+'14'!U38+'15'!U38+'16'!U38+'17'!U38+'18'!U38+'19'!U38+'20'!U38+'21'!U38+'22'!U38+'23'!U38+'24'!U38+'25'!U38+'26'!U38+'27'!U38+'28'!U38+'29'!U38+'30'!U38+'31'!U38+'32'!U38+'33'!U38+'34'!U38+'35'!U38+'36'!U38+'37'!U38+'38'!U38+'39'!U38</f>
        <v>77.928308994138803</v>
      </c>
      <c r="E39" s="120">
        <f>'1'!W38+'2'!W38+'3'!W38+'4'!W38+'5'!W38+'6'!W38+'7'!W38+'8'!W38+'9'!W38+'10'!W38+'11'!W38+'12'!W38+'13'!W38+'14'!W38+'15'!W38+'16'!W38+'17'!W38+'18'!W38+'19'!W38+'20'!W38+'21'!W38+'22'!W38+'23'!W38+'24'!W38+'25'!W38+'26'!W38+'27'!W38+'28'!W38+'29'!W38+'30'!W38+'31'!W38+'32'!W38+'33'!W38+'34'!W38+'35'!W38+'36'!W38+'37'!W38+'38'!W38+'39'!W38</f>
        <v>16</v>
      </c>
      <c r="F39" s="172">
        <f>'1'!Y38+'2'!Y38+'3'!Y38+'4'!Y38+'5'!Y38+'6'!Y38+'7'!Y38+'8'!Y38+'9'!Y38+'10'!Y38+'11'!Y38+'12'!Y38+'13'!Y38+'14'!Y38+'15'!Y38+'16'!Y38+'17'!Y38+'18'!Y38+'19'!Y38+'20'!Y38+'21'!Y38+'22'!Y38+'23'!Y38+'24'!Y38+'25'!Y38+'26'!Y38+'27'!Y38+'28'!Y38+'29'!Y38+'30'!Y38+'31'!Y38+'32'!Y38+'33'!Y38+'34'!Y38+'35'!Y38+'36'!Y38+'37'!Y38+'38'!Y38+'39'!Y38</f>
        <v>15</v>
      </c>
      <c r="G39" s="117">
        <v>34</v>
      </c>
      <c r="O39" s="49">
        <v>220</v>
      </c>
      <c r="P39" s="430" t="s">
        <v>588</v>
      </c>
      <c r="Q39" s="429">
        <v>236199</v>
      </c>
      <c r="R39" s="429">
        <v>216961</v>
      </c>
    </row>
    <row r="40" spans="1:18" x14ac:dyDescent="0.2">
      <c r="A40" s="159" t="s">
        <v>51</v>
      </c>
      <c r="B40" s="3" t="s">
        <v>367</v>
      </c>
      <c r="C40" s="174">
        <f>'1'!S39+'2'!S39+'3'!S39+'4'!S39+'5'!S39+'6'!S39+'7'!S39+'8'!S39+'9'!S39+'10'!S39+'11'!S39+'12'!S39+'13'!S39+'14'!S39+'15'!S39+'16'!S39+'17'!S39+'18'!S39+'19'!S39+'20'!S39+'21'!S39+'22'!S39+'23'!S39+'24'!S39+'25'!S39+'26'!S39+'27'!S39+'28'!S39+'29'!S39+'30'!S39+'31'!S39+'32'!S39+'33'!S39+'34'!S39+'35'!S39+'36'!S39+'37'!S39+'38'!S39+'39'!S39</f>
        <v>103.57075022398107</v>
      </c>
      <c r="D40" s="193">
        <f>'1'!U39+'2'!U39+'3'!U39+'4'!U39+'5'!U39+'6'!U39+'7'!U39+'8'!U39+'9'!U39+'10'!U39+'11'!U39+'12'!U39+'13'!U39+'14'!U39+'15'!U39+'16'!U39+'17'!U39+'18'!U39+'19'!U39+'20'!U39+'21'!U39+'22'!U39+'23'!U39+'24'!U39+'25'!U39+'26'!U39+'27'!U39+'28'!U39+'29'!U39+'30'!U39+'31'!U39+'32'!U39+'33'!U39+'34'!U39+'35'!U39+'36'!U39+'37'!U39+'38'!U39+'39'!U39</f>
        <v>57.016221082898682</v>
      </c>
      <c r="E40" s="120">
        <f>'1'!W39+'2'!W39+'3'!W39+'4'!W39+'5'!W39+'6'!W39+'7'!W39+'8'!W39+'9'!W39+'10'!W39+'11'!W39+'12'!W39+'13'!W39+'14'!W39+'15'!W39+'16'!W39+'17'!W39+'18'!W39+'19'!W39+'20'!W39+'21'!W39+'22'!W39+'23'!W39+'24'!W39+'25'!W39+'26'!W39+'27'!W39+'28'!W39+'29'!W39+'30'!W39+'31'!W39+'32'!W39+'33'!W39+'34'!W39+'35'!W39+'36'!W39+'37'!W39+'38'!W39+'39'!W39</f>
        <v>124</v>
      </c>
      <c r="F40" s="172">
        <f>'1'!Y39+'2'!Y39+'3'!Y39+'4'!Y39+'5'!Y39+'6'!Y39+'7'!Y39+'8'!Y39+'9'!Y39+'10'!Y39+'11'!Y39+'12'!Y39+'13'!Y39+'14'!Y39+'15'!Y39+'16'!Y39+'17'!Y39+'18'!Y39+'19'!Y39+'20'!Y39+'21'!Y39+'22'!Y39+'23'!Y39+'24'!Y39+'25'!Y39+'26'!Y39+'27'!Y39+'28'!Y39+'29'!Y39+'30'!Y39+'31'!Y39+'32'!Y39+'33'!Y39+'34'!Y39+'35'!Y39+'36'!Y39+'37'!Y39+'38'!Y39+'39'!Y39</f>
        <v>94</v>
      </c>
      <c r="G40" s="117">
        <v>35</v>
      </c>
      <c r="O40" s="49">
        <v>228</v>
      </c>
      <c r="P40" s="430" t="s">
        <v>518</v>
      </c>
      <c r="Q40" s="429">
        <v>278667</v>
      </c>
      <c r="R40" s="429">
        <v>294992</v>
      </c>
    </row>
    <row r="41" spans="1:18" x14ac:dyDescent="0.2">
      <c r="A41" s="159" t="s">
        <v>194</v>
      </c>
      <c r="B41" s="3" t="s">
        <v>41</v>
      </c>
      <c r="C41" s="174">
        <f>'1'!S40+'2'!S40+'3'!S40+'4'!S40+'5'!S40+'6'!S40+'7'!S40+'8'!S40+'9'!S40+'10'!S40+'11'!S40+'12'!S40+'13'!S40+'14'!S40+'15'!S40+'16'!S40+'17'!S40+'18'!S40+'19'!S40+'20'!S40+'21'!S40+'22'!S40+'23'!S40+'24'!S40+'25'!S40+'26'!S40+'27'!S40+'28'!S40+'29'!S40+'30'!S40+'31'!S40+'32'!S40+'33'!S40+'34'!S40+'35'!S40+'36'!S40+'37'!S40+'38'!S40+'39'!S40</f>
        <v>296.53441091246498</v>
      </c>
      <c r="D41" s="193">
        <f>'1'!U40+'2'!U40+'3'!U40+'4'!U40+'5'!U40+'6'!U40+'7'!U40+'8'!U40+'9'!U40+'10'!U40+'11'!U40+'12'!U40+'13'!U40+'14'!U40+'15'!U40+'16'!U40+'17'!U40+'18'!U40+'19'!U40+'20'!U40+'21'!U40+'22'!U40+'23'!U40+'24'!U40+'25'!U40+'26'!U40+'27'!U40+'28'!U40+'29'!U40+'30'!U40+'31'!U40+'32'!U40+'33'!U40+'34'!U40+'35'!U40+'36'!U40+'37'!U40+'38'!U40+'39'!U40</f>
        <v>201.25640217393877</v>
      </c>
      <c r="E41" s="120">
        <f>'1'!W40+'2'!W40+'3'!W40+'4'!W40+'5'!W40+'6'!W40+'7'!W40+'8'!W40+'9'!W40+'10'!W40+'11'!W40+'12'!W40+'13'!W40+'14'!W40+'15'!W40+'16'!W40+'17'!W40+'18'!W40+'19'!W40+'20'!W40+'21'!W40+'22'!W40+'23'!W40+'24'!W40+'25'!W40+'26'!W40+'27'!W40+'28'!W40+'29'!W40+'30'!W40+'31'!W40+'32'!W40+'33'!W40+'34'!W40+'35'!W40+'36'!W40+'37'!W40+'38'!W40+'39'!W40</f>
        <v>30</v>
      </c>
      <c r="F41" s="172">
        <f>'1'!Y40+'2'!Y40+'3'!Y40+'4'!Y40+'5'!Y40+'6'!Y40+'7'!Y40+'8'!Y40+'9'!Y40+'10'!Y40+'11'!Y40+'12'!Y40+'13'!Y40+'14'!Y40+'15'!Y40+'16'!Y40+'17'!Y40+'18'!Y40+'19'!Y40+'20'!Y40+'21'!Y40+'22'!Y40+'23'!Y40+'24'!Y40+'25'!Y40+'26'!Y40+'27'!Y40+'28'!Y40+'29'!Y40+'30'!Y40+'31'!Y40+'32'!Y40+'33'!Y40+'34'!Y40+'35'!Y40+'36'!Y40+'37'!Y40+'38'!Y40+'39'!Y40</f>
        <v>20</v>
      </c>
      <c r="G41" s="117">
        <v>36</v>
      </c>
      <c r="O41" s="49">
        <v>365</v>
      </c>
      <c r="P41" s="430" t="s">
        <v>521</v>
      </c>
      <c r="Q41" s="429">
        <v>63889</v>
      </c>
      <c r="R41" s="429">
        <v>64190</v>
      </c>
    </row>
    <row r="42" spans="1:18" x14ac:dyDescent="0.2">
      <c r="A42" s="159" t="s">
        <v>371</v>
      </c>
      <c r="B42" s="3" t="s">
        <v>345</v>
      </c>
      <c r="C42" s="174">
        <f>'1'!S41+'2'!S41+'3'!S41+'4'!S41+'5'!S41+'6'!S41+'7'!S41+'8'!S41+'9'!S41+'10'!S41+'11'!S41+'12'!S41+'13'!S41+'14'!S41+'15'!S41+'16'!S41+'17'!S41+'18'!S41+'19'!S41+'20'!S41+'21'!S41+'22'!S41+'23'!S41+'24'!S41+'25'!S41+'26'!S41+'27'!S41+'28'!S41+'29'!S41+'30'!S41+'31'!S41+'32'!S41+'33'!S41+'34'!S41+'35'!S41+'36'!S41+'37'!S41+'38'!S41+'39'!S41</f>
        <v>137.83137685408576</v>
      </c>
      <c r="D42" s="193">
        <f>'1'!U41+'2'!U41+'3'!U41+'4'!U41+'5'!U41+'6'!U41+'7'!U41+'8'!U41+'9'!U41+'10'!U41+'11'!U41+'12'!U41+'13'!U41+'14'!U41+'15'!U41+'16'!U41+'17'!U41+'18'!U41+'19'!U41+'20'!U41+'21'!U41+'22'!U41+'23'!U41+'24'!U41+'25'!U41+'26'!U41+'27'!U41+'28'!U41+'29'!U41+'30'!U41+'31'!U41+'32'!U41+'33'!U41+'34'!U41+'35'!U41+'36'!U41+'37'!U41+'38'!U41+'39'!U41</f>
        <v>66.128953398982773</v>
      </c>
      <c r="E42" s="120">
        <f>'1'!W41+'2'!W41+'3'!W41+'4'!W41+'5'!W41+'6'!W41+'7'!W41+'8'!W41+'9'!W41+'10'!W41+'11'!W41+'12'!W41+'13'!W41+'14'!W41+'15'!W41+'16'!W41+'17'!W41+'18'!W41+'19'!W41+'20'!W41+'21'!W41+'22'!W41+'23'!W41+'24'!W41+'25'!W41+'26'!W41+'27'!W41+'28'!W41+'29'!W41+'30'!W41+'31'!W41+'32'!W41+'33'!W41+'34'!W41+'35'!W41+'36'!W41+'37'!W41+'38'!W41+'39'!W41</f>
        <v>18</v>
      </c>
      <c r="F42" s="172">
        <f>'1'!Y41+'2'!Y41+'3'!Y41+'4'!Y41+'5'!Y41+'6'!Y41+'7'!Y41+'8'!Y41+'9'!Y41+'10'!Y41+'11'!Y41+'12'!Y41+'13'!Y41+'14'!Y41+'15'!Y41+'16'!Y41+'17'!Y41+'18'!Y41+'19'!Y41+'20'!Y41+'21'!Y41+'22'!Y41+'23'!Y41+'24'!Y41+'25'!Y41+'26'!Y41+'27'!Y41+'28'!Y41+'29'!Y41+'30'!Y41+'31'!Y41+'32'!Y41+'33'!Y41+'34'!Y41+'35'!Y41+'36'!Y41+'37'!Y41+'38'!Y41+'39'!Y41</f>
        <v>10</v>
      </c>
      <c r="G42" s="117">
        <v>37</v>
      </c>
      <c r="O42" s="49"/>
      <c r="P42" s="430" t="s">
        <v>589</v>
      </c>
      <c r="Q42" s="429">
        <v>2700326</v>
      </c>
      <c r="R42" s="429">
        <v>2598785</v>
      </c>
    </row>
    <row r="43" spans="1:18" x14ac:dyDescent="0.2">
      <c r="A43" s="159" t="s">
        <v>372</v>
      </c>
      <c r="B43" s="3" t="s">
        <v>278</v>
      </c>
      <c r="C43" s="174">
        <f>'1'!S42+'2'!S42+'3'!S42+'4'!S42+'5'!S42+'6'!S42+'7'!S42+'8'!S42+'9'!S42+'10'!S42+'11'!S42+'12'!S42+'13'!S42+'14'!S42+'15'!S42+'16'!S42+'17'!S42+'18'!S42+'19'!S42+'20'!S42+'21'!S42+'22'!S42+'23'!S42+'24'!S42+'25'!S42+'26'!S42+'27'!S42+'28'!S42+'29'!S42+'30'!S42+'31'!S42+'32'!S42+'33'!S42+'34'!S42+'35'!S42+'36'!S42+'37'!S42+'38'!S42+'39'!S42</f>
        <v>102.42340562281929</v>
      </c>
      <c r="D43" s="193">
        <f>'1'!U42+'2'!U42+'3'!U42+'4'!U42+'5'!U42+'6'!U42+'7'!U42+'8'!U42+'9'!U42+'10'!U42+'11'!U42+'12'!U42+'13'!U42+'14'!U42+'15'!U42+'16'!U42+'17'!U42+'18'!U42+'19'!U42+'20'!U42+'21'!U42+'22'!U42+'23'!U42+'24'!U42+'25'!U42+'26'!U42+'27'!U42+'28'!U42+'29'!U42+'30'!U42+'31'!U42+'32'!U42+'33'!U42+'34'!U42+'35'!U42+'36'!U42+'37'!U42+'38'!U42+'39'!U42</f>
        <v>0</v>
      </c>
      <c r="E43" s="120">
        <f>'1'!W42+'2'!W42+'3'!W42+'4'!W42+'5'!W42+'6'!W42+'7'!W42+'8'!W42+'9'!W42+'10'!W42+'11'!W42+'12'!W42+'13'!W42+'14'!W42+'15'!W42+'16'!W42+'17'!W42+'18'!W42+'19'!W42+'20'!W42+'21'!W42+'22'!W42+'23'!W42+'24'!W42+'25'!W42+'26'!W42+'27'!W42+'28'!W42+'29'!W42+'30'!W42+'31'!W42+'32'!W42+'33'!W42+'34'!W42+'35'!W42+'36'!W42+'37'!W42+'38'!W42+'39'!W42</f>
        <v>0</v>
      </c>
      <c r="F43" s="172">
        <f>'1'!Y42+'2'!Y42+'3'!Y42+'4'!Y42+'5'!Y42+'6'!Y42+'7'!Y42+'8'!Y42+'9'!Y42+'10'!Y42+'11'!Y42+'12'!Y42+'13'!Y42+'14'!Y42+'15'!Y42+'16'!Y42+'17'!Y42+'18'!Y42+'19'!Y42+'20'!Y42+'21'!Y42+'22'!Y42+'23'!Y42+'24'!Y42+'25'!Y42+'26'!Y42+'27'!Y42+'28'!Y42+'29'!Y42+'30'!Y42+'31'!Y42+'32'!Y42+'33'!Y42+'34'!Y42+'35'!Y42+'36'!Y42+'37'!Y42+'38'!Y42+'39'!Y42</f>
        <v>0</v>
      </c>
      <c r="G43" s="117">
        <v>38</v>
      </c>
      <c r="O43" s="49">
        <v>201</v>
      </c>
      <c r="P43" s="430" t="s">
        <v>492</v>
      </c>
      <c r="Q43" s="429">
        <v>2444385</v>
      </c>
      <c r="R43" s="429">
        <v>2355693</v>
      </c>
    </row>
    <row r="44" spans="1:18" x14ac:dyDescent="0.2">
      <c r="A44" s="159" t="s">
        <v>373</v>
      </c>
      <c r="B44" s="3" t="s">
        <v>279</v>
      </c>
      <c r="C44" s="176">
        <f>'1'!S43+'2'!S43+'3'!S43+'4'!S43+'5'!S43+'6'!S43+'7'!S43+'8'!S43+'9'!S43+'10'!S43+'11'!S43+'12'!S43+'13'!S43+'14'!S43+'15'!S43+'16'!S43+'17'!S43+'18'!S43+'19'!S43+'20'!S43+'21'!S43+'22'!S43+'23'!S43+'24'!S43+'25'!S43+'26'!S43+'27'!S43+'28'!S43+'29'!S43+'30'!S43+'31'!S43+'32'!S43+'33'!S43+'34'!S43+'35'!S43+'36'!S43+'37'!S43+'38'!S43+'39'!S43</f>
        <v>110.42419047913033</v>
      </c>
      <c r="D44" s="193">
        <f>'1'!U43+'2'!U43+'3'!U43+'4'!U43+'5'!U43+'6'!U43+'7'!U43+'8'!U43+'9'!U43+'10'!U43+'11'!U43+'12'!U43+'13'!U43+'14'!U43+'15'!U43+'16'!U43+'17'!U43+'18'!U43+'19'!U43+'20'!U43+'21'!U43+'22'!U43+'23'!U43+'24'!U43+'25'!U43+'26'!U43+'27'!U43+'28'!U43+'29'!U43+'30'!U43+'31'!U43+'32'!U43+'33'!U43+'34'!U43+'35'!U43+'36'!U43+'37'!U43+'38'!U43+'39'!U43</f>
        <v>34.807625259725867</v>
      </c>
      <c r="E44" s="120">
        <f>'1'!W43+'2'!W43+'3'!W43+'4'!W43+'5'!W43+'6'!W43+'7'!W43+'8'!W43+'9'!W43+'10'!W43+'11'!W43+'12'!W43+'13'!W43+'14'!W43+'15'!W43+'16'!W43+'17'!W43+'18'!W43+'19'!W43+'20'!W43+'21'!W43+'22'!W43+'23'!W43+'24'!W43+'25'!W43+'26'!W43+'27'!W43+'28'!W43+'29'!W43+'30'!W43+'31'!W43+'32'!W43+'33'!W43+'34'!W43+'35'!W43+'36'!W43+'37'!W43+'38'!W43+'39'!W43</f>
        <v>0</v>
      </c>
      <c r="F44" s="172">
        <f>'1'!Y43+'2'!Y43+'3'!Y43+'4'!Y43+'5'!Y43+'6'!Y43+'7'!Y43+'8'!Y43+'9'!Y43+'10'!Y43+'11'!Y43+'12'!Y43+'13'!Y43+'14'!Y43+'15'!Y43+'16'!Y43+'17'!Y43+'18'!Y43+'19'!Y43+'20'!Y43+'21'!Y43+'22'!Y43+'23'!Y43+'24'!Y43+'25'!Y43+'26'!Y43+'27'!Y43+'28'!Y43+'29'!Y43+'30'!Y43+'31'!Y43+'32'!Y43+'33'!Y43+'34'!Y43+'35'!Y43+'36'!Y43+'37'!Y43+'38'!Y43+'39'!Y43</f>
        <v>1</v>
      </c>
      <c r="G44" s="117">
        <v>39</v>
      </c>
      <c r="O44" s="49">
        <v>442</v>
      </c>
      <c r="P44" s="430" t="s">
        <v>590</v>
      </c>
      <c r="Q44" s="429">
        <v>38269</v>
      </c>
      <c r="R44" s="429">
        <v>35368</v>
      </c>
    </row>
    <row r="45" spans="1:18" x14ac:dyDescent="0.2">
      <c r="A45" s="106"/>
      <c r="B45" s="94" t="s">
        <v>83</v>
      </c>
      <c r="C45" s="206">
        <f>SUM(C6:C44)</f>
        <v>4938.6062960786676</v>
      </c>
      <c r="D45" s="207">
        <f>SUM(D6:D44)</f>
        <v>2423.0587594744388</v>
      </c>
      <c r="E45" s="204">
        <f>SUM(E6:E44)</f>
        <v>508</v>
      </c>
      <c r="F45" s="205">
        <f>SUM(F6:F44)</f>
        <v>385</v>
      </c>
      <c r="G45" s="118"/>
      <c r="O45" s="49">
        <v>443</v>
      </c>
      <c r="P45" s="430" t="s">
        <v>591</v>
      </c>
      <c r="Q45" s="429">
        <v>183066</v>
      </c>
      <c r="R45" s="429">
        <v>173284</v>
      </c>
    </row>
    <row r="46" spans="1:18" x14ac:dyDescent="0.2">
      <c r="A46" s="398" t="str">
        <f>取引基本表!$E$1</f>
        <v>2015年養父市産業連関表</v>
      </c>
      <c r="B46" s="400"/>
      <c r="C46" s="48"/>
      <c r="D46" s="48"/>
      <c r="E46" s="48"/>
      <c r="F46" s="48"/>
      <c r="G46" s="48"/>
      <c r="O46" s="49">
        <v>446</v>
      </c>
      <c r="P46" s="430" t="s">
        <v>526</v>
      </c>
      <c r="Q46" s="429">
        <v>34606</v>
      </c>
      <c r="R46" s="429">
        <v>34440</v>
      </c>
    </row>
    <row r="47" spans="1:18" x14ac:dyDescent="0.2">
      <c r="C47" s="208"/>
      <c r="D47" s="208"/>
      <c r="E47" s="208"/>
      <c r="F47" s="208"/>
      <c r="G47" s="48"/>
      <c r="O47" s="49"/>
      <c r="P47" s="430" t="s">
        <v>567</v>
      </c>
      <c r="Q47" s="429">
        <v>1115874</v>
      </c>
      <c r="R47" s="429">
        <v>1131429</v>
      </c>
    </row>
    <row r="48" spans="1:18" x14ac:dyDescent="0.2">
      <c r="C48" s="48"/>
      <c r="D48" s="48"/>
      <c r="E48" s="48"/>
      <c r="F48" s="48"/>
      <c r="G48" s="48"/>
      <c r="O48" s="49">
        <v>208</v>
      </c>
      <c r="P48" s="430" t="s">
        <v>592</v>
      </c>
      <c r="Q48" s="429">
        <v>178175</v>
      </c>
      <c r="R48" s="429">
        <v>205903</v>
      </c>
    </row>
    <row r="49" spans="3:18" x14ac:dyDescent="0.2">
      <c r="C49" s="48"/>
      <c r="D49" s="48"/>
      <c r="E49" s="48"/>
      <c r="F49" s="48"/>
      <c r="G49" s="48"/>
      <c r="O49" s="49">
        <v>212</v>
      </c>
      <c r="P49" s="430" t="s">
        <v>593</v>
      </c>
      <c r="Q49" s="429">
        <v>264770</v>
      </c>
      <c r="R49" s="429">
        <v>271944</v>
      </c>
    </row>
    <row r="50" spans="3:18" x14ac:dyDescent="0.2">
      <c r="O50" s="49">
        <v>227</v>
      </c>
      <c r="P50" s="430" t="s">
        <v>517</v>
      </c>
      <c r="Q50" s="429">
        <v>120665</v>
      </c>
      <c r="R50" s="429">
        <v>111832</v>
      </c>
    </row>
    <row r="51" spans="3:18" x14ac:dyDescent="0.2">
      <c r="O51" s="49">
        <v>229</v>
      </c>
      <c r="P51" s="430" t="s">
        <v>519</v>
      </c>
      <c r="Q51" s="429">
        <v>348616</v>
      </c>
      <c r="R51" s="429">
        <v>341914</v>
      </c>
    </row>
    <row r="52" spans="3:18" x14ac:dyDescent="0.2">
      <c r="O52" s="49">
        <v>464</v>
      </c>
      <c r="P52" s="430" t="s">
        <v>594</v>
      </c>
      <c r="Q52" s="429">
        <v>93387</v>
      </c>
      <c r="R52" s="429">
        <v>97242</v>
      </c>
    </row>
    <row r="53" spans="3:18" x14ac:dyDescent="0.2">
      <c r="O53" s="49">
        <v>481</v>
      </c>
      <c r="P53" s="430" t="s">
        <v>595</v>
      </c>
      <c r="Q53" s="429">
        <v>50484</v>
      </c>
      <c r="R53" s="429">
        <v>48645</v>
      </c>
    </row>
    <row r="54" spans="3:18" x14ac:dyDescent="0.2">
      <c r="O54" s="49">
        <v>501</v>
      </c>
      <c r="P54" s="430" t="s">
        <v>596</v>
      </c>
      <c r="Q54" s="429">
        <v>59777</v>
      </c>
      <c r="R54" s="429">
        <v>53949</v>
      </c>
    </row>
    <row r="55" spans="3:18" x14ac:dyDescent="0.2">
      <c r="O55" s="49"/>
      <c r="P55" s="430" t="s">
        <v>568</v>
      </c>
      <c r="Q55" s="429">
        <v>672561</v>
      </c>
      <c r="R55" s="429">
        <v>686870</v>
      </c>
    </row>
    <row r="56" spans="3:18" x14ac:dyDescent="0.2">
      <c r="O56" s="49">
        <v>209</v>
      </c>
      <c r="P56" s="430" t="s">
        <v>597</v>
      </c>
      <c r="Q56" s="429">
        <v>314928</v>
      </c>
      <c r="R56" s="429">
        <v>299944</v>
      </c>
    </row>
    <row r="57" spans="3:18" x14ac:dyDescent="0.2">
      <c r="O57" s="49">
        <v>222</v>
      </c>
      <c r="P57" s="430" t="s">
        <v>598</v>
      </c>
      <c r="Q57" s="429">
        <v>83428</v>
      </c>
      <c r="R57" s="429">
        <v>79818</v>
      </c>
    </row>
    <row r="58" spans="3:18" x14ac:dyDescent="0.2">
      <c r="O58" s="49">
        <v>225</v>
      </c>
      <c r="P58" s="430" t="s">
        <v>599</v>
      </c>
      <c r="Q58" s="429">
        <v>171979</v>
      </c>
      <c r="R58" s="429">
        <v>211181</v>
      </c>
    </row>
    <row r="59" spans="3:18" x14ac:dyDescent="0.2">
      <c r="O59" s="49">
        <v>585</v>
      </c>
      <c r="P59" s="430" t="s">
        <v>530</v>
      </c>
      <c r="Q59" s="429">
        <v>56592</v>
      </c>
      <c r="R59" s="429">
        <v>53759</v>
      </c>
    </row>
    <row r="60" spans="3:18" x14ac:dyDescent="0.2">
      <c r="O60" s="49">
        <v>586</v>
      </c>
      <c r="P60" s="430" t="s">
        <v>600</v>
      </c>
      <c r="Q60" s="429">
        <v>45634</v>
      </c>
      <c r="R60" s="429">
        <v>42168</v>
      </c>
    </row>
    <row r="61" spans="3:18" x14ac:dyDescent="0.2">
      <c r="O61" s="49"/>
      <c r="P61" s="430" t="s">
        <v>569</v>
      </c>
      <c r="Q61" s="429">
        <v>474157</v>
      </c>
      <c r="R61" s="429">
        <v>451615</v>
      </c>
    </row>
    <row r="62" spans="3:18" x14ac:dyDescent="0.2">
      <c r="O62" s="49">
        <v>221</v>
      </c>
      <c r="P62" s="430" t="s">
        <v>601</v>
      </c>
      <c r="Q62" s="429">
        <v>216783</v>
      </c>
      <c r="R62" s="429">
        <v>209488</v>
      </c>
    </row>
    <row r="63" spans="3:18" x14ac:dyDescent="0.2">
      <c r="O63" s="49">
        <v>223</v>
      </c>
      <c r="P63" s="430" t="s">
        <v>602</v>
      </c>
      <c r="Q63" s="429">
        <v>257374</v>
      </c>
      <c r="R63" s="429">
        <v>242127</v>
      </c>
    </row>
    <row r="64" spans="3:18" x14ac:dyDescent="0.2">
      <c r="O64" s="49"/>
      <c r="P64" s="430" t="s">
        <v>570</v>
      </c>
      <c r="Q64" s="429">
        <v>469330</v>
      </c>
      <c r="R64" s="429">
        <v>445310</v>
      </c>
    </row>
    <row r="65" spans="15:18" x14ac:dyDescent="0.2">
      <c r="O65" s="49">
        <v>205</v>
      </c>
      <c r="P65" s="430" t="s">
        <v>603</v>
      </c>
      <c r="Q65" s="429">
        <v>160450</v>
      </c>
      <c r="R65" s="429">
        <v>151566</v>
      </c>
    </row>
    <row r="66" spans="15:18" x14ac:dyDescent="0.2">
      <c r="O66" s="49">
        <v>224</v>
      </c>
      <c r="P66" s="430" t="s">
        <v>514</v>
      </c>
      <c r="Q66" s="429">
        <v>161691</v>
      </c>
      <c r="R66" s="429">
        <v>152961</v>
      </c>
    </row>
    <row r="67" spans="15:18" x14ac:dyDescent="0.2">
      <c r="O67" s="439">
        <v>226</v>
      </c>
      <c r="P67" s="440" t="s">
        <v>604</v>
      </c>
      <c r="Q67" s="432">
        <v>147189</v>
      </c>
      <c r="R67" s="432">
        <v>140783</v>
      </c>
    </row>
    <row r="68" spans="15:18" x14ac:dyDescent="0.2">
      <c r="O68" t="s">
        <v>609</v>
      </c>
    </row>
  </sheetData>
  <mergeCells count="1">
    <mergeCell ref="J9:K9"/>
  </mergeCells>
  <phoneticPr fontId="5"/>
  <pageMargins left="0.75" right="0.75" top="1" bottom="1" header="0.51200000000000001" footer="0.51200000000000001"/>
  <pageSetup paperSize="9"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Y46"/>
  <sheetViews>
    <sheetView showGridLines="0" workbookViewId="0">
      <pane xSplit="2" ySplit="4" topLeftCell="C25" activePane="bottomRight" state="frozen"/>
      <selection activeCell="D62" sqref="D62"/>
      <selection pane="topRight" activeCell="D62" sqref="D62"/>
      <selection pane="bottomLeft" activeCell="D62" sqref="D62"/>
      <selection pane="bottomRight" activeCell="I41" sqref="I41"/>
    </sheetView>
  </sheetViews>
  <sheetFormatPr defaultColWidth="8.90625" defaultRowHeight="11" x14ac:dyDescent="0.2"/>
  <cols>
    <col min="1" max="1" width="3" style="3" customWidth="1"/>
    <col min="2" max="2" width="22.45312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2015年養父市産業連関表</v>
      </c>
      <c r="H1" s="401"/>
      <c r="I1" s="401"/>
    </row>
    <row r="2" spans="1:25" x14ac:dyDescent="0.2">
      <c r="B2" s="3" t="s">
        <v>305</v>
      </c>
      <c r="S2" s="3" t="s">
        <v>152</v>
      </c>
      <c r="U2" s="64" t="s">
        <v>209</v>
      </c>
      <c r="W2" s="3" t="s">
        <v>130</v>
      </c>
      <c r="Y2" s="3" t="s">
        <v>153</v>
      </c>
    </row>
    <row r="3" spans="1:25" ht="44" x14ac:dyDescent="0.2">
      <c r="B3" s="65"/>
      <c r="C3" s="66" t="s">
        <v>227</v>
      </c>
      <c r="D3" s="66" t="s">
        <v>306</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75">
        <f>最終需要_まとめ!C6</f>
        <v>100</v>
      </c>
      <c r="D5" s="76">
        <f>投入係数表!C5</f>
        <v>0.14124429497958202</v>
      </c>
      <c r="E5" s="77">
        <f>$C$5*D5</f>
        <v>14.124429497958202</v>
      </c>
      <c r="F5" s="76">
        <f>分析係数表!C8</f>
        <v>0.71474473402356309</v>
      </c>
      <c r="G5" s="77">
        <f t="shared" ref="G5:G38" si="0">E5*F5</f>
        <v>10.095361604752703</v>
      </c>
      <c r="H5" s="77">
        <f t="array" ref="H5:H43">MMULT(逆行列係数!C5:AO43,'1'!G5:G43)</f>
        <v>11.428533674414435</v>
      </c>
      <c r="I5" s="77">
        <f t="shared" ref="I5:I38" si="1">C5+H5</f>
        <v>111.42853367441444</v>
      </c>
      <c r="J5" s="76">
        <f>分析係数表!G8</f>
        <v>0.11986548162382897</v>
      </c>
      <c r="K5" s="78">
        <f t="shared" ref="K5:K38" si="2">I5*J5</f>
        <v>13.356434855520732</v>
      </c>
      <c r="L5" s="79" t="s">
        <v>177</v>
      </c>
      <c r="M5" s="80" t="s">
        <v>177</v>
      </c>
      <c r="N5" s="81">
        <f>分析係数表!H8</f>
        <v>1.2980954505811005E-2</v>
      </c>
      <c r="O5" s="82">
        <f t="shared" ref="O5:O43" si="3">$M$44*N5</f>
        <v>0.13737110563714972</v>
      </c>
      <c r="P5" s="76">
        <f>分析係数表!C8</f>
        <v>0.71474473402356309</v>
      </c>
      <c r="Q5" s="82">
        <f t="shared" ref="Q5:Q38" si="4">O5*P5</f>
        <v>9.8185274361147365E-2</v>
      </c>
      <c r="R5" s="83">
        <f t="array" ref="R5:R43">MMULT(逆行列係数!C5:AO43,'1'!Q5:Q43)</f>
        <v>0.13350891996543754</v>
      </c>
      <c r="S5" s="84">
        <f t="shared" ref="S5:S38" si="5">I5+R5</f>
        <v>111.56204259437988</v>
      </c>
      <c r="T5" s="85">
        <f>分析係数表!F8</f>
        <v>0.45231803987509006</v>
      </c>
      <c r="U5" s="86">
        <f t="shared" ref="U5:U43" si="6">S5*T5</f>
        <v>50.461524430751211</v>
      </c>
      <c r="V5" s="87">
        <f>分析係数表!D8</f>
        <v>0.25822723997117464</v>
      </c>
      <c r="W5" s="167">
        <f t="shared" ref="W5:W43" si="7">ROUND(S5*V5,0)</f>
        <v>29</v>
      </c>
      <c r="X5" s="76">
        <f>分析係数表!E8</f>
        <v>0.17343262070622148</v>
      </c>
      <c r="Y5" s="166">
        <f t="shared" ref="Y5:Y43" si="8">ROUND(S5*X5,0)</f>
        <v>19</v>
      </c>
    </row>
    <row r="6" spans="1:25" x14ac:dyDescent="0.2">
      <c r="A6" s="6" t="s">
        <v>219</v>
      </c>
      <c r="B6" s="5" t="s">
        <v>265</v>
      </c>
      <c r="C6" s="90"/>
      <c r="D6" s="76">
        <f>投入係数表!C6</f>
        <v>2.4021138601969732E-4</v>
      </c>
      <c r="E6" s="77">
        <f t="shared" ref="E6:E38" si="9">$C$5*D6</f>
        <v>2.4021138601969732E-2</v>
      </c>
      <c r="F6" s="76">
        <f>分析係数表!C9</f>
        <v>1</v>
      </c>
      <c r="G6" s="77">
        <f t="shared" si="0"/>
        <v>2.4021138601969732E-2</v>
      </c>
      <c r="H6" s="77">
        <v>9.1674543639185313E-2</v>
      </c>
      <c r="I6" s="77">
        <f t="shared" si="1"/>
        <v>9.1674543639185313E-2</v>
      </c>
      <c r="J6" s="76">
        <f>分析係数表!G9</f>
        <v>0.24776500638569604</v>
      </c>
      <c r="K6" s="78">
        <f t="shared" si="2"/>
        <v>2.271374389016852E-2</v>
      </c>
      <c r="L6" s="79"/>
      <c r="M6" s="80"/>
      <c r="N6" s="81">
        <f>分析係数表!H9</f>
        <v>6.6933046670587999E-4</v>
      </c>
      <c r="O6" s="82">
        <f t="shared" si="3"/>
        <v>7.0831976344155317E-3</v>
      </c>
      <c r="P6" s="76">
        <f>分析係数表!C9</f>
        <v>1</v>
      </c>
      <c r="Q6" s="82">
        <f t="shared" si="4"/>
        <v>7.0831976344155317E-3</v>
      </c>
      <c r="R6" s="83">
        <v>9.9045775455430946E-3</v>
      </c>
      <c r="S6" s="84">
        <f t="shared" si="5"/>
        <v>0.10157912118472841</v>
      </c>
      <c r="T6" s="85">
        <f>分析係数表!F9</f>
        <v>0.67688378033205621</v>
      </c>
      <c r="U6" s="86">
        <f t="shared" si="6"/>
        <v>6.8757259550327021E-2</v>
      </c>
      <c r="V6" s="87">
        <f>分析係数表!D9</f>
        <v>0.15836526181353769</v>
      </c>
      <c r="W6" s="167">
        <f t="shared" si="7"/>
        <v>0</v>
      </c>
      <c r="X6" s="76">
        <f>分析係数表!E9</f>
        <v>0.13537675606641125</v>
      </c>
      <c r="Y6" s="166">
        <f t="shared" si="8"/>
        <v>0</v>
      </c>
    </row>
    <row r="7" spans="1:25" x14ac:dyDescent="0.2">
      <c r="A7" s="6" t="s">
        <v>220</v>
      </c>
      <c r="B7" s="5" t="s">
        <v>266</v>
      </c>
      <c r="C7" s="90"/>
      <c r="D7" s="76">
        <f>投入係数表!C7</f>
        <v>0</v>
      </c>
      <c r="E7" s="77">
        <f t="shared" si="9"/>
        <v>0</v>
      </c>
      <c r="F7" s="76">
        <f>分析係数表!C10</f>
        <v>3.9393939393939426E-2</v>
      </c>
      <c r="G7" s="77">
        <f t="shared" si="0"/>
        <v>0</v>
      </c>
      <c r="H7" s="77">
        <v>1.5906825086285023E-3</v>
      </c>
      <c r="I7" s="77">
        <f t="shared" si="1"/>
        <v>1.5906825086285023E-3</v>
      </c>
      <c r="J7" s="76">
        <f>分析係数表!G10</f>
        <v>0.17647058823529413</v>
      </c>
      <c r="K7" s="78">
        <f t="shared" si="2"/>
        <v>2.8070867799326511E-4</v>
      </c>
      <c r="L7" s="79"/>
      <c r="M7" s="80"/>
      <c r="N7" s="81">
        <f>分析係数表!H10</f>
        <v>1.3183781919964303E-3</v>
      </c>
      <c r="O7" s="82">
        <f t="shared" si="3"/>
        <v>1.3951752916273017E-2</v>
      </c>
      <c r="P7" s="76">
        <f>分析係数表!C10</f>
        <v>3.9393939393939426E-2</v>
      </c>
      <c r="Q7" s="82">
        <f t="shared" si="4"/>
        <v>5.4961450882287687E-4</v>
      </c>
      <c r="R7" s="83">
        <v>7.7912529170193114E-4</v>
      </c>
      <c r="S7" s="84">
        <f t="shared" si="5"/>
        <v>2.3698078003304337E-3</v>
      </c>
      <c r="T7" s="85">
        <f>分析係数表!F10</f>
        <v>0.58823529411764708</v>
      </c>
      <c r="U7" s="86">
        <f t="shared" si="6"/>
        <v>1.3940045884296669E-3</v>
      </c>
      <c r="V7" s="87">
        <f>分析係数表!D10</f>
        <v>0.11764705882352941</v>
      </c>
      <c r="W7" s="167">
        <f t="shared" si="7"/>
        <v>0</v>
      </c>
      <c r="X7" s="76">
        <f>分析係数表!E10</f>
        <v>0</v>
      </c>
      <c r="Y7" s="166">
        <f t="shared" si="8"/>
        <v>0</v>
      </c>
    </row>
    <row r="8" spans="1:25" x14ac:dyDescent="0.2">
      <c r="A8" s="6" t="s">
        <v>221</v>
      </c>
      <c r="B8" s="5" t="s">
        <v>27</v>
      </c>
      <c r="C8" s="90"/>
      <c r="D8" s="76">
        <f>投入係数表!C8</f>
        <v>0</v>
      </c>
      <c r="E8" s="77">
        <f t="shared" si="9"/>
        <v>0</v>
      </c>
      <c r="F8" s="76">
        <f>分析係数表!C11</f>
        <v>0.34065202927478377</v>
      </c>
      <c r="G8" s="77">
        <f t="shared" si="0"/>
        <v>0</v>
      </c>
      <c r="H8" s="77">
        <v>2.3001128095094518E-2</v>
      </c>
      <c r="I8" s="77">
        <f t="shared" si="1"/>
        <v>2.3001128095094518E-2</v>
      </c>
      <c r="J8" s="76">
        <f>分析係数表!G11</f>
        <v>0.33868808567603748</v>
      </c>
      <c r="K8" s="78">
        <f t="shared" si="2"/>
        <v>7.7902080429168852E-3</v>
      </c>
      <c r="L8" s="79"/>
      <c r="M8" s="80"/>
      <c r="N8" s="81">
        <f>分析係数表!H11</f>
        <v>-2.0282741415329697E-5</v>
      </c>
      <c r="O8" s="82">
        <f t="shared" si="3"/>
        <v>-2.1464235255804642E-4</v>
      </c>
      <c r="P8" s="76">
        <f>分析係数表!C11</f>
        <v>0.34065202927478377</v>
      </c>
      <c r="Q8" s="82">
        <f t="shared" si="4"/>
        <v>-7.3118352967212086E-5</v>
      </c>
      <c r="R8" s="83">
        <v>5.1695173135037258E-3</v>
      </c>
      <c r="S8" s="84">
        <f t="shared" si="5"/>
        <v>2.8170645408598243E-2</v>
      </c>
      <c r="T8" s="85">
        <f>分析係数表!F11</f>
        <v>0.55689424364123163</v>
      </c>
      <c r="U8" s="86">
        <f t="shared" si="6"/>
        <v>1.5688070267706654E-2</v>
      </c>
      <c r="V8" s="87">
        <f>分析係数表!D11</f>
        <v>4.2838018741633198E-2</v>
      </c>
      <c r="W8" s="167">
        <f t="shared" si="7"/>
        <v>0</v>
      </c>
      <c r="X8" s="76">
        <f>分析係数表!E11</f>
        <v>3.2128514056224897E-2</v>
      </c>
      <c r="Y8" s="166">
        <f t="shared" si="8"/>
        <v>0</v>
      </c>
    </row>
    <row r="9" spans="1:25" x14ac:dyDescent="0.2">
      <c r="A9" s="6" t="s">
        <v>222</v>
      </c>
      <c r="B9" s="5" t="s">
        <v>190</v>
      </c>
      <c r="C9" s="90"/>
      <c r="D9" s="76">
        <f>投入係数表!C9</f>
        <v>0.13187605092481383</v>
      </c>
      <c r="E9" s="77">
        <f t="shared" si="9"/>
        <v>13.187605092481384</v>
      </c>
      <c r="F9" s="76">
        <f>分析係数表!C12</f>
        <v>0.100342633382281</v>
      </c>
      <c r="G9" s="77">
        <f t="shared" si="0"/>
        <v>1.3232790229851614</v>
      </c>
      <c r="H9" s="77">
        <v>1.5029499030659852</v>
      </c>
      <c r="I9" s="77">
        <f t="shared" si="1"/>
        <v>1.5029499030659852</v>
      </c>
      <c r="J9" s="76">
        <f>分析係数表!G12</f>
        <v>0.13263417643429981</v>
      </c>
      <c r="K9" s="78">
        <f t="shared" si="2"/>
        <v>0.19934252261516769</v>
      </c>
      <c r="L9" s="79"/>
      <c r="M9" s="80"/>
      <c r="N9" s="81">
        <f>分析係数表!H12</f>
        <v>9.8026489260288424E-2</v>
      </c>
      <c r="O9" s="82">
        <f t="shared" si="3"/>
        <v>1.0373664899130384</v>
      </c>
      <c r="P9" s="76">
        <f>分析係数表!C12</f>
        <v>0.100342633382281</v>
      </c>
      <c r="Q9" s="82">
        <f t="shared" si="4"/>
        <v>0.10409208538040771</v>
      </c>
      <c r="R9" s="83">
        <v>0.11549790283876213</v>
      </c>
      <c r="S9" s="84">
        <f t="shared" si="5"/>
        <v>1.6184478059047473</v>
      </c>
      <c r="T9" s="85">
        <f>分析係数表!F12</f>
        <v>0.36681061073411475</v>
      </c>
      <c r="U9" s="86">
        <f t="shared" si="6"/>
        <v>0.59366382812520835</v>
      </c>
      <c r="V9" s="87">
        <f>分析係数表!D12</f>
        <v>2.9364589759407773E-2</v>
      </c>
      <c r="W9" s="167">
        <f t="shared" si="7"/>
        <v>0</v>
      </c>
      <c r="X9" s="76">
        <f>分析係数表!E12</f>
        <v>2.8994447871684145E-2</v>
      </c>
      <c r="Y9" s="166">
        <f t="shared" si="8"/>
        <v>0</v>
      </c>
    </row>
    <row r="10" spans="1:25" x14ac:dyDescent="0.2">
      <c r="A10" s="6" t="s">
        <v>223</v>
      </c>
      <c r="B10" s="5" t="s">
        <v>28</v>
      </c>
      <c r="C10" s="90"/>
      <c r="D10" s="76">
        <f>投入係数表!C10</f>
        <v>4.3238049483545517E-3</v>
      </c>
      <c r="E10" s="77">
        <f t="shared" si="9"/>
        <v>0.43238049483545515</v>
      </c>
      <c r="F10" s="76">
        <f>分析係数表!C13</f>
        <v>0</v>
      </c>
      <c r="G10" s="77">
        <f t="shared" si="0"/>
        <v>0</v>
      </c>
      <c r="H10" s="77">
        <v>0</v>
      </c>
      <c r="I10" s="77">
        <f t="shared" si="1"/>
        <v>0</v>
      </c>
      <c r="J10" s="76">
        <f>分析係数表!G13</f>
        <v>0.24545454545454545</v>
      </c>
      <c r="K10" s="78">
        <f t="shared" si="2"/>
        <v>0</v>
      </c>
      <c r="L10" s="79"/>
      <c r="M10" s="80"/>
      <c r="N10" s="81">
        <f>分析係数表!H13</f>
        <v>1.4563008336206721E-2</v>
      </c>
      <c r="O10" s="82">
        <f t="shared" si="3"/>
        <v>0.15411320913667731</v>
      </c>
      <c r="P10" s="76">
        <f>分析係数表!C13</f>
        <v>0</v>
      </c>
      <c r="Q10" s="82">
        <f t="shared" si="4"/>
        <v>0</v>
      </c>
      <c r="R10" s="83">
        <v>0</v>
      </c>
      <c r="S10" s="84">
        <f t="shared" si="5"/>
        <v>0</v>
      </c>
      <c r="T10" s="85">
        <f>分析係数表!F13</f>
        <v>0.38181818181818183</v>
      </c>
      <c r="U10" s="86">
        <f t="shared" si="6"/>
        <v>0</v>
      </c>
      <c r="V10" s="87">
        <f>分析係数表!D13</f>
        <v>0.28545454545454546</v>
      </c>
      <c r="W10" s="167">
        <f t="shared" si="7"/>
        <v>0</v>
      </c>
      <c r="X10" s="76">
        <f>分析係数表!E13</f>
        <v>0.23818181818181819</v>
      </c>
      <c r="Y10" s="166">
        <f t="shared" si="8"/>
        <v>0</v>
      </c>
    </row>
    <row r="11" spans="1:25" x14ac:dyDescent="0.2">
      <c r="A11" s="6" t="s">
        <v>224</v>
      </c>
      <c r="B11" s="5" t="s">
        <v>267</v>
      </c>
      <c r="C11" s="90"/>
      <c r="D11" s="76">
        <f>投入係数表!C11</f>
        <v>2.6903675234206101E-2</v>
      </c>
      <c r="E11" s="77">
        <f t="shared" si="9"/>
        <v>2.6903675234206101</v>
      </c>
      <c r="F11" s="76">
        <f>分析係数表!C14</f>
        <v>0.15141787051899414</v>
      </c>
      <c r="G11" s="77">
        <f t="shared" si="0"/>
        <v>0.40736972130980886</v>
      </c>
      <c r="H11" s="77">
        <v>0.48527194983766292</v>
      </c>
      <c r="I11" s="77">
        <f t="shared" si="1"/>
        <v>0.48527194983766292</v>
      </c>
      <c r="J11" s="76">
        <f>分析係数表!G14</f>
        <v>0.18116805721096543</v>
      </c>
      <c r="K11" s="78">
        <f t="shared" si="2"/>
        <v>8.791577637106647E-2</v>
      </c>
      <c r="L11" s="79"/>
      <c r="M11" s="80"/>
      <c r="N11" s="81">
        <f>分析係数表!H14</f>
        <v>1.2372472263351114E-3</v>
      </c>
      <c r="O11" s="82">
        <f t="shared" si="3"/>
        <v>1.309318350604083E-2</v>
      </c>
      <c r="P11" s="76">
        <f>分析係数表!C14</f>
        <v>0.15141787051899414</v>
      </c>
      <c r="Q11" s="82">
        <f t="shared" si="4"/>
        <v>1.9825419647991199E-3</v>
      </c>
      <c r="R11" s="83">
        <v>8.0934048682237952E-3</v>
      </c>
      <c r="S11" s="84">
        <f t="shared" si="5"/>
        <v>0.49336535470588672</v>
      </c>
      <c r="T11" s="85">
        <f>分析係数表!F14</f>
        <v>0.38617401668653156</v>
      </c>
      <c r="U11" s="86">
        <f t="shared" si="6"/>
        <v>0.19052488072074766</v>
      </c>
      <c r="V11" s="87">
        <f>分析係数表!D14</f>
        <v>0.10846245530393325</v>
      </c>
      <c r="W11" s="167">
        <f t="shared" si="7"/>
        <v>0</v>
      </c>
      <c r="X11" s="76">
        <f>分析係数表!E14</f>
        <v>8.1048867699642438E-2</v>
      </c>
      <c r="Y11" s="166">
        <f t="shared" si="8"/>
        <v>0</v>
      </c>
    </row>
    <row r="12" spans="1:25" x14ac:dyDescent="0.2">
      <c r="A12" s="6" t="s">
        <v>225</v>
      </c>
      <c r="B12" s="5" t="s">
        <v>29</v>
      </c>
      <c r="C12" s="90"/>
      <c r="D12" s="76">
        <f>投入係数表!C12</f>
        <v>6.7739610857554644E-2</v>
      </c>
      <c r="E12" s="77">
        <f t="shared" si="9"/>
        <v>6.7739610857554649</v>
      </c>
      <c r="F12" s="76">
        <f>分析係数表!C15</f>
        <v>0</v>
      </c>
      <c r="G12" s="77">
        <f t="shared" si="0"/>
        <v>0</v>
      </c>
      <c r="H12" s="77">
        <v>0</v>
      </c>
      <c r="I12" s="77">
        <f t="shared" si="1"/>
        <v>0</v>
      </c>
      <c r="J12" s="76">
        <f>分析係数表!G15</f>
        <v>9.5665424991534034E-2</v>
      </c>
      <c r="K12" s="78">
        <f t="shared" si="2"/>
        <v>0</v>
      </c>
      <c r="L12" s="79"/>
      <c r="M12" s="80"/>
      <c r="N12" s="81">
        <f>分析係数表!H15</f>
        <v>9.0663854126523738E-3</v>
      </c>
      <c r="O12" s="82">
        <f t="shared" si="3"/>
        <v>9.5945131593446739E-2</v>
      </c>
      <c r="P12" s="76">
        <f>分析係数表!C15</f>
        <v>0</v>
      </c>
      <c r="Q12" s="82">
        <f t="shared" si="4"/>
        <v>0</v>
      </c>
      <c r="R12" s="83">
        <v>0</v>
      </c>
      <c r="S12" s="84">
        <f t="shared" si="5"/>
        <v>0</v>
      </c>
      <c r="T12" s="85">
        <f>分析係数表!F15</f>
        <v>0.30392820860142228</v>
      </c>
      <c r="U12" s="86">
        <f t="shared" si="6"/>
        <v>0</v>
      </c>
      <c r="V12" s="87">
        <f>分析係数表!D15</f>
        <v>1.7101252963088384E-2</v>
      </c>
      <c r="W12" s="167">
        <f t="shared" si="7"/>
        <v>0</v>
      </c>
      <c r="X12" s="76">
        <f>分析係数表!E15</f>
        <v>1.5577378936674569E-2</v>
      </c>
      <c r="Y12" s="166">
        <f t="shared" si="8"/>
        <v>0</v>
      </c>
    </row>
    <row r="13" spans="1:25" x14ac:dyDescent="0.2">
      <c r="A13" s="6" t="s">
        <v>226</v>
      </c>
      <c r="B13" s="5" t="s">
        <v>30</v>
      </c>
      <c r="C13" s="90"/>
      <c r="D13" s="76">
        <f>投入係数表!C13</f>
        <v>6.9661301945712229E-3</v>
      </c>
      <c r="E13" s="77">
        <f t="shared" si="9"/>
        <v>0.69661301945712228</v>
      </c>
      <c r="F13" s="76">
        <f>分析係数表!C16</f>
        <v>7.3463935886019627E-2</v>
      </c>
      <c r="G13" s="77">
        <f t="shared" si="0"/>
        <v>5.1175934198764574E-2</v>
      </c>
      <c r="H13" s="77">
        <v>6.7145678684862473E-2</v>
      </c>
      <c r="I13" s="77">
        <f t="shared" si="1"/>
        <v>6.7145678684862473E-2</v>
      </c>
      <c r="J13" s="76">
        <f>分析係数表!G16</f>
        <v>3.2967032967032968E-2</v>
      </c>
      <c r="K13" s="78">
        <f t="shared" si="2"/>
        <v>2.2135938027976641E-3</v>
      </c>
      <c r="L13" s="79"/>
      <c r="M13" s="80"/>
      <c r="N13" s="81">
        <f>分析係数表!H16</f>
        <v>1.7422874875768209E-2</v>
      </c>
      <c r="O13" s="82">
        <f t="shared" si="3"/>
        <v>0.18437778084736187</v>
      </c>
      <c r="P13" s="76">
        <f>分析係数表!C16</f>
        <v>7.3463935886019627E-2</v>
      </c>
      <c r="Q13" s="82">
        <f t="shared" si="4"/>
        <v>1.3545117470977169E-2</v>
      </c>
      <c r="R13" s="83">
        <v>1.5928921931681918E-2</v>
      </c>
      <c r="S13" s="84">
        <f t="shared" si="5"/>
        <v>8.3074600616544397E-2</v>
      </c>
      <c r="T13" s="85">
        <f>分析係数表!F16</f>
        <v>0.28846153846153844</v>
      </c>
      <c r="U13" s="86">
        <f t="shared" si="6"/>
        <v>2.3963827100926267E-2</v>
      </c>
      <c r="V13" s="87">
        <f>分析係数表!D16</f>
        <v>8.241758241758242E-3</v>
      </c>
      <c r="W13" s="167">
        <f t="shared" si="7"/>
        <v>0</v>
      </c>
      <c r="X13" s="76">
        <f>分析係数表!E16</f>
        <v>8.241758241758242E-3</v>
      </c>
      <c r="Y13" s="166">
        <f t="shared" si="8"/>
        <v>0</v>
      </c>
    </row>
    <row r="14" spans="1:25" x14ac:dyDescent="0.2">
      <c r="A14" s="6" t="s">
        <v>2</v>
      </c>
      <c r="B14" s="5" t="s">
        <v>364</v>
      </c>
      <c r="C14" s="90"/>
      <c r="D14" s="76">
        <f>投入係数表!C14</f>
        <v>8.1671871246697097E-3</v>
      </c>
      <c r="E14" s="77">
        <f t="shared" si="9"/>
        <v>0.81671871246697092</v>
      </c>
      <c r="F14" s="76">
        <f>分析係数表!C17</f>
        <v>2.3129921259842479E-2</v>
      </c>
      <c r="G14" s="77">
        <f t="shared" si="0"/>
        <v>1.8890639510800968E-2</v>
      </c>
      <c r="H14" s="77">
        <v>2.3177480385783406E-2</v>
      </c>
      <c r="I14" s="77">
        <f t="shared" si="1"/>
        <v>2.3177480385783406E-2</v>
      </c>
      <c r="J14" s="76">
        <f>分析係数表!G17</f>
        <v>0.21126760563380281</v>
      </c>
      <c r="K14" s="78">
        <f t="shared" si="2"/>
        <v>4.896650785728888E-3</v>
      </c>
      <c r="L14" s="79"/>
      <c r="M14" s="80"/>
      <c r="N14" s="81">
        <f>分析係数表!H17</f>
        <v>2.8801492809768167E-3</v>
      </c>
      <c r="O14" s="82">
        <f t="shared" si="3"/>
        <v>3.0479214063242589E-2</v>
      </c>
      <c r="P14" s="76">
        <f>分析係数表!C17</f>
        <v>2.3129921259842479E-2</v>
      </c>
      <c r="Q14" s="82">
        <f t="shared" si="4"/>
        <v>7.0498182134468457E-4</v>
      </c>
      <c r="R14" s="83">
        <v>1.444718293906232E-3</v>
      </c>
      <c r="S14" s="84">
        <f t="shared" si="5"/>
        <v>2.4622198679689636E-2</v>
      </c>
      <c r="T14" s="85">
        <f>分析係数表!F17</f>
        <v>0.32746478873239437</v>
      </c>
      <c r="U14" s="86">
        <f t="shared" si="6"/>
        <v>8.0629030887716061E-3</v>
      </c>
      <c r="V14" s="87">
        <f>分析係数表!D17</f>
        <v>0.12676056338028169</v>
      </c>
      <c r="W14" s="167">
        <f t="shared" si="7"/>
        <v>0</v>
      </c>
      <c r="X14" s="76">
        <f>分析係数表!E17</f>
        <v>0.10563380281690141</v>
      </c>
      <c r="Y14" s="166">
        <f t="shared" si="8"/>
        <v>0</v>
      </c>
    </row>
    <row r="15" spans="1:25" x14ac:dyDescent="0.2">
      <c r="A15" s="6" t="s">
        <v>3</v>
      </c>
      <c r="B15" s="5" t="s">
        <v>31</v>
      </c>
      <c r="C15" s="90"/>
      <c r="D15" s="76">
        <f>投入係数表!C15</f>
        <v>2.6423252462166708E-3</v>
      </c>
      <c r="E15" s="77">
        <f t="shared" si="9"/>
        <v>0.26423252462166708</v>
      </c>
      <c r="F15" s="76">
        <f>分析係数表!C18</f>
        <v>0.3230337078651685</v>
      </c>
      <c r="G15" s="77">
        <f t="shared" si="0"/>
        <v>8.5356012167111542E-2</v>
      </c>
      <c r="H15" s="77">
        <v>0.10763565269921008</v>
      </c>
      <c r="I15" s="77">
        <f t="shared" si="1"/>
        <v>0.10763565269921008</v>
      </c>
      <c r="J15" s="76">
        <f>分析係数表!G18</f>
        <v>0.21584440227703985</v>
      </c>
      <c r="K15" s="78">
        <f t="shared" si="2"/>
        <v>2.3232553120560051E-2</v>
      </c>
      <c r="L15" s="79"/>
      <c r="M15" s="80"/>
      <c r="N15" s="81">
        <f>分析係数表!H18</f>
        <v>4.66503052552583E-4</v>
      </c>
      <c r="O15" s="82">
        <f t="shared" si="3"/>
        <v>4.9367741088350674E-3</v>
      </c>
      <c r="P15" s="76">
        <f>分析係数表!C18</f>
        <v>0.3230337078651685</v>
      </c>
      <c r="Q15" s="82">
        <f t="shared" si="4"/>
        <v>1.5947444452697546E-3</v>
      </c>
      <c r="R15" s="83">
        <v>3.8116298662064104E-3</v>
      </c>
      <c r="S15" s="84">
        <f t="shared" si="5"/>
        <v>0.11144728256541649</v>
      </c>
      <c r="T15" s="85">
        <f>分析係数表!F18</f>
        <v>0.45967741935483869</v>
      </c>
      <c r="U15" s="86">
        <f t="shared" si="6"/>
        <v>5.1229799243780155E-2</v>
      </c>
      <c r="V15" s="87">
        <f>分析係数表!D18</f>
        <v>4.8861480075901326E-2</v>
      </c>
      <c r="W15" s="167">
        <f t="shared" si="7"/>
        <v>0</v>
      </c>
      <c r="X15" s="76">
        <f>分析係数表!E18</f>
        <v>4.6489563567362426E-2</v>
      </c>
      <c r="Y15" s="166">
        <f t="shared" si="8"/>
        <v>0</v>
      </c>
    </row>
    <row r="16" spans="1:25" x14ac:dyDescent="0.2">
      <c r="A16" s="6" t="s">
        <v>4</v>
      </c>
      <c r="B16" s="5" t="s">
        <v>32</v>
      </c>
      <c r="C16" s="90"/>
      <c r="D16" s="76">
        <f>投入係数表!C16</f>
        <v>0</v>
      </c>
      <c r="E16" s="77">
        <f t="shared" si="9"/>
        <v>0</v>
      </c>
      <c r="F16" s="76">
        <f>分析係数表!C19</f>
        <v>0.12071832391087467</v>
      </c>
      <c r="G16" s="77">
        <f t="shared" si="0"/>
        <v>0</v>
      </c>
      <c r="H16" s="77">
        <v>3.2355859309874816E-3</v>
      </c>
      <c r="I16" s="77">
        <f t="shared" si="1"/>
        <v>3.2355859309874816E-3</v>
      </c>
      <c r="J16" s="76">
        <f>分析係数表!G19</f>
        <v>5.7680250783699059E-2</v>
      </c>
      <c r="K16" s="78">
        <f t="shared" si="2"/>
        <v>1.8662940793156633E-4</v>
      </c>
      <c r="L16" s="79"/>
      <c r="M16" s="80"/>
      <c r="N16" s="81">
        <f>分析係数表!H19</f>
        <v>-1.2169644849197817E-4</v>
      </c>
      <c r="O16" s="82">
        <f t="shared" si="3"/>
        <v>-1.2878541153482784E-3</v>
      </c>
      <c r="P16" s="76">
        <f>分析係数表!C19</f>
        <v>0.12071832391087467</v>
      </c>
      <c r="Q16" s="82">
        <f t="shared" si="4"/>
        <v>-1.5546759024656642E-4</v>
      </c>
      <c r="R16" s="83">
        <v>9.7732749601481435E-4</v>
      </c>
      <c r="S16" s="84">
        <f t="shared" si="5"/>
        <v>4.2129134270022959E-3</v>
      </c>
      <c r="T16" s="85">
        <f>分析係数表!F19</f>
        <v>0.23887147335423198</v>
      </c>
      <c r="U16" s="86">
        <f t="shared" si="6"/>
        <v>1.0063448374218651E-3</v>
      </c>
      <c r="V16" s="87">
        <f>分析係数表!D19</f>
        <v>1.0658307210031349E-2</v>
      </c>
      <c r="W16" s="167">
        <f t="shared" si="7"/>
        <v>0</v>
      </c>
      <c r="X16" s="76">
        <f>分析係数表!E19</f>
        <v>1.128526645768025E-2</v>
      </c>
      <c r="Y16" s="166">
        <f t="shared" si="8"/>
        <v>0</v>
      </c>
    </row>
    <row r="17" spans="1:25" x14ac:dyDescent="0.2">
      <c r="A17" s="6" t="s">
        <v>5</v>
      </c>
      <c r="B17" s="5" t="s">
        <v>33</v>
      </c>
      <c r="C17" s="90"/>
      <c r="D17" s="76">
        <f>投入係数表!C17</f>
        <v>0</v>
      </c>
      <c r="E17" s="77">
        <f t="shared" si="9"/>
        <v>0</v>
      </c>
      <c r="F17" s="76">
        <f>分析係数表!C20</f>
        <v>0.31557475401967838</v>
      </c>
      <c r="G17" s="77">
        <f t="shared" si="0"/>
        <v>0</v>
      </c>
      <c r="H17" s="77">
        <v>5.2165333141837794E-3</v>
      </c>
      <c r="I17" s="77">
        <f t="shared" si="1"/>
        <v>5.2165333141837794E-3</v>
      </c>
      <c r="J17" s="76">
        <f>分析係数表!G20</f>
        <v>9.9984279201383433E-2</v>
      </c>
      <c r="K17" s="78">
        <f t="shared" si="2"/>
        <v>5.215713233486691E-4</v>
      </c>
      <c r="L17" s="79"/>
      <c r="M17" s="80"/>
      <c r="N17" s="81">
        <f>分析係数表!H20</f>
        <v>5.8819950104456117E-4</v>
      </c>
      <c r="O17" s="82">
        <f t="shared" si="3"/>
        <v>6.2246282241833458E-3</v>
      </c>
      <c r="P17" s="76">
        <f>分析係数表!C20</f>
        <v>0.31557475401967838</v>
      </c>
      <c r="Q17" s="82">
        <f t="shared" si="4"/>
        <v>1.9643355207106068E-3</v>
      </c>
      <c r="R17" s="83">
        <v>6.7671769705998858E-3</v>
      </c>
      <c r="S17" s="84">
        <f t="shared" si="5"/>
        <v>1.1983710284783665E-2</v>
      </c>
      <c r="T17" s="85">
        <f>分析係数表!F20</f>
        <v>0.22276371639679296</v>
      </c>
      <c r="U17" s="86">
        <f t="shared" si="6"/>
        <v>2.6695358392608793E-3</v>
      </c>
      <c r="V17" s="87">
        <f>分析係数表!D20</f>
        <v>9.4324791699418331E-4</v>
      </c>
      <c r="W17" s="167">
        <f t="shared" si="7"/>
        <v>0</v>
      </c>
      <c r="X17" s="76">
        <f>分析係数表!E20</f>
        <v>6.2883194466278891E-4</v>
      </c>
      <c r="Y17" s="166">
        <f t="shared" si="8"/>
        <v>0</v>
      </c>
    </row>
    <row r="18" spans="1:25" x14ac:dyDescent="0.2">
      <c r="A18" s="6" t="s">
        <v>6</v>
      </c>
      <c r="B18" s="5" t="s">
        <v>34</v>
      </c>
      <c r="C18" s="90"/>
      <c r="D18" s="76">
        <f>投入係数表!C18</f>
        <v>1.441268316118184E-3</v>
      </c>
      <c r="E18" s="77">
        <f t="shared" si="9"/>
        <v>0.14412683161181841</v>
      </c>
      <c r="F18" s="76">
        <f>分析係数表!C21</f>
        <v>0.13081936685288642</v>
      </c>
      <c r="G18" s="77">
        <f t="shared" si="0"/>
        <v>1.8854580857970659E-2</v>
      </c>
      <c r="H18" s="77">
        <v>3.1609542558888114E-2</v>
      </c>
      <c r="I18" s="77">
        <f t="shared" si="1"/>
        <v>3.1609542558888114E-2</v>
      </c>
      <c r="J18" s="76">
        <f>分析係数表!G21</f>
        <v>0.28416378885051802</v>
      </c>
      <c r="K18" s="78">
        <f t="shared" si="2"/>
        <v>8.9822873773653441E-3</v>
      </c>
      <c r="L18" s="79"/>
      <c r="M18" s="80"/>
      <c r="N18" s="81">
        <f>分析係数表!H21</f>
        <v>9.7357158793582536E-4</v>
      </c>
      <c r="O18" s="82">
        <f t="shared" si="3"/>
        <v>1.0302832922786227E-2</v>
      </c>
      <c r="P18" s="76">
        <f>分析係数表!C21</f>
        <v>0.13081936685288642</v>
      </c>
      <c r="Q18" s="82">
        <f t="shared" si="4"/>
        <v>1.3478100797499675E-3</v>
      </c>
      <c r="R18" s="83">
        <v>3.2442472886014873E-3</v>
      </c>
      <c r="S18" s="84">
        <f t="shared" si="5"/>
        <v>3.4853789847489602E-2</v>
      </c>
      <c r="T18" s="85">
        <f>分析係数表!F21</f>
        <v>0.42476566354218054</v>
      </c>
      <c r="U18" s="86">
        <f t="shared" si="6"/>
        <v>1.4804693171528636E-2</v>
      </c>
      <c r="V18" s="87">
        <f>分析係数表!D21</f>
        <v>7.9921065614208184E-2</v>
      </c>
      <c r="W18" s="167">
        <f t="shared" si="7"/>
        <v>0</v>
      </c>
      <c r="X18" s="76">
        <f>分析係数表!E21</f>
        <v>6.6600888011840165E-2</v>
      </c>
      <c r="Y18" s="166">
        <f t="shared" si="8"/>
        <v>0</v>
      </c>
    </row>
    <row r="19" spans="1:25" x14ac:dyDescent="0.2">
      <c r="A19" s="6" t="s">
        <v>7</v>
      </c>
      <c r="B19" s="5" t="s">
        <v>268</v>
      </c>
      <c r="C19" s="90"/>
      <c r="D19" s="76">
        <f>投入係数表!C19</f>
        <v>0</v>
      </c>
      <c r="E19" s="77">
        <f t="shared" si="9"/>
        <v>0</v>
      </c>
      <c r="F19" s="76">
        <f>分析係数表!C22</f>
        <v>7.3540561031084195E-2</v>
      </c>
      <c r="G19" s="77">
        <f t="shared" si="0"/>
        <v>0</v>
      </c>
      <c r="H19" s="77">
        <v>9.3526292278753591E-4</v>
      </c>
      <c r="I19" s="77">
        <f t="shared" si="1"/>
        <v>9.3526292278753591E-4</v>
      </c>
      <c r="J19" s="76">
        <f>分析係数表!G22</f>
        <v>0.1948261924009701</v>
      </c>
      <c r="K19" s="78">
        <f t="shared" si="2"/>
        <v>1.8221371414049812E-4</v>
      </c>
      <c r="L19" s="79"/>
      <c r="M19" s="80"/>
      <c r="N19" s="81">
        <f>分析係数表!H22</f>
        <v>4.0565482830659394E-5</v>
      </c>
      <c r="O19" s="82">
        <f t="shared" si="3"/>
        <v>4.2928470511609284E-4</v>
      </c>
      <c r="P19" s="76">
        <f>分析係数表!C22</f>
        <v>7.3540561031084195E-2</v>
      </c>
      <c r="Q19" s="82">
        <f t="shared" si="4"/>
        <v>3.1569838056301007E-5</v>
      </c>
      <c r="R19" s="83">
        <v>4.0836283973796905E-4</v>
      </c>
      <c r="S19" s="84">
        <f t="shared" si="5"/>
        <v>1.343625762525505E-3</v>
      </c>
      <c r="T19" s="85">
        <f>分析係数表!F22</f>
        <v>0.41269199676637025</v>
      </c>
      <c r="U19" s="86">
        <f t="shared" si="6"/>
        <v>5.5450359884338745E-4</v>
      </c>
      <c r="V19" s="87">
        <f>分析係数表!D22</f>
        <v>1.4955537590945837E-2</v>
      </c>
      <c r="W19" s="167">
        <f t="shared" si="7"/>
        <v>0</v>
      </c>
      <c r="X19" s="76">
        <f>分析係数表!E22</f>
        <v>1.3742926434923201E-2</v>
      </c>
      <c r="Y19" s="166">
        <f t="shared" si="8"/>
        <v>0</v>
      </c>
    </row>
    <row r="20" spans="1:25" x14ac:dyDescent="0.2">
      <c r="A20" s="6" t="s">
        <v>8</v>
      </c>
      <c r="B20" s="5" t="s">
        <v>269</v>
      </c>
      <c r="C20" s="90"/>
      <c r="D20" s="76">
        <f>投入係数表!C20</f>
        <v>0</v>
      </c>
      <c r="E20" s="77">
        <f t="shared" si="9"/>
        <v>0</v>
      </c>
      <c r="F20" s="76">
        <f>分析係数表!C23</f>
        <v>0</v>
      </c>
      <c r="G20" s="77">
        <f t="shared" si="0"/>
        <v>0</v>
      </c>
      <c r="H20" s="77">
        <v>0</v>
      </c>
      <c r="I20" s="77">
        <f t="shared" si="1"/>
        <v>0</v>
      </c>
      <c r="J20" s="76">
        <f>分析係数表!G23</f>
        <v>0.21560920830993824</v>
      </c>
      <c r="K20" s="78">
        <f t="shared" si="2"/>
        <v>0</v>
      </c>
      <c r="L20" s="79"/>
      <c r="M20" s="80"/>
      <c r="N20" s="81">
        <f>分析係数表!H23</f>
        <v>2.0282741415329697E-5</v>
      </c>
      <c r="O20" s="82">
        <f t="shared" si="3"/>
        <v>2.1464235255804642E-4</v>
      </c>
      <c r="P20" s="76">
        <f>分析係数表!C23</f>
        <v>0</v>
      </c>
      <c r="Q20" s="82">
        <f t="shared" si="4"/>
        <v>0</v>
      </c>
      <c r="R20" s="83">
        <v>0</v>
      </c>
      <c r="S20" s="84">
        <f t="shared" si="5"/>
        <v>0</v>
      </c>
      <c r="T20" s="85">
        <f>分析係数表!F23</f>
        <v>0.4407636159460977</v>
      </c>
      <c r="U20" s="86">
        <f t="shared" si="6"/>
        <v>0</v>
      </c>
      <c r="V20" s="87">
        <f>分析係数表!D23</f>
        <v>7.046603032004492E-2</v>
      </c>
      <c r="W20" s="167">
        <f t="shared" si="7"/>
        <v>0</v>
      </c>
      <c r="X20" s="76">
        <f>分析係数表!E23</f>
        <v>6.9904548006737788E-2</v>
      </c>
      <c r="Y20" s="166">
        <f t="shared" si="8"/>
        <v>0</v>
      </c>
    </row>
    <row r="21" spans="1:25" x14ac:dyDescent="0.2">
      <c r="A21" s="6" t="s">
        <v>9</v>
      </c>
      <c r="B21" s="5" t="s">
        <v>270</v>
      </c>
      <c r="C21" s="90"/>
      <c r="D21" s="76">
        <f>投入係数表!C21</f>
        <v>4.8042277203939464E-4</v>
      </c>
      <c r="E21" s="77">
        <f t="shared" si="9"/>
        <v>4.8042277203939464E-2</v>
      </c>
      <c r="F21" s="76">
        <f>分析係数表!C24</f>
        <v>9.8081023454157812E-2</v>
      </c>
      <c r="G21" s="77">
        <f t="shared" si="0"/>
        <v>4.7120357172307373E-3</v>
      </c>
      <c r="H21" s="77">
        <v>6.2128333240052376E-3</v>
      </c>
      <c r="I21" s="77">
        <f t="shared" si="1"/>
        <v>6.2128333240052376E-3</v>
      </c>
      <c r="J21" s="76">
        <f>分析係数表!G24</f>
        <v>0.21052631578947367</v>
      </c>
      <c r="K21" s="78">
        <f t="shared" si="2"/>
        <v>1.307964910316892E-3</v>
      </c>
      <c r="L21" s="79"/>
      <c r="M21" s="80"/>
      <c r="N21" s="81">
        <f>分析係数表!H24</f>
        <v>4.0565482830659392E-4</v>
      </c>
      <c r="O21" s="82">
        <f t="shared" si="3"/>
        <v>4.2928470511609286E-3</v>
      </c>
      <c r="P21" s="76">
        <f>分析係数表!C24</f>
        <v>9.8081023454157812E-2</v>
      </c>
      <c r="Q21" s="82">
        <f t="shared" si="4"/>
        <v>4.2104683231002722E-4</v>
      </c>
      <c r="R21" s="83">
        <v>1.481595463591324E-3</v>
      </c>
      <c r="S21" s="84">
        <f t="shared" si="5"/>
        <v>7.6944287875965614E-3</v>
      </c>
      <c r="T21" s="85">
        <f>分析係数表!F24</f>
        <v>0.39473684210526316</v>
      </c>
      <c r="U21" s="86">
        <f t="shared" si="6"/>
        <v>3.0372745214196951E-3</v>
      </c>
      <c r="V21" s="87">
        <f>分析係数表!D24</f>
        <v>4.6052631578947366E-2</v>
      </c>
      <c r="W21" s="167">
        <f t="shared" si="7"/>
        <v>0</v>
      </c>
      <c r="X21" s="76">
        <f>分析係数表!E24</f>
        <v>4.6052631578947366E-2</v>
      </c>
      <c r="Y21" s="166">
        <f t="shared" si="8"/>
        <v>0</v>
      </c>
    </row>
    <row r="22" spans="1:25" x14ac:dyDescent="0.2">
      <c r="A22" s="6" t="s">
        <v>10</v>
      </c>
      <c r="B22" s="5" t="s">
        <v>271</v>
      </c>
      <c r="C22" s="90"/>
      <c r="D22" s="76">
        <f>投入係数表!C22</f>
        <v>0</v>
      </c>
      <c r="E22" s="77">
        <f t="shared" si="9"/>
        <v>0</v>
      </c>
      <c r="F22" s="76">
        <f>分析係数表!C25</f>
        <v>1.7970049916805286E-2</v>
      </c>
      <c r="G22" s="77">
        <f t="shared" si="0"/>
        <v>0</v>
      </c>
      <c r="H22" s="77">
        <v>3.6963411776018304E-4</v>
      </c>
      <c r="I22" s="77">
        <f t="shared" si="1"/>
        <v>3.6963411776018304E-4</v>
      </c>
      <c r="J22" s="76">
        <f>分析係数表!G25</f>
        <v>0.19552238805970149</v>
      </c>
      <c r="K22" s="78">
        <f t="shared" si="2"/>
        <v>7.2271745412811906E-5</v>
      </c>
      <c r="L22" s="79"/>
      <c r="M22" s="80"/>
      <c r="N22" s="81">
        <f>分析係数表!H25</f>
        <v>5.4763401821390182E-4</v>
      </c>
      <c r="O22" s="82">
        <f t="shared" si="3"/>
        <v>5.7953435190672533E-3</v>
      </c>
      <c r="P22" s="76">
        <f>分析係数表!C25</f>
        <v>1.7970049916805286E-2</v>
      </c>
      <c r="Q22" s="82">
        <f t="shared" si="4"/>
        <v>1.0414261232267255E-4</v>
      </c>
      <c r="R22" s="83">
        <v>7.1607659050693941E-4</v>
      </c>
      <c r="S22" s="84">
        <f t="shared" si="5"/>
        <v>1.0857107082671224E-3</v>
      </c>
      <c r="T22" s="85">
        <f>分析係数表!F25</f>
        <v>0.34776119402985073</v>
      </c>
      <c r="U22" s="86">
        <f t="shared" si="6"/>
        <v>3.7756805227796939E-4</v>
      </c>
      <c r="V22" s="87">
        <f>分析係数表!D25</f>
        <v>4.6268656716417909E-2</v>
      </c>
      <c r="W22" s="167">
        <f t="shared" si="7"/>
        <v>0</v>
      </c>
      <c r="X22" s="76">
        <f>分析係数表!E25</f>
        <v>3.5820895522388062E-2</v>
      </c>
      <c r="Y22" s="166">
        <f t="shared" si="8"/>
        <v>0</v>
      </c>
    </row>
    <row r="23" spans="1:25" x14ac:dyDescent="0.2">
      <c r="A23" s="6" t="s">
        <v>11</v>
      </c>
      <c r="B23" s="5" t="s">
        <v>35</v>
      </c>
      <c r="C23" s="90"/>
      <c r="D23" s="76">
        <f>投入係数表!C23</f>
        <v>0</v>
      </c>
      <c r="E23" s="77">
        <f t="shared" si="9"/>
        <v>0</v>
      </c>
      <c r="F23" s="76">
        <f>分析係数表!C26</f>
        <v>0.78646748681898071</v>
      </c>
      <c r="G23" s="77">
        <f t="shared" si="0"/>
        <v>0</v>
      </c>
      <c r="H23" s="77">
        <v>9.8078600312184547E-3</v>
      </c>
      <c r="I23" s="77">
        <f t="shared" si="1"/>
        <v>9.8078600312184547E-3</v>
      </c>
      <c r="J23" s="76">
        <f>分析係数表!G26</f>
        <v>0.1963978281022381</v>
      </c>
      <c r="K23" s="78">
        <f t="shared" si="2"/>
        <v>1.9262424084620538E-3</v>
      </c>
      <c r="L23" s="79"/>
      <c r="M23" s="80"/>
      <c r="N23" s="81">
        <f>分析係数表!H26</f>
        <v>1.1845120986552542E-2</v>
      </c>
      <c r="O23" s="82">
        <f t="shared" si="3"/>
        <v>0.1253511338938991</v>
      </c>
      <c r="P23" s="76">
        <f>分析係数表!C26</f>
        <v>0.78646748681898071</v>
      </c>
      <c r="Q23" s="82">
        <f t="shared" si="4"/>
        <v>9.8584591243444375E-2</v>
      </c>
      <c r="R23" s="83">
        <v>0.11236994323110172</v>
      </c>
      <c r="S23" s="84">
        <f t="shared" si="5"/>
        <v>0.12217780326232018</v>
      </c>
      <c r="T23" s="85">
        <f>分析係数表!F26</f>
        <v>0.33492252681764006</v>
      </c>
      <c r="U23" s="86">
        <f t="shared" si="6"/>
        <v>4.0920098589644779E-2</v>
      </c>
      <c r="V23" s="87">
        <f>分析係数表!D26</f>
        <v>2.0262216924910609E-2</v>
      </c>
      <c r="W23" s="167">
        <f t="shared" si="7"/>
        <v>0</v>
      </c>
      <c r="X23" s="76">
        <f>分析係数表!E26</f>
        <v>2.2447357965832339E-2</v>
      </c>
      <c r="Y23" s="166">
        <f t="shared" si="8"/>
        <v>0</v>
      </c>
    </row>
    <row r="24" spans="1:25" x14ac:dyDescent="0.2">
      <c r="A24" s="6" t="s">
        <v>12</v>
      </c>
      <c r="B24" s="5" t="s">
        <v>366</v>
      </c>
      <c r="C24" s="90"/>
      <c r="D24" s="76">
        <f>投入係数表!C24</f>
        <v>0</v>
      </c>
      <c r="E24" s="77">
        <f t="shared" si="9"/>
        <v>0</v>
      </c>
      <c r="F24" s="76">
        <f>分析係数表!C27</f>
        <v>0.30036101083032496</v>
      </c>
      <c r="G24" s="77">
        <f t="shared" si="0"/>
        <v>0</v>
      </c>
      <c r="H24" s="77">
        <v>1.0264238782217347E-3</v>
      </c>
      <c r="I24" s="77">
        <f t="shared" si="1"/>
        <v>1.0264238782217347E-3</v>
      </c>
      <c r="J24" s="76">
        <f>分析係数表!G27</f>
        <v>0.17003676470588236</v>
      </c>
      <c r="K24" s="78">
        <f t="shared" si="2"/>
        <v>1.7452979546968837E-4</v>
      </c>
      <c r="L24" s="79"/>
      <c r="M24" s="80"/>
      <c r="N24" s="81">
        <f>分析係数表!H27</f>
        <v>1.1256921485507981E-2</v>
      </c>
      <c r="O24" s="82">
        <f t="shared" si="3"/>
        <v>0.11912650566971575</v>
      </c>
      <c r="P24" s="76">
        <f>分析係数表!C27</f>
        <v>0.30036101083032496</v>
      </c>
      <c r="Q24" s="82">
        <f t="shared" si="4"/>
        <v>3.5780957659640261E-2</v>
      </c>
      <c r="R24" s="83">
        <v>3.6366903397920439E-2</v>
      </c>
      <c r="S24" s="84">
        <f t="shared" si="5"/>
        <v>3.7393327276142176E-2</v>
      </c>
      <c r="T24" s="85">
        <f>分析係数表!F27</f>
        <v>0.32077205882352944</v>
      </c>
      <c r="U24" s="86">
        <f t="shared" si="6"/>
        <v>1.1994734576630165E-2</v>
      </c>
      <c r="V24" s="87">
        <f>分析係数表!D27</f>
        <v>0</v>
      </c>
      <c r="W24" s="167">
        <f t="shared" si="7"/>
        <v>0</v>
      </c>
      <c r="X24" s="76">
        <f>分析係数表!E27</f>
        <v>0</v>
      </c>
      <c r="Y24" s="166">
        <f t="shared" si="8"/>
        <v>0</v>
      </c>
    </row>
    <row r="25" spans="1:25" x14ac:dyDescent="0.2">
      <c r="A25" s="6" t="s">
        <v>13</v>
      </c>
      <c r="B25" s="5" t="s">
        <v>191</v>
      </c>
      <c r="C25" s="90"/>
      <c r="D25" s="76">
        <f>投入係数表!C25</f>
        <v>0</v>
      </c>
      <c r="E25" s="77">
        <f t="shared" si="9"/>
        <v>0</v>
      </c>
      <c r="F25" s="76">
        <f>分析係数表!C28</f>
        <v>0.10035725885027602</v>
      </c>
      <c r="G25" s="77">
        <f t="shared" si="0"/>
        <v>0</v>
      </c>
      <c r="H25" s="77">
        <v>5.3833650051046261E-3</v>
      </c>
      <c r="I25" s="77">
        <f t="shared" si="1"/>
        <v>5.3833650051046261E-3</v>
      </c>
      <c r="J25" s="76">
        <f>分析係数表!G28</f>
        <v>0.12476459510357815</v>
      </c>
      <c r="K25" s="78">
        <f t="shared" si="2"/>
        <v>6.7165335515665065E-4</v>
      </c>
      <c r="L25" s="79"/>
      <c r="M25" s="80"/>
      <c r="N25" s="81">
        <f>分析係数表!H28</f>
        <v>2.1134616554773542E-2</v>
      </c>
      <c r="O25" s="82">
        <f t="shared" si="3"/>
        <v>0.22365733136548435</v>
      </c>
      <c r="P25" s="76">
        <f>分析係数表!C28</f>
        <v>0.10035725885027602</v>
      </c>
      <c r="Q25" s="82">
        <f t="shared" si="4"/>
        <v>2.2445636697607872E-2</v>
      </c>
      <c r="R25" s="83">
        <v>2.476939584001326E-2</v>
      </c>
      <c r="S25" s="84">
        <f t="shared" si="5"/>
        <v>3.0152760845117886E-2</v>
      </c>
      <c r="T25" s="85">
        <f>分析係数表!F28</f>
        <v>0.21374764595103579</v>
      </c>
      <c r="U25" s="86">
        <f t="shared" si="6"/>
        <v>6.4450816495685128E-3</v>
      </c>
      <c r="V25" s="87">
        <f>分析係数表!D28</f>
        <v>3.5310734463276837E-2</v>
      </c>
      <c r="W25" s="167">
        <f t="shared" si="7"/>
        <v>0</v>
      </c>
      <c r="X25" s="76">
        <f>分析係数表!E28</f>
        <v>3.7664783427495289E-2</v>
      </c>
      <c r="Y25" s="166">
        <f t="shared" si="8"/>
        <v>0</v>
      </c>
    </row>
    <row r="26" spans="1:25" x14ac:dyDescent="0.2">
      <c r="A26" s="6" t="s">
        <v>14</v>
      </c>
      <c r="B26" s="5" t="s">
        <v>50</v>
      </c>
      <c r="C26" s="90"/>
      <c r="D26" s="76">
        <f>投入係数表!C26</f>
        <v>1.2010569300984868E-3</v>
      </c>
      <c r="E26" s="77">
        <f t="shared" si="9"/>
        <v>0.12010569300984868</v>
      </c>
      <c r="F26" s="76">
        <f>分析係数表!C29</f>
        <v>0.36404243439419315</v>
      </c>
      <c r="G26" s="77">
        <f t="shared" si="0"/>
        <v>4.3723568867906938E-2</v>
      </c>
      <c r="H26" s="77">
        <v>7.5367882449987336E-2</v>
      </c>
      <c r="I26" s="77">
        <f t="shared" si="1"/>
        <v>7.5367882449987336E-2</v>
      </c>
      <c r="J26" s="76">
        <f>分析係数表!G29</f>
        <v>0.26159695817490497</v>
      </c>
      <c r="K26" s="78">
        <f t="shared" si="2"/>
        <v>1.9716008793000492E-2</v>
      </c>
      <c r="L26" s="79"/>
      <c r="M26" s="80"/>
      <c r="N26" s="81">
        <f>分析係数表!H29</f>
        <v>1.0060239742003528E-2</v>
      </c>
      <c r="O26" s="82">
        <f t="shared" si="3"/>
        <v>0.10646260686879101</v>
      </c>
      <c r="P26" s="76">
        <f>分析係数表!C29</f>
        <v>0.36404243439419315</v>
      </c>
      <c r="Q26" s="82">
        <f t="shared" si="4"/>
        <v>3.8756906576466632E-2</v>
      </c>
      <c r="R26" s="83">
        <v>5.1961861654435074E-2</v>
      </c>
      <c r="S26" s="84">
        <f t="shared" si="5"/>
        <v>0.12732974410442241</v>
      </c>
      <c r="T26" s="85">
        <f>分析係数表!F29</f>
        <v>0.47034220532319393</v>
      </c>
      <c r="U26" s="86">
        <f t="shared" si="6"/>
        <v>5.9888552645311989E-2</v>
      </c>
      <c r="V26" s="87">
        <f>分析係数表!D29</f>
        <v>0.1285171102661597</v>
      </c>
      <c r="W26" s="167">
        <f t="shared" si="7"/>
        <v>0</v>
      </c>
      <c r="X26" s="76">
        <f>分析係数表!E29</f>
        <v>0.10532319391634981</v>
      </c>
      <c r="Y26" s="166">
        <f t="shared" si="8"/>
        <v>0</v>
      </c>
    </row>
    <row r="27" spans="1:25" x14ac:dyDescent="0.2">
      <c r="A27" s="6" t="s">
        <v>15</v>
      </c>
      <c r="B27" s="5" t="s">
        <v>36</v>
      </c>
      <c r="C27" s="90"/>
      <c r="D27" s="76">
        <f>投入係数表!C27</f>
        <v>2.6423252462166708E-3</v>
      </c>
      <c r="E27" s="77">
        <f t="shared" si="9"/>
        <v>0.26423252462166708</v>
      </c>
      <c r="F27" s="76">
        <f>分析係数表!C30</f>
        <v>1</v>
      </c>
      <c r="G27" s="77">
        <f t="shared" si="0"/>
        <v>0.26423252462166708</v>
      </c>
      <c r="H27" s="77">
        <v>0.32087352829344101</v>
      </c>
      <c r="I27" s="77">
        <f t="shared" si="1"/>
        <v>0.32087352829344101</v>
      </c>
      <c r="J27" s="76">
        <f>分析係数表!G30</f>
        <v>0.34476121737038373</v>
      </c>
      <c r="K27" s="78">
        <f t="shared" si="2"/>
        <v>0.110624748236377</v>
      </c>
      <c r="L27" s="79"/>
      <c r="M27" s="80"/>
      <c r="N27" s="81">
        <f>分析係数表!H30</f>
        <v>0</v>
      </c>
      <c r="O27" s="82">
        <f t="shared" si="3"/>
        <v>0</v>
      </c>
      <c r="P27" s="76">
        <f>分析係数表!C30</f>
        <v>1</v>
      </c>
      <c r="Q27" s="82">
        <f t="shared" si="4"/>
        <v>0</v>
      </c>
      <c r="R27" s="83">
        <v>2.2008277599950707E-2</v>
      </c>
      <c r="S27" s="84">
        <f t="shared" si="5"/>
        <v>0.34288180589339173</v>
      </c>
      <c r="T27" s="85">
        <f>分析係数表!F30</f>
        <v>0.44087573679778658</v>
      </c>
      <c r="U27" s="86">
        <f t="shared" si="6"/>
        <v>0.15116826880780471</v>
      </c>
      <c r="V27" s="87">
        <f>分析係数表!D30</f>
        <v>0.13545049921809216</v>
      </c>
      <c r="W27" s="167">
        <f t="shared" si="7"/>
        <v>0</v>
      </c>
      <c r="X27" s="76">
        <f>分析係数表!E30</f>
        <v>8.8415734391916273E-2</v>
      </c>
      <c r="Y27" s="166">
        <f t="shared" si="8"/>
        <v>0</v>
      </c>
    </row>
    <row r="28" spans="1:25" x14ac:dyDescent="0.2">
      <c r="A28" s="6" t="s">
        <v>16</v>
      </c>
      <c r="B28" s="5" t="s">
        <v>192</v>
      </c>
      <c r="C28" s="90"/>
      <c r="D28" s="76">
        <f>投入係数表!C28</f>
        <v>9.6084554407878942E-3</v>
      </c>
      <c r="E28" s="77">
        <f t="shared" si="9"/>
        <v>0.96084554407878942</v>
      </c>
      <c r="F28" s="76">
        <f>分析係数表!C31</f>
        <v>4.5149153453372781E-2</v>
      </c>
      <c r="G28" s="77">
        <f t="shared" si="0"/>
        <v>4.3381362914602727E-2</v>
      </c>
      <c r="H28" s="77">
        <v>5.5319438415544597E-2</v>
      </c>
      <c r="I28" s="77">
        <f t="shared" si="1"/>
        <v>5.5319438415544597E-2</v>
      </c>
      <c r="J28" s="76">
        <f>分析係数表!G31</f>
        <v>7.1005917159763315E-2</v>
      </c>
      <c r="K28" s="78">
        <f t="shared" si="2"/>
        <v>3.9280074614587877E-3</v>
      </c>
      <c r="L28" s="79"/>
      <c r="M28" s="80"/>
      <c r="N28" s="81">
        <f>分析係数表!H31</f>
        <v>2.4521834371133602E-2</v>
      </c>
      <c r="O28" s="82">
        <f t="shared" si="3"/>
        <v>0.25950260424267813</v>
      </c>
      <c r="P28" s="76">
        <f>分析係数表!C31</f>
        <v>4.5149153453372781E-2</v>
      </c>
      <c r="Q28" s="82">
        <f t="shared" si="4"/>
        <v>1.1716322900502542E-2</v>
      </c>
      <c r="R28" s="83">
        <v>1.5121100919518543E-2</v>
      </c>
      <c r="S28" s="84">
        <f t="shared" si="5"/>
        <v>7.044053933506314E-2</v>
      </c>
      <c r="T28" s="85">
        <f>分析係数表!F31</f>
        <v>0.34319526627218933</v>
      </c>
      <c r="U28" s="86">
        <f t="shared" si="6"/>
        <v>2.4174859653453621E-2</v>
      </c>
      <c r="V28" s="87">
        <f>分析係数表!D31</f>
        <v>1.7751479289940829E-2</v>
      </c>
      <c r="W28" s="167">
        <f t="shared" si="7"/>
        <v>0</v>
      </c>
      <c r="X28" s="76">
        <f>分析係数表!E31</f>
        <v>1.7751479289940829E-2</v>
      </c>
      <c r="Y28" s="166">
        <f t="shared" si="8"/>
        <v>0</v>
      </c>
    </row>
    <row r="29" spans="1:25" x14ac:dyDescent="0.2">
      <c r="A29" s="6" t="s">
        <v>17</v>
      </c>
      <c r="B29" s="5" t="s">
        <v>272</v>
      </c>
      <c r="C29" s="90"/>
      <c r="D29" s="76">
        <f>投入係数表!C29</f>
        <v>4.8042277203939464E-4</v>
      </c>
      <c r="E29" s="77">
        <f t="shared" si="9"/>
        <v>4.8042277203939464E-2</v>
      </c>
      <c r="F29" s="76">
        <f>分析係数表!C32</f>
        <v>0.82390745501285345</v>
      </c>
      <c r="G29" s="77">
        <f t="shared" si="0"/>
        <v>3.958239034411979E-2</v>
      </c>
      <c r="H29" s="77">
        <v>6.2344842707061227E-2</v>
      </c>
      <c r="I29" s="77">
        <f t="shared" si="1"/>
        <v>6.2344842707061227E-2</v>
      </c>
      <c r="J29" s="76">
        <f>分析係数表!G32</f>
        <v>0.14108527131782947</v>
      </c>
      <c r="K29" s="78">
        <f t="shared" si="2"/>
        <v>8.7959390485931356E-3</v>
      </c>
      <c r="L29" s="79"/>
      <c r="M29" s="80"/>
      <c r="N29" s="81">
        <f>分析係数表!H32</f>
        <v>6.9772630468734158E-3</v>
      </c>
      <c r="O29" s="82">
        <f t="shared" si="3"/>
        <v>7.3836969279967968E-2</v>
      </c>
      <c r="P29" s="76">
        <f>分析係数表!C32</f>
        <v>0.82390745501285345</v>
      </c>
      <c r="Q29" s="82">
        <f t="shared" si="4"/>
        <v>6.0834829445320648E-2</v>
      </c>
      <c r="R29" s="83">
        <v>7.9560650777695849E-2</v>
      </c>
      <c r="S29" s="84">
        <f t="shared" si="5"/>
        <v>0.14190549348475706</v>
      </c>
      <c r="T29" s="85">
        <f>分析係数表!F32</f>
        <v>0.48372093023255813</v>
      </c>
      <c r="U29" s="86">
        <f t="shared" si="6"/>
        <v>6.8642657313556898E-2</v>
      </c>
      <c r="V29" s="87">
        <f>分析係数表!D32</f>
        <v>4.6511627906976744E-3</v>
      </c>
      <c r="W29" s="167">
        <f t="shared" si="7"/>
        <v>0</v>
      </c>
      <c r="X29" s="76">
        <f>分析係数表!E32</f>
        <v>6.2015503875968991E-3</v>
      </c>
      <c r="Y29" s="166">
        <f t="shared" si="8"/>
        <v>0</v>
      </c>
    </row>
    <row r="30" spans="1:25" x14ac:dyDescent="0.2">
      <c r="A30" s="6" t="s">
        <v>18</v>
      </c>
      <c r="B30" s="5" t="s">
        <v>273</v>
      </c>
      <c r="C30" s="90"/>
      <c r="D30" s="76">
        <f>投入係数表!C30</f>
        <v>4.8042277203939464E-4</v>
      </c>
      <c r="E30" s="77">
        <f t="shared" si="9"/>
        <v>4.8042277203939464E-2</v>
      </c>
      <c r="F30" s="76">
        <f>分析係数表!C33</f>
        <v>1</v>
      </c>
      <c r="G30" s="77">
        <f t="shared" si="0"/>
        <v>4.8042277203939464E-2</v>
      </c>
      <c r="H30" s="77">
        <v>7.6493602306693401E-2</v>
      </c>
      <c r="I30" s="77">
        <f t="shared" si="1"/>
        <v>7.6493602306693401E-2</v>
      </c>
      <c r="J30" s="76">
        <f>分析係数表!G33</f>
        <v>0.50819672131147542</v>
      </c>
      <c r="K30" s="78">
        <f t="shared" si="2"/>
        <v>3.8873797893565501E-2</v>
      </c>
      <c r="L30" s="79"/>
      <c r="M30" s="80"/>
      <c r="N30" s="81">
        <f>分析係数表!H33</f>
        <v>1.0141370707664847E-3</v>
      </c>
      <c r="O30" s="82">
        <f t="shared" si="3"/>
        <v>1.073211762790232E-2</v>
      </c>
      <c r="P30" s="76">
        <f>分析係数表!C33</f>
        <v>1</v>
      </c>
      <c r="Q30" s="82">
        <f t="shared" si="4"/>
        <v>1.073211762790232E-2</v>
      </c>
      <c r="R30" s="83">
        <v>3.770396372926705E-2</v>
      </c>
      <c r="S30" s="84">
        <f t="shared" si="5"/>
        <v>0.11419756603596046</v>
      </c>
      <c r="T30" s="85">
        <f>分析係数表!F33</f>
        <v>0.64606977721731818</v>
      </c>
      <c r="U30" s="86">
        <f t="shared" si="6"/>
        <v>7.3779596047612958E-2</v>
      </c>
      <c r="V30" s="87">
        <f>分析係数表!D33</f>
        <v>1.8495166036149643E-2</v>
      </c>
      <c r="W30" s="167">
        <f t="shared" si="7"/>
        <v>0</v>
      </c>
      <c r="X30" s="76">
        <f>分析係数表!E33</f>
        <v>1.7234131988230348E-2</v>
      </c>
      <c r="Y30" s="166">
        <f t="shared" si="8"/>
        <v>0</v>
      </c>
    </row>
    <row r="31" spans="1:25" x14ac:dyDescent="0.2">
      <c r="A31" s="6" t="s">
        <v>19</v>
      </c>
      <c r="B31" s="5" t="s">
        <v>274</v>
      </c>
      <c r="C31" s="90"/>
      <c r="D31" s="76">
        <f>投入係数表!C31</f>
        <v>7.2543838577948591E-2</v>
      </c>
      <c r="E31" s="77">
        <f t="shared" si="9"/>
        <v>7.2543838577948589</v>
      </c>
      <c r="F31" s="76">
        <f>分析係数表!C34</f>
        <v>0.25927379784102056</v>
      </c>
      <c r="G31" s="77">
        <f t="shared" si="0"/>
        <v>1.8808716538070671</v>
      </c>
      <c r="H31" s="77">
        <v>2.1720988339944318</v>
      </c>
      <c r="I31" s="77">
        <f t="shared" si="1"/>
        <v>2.1720988339944318</v>
      </c>
      <c r="J31" s="76">
        <f>分析係数表!G34</f>
        <v>0.42506142506142508</v>
      </c>
      <c r="K31" s="78">
        <f t="shared" si="2"/>
        <v>0.923275425751933</v>
      </c>
      <c r="L31" s="79"/>
      <c r="M31" s="80"/>
      <c r="N31" s="81">
        <f>分析係数表!H34</f>
        <v>0.17165284059793523</v>
      </c>
      <c r="O31" s="82">
        <f t="shared" si="3"/>
        <v>1.816518229698747</v>
      </c>
      <c r="P31" s="76">
        <f>分析係数表!C34</f>
        <v>0.25927379784102056</v>
      </c>
      <c r="Q31" s="82">
        <f t="shared" si="4"/>
        <v>0.47097558026144148</v>
      </c>
      <c r="R31" s="83">
        <v>0.50934174946606459</v>
      </c>
      <c r="S31" s="84">
        <f t="shared" si="5"/>
        <v>2.6814405834604962</v>
      </c>
      <c r="T31" s="85">
        <f>分析係数表!F34</f>
        <v>0.69978501228501233</v>
      </c>
      <c r="U31" s="86">
        <f t="shared" si="6"/>
        <v>1.8764319316384339</v>
      </c>
      <c r="V31" s="87">
        <f>分析係数表!D34</f>
        <v>0.29069410319410321</v>
      </c>
      <c r="W31" s="167">
        <f t="shared" si="7"/>
        <v>1</v>
      </c>
      <c r="X31" s="76">
        <f>分析係数表!E34</f>
        <v>0.18903562653562653</v>
      </c>
      <c r="Y31" s="166">
        <f t="shared" si="8"/>
        <v>1</v>
      </c>
    </row>
    <row r="32" spans="1:25" x14ac:dyDescent="0.2">
      <c r="A32" s="6" t="s">
        <v>20</v>
      </c>
      <c r="B32" s="5" t="s">
        <v>37</v>
      </c>
      <c r="C32" s="90"/>
      <c r="D32" s="76">
        <f>投入係数表!C32</f>
        <v>5.0444391064136439E-3</v>
      </c>
      <c r="E32" s="77">
        <f t="shared" si="9"/>
        <v>0.5044439106413644</v>
      </c>
      <c r="F32" s="76">
        <f>分析係数表!C35</f>
        <v>0.58271802035521847</v>
      </c>
      <c r="G32" s="77">
        <f t="shared" si="0"/>
        <v>0.2939485569891806</v>
      </c>
      <c r="H32" s="77">
        <v>0.41456246722003726</v>
      </c>
      <c r="I32" s="77">
        <f t="shared" si="1"/>
        <v>0.41456246722003726</v>
      </c>
      <c r="J32" s="76">
        <f>分析係数表!G35</f>
        <v>0.3146067415730337</v>
      </c>
      <c r="K32" s="78">
        <f t="shared" si="2"/>
        <v>0.1304241469905735</v>
      </c>
      <c r="L32" s="79"/>
      <c r="M32" s="80"/>
      <c r="N32" s="81">
        <f>分析係数表!H35</f>
        <v>6.4762793339147723E-2</v>
      </c>
      <c r="O32" s="82">
        <f t="shared" si="3"/>
        <v>0.68535303171784223</v>
      </c>
      <c r="P32" s="76">
        <f>分析係数表!C35</f>
        <v>0.58271802035521847</v>
      </c>
      <c r="Q32" s="82">
        <f t="shared" si="4"/>
        <v>0.39936756188706829</v>
      </c>
      <c r="R32" s="83">
        <v>0.47777263482245447</v>
      </c>
      <c r="S32" s="84">
        <f t="shared" si="5"/>
        <v>0.89233510204249167</v>
      </c>
      <c r="T32" s="85">
        <f>分析係数表!F35</f>
        <v>0.64558587479935792</v>
      </c>
      <c r="U32" s="86">
        <f t="shared" si="6"/>
        <v>0.57607893746627625</v>
      </c>
      <c r="V32" s="87">
        <f>分析係数表!D35</f>
        <v>5.2969502407704656E-2</v>
      </c>
      <c r="W32" s="167">
        <f t="shared" si="7"/>
        <v>0</v>
      </c>
      <c r="X32" s="76">
        <f>分析係数表!E35</f>
        <v>4.8475120385232745E-2</v>
      </c>
      <c r="Y32" s="166">
        <f t="shared" si="8"/>
        <v>0</v>
      </c>
    </row>
    <row r="33" spans="1:25" x14ac:dyDescent="0.2">
      <c r="A33" s="6" t="s">
        <v>21</v>
      </c>
      <c r="B33" s="5" t="s">
        <v>38</v>
      </c>
      <c r="C33" s="90"/>
      <c r="D33" s="76">
        <f>投入係数表!C33</f>
        <v>1.9216910881575786E-3</v>
      </c>
      <c r="E33" s="77">
        <f t="shared" si="9"/>
        <v>0.19216910881575786</v>
      </c>
      <c r="F33" s="76">
        <f>分析係数表!C36</f>
        <v>0.66070007955449483</v>
      </c>
      <c r="G33" s="77">
        <f t="shared" si="0"/>
        <v>0.12696614548248758</v>
      </c>
      <c r="H33" s="77">
        <v>0.21817394973722756</v>
      </c>
      <c r="I33" s="77">
        <f t="shared" si="1"/>
        <v>0.21817394973722756</v>
      </c>
      <c r="J33" s="76">
        <f>分析係数表!G36</f>
        <v>1.3413413413413414E-2</v>
      </c>
      <c r="K33" s="78">
        <f t="shared" si="2"/>
        <v>2.9264573838627119E-3</v>
      </c>
      <c r="L33" s="79"/>
      <c r="M33" s="80"/>
      <c r="N33" s="81">
        <f>分析係数表!H36</f>
        <v>0.12962700038537209</v>
      </c>
      <c r="O33" s="82">
        <f t="shared" si="3"/>
        <v>1.3717792751984745</v>
      </c>
      <c r="P33" s="76">
        <f>分析係数表!C36</f>
        <v>0.66070007955449483</v>
      </c>
      <c r="Q33" s="82">
        <f t="shared" si="4"/>
        <v>0.90633467625483943</v>
      </c>
      <c r="R33" s="83">
        <v>0.94747088315157468</v>
      </c>
      <c r="S33" s="84">
        <f t="shared" si="5"/>
        <v>1.1656448328888023</v>
      </c>
      <c r="T33" s="85">
        <f>分析係数表!F36</f>
        <v>0.89049049049049045</v>
      </c>
      <c r="U33" s="86">
        <f t="shared" si="6"/>
        <v>1.0379956389768552</v>
      </c>
      <c r="V33" s="87">
        <f>分析係数表!D36</f>
        <v>8.8088088088088094E-3</v>
      </c>
      <c r="W33" s="167">
        <f t="shared" si="7"/>
        <v>0</v>
      </c>
      <c r="X33" s="76">
        <f>分析係数表!E36</f>
        <v>2.002002002002002E-3</v>
      </c>
      <c r="Y33" s="166">
        <f t="shared" si="8"/>
        <v>0</v>
      </c>
    </row>
    <row r="34" spans="1:25" x14ac:dyDescent="0.2">
      <c r="A34" s="6" t="s">
        <v>22</v>
      </c>
      <c r="B34" s="5" t="s">
        <v>377</v>
      </c>
      <c r="C34" s="90"/>
      <c r="D34" s="76">
        <f>投入係数表!C34</f>
        <v>2.978621186644247E-2</v>
      </c>
      <c r="E34" s="77">
        <f t="shared" si="9"/>
        <v>2.9786211866442471</v>
      </c>
      <c r="F34" s="76">
        <f>分析係数表!C37</f>
        <v>0.61776513884242223</v>
      </c>
      <c r="G34" s="77">
        <f t="shared" si="0"/>
        <v>1.8400883309262639</v>
      </c>
      <c r="H34" s="77">
        <v>2.2402770429674055</v>
      </c>
      <c r="I34" s="77">
        <f t="shared" si="1"/>
        <v>2.2402770429674055</v>
      </c>
      <c r="J34" s="76">
        <f>分析係数表!G37</f>
        <v>0.47462053207116045</v>
      </c>
      <c r="K34" s="78">
        <f t="shared" si="2"/>
        <v>1.0632814821199961</v>
      </c>
      <c r="L34" s="79"/>
      <c r="M34" s="80"/>
      <c r="N34" s="81">
        <f>分析係数表!H37</f>
        <v>5.0585157089832258E-2</v>
      </c>
      <c r="O34" s="82">
        <f t="shared" si="3"/>
        <v>0.53531802727976774</v>
      </c>
      <c r="P34" s="76">
        <f>分析係数表!C37</f>
        <v>0.61776513884242223</v>
      </c>
      <c r="Q34" s="82">
        <f t="shared" si="4"/>
        <v>0.33070081544733732</v>
      </c>
      <c r="R34" s="83">
        <v>0.40144472356956323</v>
      </c>
      <c r="S34" s="84">
        <f t="shared" si="5"/>
        <v>2.6417217665369686</v>
      </c>
      <c r="T34" s="85">
        <f>分析係数表!F37</f>
        <v>0.71813285457809695</v>
      </c>
      <c r="U34" s="86">
        <f t="shared" si="6"/>
        <v>1.8971071932042862</v>
      </c>
      <c r="V34" s="87">
        <f>分析係数表!D37</f>
        <v>9.4662967194385508E-2</v>
      </c>
      <c r="W34" s="167">
        <f t="shared" si="7"/>
        <v>0</v>
      </c>
      <c r="X34" s="76">
        <f>分析係数表!E37</f>
        <v>8.6339154561775752E-2</v>
      </c>
      <c r="Y34" s="166">
        <f t="shared" si="8"/>
        <v>0</v>
      </c>
    </row>
    <row r="35" spans="1:25" x14ac:dyDescent="0.2">
      <c r="A35" s="6" t="s">
        <v>23</v>
      </c>
      <c r="B35" s="5" t="s">
        <v>193</v>
      </c>
      <c r="C35" s="90"/>
      <c r="D35" s="76">
        <f>投入係数表!C35</f>
        <v>3.1227480182560653E-3</v>
      </c>
      <c r="E35" s="77">
        <f t="shared" si="9"/>
        <v>0.31227480182560652</v>
      </c>
      <c r="F35" s="76">
        <f>分析係数表!C38</f>
        <v>2.0566981656475858E-2</v>
      </c>
      <c r="G35" s="77">
        <f t="shared" si="0"/>
        <v>6.4225501209268831E-3</v>
      </c>
      <c r="H35" s="77">
        <v>1.1561695143147803E-2</v>
      </c>
      <c r="I35" s="77">
        <f t="shared" si="1"/>
        <v>1.1561695143147803E-2</v>
      </c>
      <c r="J35" s="76">
        <f>分析係数表!G38</f>
        <v>0.31874999999999998</v>
      </c>
      <c r="K35" s="78">
        <f t="shared" si="2"/>
        <v>3.685290326878362E-3</v>
      </c>
      <c r="L35" s="79"/>
      <c r="M35" s="80"/>
      <c r="N35" s="81">
        <f>分析係数表!H38</f>
        <v>4.4398920958156701E-2</v>
      </c>
      <c r="O35" s="82">
        <f t="shared" si="3"/>
        <v>0.46985210974956354</v>
      </c>
      <c r="P35" s="76">
        <f>分析係数表!C38</f>
        <v>2.0566981656475858E-2</v>
      </c>
      <c r="Q35" s="82">
        <f t="shared" si="4"/>
        <v>9.6634397224757557E-3</v>
      </c>
      <c r="R35" s="83">
        <v>1.1930077393622163E-2</v>
      </c>
      <c r="S35" s="84">
        <f t="shared" si="5"/>
        <v>2.3491772536769966E-2</v>
      </c>
      <c r="T35" s="85">
        <f>分析係数表!F38</f>
        <v>0.52500000000000002</v>
      </c>
      <c r="U35" s="86">
        <f t="shared" si="6"/>
        <v>1.2333180581804232E-2</v>
      </c>
      <c r="V35" s="87">
        <f>分析係数表!D38</f>
        <v>0.28125</v>
      </c>
      <c r="W35" s="167">
        <f t="shared" si="7"/>
        <v>0</v>
      </c>
      <c r="X35" s="76">
        <f>分析係数表!E38</f>
        <v>0.31874999999999998</v>
      </c>
      <c r="Y35" s="166">
        <f t="shared" si="8"/>
        <v>0</v>
      </c>
    </row>
    <row r="36" spans="1:25" x14ac:dyDescent="0.2">
      <c r="A36" s="6" t="s">
        <v>24</v>
      </c>
      <c r="B36" s="5" t="s">
        <v>39</v>
      </c>
      <c r="C36" s="90"/>
      <c r="D36" s="76">
        <f>投入係数表!C36</f>
        <v>0</v>
      </c>
      <c r="E36" s="77">
        <f t="shared" si="9"/>
        <v>0</v>
      </c>
      <c r="F36" s="76">
        <f>分析係数表!C39</f>
        <v>1</v>
      </c>
      <c r="G36" s="77">
        <f t="shared" si="0"/>
        <v>0</v>
      </c>
      <c r="H36" s="77">
        <v>2.2313142499883056E-2</v>
      </c>
      <c r="I36" s="77">
        <f t="shared" si="1"/>
        <v>2.2313142499883056E-2</v>
      </c>
      <c r="J36" s="76">
        <f>分析係数表!G39</f>
        <v>0.35457429931253304</v>
      </c>
      <c r="K36" s="78">
        <f t="shared" si="2"/>
        <v>7.9116668673567363E-3</v>
      </c>
      <c r="L36" s="79"/>
      <c r="M36" s="80"/>
      <c r="N36" s="81">
        <f>分析係数表!H39</f>
        <v>4.0565482830659388E-3</v>
      </c>
      <c r="O36" s="82">
        <f t="shared" si="3"/>
        <v>4.2928470511609279E-2</v>
      </c>
      <c r="P36" s="76">
        <f>分析係数表!C39</f>
        <v>1</v>
      </c>
      <c r="Q36" s="82">
        <f t="shared" si="4"/>
        <v>4.2928470511609279E-2</v>
      </c>
      <c r="R36" s="83">
        <v>5.4544097245480455E-2</v>
      </c>
      <c r="S36" s="84">
        <f t="shared" si="5"/>
        <v>7.6857239745363515E-2</v>
      </c>
      <c r="T36" s="85">
        <f>分析係数表!F39</f>
        <v>0.70531464833421476</v>
      </c>
      <c r="U36" s="86">
        <f t="shared" si="6"/>
        <v>5.4208537022939499E-2</v>
      </c>
      <c r="V36" s="87">
        <f>分析係数表!D39</f>
        <v>5.4071919619249072E-2</v>
      </c>
      <c r="W36" s="167">
        <f t="shared" si="7"/>
        <v>0</v>
      </c>
      <c r="X36" s="76">
        <f>分析係数表!E39</f>
        <v>6.8482284505552618E-2</v>
      </c>
      <c r="Y36" s="166">
        <f t="shared" si="8"/>
        <v>0</v>
      </c>
    </row>
    <row r="37" spans="1:25" x14ac:dyDescent="0.2">
      <c r="A37" s="6" t="s">
        <v>25</v>
      </c>
      <c r="B37" s="5" t="s">
        <v>40</v>
      </c>
      <c r="C37" s="90"/>
      <c r="D37" s="76">
        <f>投入係数表!C37</f>
        <v>0</v>
      </c>
      <c r="E37" s="77">
        <f t="shared" si="9"/>
        <v>0</v>
      </c>
      <c r="F37" s="76">
        <f>分析係数表!C40</f>
        <v>0.98077433041633522</v>
      </c>
      <c r="G37" s="77">
        <f t="shared" si="0"/>
        <v>0</v>
      </c>
      <c r="H37" s="77">
        <v>3.2746658291433668E-3</v>
      </c>
      <c r="I37" s="77">
        <f t="shared" si="1"/>
        <v>3.2746658291433668E-3</v>
      </c>
      <c r="J37" s="76">
        <f>分析係数表!G40</f>
        <v>0.51043551695017497</v>
      </c>
      <c r="K37" s="78">
        <f t="shared" si="2"/>
        <v>1.6715057453378678E-3</v>
      </c>
      <c r="L37" s="79"/>
      <c r="M37" s="80"/>
      <c r="N37" s="81">
        <f>分析係数表!H40</f>
        <v>2.8781210068352839E-2</v>
      </c>
      <c r="O37" s="82">
        <f t="shared" si="3"/>
        <v>0.30457749827986785</v>
      </c>
      <c r="P37" s="76">
        <f>分析係数表!C40</f>
        <v>0.98077433041633522</v>
      </c>
      <c r="Q37" s="82">
        <f t="shared" si="4"/>
        <v>0.29872179193531989</v>
      </c>
      <c r="R37" s="83">
        <v>0.29959289233095238</v>
      </c>
      <c r="S37" s="84">
        <f t="shared" si="5"/>
        <v>0.30286755816009575</v>
      </c>
      <c r="T37" s="85">
        <f>分析係数表!F40</f>
        <v>0.70708167450838466</v>
      </c>
      <c r="U37" s="86">
        <f t="shared" si="6"/>
        <v>0.2141521001781061</v>
      </c>
      <c r="V37" s="87">
        <f>分析係数表!D40</f>
        <v>7.3350223187356733E-2</v>
      </c>
      <c r="W37" s="167">
        <f t="shared" si="7"/>
        <v>0</v>
      </c>
      <c r="X37" s="76">
        <f>分析係数表!E40</f>
        <v>4.4637471347569069E-2</v>
      </c>
      <c r="Y37" s="166">
        <f t="shared" si="8"/>
        <v>0</v>
      </c>
    </row>
    <row r="38" spans="1:25" x14ac:dyDescent="0.2">
      <c r="A38" s="6" t="s">
        <v>26</v>
      </c>
      <c r="B38" s="5" t="s">
        <v>276</v>
      </c>
      <c r="C38" s="90"/>
      <c r="D38" s="76">
        <f>投入係数表!C38</f>
        <v>4.8042277203939464E-4</v>
      </c>
      <c r="E38" s="77">
        <f t="shared" si="9"/>
        <v>4.8042277203939464E-2</v>
      </c>
      <c r="F38" s="76">
        <f>分析係数表!C41</f>
        <v>0.86627474829380358</v>
      </c>
      <c r="G38" s="77">
        <f t="shared" si="0"/>
        <v>4.1617811592303794E-2</v>
      </c>
      <c r="H38" s="77">
        <v>4.746057799133245E-2</v>
      </c>
      <c r="I38" s="77">
        <f t="shared" si="1"/>
        <v>4.746057799133245E-2</v>
      </c>
      <c r="J38" s="76">
        <f>分析係数表!G41</f>
        <v>0.44732977818996833</v>
      </c>
      <c r="K38" s="78">
        <f t="shared" si="2"/>
        <v>2.1230529825630437E-2</v>
      </c>
      <c r="L38" s="79"/>
      <c r="M38" s="80"/>
      <c r="N38" s="81">
        <f>分析係数表!H41</f>
        <v>6.251140904204612E-2</v>
      </c>
      <c r="O38" s="82">
        <f t="shared" si="3"/>
        <v>0.66152773058389902</v>
      </c>
      <c r="P38" s="76">
        <f>分析係数表!C41</f>
        <v>0.86627474829380358</v>
      </c>
      <c r="Q38" s="82">
        <f t="shared" si="4"/>
        <v>0.57306476830093822</v>
      </c>
      <c r="R38" s="83">
        <v>0.58386857780105073</v>
      </c>
      <c r="S38" s="84">
        <f t="shared" si="5"/>
        <v>0.63132915579238313</v>
      </c>
      <c r="T38" s="85">
        <f>分析係数表!F41</f>
        <v>0.55174279310611329</v>
      </c>
      <c r="U38" s="86">
        <f t="shared" si="6"/>
        <v>0.34833131178621402</v>
      </c>
      <c r="V38" s="87">
        <f>分析係数表!D41</f>
        <v>0.15209830744261535</v>
      </c>
      <c r="W38" s="167">
        <f t="shared" si="7"/>
        <v>0</v>
      </c>
      <c r="X38" s="76">
        <f>分析係数表!E41</f>
        <v>0.14676559239508463</v>
      </c>
      <c r="Y38" s="166">
        <f t="shared" si="8"/>
        <v>0</v>
      </c>
    </row>
    <row r="39" spans="1:25" x14ac:dyDescent="0.2">
      <c r="A39" s="6" t="s">
        <v>51</v>
      </c>
      <c r="B39" s="5" t="s">
        <v>367</v>
      </c>
      <c r="C39" s="90"/>
      <c r="D39" s="76">
        <f>投入係数表!C39</f>
        <v>0</v>
      </c>
      <c r="E39" s="77">
        <f>$C$5*D39</f>
        <v>0</v>
      </c>
      <c r="F39" s="76">
        <f>分析係数表!C42</f>
        <v>0.22259887005649714</v>
      </c>
      <c r="G39" s="77">
        <f>E39*F39</f>
        <v>0</v>
      </c>
      <c r="H39" s="77">
        <v>2.5633907825172004E-3</v>
      </c>
      <c r="I39" s="77">
        <f>C39+H39</f>
        <v>2.5633907825172004E-3</v>
      </c>
      <c r="J39" s="76">
        <f>分析係数表!G42</f>
        <v>0.47474747474747475</v>
      </c>
      <c r="K39" s="78">
        <f>I39*J39</f>
        <v>1.2169633007909941E-3</v>
      </c>
      <c r="L39" s="79"/>
      <c r="M39" s="80"/>
      <c r="N39" s="81">
        <f>分析係数表!H42</f>
        <v>1.5212056061497272E-2</v>
      </c>
      <c r="O39" s="82">
        <f t="shared" si="3"/>
        <v>0.16098176441853482</v>
      </c>
      <c r="P39" s="76">
        <f>分析係数表!C42</f>
        <v>0.22259887005649714</v>
      </c>
      <c r="Q39" s="82">
        <f>O39*P39</f>
        <v>3.5834358859267071E-2</v>
      </c>
      <c r="R39" s="83">
        <v>3.7223026975297967E-2</v>
      </c>
      <c r="S39" s="84">
        <f>I39+R39</f>
        <v>3.9786417757815169E-2</v>
      </c>
      <c r="T39" s="85">
        <f>分析係数表!F42</f>
        <v>0.5505050505050505</v>
      </c>
      <c r="U39" s="86">
        <f t="shared" si="6"/>
        <v>2.1902623917181077E-2</v>
      </c>
      <c r="V39" s="87">
        <f>分析係数表!D42</f>
        <v>1.2373737373737375</v>
      </c>
      <c r="W39" s="167">
        <f t="shared" si="7"/>
        <v>0</v>
      </c>
      <c r="X39" s="76">
        <f>分析係数表!E42</f>
        <v>0.93434343434343436</v>
      </c>
      <c r="Y39" s="166">
        <f t="shared" si="8"/>
        <v>0</v>
      </c>
    </row>
    <row r="40" spans="1:25" x14ac:dyDescent="0.2">
      <c r="A40" s="6" t="s">
        <v>194</v>
      </c>
      <c r="B40" s="5" t="s">
        <v>41</v>
      </c>
      <c r="C40" s="90"/>
      <c r="D40" s="76">
        <f>投入係数表!C40</f>
        <v>1.969733365361518E-2</v>
      </c>
      <c r="E40" s="77">
        <f>$C$5*D40</f>
        <v>1.9697333653615181</v>
      </c>
      <c r="F40" s="76">
        <f>分析係数表!C43</f>
        <v>0.64995386035066138</v>
      </c>
      <c r="G40" s="77">
        <f>E40*F40</f>
        <v>1.2802358046782185</v>
      </c>
      <c r="H40" s="77">
        <v>1.9329033477892299</v>
      </c>
      <c r="I40" s="77">
        <f>C40+H40</f>
        <v>1.9329033477892299</v>
      </c>
      <c r="J40" s="76">
        <f>分析係数表!G43</f>
        <v>0.42414674485039844</v>
      </c>
      <c r="K40" s="78">
        <f>I40*J40</f>
        <v>0.81983466307523944</v>
      </c>
      <c r="L40" s="79"/>
      <c r="M40" s="80"/>
      <c r="N40" s="81">
        <f>分析係数表!H43</f>
        <v>4.0565482830659395E-2</v>
      </c>
      <c r="O40" s="82">
        <f t="shared" si="3"/>
        <v>0.42928470511609285</v>
      </c>
      <c r="P40" s="76">
        <f>分析係数表!C43</f>
        <v>0.64995386035066138</v>
      </c>
      <c r="Q40" s="82">
        <f>O40*P40</f>
        <v>0.27901525127969984</v>
      </c>
      <c r="R40" s="83">
        <v>0.48019178920289368</v>
      </c>
      <c r="S40" s="84">
        <f>I40+R40</f>
        <v>2.4130951369921236</v>
      </c>
      <c r="T40" s="85">
        <f>分析係数表!F43</f>
        <v>0.67869493309276796</v>
      </c>
      <c r="U40" s="86">
        <f t="shared" si="6"/>
        <v>1.6377554425473531</v>
      </c>
      <c r="V40" s="87">
        <f>分析係数表!D43</f>
        <v>0.11832807096677192</v>
      </c>
      <c r="W40" s="167">
        <f t="shared" si="7"/>
        <v>0</v>
      </c>
      <c r="X40" s="76">
        <f>分析係数表!E43</f>
        <v>8.3446098331078036E-2</v>
      </c>
      <c r="Y40" s="166">
        <f t="shared" si="8"/>
        <v>0</v>
      </c>
    </row>
    <row r="41" spans="1:25" x14ac:dyDescent="0.2">
      <c r="A41" s="6" t="s">
        <v>340</v>
      </c>
      <c r="B41" s="5" t="s">
        <v>345</v>
      </c>
      <c r="C41" s="90"/>
      <c r="D41" s="76">
        <f>投入係数表!C41</f>
        <v>0</v>
      </c>
      <c r="E41" s="77">
        <f>$C$5*D41</f>
        <v>0</v>
      </c>
      <c r="F41" s="76">
        <f>分析係数表!C44</f>
        <v>0.42233270626175756</v>
      </c>
      <c r="G41" s="77">
        <f>E41*F41</f>
        <v>0</v>
      </c>
      <c r="H41" s="77">
        <v>2.8084909824579339E-3</v>
      </c>
      <c r="I41" s="77">
        <f>C41+H41</f>
        <v>2.8084909824579339E-3</v>
      </c>
      <c r="J41" s="76">
        <f>分析係数表!G44</f>
        <v>0.26381484852424913</v>
      </c>
      <c r="K41" s="78">
        <f>I41*J41</f>
        <v>7.4092162311885942E-4</v>
      </c>
      <c r="L41" s="79"/>
      <c r="M41" s="80"/>
      <c r="N41" s="81">
        <f>分析係数表!H44</f>
        <v>0.11630123927550047</v>
      </c>
      <c r="O41" s="82">
        <f t="shared" si="3"/>
        <v>1.2307592495678381</v>
      </c>
      <c r="P41" s="76">
        <f>分析係数表!C44</f>
        <v>0.42233270626175756</v>
      </c>
      <c r="Q41" s="82">
        <f>O41*P41</f>
        <v>0.51978988462667497</v>
      </c>
      <c r="R41" s="83">
        <v>0.52892430658634249</v>
      </c>
      <c r="S41" s="84">
        <f>I41+R41</f>
        <v>0.53173279756880043</v>
      </c>
      <c r="T41" s="85">
        <f>分析係数表!F44</f>
        <v>0.47978156286568718</v>
      </c>
      <c r="U41" s="86">
        <f t="shared" si="6"/>
        <v>0.25511559264450312</v>
      </c>
      <c r="V41" s="87">
        <f>分析係数表!D44</f>
        <v>0.17839032635548044</v>
      </c>
      <c r="W41" s="167">
        <f t="shared" si="7"/>
        <v>0</v>
      </c>
      <c r="X41" s="76">
        <f>分析係数表!E44</f>
        <v>0.10141724093095826</v>
      </c>
      <c r="Y41" s="166">
        <f t="shared" si="8"/>
        <v>0</v>
      </c>
    </row>
    <row r="42" spans="1:25" x14ac:dyDescent="0.2">
      <c r="A42" s="6" t="s">
        <v>341</v>
      </c>
      <c r="B42" s="5" t="s">
        <v>278</v>
      </c>
      <c r="C42" s="90"/>
      <c r="D42" s="76">
        <f>投入係数表!C42</f>
        <v>4.8042277203939464E-4</v>
      </c>
      <c r="E42" s="77">
        <f>$C$5*D42</f>
        <v>4.8042277203939464E-2</v>
      </c>
      <c r="F42" s="76">
        <f>分析係数表!C45</f>
        <v>1</v>
      </c>
      <c r="G42" s="77">
        <f>E42*F42</f>
        <v>4.8042277203939464E-2</v>
      </c>
      <c r="H42" s="77">
        <v>6.092432400241786E-2</v>
      </c>
      <c r="I42" s="77">
        <f>C42+H42</f>
        <v>6.092432400241786E-2</v>
      </c>
      <c r="J42" s="76">
        <f>分析係数表!G45</f>
        <v>0</v>
      </c>
      <c r="K42" s="78">
        <f>I42*J42</f>
        <v>0</v>
      </c>
      <c r="L42" s="79"/>
      <c r="M42" s="80"/>
      <c r="N42" s="81">
        <f>分析係数表!H45</f>
        <v>0</v>
      </c>
      <c r="O42" s="82">
        <f t="shared" si="3"/>
        <v>0</v>
      </c>
      <c r="P42" s="76">
        <f>分析係数表!C45</f>
        <v>1</v>
      </c>
      <c r="Q42" s="82">
        <f>O42*P42</f>
        <v>0</v>
      </c>
      <c r="R42" s="83">
        <v>3.9107706821915047E-3</v>
      </c>
      <c r="S42" s="84">
        <f>I42+R42</f>
        <v>6.4835094684609365E-2</v>
      </c>
      <c r="T42" s="85">
        <f>分析係数表!F45</f>
        <v>0</v>
      </c>
      <c r="U42" s="86">
        <f t="shared" si="6"/>
        <v>0</v>
      </c>
      <c r="V42" s="87">
        <f>分析係数表!D45</f>
        <v>0</v>
      </c>
      <c r="W42" s="167">
        <f t="shared" si="7"/>
        <v>0</v>
      </c>
      <c r="X42" s="76">
        <f>分析係数表!E45</f>
        <v>0</v>
      </c>
      <c r="Y42" s="166">
        <f t="shared" si="8"/>
        <v>0</v>
      </c>
    </row>
    <row r="43" spans="1:25" x14ac:dyDescent="0.2">
      <c r="A43" s="6" t="s">
        <v>342</v>
      </c>
      <c r="B43" s="5" t="s">
        <v>279</v>
      </c>
      <c r="C43" s="90"/>
      <c r="D43" s="76">
        <f>投入係数表!C43</f>
        <v>4.0835935623348548E-3</v>
      </c>
      <c r="E43" s="77">
        <f>$C$5*D43</f>
        <v>0.40835935623348546</v>
      </c>
      <c r="F43" s="76">
        <f>分析係数表!C46</f>
        <v>0.21794871794871795</v>
      </c>
      <c r="G43" s="77">
        <f>E43*F43</f>
        <v>8.9001398153451955E-2</v>
      </c>
      <c r="H43" s="77">
        <v>0.11797753505685295</v>
      </c>
      <c r="I43" s="77">
        <f>C43+H43</f>
        <v>0.11797753505685295</v>
      </c>
      <c r="J43" s="76">
        <f>分析係数表!G46</f>
        <v>8.6956521739130436E-3</v>
      </c>
      <c r="K43" s="78">
        <f>I43*J43</f>
        <v>1.0258916091900256E-3</v>
      </c>
      <c r="L43" s="79"/>
      <c r="M43" s="80"/>
      <c r="N43" s="81">
        <f>分析係数表!H46</f>
        <v>2.3669959231689755E-2</v>
      </c>
      <c r="O43" s="82">
        <f t="shared" si="3"/>
        <v>0.25048762543524017</v>
      </c>
      <c r="P43" s="76">
        <f>分析係数表!C46</f>
        <v>0.21794871794871795</v>
      </c>
      <c r="Q43" s="82">
        <f>O43*P43</f>
        <v>5.4593456825629265E-2</v>
      </c>
      <c r="R43" s="83">
        <v>6.1415957443456758E-2</v>
      </c>
      <c r="S43" s="84">
        <f>I43+R43</f>
        <v>0.1793934925003097</v>
      </c>
      <c r="T43" s="85">
        <f>分析係数表!F46</f>
        <v>0.31521739130434784</v>
      </c>
      <c r="U43" s="86">
        <f t="shared" si="6"/>
        <v>5.6547948722923715E-2</v>
      </c>
      <c r="V43" s="87">
        <f>分析係数表!D46</f>
        <v>4.3478260869565218E-3</v>
      </c>
      <c r="W43" s="167">
        <f t="shared" si="7"/>
        <v>0</v>
      </c>
      <c r="X43" s="76">
        <f>分析係数表!E46</f>
        <v>8.6956521739130436E-3</v>
      </c>
      <c r="Y43" s="166">
        <f t="shared" si="8"/>
        <v>0</v>
      </c>
    </row>
    <row r="44" spans="1:25" x14ac:dyDescent="0.2">
      <c r="A44" s="192">
        <v>40</v>
      </c>
      <c r="B44" s="14" t="s">
        <v>150</v>
      </c>
      <c r="C44" s="197">
        <f>SUM(C5:C43)</f>
        <v>100</v>
      </c>
      <c r="D44" s="92">
        <f>投入係数表!C44</f>
        <v>0.5435983665625751</v>
      </c>
      <c r="E44" s="91">
        <f>SUM(E5:E43)</f>
        <v>54.359836656257514</v>
      </c>
      <c r="F44" s="92">
        <f>分析係数表!C47</f>
        <v>0.47569546306807309</v>
      </c>
      <c r="G44" s="91">
        <f>SUM(G5:G43)</f>
        <v>18.075177343007599</v>
      </c>
      <c r="H44" s="91">
        <f>SUM(H5:H43)</f>
        <v>21.632076492582812</v>
      </c>
      <c r="I44" s="91">
        <f>SUM(I5:I43)</f>
        <v>121.63207649258278</v>
      </c>
      <c r="J44" s="92">
        <f>分析係数表!G47</f>
        <v>0.28144255164914822</v>
      </c>
      <c r="K44" s="93">
        <f>SUM(K5:K43)</f>
        <v>16.878009422917643</v>
      </c>
      <c r="L44" s="94">
        <f>最終需要_まとめ!$L$33</f>
        <v>0.627</v>
      </c>
      <c r="M44" s="91">
        <f>K44*L44</f>
        <v>10.582511908169362</v>
      </c>
      <c r="N44" s="95">
        <f>分析係数表!H47</f>
        <v>1</v>
      </c>
      <c r="O44" s="96">
        <f>SUM(O5:O43)</f>
        <v>10.582511908169362</v>
      </c>
      <c r="P44" s="92">
        <f>分析係数表!C47</f>
        <v>0.47569546306807309</v>
      </c>
      <c r="Q44" s="96">
        <f>SUM(Q5:Q43)</f>
        <v>4.4312192945903064</v>
      </c>
      <c r="R44" s="91">
        <f>SUM(R5:R43)</f>
        <v>5.0852270883848663</v>
      </c>
      <c r="S44" s="97">
        <f>SUM(S5:S43)</f>
        <v>126.71730358096774</v>
      </c>
      <c r="T44" s="98">
        <f>分析係数表!F47</f>
        <v>0.50608191373686118</v>
      </c>
      <c r="U44" s="99">
        <f>SUM(U5:U43)</f>
        <v>59.862233211428297</v>
      </c>
      <c r="V44" s="100">
        <f>分析係数表!D47</f>
        <v>9.051105472997463E-2</v>
      </c>
      <c r="W44" s="164">
        <f>SUM(W5:W43)</f>
        <v>30</v>
      </c>
      <c r="X44" s="92">
        <f>分析係数表!E47</f>
        <v>7.0619789778905401E-2</v>
      </c>
      <c r="Y44" s="165">
        <f>SUM(Y5:Y43)</f>
        <v>20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46"/>
  <sheetViews>
    <sheetView showGridLines="0" workbookViewId="0">
      <pane xSplit="2" ySplit="4" topLeftCell="C11" activePane="bottomRight" state="frozen"/>
      <selection activeCell="A19" sqref="A19"/>
      <selection pane="topRight" activeCell="A19" sqref="A19"/>
      <selection pane="bottomLeft" activeCell="A19" sqref="A19"/>
      <selection pane="bottomRight" activeCell="K46" sqref="K46"/>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2015年養父市産業連関表</v>
      </c>
      <c r="H1" s="401"/>
      <c r="I1" s="401"/>
    </row>
    <row r="2" spans="1:25" x14ac:dyDescent="0.2">
      <c r="B2" s="3" t="s">
        <v>265</v>
      </c>
      <c r="S2" s="3" t="s">
        <v>152</v>
      </c>
      <c r="U2" s="64" t="s">
        <v>209</v>
      </c>
      <c r="W2" s="3" t="s">
        <v>130</v>
      </c>
      <c r="Y2" s="3" t="s">
        <v>153</v>
      </c>
    </row>
    <row r="3" spans="1:25" ht="44" x14ac:dyDescent="0.2">
      <c r="B3" s="65"/>
      <c r="C3" s="66" t="s">
        <v>227</v>
      </c>
      <c r="D3" s="66" t="s">
        <v>307</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投入係数表!D5</f>
        <v>2.554278416347382E-3</v>
      </c>
      <c r="E5" s="77">
        <f t="shared" ref="E5:E38" si="0">$C$6*D5</f>
        <v>0.2554278416347382</v>
      </c>
      <c r="F5" s="76">
        <f>分析係数表!C8</f>
        <v>0.71474473402356309</v>
      </c>
      <c r="G5" s="77">
        <f t="shared" ref="G5:G38" si="1">E5*F5</f>
        <v>0.18256570473143374</v>
      </c>
      <c r="H5" s="77">
        <f t="array" ref="H5:H43">MMULT(逆行列係数!C5:AO43,'2'!G5:G43)</f>
        <v>0.28180058751094977</v>
      </c>
      <c r="I5" s="77">
        <f t="shared" ref="I5:I38" si="2">C5+H5</f>
        <v>0.28180058751094977</v>
      </c>
      <c r="J5" s="76">
        <f>分析係数表!G8</f>
        <v>0.11986548162382897</v>
      </c>
      <c r="K5" s="78">
        <f t="shared" ref="K5:K38" si="3">I5*J5</f>
        <v>3.3778163143877958E-2</v>
      </c>
      <c r="L5" s="79" t="s">
        <v>181</v>
      </c>
      <c r="M5" s="80" t="s">
        <v>181</v>
      </c>
      <c r="N5" s="81">
        <f>分析係数表!H8</f>
        <v>1.2980954505811005E-2</v>
      </c>
      <c r="O5" s="82">
        <f t="shared" ref="O5:O43" si="4">$M$44*N5</f>
        <v>0.25692103272899147</v>
      </c>
      <c r="P5" s="76">
        <f>分析係数表!C8</f>
        <v>0.71474473402356309</v>
      </c>
      <c r="Q5" s="82">
        <f t="shared" ref="Q5:Q38" si="5">O5*P5</f>
        <v>0.18363295520294215</v>
      </c>
      <c r="R5" s="83">
        <f t="array" ref="R5:R43">MMULT(逆行列係数!C5:AO43,'2'!Q5:Q43)</f>
        <v>0.24969770343594219</v>
      </c>
      <c r="S5" s="84">
        <f t="shared" ref="S5:S38" si="6">I5+R5</f>
        <v>0.53149829094689194</v>
      </c>
      <c r="T5" s="85">
        <f>分析係数表!F8</f>
        <v>0.45231803987509006</v>
      </c>
      <c r="U5" s="86">
        <f t="shared" ref="U5:U43" si="7">S5*T5</f>
        <v>0.24040626515805849</v>
      </c>
      <c r="V5" s="87">
        <f>分析係数表!D8</f>
        <v>0.25822723997117464</v>
      </c>
      <c r="W5" s="167">
        <f t="shared" ref="W5:W43" si="8">ROUND(S5*V5,0)</f>
        <v>0</v>
      </c>
      <c r="X5" s="76">
        <f>分析係数表!E8</f>
        <v>0.17343262070622148</v>
      </c>
      <c r="Y5" s="166">
        <f t="shared" ref="Y5:Y43" si="9">ROUND(S5*X5,0)</f>
        <v>0</v>
      </c>
    </row>
    <row r="6" spans="1:25" x14ac:dyDescent="0.2">
      <c r="A6" s="6" t="s">
        <v>219</v>
      </c>
      <c r="B6" s="5" t="s">
        <v>265</v>
      </c>
      <c r="C6" s="75">
        <f>最終需要_まとめ!$C$7</f>
        <v>100</v>
      </c>
      <c r="D6" s="76">
        <f>投入係数表!D6</f>
        <v>0.13409961685823754</v>
      </c>
      <c r="E6" s="77">
        <f t="shared" si="0"/>
        <v>13.409961685823754</v>
      </c>
      <c r="F6" s="76">
        <f>分析係数表!C9</f>
        <v>1</v>
      </c>
      <c r="G6" s="77">
        <f t="shared" si="1"/>
        <v>13.409961685823754</v>
      </c>
      <c r="H6" s="77">
        <v>15.512097385149135</v>
      </c>
      <c r="I6" s="77">
        <f t="shared" si="2"/>
        <v>115.51209738514913</v>
      </c>
      <c r="J6" s="76">
        <f>分析係数表!G9</f>
        <v>0.24776500638569604</v>
      </c>
      <c r="K6" s="78">
        <f t="shared" si="3"/>
        <v>28.619855546256616</v>
      </c>
      <c r="L6" s="79"/>
      <c r="M6" s="80"/>
      <c r="N6" s="81">
        <f>分析係数表!H9</f>
        <v>6.6933046670587999E-4</v>
      </c>
      <c r="O6" s="82">
        <f t="shared" si="4"/>
        <v>1.3247490750088622E-2</v>
      </c>
      <c r="P6" s="76">
        <f>分析係数表!C9</f>
        <v>1</v>
      </c>
      <c r="Q6" s="82">
        <f t="shared" si="5"/>
        <v>1.3247490750088622E-2</v>
      </c>
      <c r="R6" s="83">
        <v>1.8524232442787752E-2</v>
      </c>
      <c r="S6" s="84">
        <f t="shared" si="6"/>
        <v>115.53062161759192</v>
      </c>
      <c r="T6" s="85">
        <f>分析係数表!F9</f>
        <v>0.67688378033205621</v>
      </c>
      <c r="U6" s="86">
        <f t="shared" si="7"/>
        <v>78.200803904627989</v>
      </c>
      <c r="V6" s="87">
        <f>分析係数表!D9</f>
        <v>0.15836526181353769</v>
      </c>
      <c r="W6" s="167">
        <f t="shared" si="8"/>
        <v>18</v>
      </c>
      <c r="X6" s="76">
        <f>分析係数表!E9</f>
        <v>0.13537675606641125</v>
      </c>
      <c r="Y6" s="166">
        <f t="shared" si="9"/>
        <v>16</v>
      </c>
    </row>
    <row r="7" spans="1:25" x14ac:dyDescent="0.2">
      <c r="A7" s="6" t="s">
        <v>220</v>
      </c>
      <c r="B7" s="5" t="s">
        <v>266</v>
      </c>
      <c r="C7" s="90"/>
      <c r="D7" s="76">
        <f>投入係数表!D7</f>
        <v>0</v>
      </c>
      <c r="E7" s="77">
        <f t="shared" si="0"/>
        <v>0</v>
      </c>
      <c r="F7" s="76">
        <f>分析係数表!C10</f>
        <v>3.9393939393939426E-2</v>
      </c>
      <c r="G7" s="77">
        <f t="shared" si="1"/>
        <v>0</v>
      </c>
      <c r="H7" s="77">
        <v>4.0064651067805995E-4</v>
      </c>
      <c r="I7" s="77">
        <f t="shared" si="2"/>
        <v>4.0064651067805995E-4</v>
      </c>
      <c r="J7" s="76">
        <f>分析係数表!G10</f>
        <v>0.17647058823529413</v>
      </c>
      <c r="K7" s="78">
        <f t="shared" si="3"/>
        <v>7.0702325413775287E-5</v>
      </c>
      <c r="L7" s="79"/>
      <c r="M7" s="80"/>
      <c r="N7" s="81">
        <f>分析係数表!H10</f>
        <v>1.3183781919964303E-3</v>
      </c>
      <c r="O7" s="82">
        <f t="shared" si="4"/>
        <v>2.6093542386538198E-2</v>
      </c>
      <c r="P7" s="76">
        <f>分析係数表!C10</f>
        <v>3.9393939393939426E-2</v>
      </c>
      <c r="Q7" s="82">
        <f t="shared" si="5"/>
        <v>1.0279274273484753E-3</v>
      </c>
      <c r="R7" s="83">
        <v>1.4571745174569181E-3</v>
      </c>
      <c r="S7" s="84">
        <f t="shared" si="6"/>
        <v>1.857821028134978E-3</v>
      </c>
      <c r="T7" s="85">
        <f>分析係数表!F10</f>
        <v>0.58823529411764708</v>
      </c>
      <c r="U7" s="86">
        <f t="shared" si="7"/>
        <v>1.0928358989029283E-3</v>
      </c>
      <c r="V7" s="87">
        <f>分析係数表!D10</f>
        <v>0.11764705882352941</v>
      </c>
      <c r="W7" s="167">
        <f t="shared" si="8"/>
        <v>0</v>
      </c>
      <c r="X7" s="76">
        <f>分析係数表!E10</f>
        <v>0</v>
      </c>
      <c r="Y7" s="166">
        <f t="shared" si="9"/>
        <v>0</v>
      </c>
    </row>
    <row r="8" spans="1:25" x14ac:dyDescent="0.2">
      <c r="A8" s="6" t="s">
        <v>221</v>
      </c>
      <c r="B8" s="5" t="s">
        <v>27</v>
      </c>
      <c r="C8" s="90"/>
      <c r="D8" s="76">
        <f>投入係数表!D8</f>
        <v>0</v>
      </c>
      <c r="E8" s="77">
        <f t="shared" si="0"/>
        <v>0</v>
      </c>
      <c r="F8" s="76">
        <f>分析係数表!C11</f>
        <v>0.34065202927478377</v>
      </c>
      <c r="G8" s="77">
        <f t="shared" si="1"/>
        <v>0</v>
      </c>
      <c r="H8" s="77">
        <v>2.5256157973405503E-2</v>
      </c>
      <c r="I8" s="77">
        <f t="shared" si="2"/>
        <v>2.5256157973405503E-2</v>
      </c>
      <c r="J8" s="76">
        <f>分析係数表!G11</f>
        <v>0.33868808567603748</v>
      </c>
      <c r="K8" s="78">
        <f t="shared" si="3"/>
        <v>8.5539597955443004E-3</v>
      </c>
      <c r="L8" s="79"/>
      <c r="M8" s="80"/>
      <c r="N8" s="81">
        <f>分析係数表!H11</f>
        <v>-2.0282741415329697E-5</v>
      </c>
      <c r="O8" s="82">
        <f t="shared" si="4"/>
        <v>-4.014391136390492E-4</v>
      </c>
      <c r="P8" s="76">
        <f>分析係数表!C11</f>
        <v>0.34065202927478377</v>
      </c>
      <c r="Q8" s="82">
        <f t="shared" si="5"/>
        <v>-1.3675104869141264E-4</v>
      </c>
      <c r="R8" s="83">
        <v>9.66839220471849E-3</v>
      </c>
      <c r="S8" s="84">
        <f t="shared" si="6"/>
        <v>3.4924550178123993E-2</v>
      </c>
      <c r="T8" s="85">
        <f>分析係数表!F11</f>
        <v>0.55689424364123163</v>
      </c>
      <c r="U8" s="86">
        <f t="shared" si="7"/>
        <v>1.9449280955956601E-2</v>
      </c>
      <c r="V8" s="87">
        <f>分析係数表!D11</f>
        <v>4.2838018741633198E-2</v>
      </c>
      <c r="W8" s="167">
        <f t="shared" si="8"/>
        <v>0</v>
      </c>
      <c r="X8" s="76">
        <f>分析係数表!E11</f>
        <v>3.2128514056224897E-2</v>
      </c>
      <c r="Y8" s="166">
        <f t="shared" si="9"/>
        <v>0</v>
      </c>
    </row>
    <row r="9" spans="1:25" x14ac:dyDescent="0.2">
      <c r="A9" s="6" t="s">
        <v>222</v>
      </c>
      <c r="B9" s="5" t="s">
        <v>190</v>
      </c>
      <c r="C9" s="90"/>
      <c r="D9" s="76">
        <f>投入係数表!D9</f>
        <v>2.9374201787994891E-2</v>
      </c>
      <c r="E9" s="77">
        <f t="shared" si="0"/>
        <v>2.9374201787994889</v>
      </c>
      <c r="F9" s="76">
        <f>分析係数表!C12</f>
        <v>0.100342633382281</v>
      </c>
      <c r="G9" s="77">
        <f t="shared" si="1"/>
        <v>0.29474847609099142</v>
      </c>
      <c r="H9" s="77">
        <v>0.35087941294955155</v>
      </c>
      <c r="I9" s="77">
        <f t="shared" si="2"/>
        <v>0.35087941294955155</v>
      </c>
      <c r="J9" s="76">
        <f>分析係数表!G12</f>
        <v>0.13263417643429981</v>
      </c>
      <c r="K9" s="78">
        <f t="shared" si="3"/>
        <v>4.6538601964314363E-2</v>
      </c>
      <c r="L9" s="79"/>
      <c r="M9" s="80"/>
      <c r="N9" s="81">
        <f>分析係数表!H12</f>
        <v>9.8026489260288424E-2</v>
      </c>
      <c r="O9" s="82">
        <f t="shared" si="4"/>
        <v>1.9401552362175247</v>
      </c>
      <c r="P9" s="76">
        <f>分析係数表!C12</f>
        <v>0.100342633382281</v>
      </c>
      <c r="Q9" s="82">
        <f t="shared" si="5"/>
        <v>0.19468028557248787</v>
      </c>
      <c r="R9" s="83">
        <v>0.21601224171368016</v>
      </c>
      <c r="S9" s="84">
        <f t="shared" si="6"/>
        <v>0.56689165466323166</v>
      </c>
      <c r="T9" s="85">
        <f>分析係数表!F12</f>
        <v>0.36681061073411475</v>
      </c>
      <c r="U9" s="86">
        <f t="shared" si="7"/>
        <v>0.20794187406709289</v>
      </c>
      <c r="V9" s="87">
        <f>分析係数表!D12</f>
        <v>2.9364589759407773E-2</v>
      </c>
      <c r="W9" s="167">
        <f t="shared" si="8"/>
        <v>0</v>
      </c>
      <c r="X9" s="76">
        <f>分析係数表!E12</f>
        <v>2.8994447871684145E-2</v>
      </c>
      <c r="Y9" s="166">
        <f t="shared" si="9"/>
        <v>0</v>
      </c>
    </row>
    <row r="10" spans="1:25" x14ac:dyDescent="0.2">
      <c r="A10" s="6" t="s">
        <v>223</v>
      </c>
      <c r="B10" s="5" t="s">
        <v>28</v>
      </c>
      <c r="C10" s="90"/>
      <c r="D10" s="76">
        <f>投入係数表!D10</f>
        <v>2.554278416347382E-3</v>
      </c>
      <c r="E10" s="77">
        <f t="shared" si="0"/>
        <v>0.2554278416347382</v>
      </c>
      <c r="F10" s="76">
        <f>分析係数表!C13</f>
        <v>0</v>
      </c>
      <c r="G10" s="77">
        <f t="shared" si="1"/>
        <v>0</v>
      </c>
      <c r="H10" s="77">
        <v>0</v>
      </c>
      <c r="I10" s="77">
        <f t="shared" si="2"/>
        <v>0</v>
      </c>
      <c r="J10" s="76">
        <f>分析係数表!G13</f>
        <v>0.24545454545454545</v>
      </c>
      <c r="K10" s="78">
        <f t="shared" si="3"/>
        <v>0</v>
      </c>
      <c r="L10" s="79"/>
      <c r="M10" s="80"/>
      <c r="N10" s="81">
        <f>分析係数表!H13</f>
        <v>1.4563008336206721E-2</v>
      </c>
      <c r="O10" s="82">
        <f t="shared" si="4"/>
        <v>0.28823328359283729</v>
      </c>
      <c r="P10" s="76">
        <f>分析係数表!C13</f>
        <v>0</v>
      </c>
      <c r="Q10" s="82">
        <f t="shared" si="5"/>
        <v>0</v>
      </c>
      <c r="R10" s="83">
        <v>0</v>
      </c>
      <c r="S10" s="84">
        <f t="shared" si="6"/>
        <v>0</v>
      </c>
      <c r="T10" s="85">
        <f>分析係数表!F13</f>
        <v>0.38181818181818183</v>
      </c>
      <c r="U10" s="86">
        <f t="shared" si="7"/>
        <v>0</v>
      </c>
      <c r="V10" s="87">
        <f>分析係数表!D13</f>
        <v>0.28545454545454546</v>
      </c>
      <c r="W10" s="167">
        <f t="shared" si="8"/>
        <v>0</v>
      </c>
      <c r="X10" s="76">
        <f>分析係数表!E13</f>
        <v>0.23818181818181819</v>
      </c>
      <c r="Y10" s="166">
        <f t="shared" si="9"/>
        <v>0</v>
      </c>
    </row>
    <row r="11" spans="1:25" x14ac:dyDescent="0.2">
      <c r="A11" s="6" t="s">
        <v>224</v>
      </c>
      <c r="B11" s="5" t="s">
        <v>267</v>
      </c>
      <c r="C11" s="90"/>
      <c r="D11" s="76">
        <f>投入係数表!D11</f>
        <v>1.0217113665389528E-2</v>
      </c>
      <c r="E11" s="77">
        <f t="shared" si="0"/>
        <v>1.0217113665389528</v>
      </c>
      <c r="F11" s="76">
        <f>分析係数表!C14</f>
        <v>0.15141787051899414</v>
      </c>
      <c r="G11" s="77">
        <f t="shared" si="1"/>
        <v>0.15470535940637972</v>
      </c>
      <c r="H11" s="77">
        <v>0.20294172386643677</v>
      </c>
      <c r="I11" s="77">
        <f t="shared" si="2"/>
        <v>0.20294172386643677</v>
      </c>
      <c r="J11" s="76">
        <f>分析係数表!G14</f>
        <v>0.18116805721096543</v>
      </c>
      <c r="K11" s="78">
        <f t="shared" si="3"/>
        <v>3.6766557839926564E-2</v>
      </c>
      <c r="L11" s="79"/>
      <c r="M11" s="80"/>
      <c r="N11" s="81">
        <f>分析係数表!H14</f>
        <v>1.2372472263351114E-3</v>
      </c>
      <c r="O11" s="82">
        <f t="shared" si="4"/>
        <v>2.4487785931981997E-2</v>
      </c>
      <c r="P11" s="76">
        <f>分析係数表!C14</f>
        <v>0.15141787051899414</v>
      </c>
      <c r="Q11" s="82">
        <f t="shared" si="5"/>
        <v>3.7078883995456959E-3</v>
      </c>
      <c r="R11" s="83">
        <v>1.5136850849335928E-2</v>
      </c>
      <c r="S11" s="84">
        <f t="shared" si="6"/>
        <v>0.21807857471577269</v>
      </c>
      <c r="T11" s="85">
        <f>分析係数表!F14</f>
        <v>0.38617401668653156</v>
      </c>
      <c r="U11" s="86">
        <f t="shared" si="7"/>
        <v>8.4216279151263826E-2</v>
      </c>
      <c r="V11" s="87">
        <f>分析係数表!D14</f>
        <v>0.10846245530393325</v>
      </c>
      <c r="W11" s="167">
        <f t="shared" si="8"/>
        <v>0</v>
      </c>
      <c r="X11" s="76">
        <f>分析係数表!E14</f>
        <v>8.1048867699642438E-2</v>
      </c>
      <c r="Y11" s="166">
        <f t="shared" si="9"/>
        <v>0</v>
      </c>
    </row>
    <row r="12" spans="1:25" x14ac:dyDescent="0.2">
      <c r="A12" s="6" t="s">
        <v>225</v>
      </c>
      <c r="B12" s="5" t="s">
        <v>29</v>
      </c>
      <c r="C12" s="90"/>
      <c r="D12" s="76">
        <f>投入係数表!D12</f>
        <v>0</v>
      </c>
      <c r="E12" s="77">
        <f t="shared" si="0"/>
        <v>0</v>
      </c>
      <c r="F12" s="76">
        <f>分析係数表!C15</f>
        <v>0</v>
      </c>
      <c r="G12" s="77">
        <f t="shared" si="1"/>
        <v>0</v>
      </c>
      <c r="H12" s="77">
        <v>0</v>
      </c>
      <c r="I12" s="77">
        <f t="shared" si="2"/>
        <v>0</v>
      </c>
      <c r="J12" s="76">
        <f>分析係数表!G15</f>
        <v>9.5665424991534034E-2</v>
      </c>
      <c r="K12" s="78">
        <f t="shared" si="3"/>
        <v>0</v>
      </c>
      <c r="L12" s="79"/>
      <c r="M12" s="80"/>
      <c r="N12" s="81">
        <f>分析係数表!H15</f>
        <v>9.0663854126523738E-3</v>
      </c>
      <c r="O12" s="82">
        <f t="shared" si="4"/>
        <v>0.17944328379665497</v>
      </c>
      <c r="P12" s="76">
        <f>分析係数表!C15</f>
        <v>0</v>
      </c>
      <c r="Q12" s="82">
        <f t="shared" si="5"/>
        <v>0</v>
      </c>
      <c r="R12" s="83">
        <v>0</v>
      </c>
      <c r="S12" s="84">
        <f t="shared" si="6"/>
        <v>0</v>
      </c>
      <c r="T12" s="85">
        <f>分析係数表!F15</f>
        <v>0.30392820860142228</v>
      </c>
      <c r="U12" s="86">
        <f t="shared" si="7"/>
        <v>0</v>
      </c>
      <c r="V12" s="87">
        <f>分析係数表!D15</f>
        <v>1.7101252963088384E-2</v>
      </c>
      <c r="W12" s="167">
        <f t="shared" si="8"/>
        <v>0</v>
      </c>
      <c r="X12" s="76">
        <f>分析係数表!E15</f>
        <v>1.5577378936674569E-2</v>
      </c>
      <c r="Y12" s="166">
        <f t="shared" si="9"/>
        <v>0</v>
      </c>
    </row>
    <row r="13" spans="1:25" x14ac:dyDescent="0.2">
      <c r="A13" s="6" t="s">
        <v>226</v>
      </c>
      <c r="B13" s="5" t="s">
        <v>30</v>
      </c>
      <c r="C13" s="90"/>
      <c r="D13" s="76">
        <f>投入係数表!D13</f>
        <v>1.0217113665389528E-2</v>
      </c>
      <c r="E13" s="77">
        <f t="shared" si="0"/>
        <v>1.0217113665389528</v>
      </c>
      <c r="F13" s="76">
        <f>分析係数表!C16</f>
        <v>7.3463935886019627E-2</v>
      </c>
      <c r="G13" s="77">
        <f t="shared" si="1"/>
        <v>7.5058938325435129E-2</v>
      </c>
      <c r="H13" s="77">
        <v>9.7058723236682937E-2</v>
      </c>
      <c r="I13" s="77">
        <f t="shared" si="2"/>
        <v>9.7058723236682937E-2</v>
      </c>
      <c r="J13" s="76">
        <f>分析係数表!G16</f>
        <v>3.2967032967032968E-2</v>
      </c>
      <c r="K13" s="78">
        <f t="shared" si="3"/>
        <v>3.1997381286818553E-3</v>
      </c>
      <c r="L13" s="79"/>
      <c r="M13" s="80"/>
      <c r="N13" s="81">
        <f>分析係数表!H16</f>
        <v>1.7422874875768209E-2</v>
      </c>
      <c r="O13" s="82">
        <f t="shared" si="4"/>
        <v>0.34483619861594322</v>
      </c>
      <c r="P13" s="76">
        <f>分析係数表!C16</f>
        <v>7.3463935886019627E-2</v>
      </c>
      <c r="Q13" s="82">
        <f t="shared" si="5"/>
        <v>2.5333024386300383E-2</v>
      </c>
      <c r="R13" s="83">
        <v>2.9791381921006103E-2</v>
      </c>
      <c r="S13" s="84">
        <f t="shared" si="6"/>
        <v>0.12685010515768905</v>
      </c>
      <c r="T13" s="85">
        <f>分析係数表!F16</f>
        <v>0.28846153846153844</v>
      </c>
      <c r="U13" s="86">
        <f t="shared" si="7"/>
        <v>3.6591376487794917E-2</v>
      </c>
      <c r="V13" s="87">
        <f>分析係数表!D16</f>
        <v>8.241758241758242E-3</v>
      </c>
      <c r="W13" s="167">
        <f t="shared" si="8"/>
        <v>0</v>
      </c>
      <c r="X13" s="76">
        <f>分析係数表!E16</f>
        <v>8.241758241758242E-3</v>
      </c>
      <c r="Y13" s="166">
        <f t="shared" si="9"/>
        <v>0</v>
      </c>
    </row>
    <row r="14" spans="1:25" x14ac:dyDescent="0.2">
      <c r="A14" s="6" t="s">
        <v>2</v>
      </c>
      <c r="B14" s="5" t="s">
        <v>364</v>
      </c>
      <c r="C14" s="90"/>
      <c r="D14" s="76">
        <f>投入係数表!D14</f>
        <v>1.40485312899106E-2</v>
      </c>
      <c r="E14" s="77">
        <f t="shared" si="0"/>
        <v>1.40485312899106</v>
      </c>
      <c r="F14" s="76">
        <f>分析係数表!C17</f>
        <v>2.3129921259842479E-2</v>
      </c>
      <c r="G14" s="77">
        <f t="shared" si="1"/>
        <v>3.2494142255206547E-2</v>
      </c>
      <c r="H14" s="77">
        <v>3.9245316604480621E-2</v>
      </c>
      <c r="I14" s="77">
        <f t="shared" si="2"/>
        <v>3.9245316604480621E-2</v>
      </c>
      <c r="J14" s="76">
        <f>分析係数表!G17</f>
        <v>0.21126760563380281</v>
      </c>
      <c r="K14" s="78">
        <f t="shared" si="3"/>
        <v>8.2912640713691445E-3</v>
      </c>
      <c r="L14" s="79"/>
      <c r="M14" s="80"/>
      <c r="N14" s="81">
        <f>分析係数表!H17</f>
        <v>2.8801492809768167E-3</v>
      </c>
      <c r="O14" s="82">
        <f t="shared" si="4"/>
        <v>5.7004354136744977E-2</v>
      </c>
      <c r="P14" s="76">
        <f>分析係数表!C17</f>
        <v>2.3129921259842479E-2</v>
      </c>
      <c r="Q14" s="82">
        <f t="shared" si="5"/>
        <v>1.3185062226510871E-3</v>
      </c>
      <c r="R14" s="83">
        <v>2.7020130205057968E-3</v>
      </c>
      <c r="S14" s="84">
        <f t="shared" si="6"/>
        <v>4.1947329624986415E-2</v>
      </c>
      <c r="T14" s="85">
        <f>分析係数表!F17</f>
        <v>0.32746478873239437</v>
      </c>
      <c r="U14" s="86">
        <f t="shared" si="7"/>
        <v>1.3736273433534283E-2</v>
      </c>
      <c r="V14" s="87">
        <f>分析係数表!D17</f>
        <v>0.12676056338028169</v>
      </c>
      <c r="W14" s="167">
        <f t="shared" si="8"/>
        <v>0</v>
      </c>
      <c r="X14" s="76">
        <f>分析係数表!E17</f>
        <v>0.10563380281690141</v>
      </c>
      <c r="Y14" s="166">
        <f t="shared" si="9"/>
        <v>0</v>
      </c>
    </row>
    <row r="15" spans="1:25" x14ac:dyDescent="0.2">
      <c r="A15" s="6" t="s">
        <v>3</v>
      </c>
      <c r="B15" s="5" t="s">
        <v>31</v>
      </c>
      <c r="C15" s="90"/>
      <c r="D15" s="76">
        <f>投入係数表!D15</f>
        <v>0</v>
      </c>
      <c r="E15" s="77">
        <f t="shared" si="0"/>
        <v>0</v>
      </c>
      <c r="F15" s="76">
        <f>分析係数表!C18</f>
        <v>0.3230337078651685</v>
      </c>
      <c r="G15" s="77">
        <f t="shared" si="1"/>
        <v>0</v>
      </c>
      <c r="H15" s="77">
        <v>8.9832477183188729E-3</v>
      </c>
      <c r="I15" s="77">
        <f t="shared" si="2"/>
        <v>8.9832477183188729E-3</v>
      </c>
      <c r="J15" s="76">
        <f>分析係数表!G18</f>
        <v>0.21584440227703985</v>
      </c>
      <c r="K15" s="78">
        <f t="shared" si="3"/>
        <v>1.9389837342671191E-3</v>
      </c>
      <c r="L15" s="79"/>
      <c r="M15" s="80"/>
      <c r="N15" s="81">
        <f>分析係数表!H18</f>
        <v>4.66503052552583E-4</v>
      </c>
      <c r="O15" s="82">
        <f t="shared" si="4"/>
        <v>9.2330996136981303E-3</v>
      </c>
      <c r="P15" s="76">
        <f>分析係数表!C18</f>
        <v>0.3230337078651685</v>
      </c>
      <c r="Q15" s="82">
        <f t="shared" si="5"/>
        <v>2.9826024033013619E-3</v>
      </c>
      <c r="R15" s="83">
        <v>7.1287762958907579E-3</v>
      </c>
      <c r="S15" s="84">
        <f t="shared" si="6"/>
        <v>1.6112024014209629E-2</v>
      </c>
      <c r="T15" s="85">
        <f>分析係数表!F18</f>
        <v>0.45967741935483869</v>
      </c>
      <c r="U15" s="86">
        <f t="shared" si="7"/>
        <v>7.4063336194350711E-3</v>
      </c>
      <c r="V15" s="87">
        <f>分析係数表!D18</f>
        <v>4.8861480075901326E-2</v>
      </c>
      <c r="W15" s="167">
        <f t="shared" si="8"/>
        <v>0</v>
      </c>
      <c r="X15" s="76">
        <f>分析係数表!E18</f>
        <v>4.6489563567362426E-2</v>
      </c>
      <c r="Y15" s="166">
        <f t="shared" si="9"/>
        <v>0</v>
      </c>
    </row>
    <row r="16" spans="1:25" x14ac:dyDescent="0.2">
      <c r="A16" s="6" t="s">
        <v>4</v>
      </c>
      <c r="B16" s="5" t="s">
        <v>32</v>
      </c>
      <c r="C16" s="90"/>
      <c r="D16" s="76">
        <f>投入係数表!D16</f>
        <v>0</v>
      </c>
      <c r="E16" s="77">
        <f t="shared" si="0"/>
        <v>0</v>
      </c>
      <c r="F16" s="76">
        <f>分析係数表!C19</f>
        <v>0.12071832391087467</v>
      </c>
      <c r="G16" s="77">
        <f t="shared" si="1"/>
        <v>0</v>
      </c>
      <c r="H16" s="77">
        <v>1.9201664471984708E-3</v>
      </c>
      <c r="I16" s="77">
        <f t="shared" si="2"/>
        <v>1.9201664471984708E-3</v>
      </c>
      <c r="J16" s="76">
        <f>分析係数表!G19</f>
        <v>5.7680250783699059E-2</v>
      </c>
      <c r="K16" s="78">
        <f t="shared" si="3"/>
        <v>1.1075568222085223E-4</v>
      </c>
      <c r="L16" s="79"/>
      <c r="M16" s="80"/>
      <c r="N16" s="81">
        <f>分析係数表!H19</f>
        <v>-1.2169644849197817E-4</v>
      </c>
      <c r="O16" s="82">
        <f t="shared" si="4"/>
        <v>-2.408634681834295E-3</v>
      </c>
      <c r="P16" s="76">
        <f>分析係数表!C19</f>
        <v>0.12071832391087467</v>
      </c>
      <c r="Q16" s="82">
        <f t="shared" si="5"/>
        <v>-2.9076634170463895E-4</v>
      </c>
      <c r="R16" s="83">
        <v>1.8278661180307241E-3</v>
      </c>
      <c r="S16" s="84">
        <f t="shared" si="6"/>
        <v>3.7480325652291951E-3</v>
      </c>
      <c r="T16" s="85">
        <f>分析係数表!F19</f>
        <v>0.23887147335423198</v>
      </c>
      <c r="U16" s="86">
        <f t="shared" si="7"/>
        <v>8.9529806103593942E-4</v>
      </c>
      <c r="V16" s="87">
        <f>分析係数表!D19</f>
        <v>1.0658307210031349E-2</v>
      </c>
      <c r="W16" s="167">
        <f t="shared" si="8"/>
        <v>0</v>
      </c>
      <c r="X16" s="76">
        <f>分析係数表!E19</f>
        <v>1.128526645768025E-2</v>
      </c>
      <c r="Y16" s="166">
        <f t="shared" si="9"/>
        <v>0</v>
      </c>
    </row>
    <row r="17" spans="1:25" x14ac:dyDescent="0.2">
      <c r="A17" s="6" t="s">
        <v>5</v>
      </c>
      <c r="B17" s="5" t="s">
        <v>33</v>
      </c>
      <c r="C17" s="90"/>
      <c r="D17" s="76">
        <f>投入係数表!D17</f>
        <v>0</v>
      </c>
      <c r="E17" s="77">
        <f t="shared" si="0"/>
        <v>0</v>
      </c>
      <c r="F17" s="76">
        <f>分析係数表!C20</f>
        <v>0.31557475401967838</v>
      </c>
      <c r="G17" s="77">
        <f t="shared" si="1"/>
        <v>0</v>
      </c>
      <c r="H17" s="77">
        <v>4.1218326038428201E-3</v>
      </c>
      <c r="I17" s="77">
        <f t="shared" si="2"/>
        <v>4.1218326038428201E-3</v>
      </c>
      <c r="J17" s="76">
        <f>分析係数表!G20</f>
        <v>9.9984279201383433E-2</v>
      </c>
      <c r="K17" s="78">
        <f t="shared" si="3"/>
        <v>4.1211846188398581E-4</v>
      </c>
      <c r="L17" s="79"/>
      <c r="M17" s="80"/>
      <c r="N17" s="81">
        <f>分析係数表!H20</f>
        <v>5.8819950104456117E-4</v>
      </c>
      <c r="O17" s="82">
        <f t="shared" si="4"/>
        <v>1.1641734295532426E-2</v>
      </c>
      <c r="P17" s="76">
        <f>分析係数表!C20</f>
        <v>0.31557475401967838</v>
      </c>
      <c r="Q17" s="82">
        <f t="shared" si="5"/>
        <v>3.673837436675099E-3</v>
      </c>
      <c r="R17" s="83">
        <v>1.2656446840711653E-2</v>
      </c>
      <c r="S17" s="84">
        <f t="shared" si="6"/>
        <v>1.6778279444554473E-2</v>
      </c>
      <c r="T17" s="85">
        <f>分析係数表!F20</f>
        <v>0.22276371639679296</v>
      </c>
      <c r="U17" s="86">
        <f t="shared" si="7"/>
        <v>3.7375918838128738E-3</v>
      </c>
      <c r="V17" s="87">
        <f>分析係数表!D20</f>
        <v>9.4324791699418331E-4</v>
      </c>
      <c r="W17" s="167">
        <f t="shared" si="8"/>
        <v>0</v>
      </c>
      <c r="X17" s="76">
        <f>分析係数表!E20</f>
        <v>6.2883194466278891E-4</v>
      </c>
      <c r="Y17" s="166">
        <f t="shared" si="9"/>
        <v>0</v>
      </c>
    </row>
    <row r="18" spans="1:25" x14ac:dyDescent="0.2">
      <c r="A18" s="6" t="s">
        <v>6</v>
      </c>
      <c r="B18" s="5" t="s">
        <v>34</v>
      </c>
      <c r="C18" s="90"/>
      <c r="D18" s="76">
        <f>投入係数表!D18</f>
        <v>0</v>
      </c>
      <c r="E18" s="77">
        <f t="shared" si="0"/>
        <v>0</v>
      </c>
      <c r="F18" s="76">
        <f>分析係数表!C21</f>
        <v>0.13081936685288642</v>
      </c>
      <c r="G18" s="77">
        <f t="shared" si="1"/>
        <v>0</v>
      </c>
      <c r="H18" s="77">
        <v>6.926624053067979E-3</v>
      </c>
      <c r="I18" s="77">
        <f t="shared" si="2"/>
        <v>6.926624053067979E-3</v>
      </c>
      <c r="J18" s="76">
        <f>分析係数表!G21</f>
        <v>0.28416378885051802</v>
      </c>
      <c r="K18" s="78">
        <f t="shared" si="3"/>
        <v>1.9682957348629284E-3</v>
      </c>
      <c r="L18" s="79"/>
      <c r="M18" s="80"/>
      <c r="N18" s="81">
        <f>分析係数表!H21</f>
        <v>9.7357158793582536E-4</v>
      </c>
      <c r="O18" s="82">
        <f t="shared" si="4"/>
        <v>1.926907745467436E-2</v>
      </c>
      <c r="P18" s="76">
        <f>分析係数表!C21</f>
        <v>0.13081936685288642</v>
      </c>
      <c r="Q18" s="82">
        <f t="shared" si="5"/>
        <v>2.5207685124597279E-3</v>
      </c>
      <c r="R18" s="83">
        <v>6.0676177857763025E-3</v>
      </c>
      <c r="S18" s="84">
        <f t="shared" si="6"/>
        <v>1.2994241838844282E-2</v>
      </c>
      <c r="T18" s="85">
        <f>分析係数表!F21</f>
        <v>0.42476566354218054</v>
      </c>
      <c r="U18" s="86">
        <f t="shared" si="7"/>
        <v>5.5195077569042562E-3</v>
      </c>
      <c r="V18" s="87">
        <f>分析係数表!D21</f>
        <v>7.9921065614208184E-2</v>
      </c>
      <c r="W18" s="167">
        <f t="shared" si="8"/>
        <v>0</v>
      </c>
      <c r="X18" s="76">
        <f>分析係数表!E21</f>
        <v>6.6600888011840165E-2</v>
      </c>
      <c r="Y18" s="166">
        <f t="shared" si="9"/>
        <v>0</v>
      </c>
    </row>
    <row r="19" spans="1:25" x14ac:dyDescent="0.2">
      <c r="A19" s="6" t="s">
        <v>7</v>
      </c>
      <c r="B19" s="5" t="s">
        <v>268</v>
      </c>
      <c r="C19" s="90"/>
      <c r="D19" s="76">
        <f>投入係数表!D19</f>
        <v>0</v>
      </c>
      <c r="E19" s="77">
        <f t="shared" si="0"/>
        <v>0</v>
      </c>
      <c r="F19" s="76">
        <f>分析係数表!C22</f>
        <v>7.3540561031084195E-2</v>
      </c>
      <c r="G19" s="77">
        <f t="shared" si="1"/>
        <v>0</v>
      </c>
      <c r="H19" s="77">
        <v>8.9128499218083077E-4</v>
      </c>
      <c r="I19" s="77">
        <f t="shared" si="2"/>
        <v>8.9128499218083077E-4</v>
      </c>
      <c r="J19" s="76">
        <f>分析係数表!G22</f>
        <v>0.1948261924009701</v>
      </c>
      <c r="K19" s="78">
        <f t="shared" si="3"/>
        <v>1.7364566137071966E-4</v>
      </c>
      <c r="L19" s="79"/>
      <c r="M19" s="80"/>
      <c r="N19" s="81">
        <f>分析係数表!H22</f>
        <v>4.0565482830659394E-5</v>
      </c>
      <c r="O19" s="82">
        <f t="shared" si="4"/>
        <v>8.0287822727809839E-4</v>
      </c>
      <c r="P19" s="76">
        <f>分析係数表!C22</f>
        <v>7.3540561031084195E-2</v>
      </c>
      <c r="Q19" s="82">
        <f t="shared" si="5"/>
        <v>5.9044115273673683E-5</v>
      </c>
      <c r="R19" s="83">
        <v>7.6374869392657513E-4</v>
      </c>
      <c r="S19" s="84">
        <f t="shared" si="6"/>
        <v>1.6550336861074059E-3</v>
      </c>
      <c r="T19" s="85">
        <f>分析係数表!F22</f>
        <v>0.41269199676637025</v>
      </c>
      <c r="U19" s="86">
        <f t="shared" si="7"/>
        <v>6.8301915663527136E-4</v>
      </c>
      <c r="V19" s="87">
        <f>分析係数表!D22</f>
        <v>1.4955537590945837E-2</v>
      </c>
      <c r="W19" s="167">
        <f t="shared" si="8"/>
        <v>0</v>
      </c>
      <c r="X19" s="76">
        <f>分析係数表!E22</f>
        <v>1.3742926434923201E-2</v>
      </c>
      <c r="Y19" s="166">
        <f t="shared" si="9"/>
        <v>0</v>
      </c>
    </row>
    <row r="20" spans="1:25" x14ac:dyDescent="0.2">
      <c r="A20" s="6" t="s">
        <v>8</v>
      </c>
      <c r="B20" s="5" t="s">
        <v>269</v>
      </c>
      <c r="C20" s="90"/>
      <c r="D20" s="76">
        <f>投入係数表!D20</f>
        <v>0</v>
      </c>
      <c r="E20" s="77">
        <f t="shared" si="0"/>
        <v>0</v>
      </c>
      <c r="F20" s="76">
        <f>分析係数表!C23</f>
        <v>0</v>
      </c>
      <c r="G20" s="77">
        <f t="shared" si="1"/>
        <v>0</v>
      </c>
      <c r="H20" s="77">
        <v>0</v>
      </c>
      <c r="I20" s="77">
        <f t="shared" si="2"/>
        <v>0</v>
      </c>
      <c r="J20" s="76">
        <f>分析係数表!G23</f>
        <v>0.21560920830993824</v>
      </c>
      <c r="K20" s="78">
        <f t="shared" si="3"/>
        <v>0</v>
      </c>
      <c r="L20" s="79"/>
      <c r="M20" s="80"/>
      <c r="N20" s="81">
        <f>分析係数表!H23</f>
        <v>2.0282741415329697E-5</v>
      </c>
      <c r="O20" s="82">
        <f t="shared" si="4"/>
        <v>4.014391136390492E-4</v>
      </c>
      <c r="P20" s="76">
        <f>分析係数表!C23</f>
        <v>0</v>
      </c>
      <c r="Q20" s="82">
        <f t="shared" si="5"/>
        <v>0</v>
      </c>
      <c r="R20" s="83">
        <v>0</v>
      </c>
      <c r="S20" s="84">
        <f t="shared" si="6"/>
        <v>0</v>
      </c>
      <c r="T20" s="85">
        <f>分析係数表!F23</f>
        <v>0.4407636159460977</v>
      </c>
      <c r="U20" s="86">
        <f t="shared" si="7"/>
        <v>0</v>
      </c>
      <c r="V20" s="87">
        <f>分析係数表!D23</f>
        <v>7.046603032004492E-2</v>
      </c>
      <c r="W20" s="167">
        <f t="shared" si="8"/>
        <v>0</v>
      </c>
      <c r="X20" s="76">
        <f>分析係数表!E23</f>
        <v>6.9904548006737788E-2</v>
      </c>
      <c r="Y20" s="166">
        <f t="shared" si="9"/>
        <v>0</v>
      </c>
    </row>
    <row r="21" spans="1:25" x14ac:dyDescent="0.2">
      <c r="A21" s="6" t="s">
        <v>9</v>
      </c>
      <c r="B21" s="5" t="s">
        <v>270</v>
      </c>
      <c r="C21" s="90"/>
      <c r="D21" s="76">
        <f>投入係数表!D21</f>
        <v>0</v>
      </c>
      <c r="E21" s="77">
        <f t="shared" si="0"/>
        <v>0</v>
      </c>
      <c r="F21" s="76">
        <f>分析係数表!C24</f>
        <v>9.8081023454157812E-2</v>
      </c>
      <c r="G21" s="77">
        <f t="shared" si="1"/>
        <v>0</v>
      </c>
      <c r="H21" s="77">
        <v>8.7335628930196633E-4</v>
      </c>
      <c r="I21" s="77">
        <f t="shared" si="2"/>
        <v>8.7335628930196633E-4</v>
      </c>
      <c r="J21" s="76">
        <f>分析係数表!G24</f>
        <v>0.21052631578947367</v>
      </c>
      <c r="K21" s="78">
        <f t="shared" si="3"/>
        <v>1.8386448195830868E-4</v>
      </c>
      <c r="L21" s="79"/>
      <c r="M21" s="80"/>
      <c r="N21" s="81">
        <f>分析係数表!H24</f>
        <v>4.0565482830659392E-4</v>
      </c>
      <c r="O21" s="82">
        <f t="shared" si="4"/>
        <v>8.0287822727809835E-3</v>
      </c>
      <c r="P21" s="76">
        <f>分析係数表!C24</f>
        <v>9.8081023454157812E-2</v>
      </c>
      <c r="Q21" s="82">
        <f t="shared" si="5"/>
        <v>7.8747118240495809E-4</v>
      </c>
      <c r="R21" s="83">
        <v>2.7709832779385488E-3</v>
      </c>
      <c r="S21" s="84">
        <f t="shared" si="6"/>
        <v>3.6443395672405149E-3</v>
      </c>
      <c r="T21" s="85">
        <f>分析係数表!F24</f>
        <v>0.39473684210526316</v>
      </c>
      <c r="U21" s="86">
        <f t="shared" si="7"/>
        <v>1.4385550923317822E-3</v>
      </c>
      <c r="V21" s="87">
        <f>分析係数表!D24</f>
        <v>4.6052631578947366E-2</v>
      </c>
      <c r="W21" s="167">
        <f t="shared" si="8"/>
        <v>0</v>
      </c>
      <c r="X21" s="76">
        <f>分析係数表!E24</f>
        <v>4.6052631578947366E-2</v>
      </c>
      <c r="Y21" s="166">
        <f t="shared" si="9"/>
        <v>0</v>
      </c>
    </row>
    <row r="22" spans="1:25" x14ac:dyDescent="0.2">
      <c r="A22" s="6" t="s">
        <v>10</v>
      </c>
      <c r="B22" s="5" t="s">
        <v>271</v>
      </c>
      <c r="C22" s="90"/>
      <c r="D22" s="76">
        <f>投入係数表!D22</f>
        <v>0</v>
      </c>
      <c r="E22" s="77">
        <f t="shared" si="0"/>
        <v>0</v>
      </c>
      <c r="F22" s="76">
        <f>分析係数表!C25</f>
        <v>1.7970049916805286E-2</v>
      </c>
      <c r="G22" s="77">
        <f t="shared" si="1"/>
        <v>0</v>
      </c>
      <c r="H22" s="77">
        <v>4.8989356089902854E-4</v>
      </c>
      <c r="I22" s="77">
        <f t="shared" si="2"/>
        <v>4.8989356089902854E-4</v>
      </c>
      <c r="J22" s="76">
        <f>分析係数表!G25</f>
        <v>0.19552238805970149</v>
      </c>
      <c r="K22" s="78">
        <f t="shared" si="3"/>
        <v>9.5785158922048866E-5</v>
      </c>
      <c r="L22" s="79"/>
      <c r="M22" s="80"/>
      <c r="N22" s="81">
        <f>分析係数表!H25</f>
        <v>5.4763401821390182E-4</v>
      </c>
      <c r="O22" s="82">
        <f t="shared" si="4"/>
        <v>1.0838856068254328E-2</v>
      </c>
      <c r="P22" s="76">
        <f>分析係数表!C25</f>
        <v>1.7970049916805286E-2</v>
      </c>
      <c r="Q22" s="82">
        <f t="shared" si="5"/>
        <v>1.9477478458759817E-4</v>
      </c>
      <c r="R22" s="83">
        <v>1.3392564345521656E-3</v>
      </c>
      <c r="S22" s="84">
        <f t="shared" si="6"/>
        <v>1.8291499954511941E-3</v>
      </c>
      <c r="T22" s="85">
        <f>分析係数表!F25</f>
        <v>0.34776119402985073</v>
      </c>
      <c r="U22" s="86">
        <f t="shared" si="7"/>
        <v>6.3610738647780333E-4</v>
      </c>
      <c r="V22" s="87">
        <f>分析係数表!D25</f>
        <v>4.6268656716417909E-2</v>
      </c>
      <c r="W22" s="167">
        <f t="shared" si="8"/>
        <v>0</v>
      </c>
      <c r="X22" s="76">
        <f>分析係数表!E25</f>
        <v>3.5820895522388062E-2</v>
      </c>
      <c r="Y22" s="166">
        <f t="shared" si="9"/>
        <v>0</v>
      </c>
    </row>
    <row r="23" spans="1:25" x14ac:dyDescent="0.2">
      <c r="A23" s="6" t="s">
        <v>11</v>
      </c>
      <c r="B23" s="5" t="s">
        <v>35</v>
      </c>
      <c r="C23" s="90"/>
      <c r="D23" s="76">
        <f>投入係数表!D23</f>
        <v>0</v>
      </c>
      <c r="E23" s="77">
        <f t="shared" si="0"/>
        <v>0</v>
      </c>
      <c r="F23" s="76">
        <f>分析係数表!C26</f>
        <v>0.78646748681898071</v>
      </c>
      <c r="G23" s="77">
        <f t="shared" si="1"/>
        <v>0</v>
      </c>
      <c r="H23" s="77">
        <v>1.0128138624338883E-2</v>
      </c>
      <c r="I23" s="77">
        <f t="shared" si="2"/>
        <v>1.0128138624338883E-2</v>
      </c>
      <c r="J23" s="76">
        <f>分析係数表!G26</f>
        <v>0.1963978281022381</v>
      </c>
      <c r="K23" s="78">
        <f t="shared" si="3"/>
        <v>1.9891444285385462E-3</v>
      </c>
      <c r="L23" s="79"/>
      <c r="M23" s="80"/>
      <c r="N23" s="81">
        <f>分析係数表!H26</f>
        <v>1.1845120986552542E-2</v>
      </c>
      <c r="O23" s="82">
        <f t="shared" si="4"/>
        <v>0.2344404423652047</v>
      </c>
      <c r="P23" s="76">
        <f>分析係数表!C26</f>
        <v>0.78646748681898071</v>
      </c>
      <c r="Q23" s="82">
        <f t="shared" si="5"/>
        <v>0.18437978551569265</v>
      </c>
      <c r="R23" s="83">
        <v>0.21016211326776521</v>
      </c>
      <c r="S23" s="84">
        <f t="shared" si="6"/>
        <v>0.22029025189210411</v>
      </c>
      <c r="T23" s="85">
        <f>分析係数表!F26</f>
        <v>0.33492252681764006</v>
      </c>
      <c r="U23" s="86">
        <f t="shared" si="7"/>
        <v>7.378016779699792E-2</v>
      </c>
      <c r="V23" s="87">
        <f>分析係数表!D26</f>
        <v>2.0262216924910609E-2</v>
      </c>
      <c r="W23" s="167">
        <f t="shared" si="8"/>
        <v>0</v>
      </c>
      <c r="X23" s="76">
        <f>分析係数表!E26</f>
        <v>2.2447357965832339E-2</v>
      </c>
      <c r="Y23" s="166">
        <f t="shared" si="9"/>
        <v>0</v>
      </c>
    </row>
    <row r="24" spans="1:25" x14ac:dyDescent="0.2">
      <c r="A24" s="6" t="s">
        <v>12</v>
      </c>
      <c r="B24" s="5" t="s">
        <v>365</v>
      </c>
      <c r="C24" s="90"/>
      <c r="D24" s="76">
        <f>投入係数表!D24</f>
        <v>0</v>
      </c>
      <c r="E24" s="77">
        <f t="shared" si="0"/>
        <v>0</v>
      </c>
      <c r="F24" s="76">
        <f>分析係数表!C27</f>
        <v>0.30036101083032496</v>
      </c>
      <c r="G24" s="77">
        <f t="shared" si="1"/>
        <v>0</v>
      </c>
      <c r="H24" s="77">
        <v>9.5193200650917022E-4</v>
      </c>
      <c r="I24" s="77">
        <f t="shared" si="2"/>
        <v>9.5193200650917022E-4</v>
      </c>
      <c r="J24" s="76">
        <f>分析係数表!G27</f>
        <v>0.17003676470588236</v>
      </c>
      <c r="K24" s="78">
        <f t="shared" si="3"/>
        <v>1.6186343860679825E-4</v>
      </c>
      <c r="L24" s="79"/>
      <c r="M24" s="80"/>
      <c r="N24" s="81">
        <f>分析係数表!H27</f>
        <v>1.1256921485507981E-2</v>
      </c>
      <c r="O24" s="82">
        <f t="shared" si="4"/>
        <v>0.22279870806967228</v>
      </c>
      <c r="P24" s="76">
        <f>分析係数表!C27</f>
        <v>0.30036101083032496</v>
      </c>
      <c r="Q24" s="82">
        <f t="shared" si="5"/>
        <v>6.692004516749725E-2</v>
      </c>
      <c r="R24" s="83">
        <v>6.8015921796748008E-2</v>
      </c>
      <c r="S24" s="84">
        <f t="shared" si="6"/>
        <v>6.8967853803257179E-2</v>
      </c>
      <c r="T24" s="85">
        <f>分析係数表!F27</f>
        <v>0.32077205882352944</v>
      </c>
      <c r="U24" s="86">
        <f t="shared" si="7"/>
        <v>2.2122960457110988E-2</v>
      </c>
      <c r="V24" s="87">
        <f>分析係数表!D27</f>
        <v>0</v>
      </c>
      <c r="W24" s="167">
        <f t="shared" si="8"/>
        <v>0</v>
      </c>
      <c r="X24" s="76">
        <f>分析係数表!E27</f>
        <v>0</v>
      </c>
      <c r="Y24" s="166">
        <f t="shared" si="9"/>
        <v>0</v>
      </c>
    </row>
    <row r="25" spans="1:25" x14ac:dyDescent="0.2">
      <c r="A25" s="6" t="s">
        <v>13</v>
      </c>
      <c r="B25" s="5" t="s">
        <v>191</v>
      </c>
      <c r="C25" s="90"/>
      <c r="D25" s="76">
        <f>投入係数表!D25</f>
        <v>0</v>
      </c>
      <c r="E25" s="77">
        <f t="shared" si="0"/>
        <v>0</v>
      </c>
      <c r="F25" s="76">
        <f>分析係数表!C28</f>
        <v>0.10035725885027602</v>
      </c>
      <c r="G25" s="77">
        <f t="shared" si="1"/>
        <v>0</v>
      </c>
      <c r="H25" s="77">
        <v>5.8178757168706905E-3</v>
      </c>
      <c r="I25" s="77">
        <f t="shared" si="2"/>
        <v>5.8178757168706905E-3</v>
      </c>
      <c r="J25" s="76">
        <f>分析係数表!G28</f>
        <v>0.12476459510357815</v>
      </c>
      <c r="K25" s="78">
        <f t="shared" si="3"/>
        <v>7.258649081783112E-4</v>
      </c>
      <c r="L25" s="79"/>
      <c r="M25" s="80"/>
      <c r="N25" s="81">
        <f>分析係数表!H28</f>
        <v>2.1134616554773542E-2</v>
      </c>
      <c r="O25" s="82">
        <f t="shared" si="4"/>
        <v>0.41829955641188921</v>
      </c>
      <c r="P25" s="76">
        <f>分析係数表!C28</f>
        <v>0.10035725885027602</v>
      </c>
      <c r="Q25" s="82">
        <f t="shared" si="5"/>
        <v>4.1979396859783601E-2</v>
      </c>
      <c r="R25" s="83">
        <v>4.6325453447965938E-2</v>
      </c>
      <c r="S25" s="84">
        <f t="shared" si="6"/>
        <v>5.2143329164836626E-2</v>
      </c>
      <c r="T25" s="85">
        <f>分析係数表!F28</f>
        <v>0.21374764595103579</v>
      </c>
      <c r="U25" s="86">
        <f t="shared" si="7"/>
        <v>1.1145513861033818E-2</v>
      </c>
      <c r="V25" s="87">
        <f>分析係数表!D28</f>
        <v>3.5310734463276837E-2</v>
      </c>
      <c r="W25" s="167">
        <f t="shared" si="8"/>
        <v>0</v>
      </c>
      <c r="X25" s="76">
        <f>分析係数表!E28</f>
        <v>3.7664783427495289E-2</v>
      </c>
      <c r="Y25" s="166">
        <f t="shared" si="9"/>
        <v>0</v>
      </c>
    </row>
    <row r="26" spans="1:25" x14ac:dyDescent="0.2">
      <c r="A26" s="6" t="s">
        <v>14</v>
      </c>
      <c r="B26" s="5" t="s">
        <v>50</v>
      </c>
      <c r="C26" s="90"/>
      <c r="D26" s="76">
        <f>投入係数表!D26</f>
        <v>6.3856960408684551E-3</v>
      </c>
      <c r="E26" s="77">
        <f t="shared" si="0"/>
        <v>0.63856960408684549</v>
      </c>
      <c r="F26" s="76">
        <f>分析係数表!C29</f>
        <v>0.36404243439419315</v>
      </c>
      <c r="G26" s="77">
        <f t="shared" si="1"/>
        <v>0.23246643320191135</v>
      </c>
      <c r="H26" s="77">
        <v>0.29545789943057954</v>
      </c>
      <c r="I26" s="77">
        <f t="shared" si="2"/>
        <v>0.29545789943057954</v>
      </c>
      <c r="J26" s="76">
        <f>分析係数表!G29</f>
        <v>0.26159695817490497</v>
      </c>
      <c r="K26" s="78">
        <f t="shared" si="3"/>
        <v>7.7290887759786597E-2</v>
      </c>
      <c r="L26" s="79"/>
      <c r="M26" s="80"/>
      <c r="N26" s="81">
        <f>分析係数表!H29</f>
        <v>1.0060239742003528E-2</v>
      </c>
      <c r="O26" s="82">
        <f t="shared" si="4"/>
        <v>0.19911380036496837</v>
      </c>
      <c r="P26" s="76">
        <f>分析係数表!C29</f>
        <v>0.36404243439419315</v>
      </c>
      <c r="Q26" s="82">
        <f t="shared" si="5"/>
        <v>7.2485872606342469E-2</v>
      </c>
      <c r="R26" s="83">
        <v>9.7182701535803384E-2</v>
      </c>
      <c r="S26" s="84">
        <f t="shared" si="6"/>
        <v>0.39264060096638292</v>
      </c>
      <c r="T26" s="85">
        <f>分析係数表!F29</f>
        <v>0.47034220532319393</v>
      </c>
      <c r="U26" s="86">
        <f t="shared" si="7"/>
        <v>0.18467544615795273</v>
      </c>
      <c r="V26" s="87">
        <f>分析係数表!D29</f>
        <v>0.1285171102661597</v>
      </c>
      <c r="W26" s="167">
        <f t="shared" si="8"/>
        <v>0</v>
      </c>
      <c r="X26" s="76">
        <f>分析係数表!E29</f>
        <v>0.10532319391634981</v>
      </c>
      <c r="Y26" s="166">
        <f t="shared" si="9"/>
        <v>0</v>
      </c>
    </row>
    <row r="27" spans="1:25" x14ac:dyDescent="0.2">
      <c r="A27" s="6" t="s">
        <v>15</v>
      </c>
      <c r="B27" s="5" t="s">
        <v>36</v>
      </c>
      <c r="C27" s="90"/>
      <c r="D27" s="76">
        <f>投入係数表!D27</f>
        <v>2.554278416347382E-3</v>
      </c>
      <c r="E27" s="77">
        <f t="shared" si="0"/>
        <v>0.2554278416347382</v>
      </c>
      <c r="F27" s="76">
        <f>分析係数表!C30</f>
        <v>1</v>
      </c>
      <c r="G27" s="77">
        <f t="shared" si="1"/>
        <v>0.2554278416347382</v>
      </c>
      <c r="H27" s="77">
        <v>0.31465032550891991</v>
      </c>
      <c r="I27" s="77">
        <f t="shared" si="2"/>
        <v>0.31465032550891991</v>
      </c>
      <c r="J27" s="76">
        <f>分析係数表!G30</f>
        <v>0.34476121737038373</v>
      </c>
      <c r="K27" s="78">
        <f t="shared" si="3"/>
        <v>0.10847922926844274</v>
      </c>
      <c r="L27" s="79"/>
      <c r="M27" s="80"/>
      <c r="N27" s="81">
        <f>分析係数表!H30</f>
        <v>0</v>
      </c>
      <c r="O27" s="82">
        <f t="shared" si="4"/>
        <v>0</v>
      </c>
      <c r="P27" s="76">
        <f>分析係数表!C30</f>
        <v>1</v>
      </c>
      <c r="Q27" s="82">
        <f t="shared" si="5"/>
        <v>0</v>
      </c>
      <c r="R27" s="83">
        <v>4.1161417339837809E-2</v>
      </c>
      <c r="S27" s="84">
        <f t="shared" si="6"/>
        <v>0.35581174284875772</v>
      </c>
      <c r="T27" s="85">
        <f>分析係数表!F30</f>
        <v>0.44087573679778658</v>
      </c>
      <c r="U27" s="86">
        <f t="shared" si="7"/>
        <v>0.15686876428975063</v>
      </c>
      <c r="V27" s="87">
        <f>分析係数表!D30</f>
        <v>0.13545049921809216</v>
      </c>
      <c r="W27" s="167">
        <f t="shared" si="8"/>
        <v>0</v>
      </c>
      <c r="X27" s="76">
        <f>分析係数表!E30</f>
        <v>8.8415734391916273E-2</v>
      </c>
      <c r="Y27" s="166">
        <f t="shared" si="9"/>
        <v>0</v>
      </c>
    </row>
    <row r="28" spans="1:25" x14ac:dyDescent="0.2">
      <c r="A28" s="6" t="s">
        <v>16</v>
      </c>
      <c r="B28" s="5" t="s">
        <v>192</v>
      </c>
      <c r="C28" s="90"/>
      <c r="D28" s="76">
        <f>投入係数表!D28</f>
        <v>7.6628352490421452E-3</v>
      </c>
      <c r="E28" s="77">
        <f t="shared" si="0"/>
        <v>0.76628352490421447</v>
      </c>
      <c r="F28" s="76">
        <f>分析係数表!C31</f>
        <v>4.5149153453372781E-2</v>
      </c>
      <c r="G28" s="77">
        <f t="shared" si="1"/>
        <v>3.459705245469178E-2</v>
      </c>
      <c r="H28" s="77">
        <v>4.4433097387895741E-2</v>
      </c>
      <c r="I28" s="77">
        <f t="shared" si="2"/>
        <v>4.4433097387895741E-2</v>
      </c>
      <c r="J28" s="76">
        <f>分析係数表!G31</f>
        <v>7.1005917159763315E-2</v>
      </c>
      <c r="K28" s="78">
        <f t="shared" si="3"/>
        <v>3.1550128322766209E-3</v>
      </c>
      <c r="L28" s="79"/>
      <c r="M28" s="80"/>
      <c r="N28" s="81">
        <f>分析係数表!H31</f>
        <v>2.4521834371133602E-2</v>
      </c>
      <c r="O28" s="82">
        <f t="shared" si="4"/>
        <v>0.48533988838961045</v>
      </c>
      <c r="P28" s="76">
        <f>分析係数表!C31</f>
        <v>4.5149153453372781E-2</v>
      </c>
      <c r="Q28" s="82">
        <f t="shared" si="5"/>
        <v>2.1912685097945341E-2</v>
      </c>
      <c r="R28" s="83">
        <v>2.8280538663666348E-2</v>
      </c>
      <c r="S28" s="84">
        <f t="shared" si="6"/>
        <v>7.2713636051562086E-2</v>
      </c>
      <c r="T28" s="85">
        <f>分析係数表!F31</f>
        <v>0.34319526627218933</v>
      </c>
      <c r="U28" s="86">
        <f t="shared" si="7"/>
        <v>2.4954975686334917E-2</v>
      </c>
      <c r="V28" s="87">
        <f>分析係数表!D31</f>
        <v>1.7751479289940829E-2</v>
      </c>
      <c r="W28" s="167">
        <f t="shared" si="8"/>
        <v>0</v>
      </c>
      <c r="X28" s="76">
        <f>分析係数表!E31</f>
        <v>1.7751479289940829E-2</v>
      </c>
      <c r="Y28" s="166">
        <f t="shared" si="9"/>
        <v>0</v>
      </c>
    </row>
    <row r="29" spans="1:25" x14ac:dyDescent="0.2">
      <c r="A29" s="6" t="s">
        <v>17</v>
      </c>
      <c r="B29" s="5" t="s">
        <v>272</v>
      </c>
      <c r="C29" s="90"/>
      <c r="D29" s="76">
        <f>投入係数表!D29</f>
        <v>0</v>
      </c>
      <c r="E29" s="77">
        <f t="shared" si="0"/>
        <v>0</v>
      </c>
      <c r="F29" s="76">
        <f>分析係数表!C32</f>
        <v>0.82390745501285345</v>
      </c>
      <c r="G29" s="77">
        <f t="shared" si="1"/>
        <v>0</v>
      </c>
      <c r="H29" s="77">
        <v>1.00961545172852E-2</v>
      </c>
      <c r="I29" s="77">
        <f t="shared" si="2"/>
        <v>1.00961545172852E-2</v>
      </c>
      <c r="J29" s="76">
        <f>分析係数表!G32</f>
        <v>0.14108527131782947</v>
      </c>
      <c r="K29" s="78">
        <f t="shared" si="3"/>
        <v>1.424418699337912E-3</v>
      </c>
      <c r="L29" s="79"/>
      <c r="M29" s="80"/>
      <c r="N29" s="81">
        <f>分析係数表!H32</f>
        <v>6.9772630468734158E-3</v>
      </c>
      <c r="O29" s="82">
        <f t="shared" si="4"/>
        <v>0.13809505509183292</v>
      </c>
      <c r="P29" s="76">
        <f>分析係数表!C32</f>
        <v>0.82390745501285345</v>
      </c>
      <c r="Q29" s="82">
        <f t="shared" si="5"/>
        <v>0.11377754539057186</v>
      </c>
      <c r="R29" s="83">
        <v>0.14879988384448425</v>
      </c>
      <c r="S29" s="84">
        <f t="shared" si="6"/>
        <v>0.15889603836176946</v>
      </c>
      <c r="T29" s="85">
        <f>分析係数表!F32</f>
        <v>0.48372093023255813</v>
      </c>
      <c r="U29" s="86">
        <f t="shared" si="7"/>
        <v>7.6861339486623367E-2</v>
      </c>
      <c r="V29" s="87">
        <f>分析係数表!D32</f>
        <v>4.6511627906976744E-3</v>
      </c>
      <c r="W29" s="167">
        <f t="shared" si="8"/>
        <v>0</v>
      </c>
      <c r="X29" s="76">
        <f>分析係数表!E32</f>
        <v>6.2015503875968991E-3</v>
      </c>
      <c r="Y29" s="166">
        <f t="shared" si="9"/>
        <v>0</v>
      </c>
    </row>
    <row r="30" spans="1:25" x14ac:dyDescent="0.2">
      <c r="A30" s="6" t="s">
        <v>18</v>
      </c>
      <c r="B30" s="5" t="s">
        <v>273</v>
      </c>
      <c r="C30" s="90"/>
      <c r="D30" s="76">
        <f>投入係数表!D30</f>
        <v>0</v>
      </c>
      <c r="E30" s="77">
        <f t="shared" si="0"/>
        <v>0</v>
      </c>
      <c r="F30" s="76">
        <f>分析係数表!C33</f>
        <v>1</v>
      </c>
      <c r="G30" s="77">
        <f t="shared" si="1"/>
        <v>0</v>
      </c>
      <c r="H30" s="77">
        <v>2.2531117097387837E-2</v>
      </c>
      <c r="I30" s="77">
        <f t="shared" si="2"/>
        <v>2.2531117097387837E-2</v>
      </c>
      <c r="J30" s="76">
        <f>分析係数表!G33</f>
        <v>0.50819672131147542</v>
      </c>
      <c r="K30" s="78">
        <f t="shared" si="3"/>
        <v>1.1450239836377425E-2</v>
      </c>
      <c r="L30" s="79"/>
      <c r="M30" s="80"/>
      <c r="N30" s="81">
        <f>分析係数表!H33</f>
        <v>1.0141370707664847E-3</v>
      </c>
      <c r="O30" s="82">
        <f t="shared" si="4"/>
        <v>2.0071955681952455E-2</v>
      </c>
      <c r="P30" s="76">
        <f>分析係数表!C33</f>
        <v>1</v>
      </c>
      <c r="Q30" s="82">
        <f t="shared" si="5"/>
        <v>2.0071955681952455E-2</v>
      </c>
      <c r="R30" s="83">
        <v>7.0516585379218608E-2</v>
      </c>
      <c r="S30" s="84">
        <f t="shared" si="6"/>
        <v>9.3047702476606445E-2</v>
      </c>
      <c r="T30" s="85">
        <f>分析係数表!F33</f>
        <v>0.64606977721731818</v>
      </c>
      <c r="U30" s="86">
        <f t="shared" si="7"/>
        <v>6.0115308409644429E-2</v>
      </c>
      <c r="V30" s="87">
        <f>分析係数表!D33</f>
        <v>1.8495166036149643E-2</v>
      </c>
      <c r="W30" s="167">
        <f t="shared" si="8"/>
        <v>0</v>
      </c>
      <c r="X30" s="76">
        <f>分析係数表!E33</f>
        <v>1.7234131988230348E-2</v>
      </c>
      <c r="Y30" s="166">
        <f t="shared" si="9"/>
        <v>0</v>
      </c>
    </row>
    <row r="31" spans="1:25" x14ac:dyDescent="0.2">
      <c r="A31" s="6" t="s">
        <v>19</v>
      </c>
      <c r="B31" s="5" t="s">
        <v>274</v>
      </c>
      <c r="C31" s="90"/>
      <c r="D31" s="76">
        <f>投入係数表!D31</f>
        <v>2.554278416347382E-2</v>
      </c>
      <c r="E31" s="77">
        <f t="shared" si="0"/>
        <v>2.554278416347382</v>
      </c>
      <c r="F31" s="76">
        <f>分析係数表!C34</f>
        <v>0.25927379784102056</v>
      </c>
      <c r="G31" s="77">
        <f t="shared" si="1"/>
        <v>0.66225746574973321</v>
      </c>
      <c r="H31" s="77">
        <v>0.82620793350551125</v>
      </c>
      <c r="I31" s="77">
        <f t="shared" si="2"/>
        <v>0.82620793350551125</v>
      </c>
      <c r="J31" s="76">
        <f>分析係数表!G34</f>
        <v>0.42506142506142508</v>
      </c>
      <c r="K31" s="78">
        <f t="shared" si="3"/>
        <v>0.35118912161290777</v>
      </c>
      <c r="L31" s="79"/>
      <c r="M31" s="80"/>
      <c r="N31" s="81">
        <f>分析係数表!H34</f>
        <v>0.17165284059793523</v>
      </c>
      <c r="O31" s="82">
        <f t="shared" si="4"/>
        <v>3.3973792187272731</v>
      </c>
      <c r="P31" s="76">
        <f>分析係数表!C34</f>
        <v>0.25927379784102056</v>
      </c>
      <c r="Q31" s="82">
        <f t="shared" si="5"/>
        <v>0.88085141274557932</v>
      </c>
      <c r="R31" s="83">
        <v>0.95260650103862499</v>
      </c>
      <c r="S31" s="84">
        <f t="shared" si="6"/>
        <v>1.7788144345441363</v>
      </c>
      <c r="T31" s="85">
        <f>分析係数表!F34</f>
        <v>0.69978501228501233</v>
      </c>
      <c r="U31" s="86">
        <f t="shared" si="7"/>
        <v>1.2447876809302256</v>
      </c>
      <c r="V31" s="87">
        <f>分析係数表!D34</f>
        <v>0.29069410319410321</v>
      </c>
      <c r="W31" s="167">
        <f t="shared" si="8"/>
        <v>1</v>
      </c>
      <c r="X31" s="76">
        <f>分析係数表!E34</f>
        <v>0.18903562653562653</v>
      </c>
      <c r="Y31" s="166">
        <f t="shared" si="9"/>
        <v>0</v>
      </c>
    </row>
    <row r="32" spans="1:25" x14ac:dyDescent="0.2">
      <c r="A32" s="6" t="s">
        <v>20</v>
      </c>
      <c r="B32" s="5" t="s">
        <v>37</v>
      </c>
      <c r="C32" s="90"/>
      <c r="D32" s="76">
        <f>投入係数表!D32</f>
        <v>7.6628352490421452E-3</v>
      </c>
      <c r="E32" s="77">
        <f t="shared" si="0"/>
        <v>0.76628352490421447</v>
      </c>
      <c r="F32" s="76">
        <f>分析係数表!C35</f>
        <v>0.58271802035521847</v>
      </c>
      <c r="G32" s="77">
        <f t="shared" si="1"/>
        <v>0.4465272186630026</v>
      </c>
      <c r="H32" s="77">
        <v>0.58306474984490864</v>
      </c>
      <c r="I32" s="77">
        <f t="shared" si="2"/>
        <v>0.58306474984490864</v>
      </c>
      <c r="J32" s="76">
        <f>分析係数表!G35</f>
        <v>0.3146067415730337</v>
      </c>
      <c r="K32" s="78">
        <f t="shared" si="3"/>
        <v>0.18343610107480271</v>
      </c>
      <c r="L32" s="79"/>
      <c r="M32" s="80"/>
      <c r="N32" s="81">
        <f>分析係数表!H35</f>
        <v>6.4762793339147723E-2</v>
      </c>
      <c r="O32" s="82">
        <f t="shared" si="4"/>
        <v>1.2817950898494841</v>
      </c>
      <c r="P32" s="76">
        <f>分析係数表!C35</f>
        <v>0.58271802035521847</v>
      </c>
      <c r="Q32" s="82">
        <f t="shared" si="5"/>
        <v>0.74692509725813072</v>
      </c>
      <c r="R32" s="83">
        <v>0.89356373874187323</v>
      </c>
      <c r="S32" s="84">
        <f t="shared" si="6"/>
        <v>1.476628488586782</v>
      </c>
      <c r="T32" s="85">
        <f>分析係数表!F35</f>
        <v>0.64558587479935792</v>
      </c>
      <c r="U32" s="86">
        <f t="shared" si="7"/>
        <v>0.95329049455795134</v>
      </c>
      <c r="V32" s="87">
        <f>分析係数表!D35</f>
        <v>5.2969502407704656E-2</v>
      </c>
      <c r="W32" s="167">
        <f t="shared" si="8"/>
        <v>0</v>
      </c>
      <c r="X32" s="76">
        <f>分析係数表!E35</f>
        <v>4.8475120385232745E-2</v>
      </c>
      <c r="Y32" s="166">
        <f t="shared" si="9"/>
        <v>0</v>
      </c>
    </row>
    <row r="33" spans="1:25" x14ac:dyDescent="0.2">
      <c r="A33" s="6" t="s">
        <v>21</v>
      </c>
      <c r="B33" s="5" t="s">
        <v>38</v>
      </c>
      <c r="C33" s="90"/>
      <c r="D33" s="76">
        <f>投入係数表!D33</f>
        <v>0</v>
      </c>
      <c r="E33" s="77">
        <f t="shared" si="0"/>
        <v>0</v>
      </c>
      <c r="F33" s="76">
        <f>分析係数表!C36</f>
        <v>0.66070007955449483</v>
      </c>
      <c r="G33" s="77">
        <f t="shared" si="1"/>
        <v>0</v>
      </c>
      <c r="H33" s="77">
        <v>5.4263282762229359E-2</v>
      </c>
      <c r="I33" s="77">
        <f t="shared" si="2"/>
        <v>5.4263282762229359E-2</v>
      </c>
      <c r="J33" s="76">
        <f>分析係数表!G36</f>
        <v>1.3413413413413414E-2</v>
      </c>
      <c r="K33" s="78">
        <f t="shared" si="3"/>
        <v>7.2785584485873214E-4</v>
      </c>
      <c r="L33" s="79"/>
      <c r="M33" s="80"/>
      <c r="N33" s="81">
        <f>分析係数表!H36</f>
        <v>0.12962700038537209</v>
      </c>
      <c r="O33" s="82">
        <f t="shared" si="4"/>
        <v>2.565597375267163</v>
      </c>
      <c r="P33" s="76">
        <f>分析係数表!C36</f>
        <v>0.66070007955449483</v>
      </c>
      <c r="Q33" s="82">
        <f t="shared" si="5"/>
        <v>1.6950903899438177</v>
      </c>
      <c r="R33" s="83">
        <v>1.7720261961269526</v>
      </c>
      <c r="S33" s="84">
        <f t="shared" si="6"/>
        <v>1.8262894788891819</v>
      </c>
      <c r="T33" s="85">
        <f>分析係数表!F36</f>
        <v>0.89049049049049045</v>
      </c>
      <c r="U33" s="86">
        <f t="shared" si="7"/>
        <v>1.6262934138336498</v>
      </c>
      <c r="V33" s="87">
        <f>分析係数表!D36</f>
        <v>8.8088088088088094E-3</v>
      </c>
      <c r="W33" s="167">
        <f t="shared" si="8"/>
        <v>0</v>
      </c>
      <c r="X33" s="76">
        <f>分析係数表!E36</f>
        <v>2.002002002002002E-3</v>
      </c>
      <c r="Y33" s="166">
        <f t="shared" si="9"/>
        <v>0</v>
      </c>
    </row>
    <row r="34" spans="1:25" x14ac:dyDescent="0.2">
      <c r="A34" s="6" t="s">
        <v>22</v>
      </c>
      <c r="B34" s="5" t="s">
        <v>377</v>
      </c>
      <c r="C34" s="90"/>
      <c r="D34" s="76">
        <f>投入係数表!D34</f>
        <v>3.1928480204342274E-2</v>
      </c>
      <c r="E34" s="77">
        <f t="shared" si="0"/>
        <v>3.1928480204342273</v>
      </c>
      <c r="F34" s="76">
        <f>分析係数表!C37</f>
        <v>0.61776513884242223</v>
      </c>
      <c r="G34" s="77">
        <f t="shared" si="1"/>
        <v>1.9724302006463035</v>
      </c>
      <c r="H34" s="77">
        <v>2.465603232324296</v>
      </c>
      <c r="I34" s="77">
        <f t="shared" si="2"/>
        <v>2.465603232324296</v>
      </c>
      <c r="J34" s="76">
        <f>分析係数表!G37</f>
        <v>0.47462053207116045</v>
      </c>
      <c r="K34" s="78">
        <f t="shared" si="3"/>
        <v>1.1702259180021304</v>
      </c>
      <c r="L34" s="79"/>
      <c r="M34" s="80"/>
      <c r="N34" s="81">
        <f>分析係数表!H37</f>
        <v>5.0585157089832258E-2</v>
      </c>
      <c r="O34" s="82">
        <f t="shared" si="4"/>
        <v>1.0011891494157885</v>
      </c>
      <c r="P34" s="76">
        <f>分析係数表!C37</f>
        <v>0.61776513884242223</v>
      </c>
      <c r="Q34" s="82">
        <f t="shared" si="5"/>
        <v>0.61849975389637124</v>
      </c>
      <c r="R34" s="83">
        <v>0.75080995005986384</v>
      </c>
      <c r="S34" s="84">
        <f t="shared" si="6"/>
        <v>3.21641318238416</v>
      </c>
      <c r="T34" s="85">
        <f>分析係数表!F37</f>
        <v>0.71813285457809695</v>
      </c>
      <c r="U34" s="86">
        <f t="shared" si="7"/>
        <v>2.309811980168158</v>
      </c>
      <c r="V34" s="87">
        <f>分析係数表!D37</f>
        <v>9.4662967194385508E-2</v>
      </c>
      <c r="W34" s="167">
        <f t="shared" si="8"/>
        <v>0</v>
      </c>
      <c r="X34" s="76">
        <f>分析係数表!E37</f>
        <v>8.6339154561775752E-2</v>
      </c>
      <c r="Y34" s="166">
        <f t="shared" si="9"/>
        <v>0</v>
      </c>
    </row>
    <row r="35" spans="1:25" x14ac:dyDescent="0.2">
      <c r="A35" s="6" t="s">
        <v>23</v>
      </c>
      <c r="B35" s="5" t="s">
        <v>193</v>
      </c>
      <c r="C35" s="90"/>
      <c r="D35" s="76">
        <f>投入係数表!D35</f>
        <v>0</v>
      </c>
      <c r="E35" s="77">
        <f t="shared" si="0"/>
        <v>0</v>
      </c>
      <c r="F35" s="76">
        <f>分析係数表!C38</f>
        <v>2.0566981656475858E-2</v>
      </c>
      <c r="G35" s="77">
        <f t="shared" si="1"/>
        <v>0</v>
      </c>
      <c r="H35" s="77">
        <v>3.5595619054932916E-3</v>
      </c>
      <c r="I35" s="77">
        <f t="shared" si="2"/>
        <v>3.5595619054932916E-3</v>
      </c>
      <c r="J35" s="76">
        <f>分析係数表!G38</f>
        <v>0.31874999999999998</v>
      </c>
      <c r="K35" s="78">
        <f t="shared" si="3"/>
        <v>1.1346103573759865E-3</v>
      </c>
      <c r="L35" s="79"/>
      <c r="M35" s="80"/>
      <c r="N35" s="81">
        <f>分析係数表!H38</f>
        <v>4.4398920958156701E-2</v>
      </c>
      <c r="O35" s="82">
        <f t="shared" si="4"/>
        <v>0.87875021975587853</v>
      </c>
      <c r="P35" s="76">
        <f>分析係数表!C38</f>
        <v>2.0566981656475858E-2</v>
      </c>
      <c r="Q35" s="82">
        <f t="shared" si="5"/>
        <v>1.8073239650343284E-2</v>
      </c>
      <c r="R35" s="83">
        <v>2.2312463674874144E-2</v>
      </c>
      <c r="S35" s="84">
        <f t="shared" si="6"/>
        <v>2.5872025580367435E-2</v>
      </c>
      <c r="T35" s="85">
        <f>分析係数表!F38</f>
        <v>0.52500000000000002</v>
      </c>
      <c r="U35" s="86">
        <f t="shared" si="7"/>
        <v>1.3582813429692904E-2</v>
      </c>
      <c r="V35" s="87">
        <f>分析係数表!D38</f>
        <v>0.28125</v>
      </c>
      <c r="W35" s="167">
        <f t="shared" si="8"/>
        <v>0</v>
      </c>
      <c r="X35" s="76">
        <f>分析係数表!E38</f>
        <v>0.31874999999999998</v>
      </c>
      <c r="Y35" s="166">
        <f t="shared" si="9"/>
        <v>0</v>
      </c>
    </row>
    <row r="36" spans="1:25" x14ac:dyDescent="0.2">
      <c r="A36" s="6" t="s">
        <v>24</v>
      </c>
      <c r="B36" s="5" t="s">
        <v>39</v>
      </c>
      <c r="C36" s="90"/>
      <c r="D36" s="76">
        <f>投入係数表!D36</f>
        <v>0</v>
      </c>
      <c r="E36" s="77">
        <f t="shared" si="0"/>
        <v>0</v>
      </c>
      <c r="F36" s="76">
        <f>分析係数表!C39</f>
        <v>1</v>
      </c>
      <c r="G36" s="77">
        <f t="shared" si="1"/>
        <v>0</v>
      </c>
      <c r="H36" s="77">
        <v>3.3146233295413413E-2</v>
      </c>
      <c r="I36" s="77">
        <f t="shared" si="2"/>
        <v>3.3146233295413413E-2</v>
      </c>
      <c r="J36" s="76">
        <f>分析係数表!G39</f>
        <v>0.35457429931253304</v>
      </c>
      <c r="K36" s="78">
        <f t="shared" si="3"/>
        <v>1.1752802445570963E-2</v>
      </c>
      <c r="L36" s="79"/>
      <c r="M36" s="80"/>
      <c r="N36" s="81">
        <f>分析係数表!H39</f>
        <v>4.0565482830659388E-3</v>
      </c>
      <c r="O36" s="82">
        <f t="shared" si="4"/>
        <v>8.0287822727809821E-2</v>
      </c>
      <c r="P36" s="76">
        <f>分析係数表!C39</f>
        <v>1</v>
      </c>
      <c r="Q36" s="82">
        <f t="shared" si="5"/>
        <v>8.0287822727809821E-2</v>
      </c>
      <c r="R36" s="83">
        <v>0.10201217882452313</v>
      </c>
      <c r="S36" s="84">
        <f t="shared" si="6"/>
        <v>0.13515841211993654</v>
      </c>
      <c r="T36" s="85">
        <f>分析係数表!F39</f>
        <v>0.70531464833421476</v>
      </c>
      <c r="U36" s="86">
        <f t="shared" si="7"/>
        <v>9.5329207913783909E-2</v>
      </c>
      <c r="V36" s="87">
        <f>分析係数表!D39</f>
        <v>5.4071919619249072E-2</v>
      </c>
      <c r="W36" s="167">
        <f t="shared" si="8"/>
        <v>0</v>
      </c>
      <c r="X36" s="76">
        <f>分析係数表!E39</f>
        <v>6.8482284505552618E-2</v>
      </c>
      <c r="Y36" s="166">
        <f t="shared" si="9"/>
        <v>0</v>
      </c>
    </row>
    <row r="37" spans="1:25" x14ac:dyDescent="0.2">
      <c r="A37" s="6" t="s">
        <v>25</v>
      </c>
      <c r="B37" s="5" t="s">
        <v>40</v>
      </c>
      <c r="C37" s="90"/>
      <c r="D37" s="76">
        <f>投入係数表!D37</f>
        <v>0</v>
      </c>
      <c r="E37" s="77">
        <f t="shared" si="0"/>
        <v>0</v>
      </c>
      <c r="F37" s="76">
        <f>分析係数表!C40</f>
        <v>0.98077433041633522</v>
      </c>
      <c r="G37" s="77">
        <f t="shared" si="1"/>
        <v>0</v>
      </c>
      <c r="H37" s="77">
        <v>3.5222730437701167E-3</v>
      </c>
      <c r="I37" s="77">
        <f t="shared" si="2"/>
        <v>3.5222730437701167E-3</v>
      </c>
      <c r="J37" s="76">
        <f>分析係数表!G40</f>
        <v>0.51043551695017497</v>
      </c>
      <c r="K37" s="78">
        <f t="shared" si="3"/>
        <v>1.7978932619364659E-3</v>
      </c>
      <c r="L37" s="79"/>
      <c r="M37" s="80"/>
      <c r="N37" s="81">
        <f>分析係数表!H40</f>
        <v>2.8781210068352839E-2</v>
      </c>
      <c r="O37" s="82">
        <f t="shared" si="4"/>
        <v>0.56964210225381073</v>
      </c>
      <c r="P37" s="76">
        <f>分析係数表!C40</f>
        <v>0.98077433041633522</v>
      </c>
      <c r="Q37" s="82">
        <f t="shared" si="5"/>
        <v>0.55869035141493473</v>
      </c>
      <c r="R37" s="83">
        <v>0.56031954419327401</v>
      </c>
      <c r="S37" s="84">
        <f t="shared" si="6"/>
        <v>0.56384181723704407</v>
      </c>
      <c r="T37" s="85">
        <f>分析係数表!F40</f>
        <v>0.70708167450838466</v>
      </c>
      <c r="U37" s="86">
        <f t="shared" si="7"/>
        <v>0.3986822162898197</v>
      </c>
      <c r="V37" s="87">
        <f>分析係数表!D40</f>
        <v>7.3350223187356733E-2</v>
      </c>
      <c r="W37" s="167">
        <f t="shared" si="8"/>
        <v>0</v>
      </c>
      <c r="X37" s="76">
        <f>分析係数表!E40</f>
        <v>4.4637471347569069E-2</v>
      </c>
      <c r="Y37" s="166">
        <f t="shared" si="9"/>
        <v>0</v>
      </c>
    </row>
    <row r="38" spans="1:25" x14ac:dyDescent="0.2">
      <c r="A38" s="6" t="s">
        <v>26</v>
      </c>
      <c r="B38" s="5" t="s">
        <v>276</v>
      </c>
      <c r="C38" s="90"/>
      <c r="D38" s="76">
        <f>投入係数表!D38</f>
        <v>0</v>
      </c>
      <c r="E38" s="77">
        <f t="shared" si="0"/>
        <v>0</v>
      </c>
      <c r="F38" s="76">
        <f>分析係数表!C41</f>
        <v>0.86627474829380358</v>
      </c>
      <c r="G38" s="77">
        <f t="shared" si="1"/>
        <v>0</v>
      </c>
      <c r="H38" s="77">
        <v>4.556193768718891E-4</v>
      </c>
      <c r="I38" s="77">
        <f t="shared" si="2"/>
        <v>4.556193768718891E-4</v>
      </c>
      <c r="J38" s="76">
        <f>分析係数表!G41</f>
        <v>0.44732977818996833</v>
      </c>
      <c r="K38" s="78">
        <f t="shared" si="3"/>
        <v>2.0381211479515374E-4</v>
      </c>
      <c r="L38" s="79"/>
      <c r="M38" s="80"/>
      <c r="N38" s="81">
        <f>分析係数表!H41</f>
        <v>6.251140904204612E-2</v>
      </c>
      <c r="O38" s="82">
        <f t="shared" si="4"/>
        <v>1.2372353482355494</v>
      </c>
      <c r="P38" s="76">
        <f>分析係数表!C41</f>
        <v>0.86627474829380358</v>
      </c>
      <c r="Q38" s="82">
        <f t="shared" si="5"/>
        <v>1.0717857398729469</v>
      </c>
      <c r="R38" s="83">
        <v>1.0919917786996853</v>
      </c>
      <c r="S38" s="84">
        <f t="shared" si="6"/>
        <v>1.0924473980765572</v>
      </c>
      <c r="T38" s="85">
        <f>分析係数表!F41</f>
        <v>0.55174279310611329</v>
      </c>
      <c r="U38" s="86">
        <f t="shared" si="7"/>
        <v>0.60274997873626568</v>
      </c>
      <c r="V38" s="87">
        <f>分析係数表!D41</f>
        <v>0.15209830744261535</v>
      </c>
      <c r="W38" s="167">
        <f t="shared" si="8"/>
        <v>0</v>
      </c>
      <c r="X38" s="76">
        <f>分析係数表!E41</f>
        <v>0.14676559239508463</v>
      </c>
      <c r="Y38" s="166">
        <f t="shared" si="9"/>
        <v>0</v>
      </c>
    </row>
    <row r="39" spans="1:25" x14ac:dyDescent="0.2">
      <c r="A39" s="6" t="s">
        <v>51</v>
      </c>
      <c r="B39" s="5" t="s">
        <v>367</v>
      </c>
      <c r="C39" s="90"/>
      <c r="D39" s="76">
        <f>投入係数表!D39</f>
        <v>0</v>
      </c>
      <c r="E39" s="77">
        <f>$C$6*D39</f>
        <v>0</v>
      </c>
      <c r="F39" s="76">
        <f>分析係数表!C42</f>
        <v>0.22259887005649714</v>
      </c>
      <c r="G39" s="77">
        <f>E39*F39</f>
        <v>0</v>
      </c>
      <c r="H39" s="77">
        <v>2.4135677645737291E-3</v>
      </c>
      <c r="I39" s="77">
        <f>C39+H39</f>
        <v>2.4135677645737291E-3</v>
      </c>
      <c r="J39" s="76">
        <f>分析係数表!G42</f>
        <v>0.47474747474747475</v>
      </c>
      <c r="K39" s="78">
        <f>I39*J39</f>
        <v>1.1458352013632856E-3</v>
      </c>
      <c r="L39" s="79"/>
      <c r="M39" s="80"/>
      <c r="N39" s="81">
        <f>分析係数表!H42</f>
        <v>1.5212056061497272E-2</v>
      </c>
      <c r="O39" s="82">
        <f t="shared" si="4"/>
        <v>0.30107933522928687</v>
      </c>
      <c r="P39" s="76">
        <f>分析係数表!C42</f>
        <v>0.22259887005649714</v>
      </c>
      <c r="Q39" s="82">
        <f>O39*P39</f>
        <v>6.7019919819400572E-2</v>
      </c>
      <c r="R39" s="83">
        <v>6.9617103883936451E-2</v>
      </c>
      <c r="S39" s="84">
        <f>I39+R39</f>
        <v>7.2030671648510181E-2</v>
      </c>
      <c r="T39" s="85">
        <f>分析係数表!F42</f>
        <v>0.5505050505050505</v>
      </c>
      <c r="U39" s="86">
        <f t="shared" si="7"/>
        <v>3.9653248533775803E-2</v>
      </c>
      <c r="V39" s="87">
        <f>分析係数表!D42</f>
        <v>1.2373737373737375</v>
      </c>
      <c r="W39" s="167">
        <f t="shared" si="8"/>
        <v>0</v>
      </c>
      <c r="X39" s="76">
        <f>分析係数表!E42</f>
        <v>0.93434343434343436</v>
      </c>
      <c r="Y39" s="166">
        <f t="shared" si="9"/>
        <v>0</v>
      </c>
    </row>
    <row r="40" spans="1:25" x14ac:dyDescent="0.2">
      <c r="A40" s="6" t="s">
        <v>194</v>
      </c>
      <c r="B40" s="5" t="s">
        <v>41</v>
      </c>
      <c r="C40" s="90"/>
      <c r="D40" s="76">
        <f>投入係数表!D40</f>
        <v>2.1711366538952746E-2</v>
      </c>
      <c r="E40" s="77">
        <f>$C$6*D40</f>
        <v>2.1711366538952745</v>
      </c>
      <c r="F40" s="76">
        <f>分析係数表!C43</f>
        <v>0.64995386035066138</v>
      </c>
      <c r="G40" s="77">
        <f>E40*F40</f>
        <v>1.4111386495480516</v>
      </c>
      <c r="H40" s="77">
        <v>2.0656418661743094</v>
      </c>
      <c r="I40" s="77">
        <f>C40+H40</f>
        <v>2.0656418661743094</v>
      </c>
      <c r="J40" s="76">
        <f>分析係数表!G43</f>
        <v>0.42414674485039844</v>
      </c>
      <c r="K40" s="78">
        <f>I40*J40</f>
        <v>0.87613527356453569</v>
      </c>
      <c r="L40" s="79"/>
      <c r="M40" s="80"/>
      <c r="N40" s="81">
        <f>分析係数表!H43</f>
        <v>4.0565482830659395E-2</v>
      </c>
      <c r="O40" s="82">
        <f t="shared" si="4"/>
        <v>0.80287822727809843</v>
      </c>
      <c r="P40" s="76">
        <f>分析係数表!C43</f>
        <v>0.64995386035066138</v>
      </c>
      <c r="Q40" s="82">
        <f>O40*P40</f>
        <v>0.52183380321089579</v>
      </c>
      <c r="R40" s="83">
        <v>0.89808821016452478</v>
      </c>
      <c r="S40" s="84">
        <f>I40+R40</f>
        <v>2.9637300763388343</v>
      </c>
      <c r="T40" s="85">
        <f>分析係数表!F43</f>
        <v>0.67869493309276796</v>
      </c>
      <c r="U40" s="86">
        <f t="shared" si="7"/>
        <v>2.0114685858658095</v>
      </c>
      <c r="V40" s="87">
        <f>分析係数表!D43</f>
        <v>0.11832807096677192</v>
      </c>
      <c r="W40" s="167">
        <f t="shared" si="8"/>
        <v>0</v>
      </c>
      <c r="X40" s="76">
        <f>分析係数表!E43</f>
        <v>8.3446098331078036E-2</v>
      </c>
      <c r="Y40" s="166">
        <f t="shared" si="9"/>
        <v>0</v>
      </c>
    </row>
    <row r="41" spans="1:25" x14ac:dyDescent="0.2">
      <c r="A41" s="6" t="s">
        <v>340</v>
      </c>
      <c r="B41" s="5" t="s">
        <v>42</v>
      </c>
      <c r="C41" s="90"/>
      <c r="D41" s="76">
        <f>投入係数表!D41</f>
        <v>0</v>
      </c>
      <c r="E41" s="77">
        <f>$C$6*D41</f>
        <v>0</v>
      </c>
      <c r="F41" s="76">
        <f>分析係数表!C44</f>
        <v>0.42233270626175756</v>
      </c>
      <c r="G41" s="77">
        <f>E41*F41</f>
        <v>0</v>
      </c>
      <c r="H41" s="77">
        <v>2.0612130098942036E-3</v>
      </c>
      <c r="I41" s="77">
        <f>C41+H41</f>
        <v>2.0612130098942036E-3</v>
      </c>
      <c r="J41" s="76">
        <f>分析係数表!G44</f>
        <v>0.26381484852424913</v>
      </c>
      <c r="K41" s="78">
        <f>I41*J41</f>
        <v>5.43778597981451E-4</v>
      </c>
      <c r="L41" s="79"/>
      <c r="M41" s="80"/>
      <c r="N41" s="81">
        <f>分析係数表!H44</f>
        <v>0.11630123927550047</v>
      </c>
      <c r="O41" s="82">
        <f t="shared" si="4"/>
        <v>2.3018518776063077</v>
      </c>
      <c r="P41" s="76">
        <f>分析係数表!C44</f>
        <v>0.42233270626175756</v>
      </c>
      <c r="Q41" s="82">
        <f>O41*P41</f>
        <v>0.97214733288317989</v>
      </c>
      <c r="R41" s="83">
        <v>0.98923116657859345</v>
      </c>
      <c r="S41" s="84">
        <f>I41+R41</f>
        <v>0.9912923795884877</v>
      </c>
      <c r="T41" s="85">
        <f>分析係数表!F44</f>
        <v>0.47978156286568718</v>
      </c>
      <c r="U41" s="86">
        <f t="shared" si="7"/>
        <v>0.47560380713581063</v>
      </c>
      <c r="V41" s="87">
        <f>分析係数表!D44</f>
        <v>0.17839032635548044</v>
      </c>
      <c r="W41" s="167">
        <f t="shared" si="8"/>
        <v>0</v>
      </c>
      <c r="X41" s="76">
        <f>分析係数表!E44</f>
        <v>0.10141724093095826</v>
      </c>
      <c r="Y41" s="166">
        <f t="shared" si="9"/>
        <v>0</v>
      </c>
    </row>
    <row r="42" spans="1:25" x14ac:dyDescent="0.2">
      <c r="A42" s="6" t="s">
        <v>341</v>
      </c>
      <c r="B42" s="5" t="s">
        <v>278</v>
      </c>
      <c r="C42" s="90"/>
      <c r="D42" s="76">
        <f>投入係数表!D42</f>
        <v>1.277139208173691E-3</v>
      </c>
      <c r="E42" s="77">
        <f>$C$6*D42</f>
        <v>0.1277139208173691</v>
      </c>
      <c r="F42" s="76">
        <f>分析係数表!C45</f>
        <v>1</v>
      </c>
      <c r="G42" s="77">
        <f>E42*F42</f>
        <v>0.1277139208173691</v>
      </c>
      <c r="H42" s="77">
        <v>0.15359918684621177</v>
      </c>
      <c r="I42" s="77">
        <f>C42+H42</f>
        <v>0.15359918684621177</v>
      </c>
      <c r="J42" s="76">
        <f>分析係数表!G45</f>
        <v>0</v>
      </c>
      <c r="K42" s="78">
        <f>I42*J42</f>
        <v>0</v>
      </c>
      <c r="L42" s="79"/>
      <c r="M42" s="80"/>
      <c r="N42" s="81">
        <f>分析係数表!H45</f>
        <v>0</v>
      </c>
      <c r="O42" s="82">
        <f t="shared" si="4"/>
        <v>0</v>
      </c>
      <c r="P42" s="76">
        <f>分析係数表!C45</f>
        <v>1</v>
      </c>
      <c r="Q42" s="82">
        <f>O42*P42</f>
        <v>0</v>
      </c>
      <c r="R42" s="83">
        <v>7.3141963717527504E-3</v>
      </c>
      <c r="S42" s="84">
        <f>I42+R42</f>
        <v>0.16091338321796453</v>
      </c>
      <c r="T42" s="85">
        <f>分析係数表!F45</f>
        <v>0</v>
      </c>
      <c r="U42" s="86">
        <f t="shared" si="7"/>
        <v>0</v>
      </c>
      <c r="V42" s="87">
        <f>分析係数表!D45</f>
        <v>0</v>
      </c>
      <c r="W42" s="167">
        <f t="shared" si="8"/>
        <v>0</v>
      </c>
      <c r="X42" s="76">
        <f>分析係数表!E45</f>
        <v>0</v>
      </c>
      <c r="Y42" s="166">
        <f t="shared" si="9"/>
        <v>0</v>
      </c>
    </row>
    <row r="43" spans="1:25" x14ac:dyDescent="0.2">
      <c r="A43" s="6" t="s">
        <v>342</v>
      </c>
      <c r="B43" s="5" t="s">
        <v>279</v>
      </c>
      <c r="C43" s="90"/>
      <c r="D43" s="76">
        <f>投入係数表!D43</f>
        <v>6.3856960408684551E-3</v>
      </c>
      <c r="E43" s="77">
        <f>$C$6*D43</f>
        <v>0.63856960408684549</v>
      </c>
      <c r="F43" s="76">
        <f>分析係数表!C46</f>
        <v>0.21794871794871795</v>
      </c>
      <c r="G43" s="77">
        <f>E43*F43</f>
        <v>0.13917542653174839</v>
      </c>
      <c r="H43" s="77">
        <v>0.17525594615965712</v>
      </c>
      <c r="I43" s="77">
        <f>C43+H43</f>
        <v>0.17525594615965712</v>
      </c>
      <c r="J43" s="76">
        <f>分析係数表!G46</f>
        <v>8.6956521739130436E-3</v>
      </c>
      <c r="K43" s="78">
        <f>I43*J43</f>
        <v>1.5239647492144097E-3</v>
      </c>
      <c r="L43" s="79"/>
      <c r="M43" s="80"/>
      <c r="N43" s="81">
        <f>分析係数表!H46</f>
        <v>2.3669959231689755E-2</v>
      </c>
      <c r="O43" s="82">
        <f t="shared" si="4"/>
        <v>0.46847944561677035</v>
      </c>
      <c r="P43" s="76">
        <f>分析係数表!C46</f>
        <v>0.21794871794871795</v>
      </c>
      <c r="Q43" s="82">
        <f>O43*P43</f>
        <v>0.10210449455750123</v>
      </c>
      <c r="R43" s="83">
        <v>0.11486441154584055</v>
      </c>
      <c r="S43" s="84">
        <f>I43+R43</f>
        <v>0.29012035770549766</v>
      </c>
      <c r="T43" s="85">
        <f>分析係数表!F46</f>
        <v>0.31521739130434784</v>
      </c>
      <c r="U43" s="86">
        <f t="shared" si="7"/>
        <v>9.1450982320211219E-2</v>
      </c>
      <c r="V43" s="87">
        <f>分析係数表!D46</f>
        <v>4.3478260869565218E-3</v>
      </c>
      <c r="W43" s="167">
        <f t="shared" si="8"/>
        <v>0</v>
      </c>
      <c r="X43" s="76">
        <f>分析係数表!E46</f>
        <v>8.6956521739130436E-3</v>
      </c>
      <c r="Y43" s="166">
        <f t="shared" si="9"/>
        <v>0</v>
      </c>
    </row>
    <row r="44" spans="1:25" x14ac:dyDescent="0.2">
      <c r="A44" s="192">
        <v>40</v>
      </c>
      <c r="B44" s="14" t="s">
        <v>150</v>
      </c>
      <c r="C44" s="197">
        <f>SUM(C5:C43)</f>
        <v>100</v>
      </c>
      <c r="D44" s="92">
        <f>投入係数表!D44</f>
        <v>0.31417624521072796</v>
      </c>
      <c r="E44" s="91">
        <f>SUM(E5:E43)</f>
        <v>31.417624521072799</v>
      </c>
      <c r="F44" s="92">
        <f>分析係数表!C47</f>
        <v>0.47569546306807309</v>
      </c>
      <c r="G44" s="91">
        <f>SUM(G5:G43)</f>
        <v>19.431268515880749</v>
      </c>
      <c r="H44" s="91">
        <f>SUM(H5:H43)</f>
        <v>23.606747565769062</v>
      </c>
      <c r="I44" s="91">
        <f>SUM(I5:I43)</f>
        <v>123.60674756576903</v>
      </c>
      <c r="J44" s="92">
        <f>分析係数表!G47</f>
        <v>0.28144255164914822</v>
      </c>
      <c r="K44" s="93">
        <f>SUM(K5:K43)</f>
        <v>31.566431610440254</v>
      </c>
      <c r="L44" s="94">
        <f>最終需要_まとめ!$L$33</f>
        <v>0.627</v>
      </c>
      <c r="M44" s="91">
        <f>K44*L44</f>
        <v>19.792152619746041</v>
      </c>
      <c r="N44" s="95">
        <f>分析係数表!H47</f>
        <v>1</v>
      </c>
      <c r="O44" s="96">
        <f>SUM(O5:O43)</f>
        <v>19.792152619746041</v>
      </c>
      <c r="P44" s="92">
        <f>分析係数表!C47</f>
        <v>0.47569546306807309</v>
      </c>
      <c r="Q44" s="96">
        <f>SUM(Q5:Q43)</f>
        <v>8.2875757033063664</v>
      </c>
      <c r="R44" s="91">
        <f>SUM(R5:R43)</f>
        <v>9.5107467407320687</v>
      </c>
      <c r="S44" s="97">
        <f>SUM(S5:S43)</f>
        <v>133.11749430650113</v>
      </c>
      <c r="T44" s="98">
        <f>分析係数表!F47</f>
        <v>0.50608191373686118</v>
      </c>
      <c r="U44" s="99">
        <f>SUM(U5:U43)</f>
        <v>89.297783388597864</v>
      </c>
      <c r="V44" s="100">
        <f>分析係数表!D47</f>
        <v>9.051105472997463E-2</v>
      </c>
      <c r="W44" s="164">
        <f>SUM(W5:W43)</f>
        <v>19</v>
      </c>
      <c r="X44" s="92">
        <f>分析係数表!E47</f>
        <v>7.0619789778905401E-2</v>
      </c>
      <c r="Y44" s="165">
        <f>SUM(Y5:Y43)</f>
        <v>16</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2015年養父市産業連関表</v>
      </c>
      <c r="H1" s="401"/>
      <c r="I1" s="401"/>
    </row>
    <row r="2" spans="1:25" x14ac:dyDescent="0.2">
      <c r="B2" s="3" t="s">
        <v>249</v>
      </c>
      <c r="S2" s="3" t="s">
        <v>152</v>
      </c>
      <c r="U2" s="64" t="s">
        <v>209</v>
      </c>
      <c r="W2" s="3" t="s">
        <v>130</v>
      </c>
      <c r="Y2" s="3" t="s">
        <v>153</v>
      </c>
    </row>
    <row r="3" spans="1:25" ht="44" x14ac:dyDescent="0.2">
      <c r="B3" s="65"/>
      <c r="C3" s="66" t="s">
        <v>227</v>
      </c>
      <c r="D3" s="66" t="s">
        <v>250</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投入係数表!E5</f>
        <v>0</v>
      </c>
      <c r="E5" s="77">
        <f t="shared" ref="E5:E38" si="0">$C$7*D5</f>
        <v>0</v>
      </c>
      <c r="F5" s="76">
        <f>分析係数表!C8</f>
        <v>0.71474473402356309</v>
      </c>
      <c r="G5" s="77">
        <f t="shared" ref="G5:G38" si="1">E5*F5</f>
        <v>0</v>
      </c>
      <c r="H5" s="77">
        <f t="array" ref="H5:H43">MMULT(逆行列係数!C5:AO43,'3'!G5:G43)</f>
        <v>0.15981805386658873</v>
      </c>
      <c r="I5" s="77">
        <f t="shared" ref="I5:I38" si="2">C5+H5</f>
        <v>0.15981805386658873</v>
      </c>
      <c r="J5" s="76">
        <f>分析係数表!G8</f>
        <v>0.11986548162382897</v>
      </c>
      <c r="K5" s="78">
        <f t="shared" ref="K5:K38" si="3">I5*J5</f>
        <v>1.91566679989017E-2</v>
      </c>
      <c r="L5" s="79" t="s">
        <v>181</v>
      </c>
      <c r="M5" s="80" t="s">
        <v>181</v>
      </c>
      <c r="N5" s="81">
        <f>分析係数表!H8</f>
        <v>1.2980954505811005E-2</v>
      </c>
      <c r="O5" s="82">
        <f t="shared" ref="O5:O44" si="4">$M$44*N5</f>
        <v>0.15282602945914014</v>
      </c>
      <c r="P5" s="76">
        <f>分析係数表!C8</f>
        <v>0.71474473402356309</v>
      </c>
      <c r="Q5" s="82">
        <f t="shared" ref="Q5:Q38" si="5">O5*P5</f>
        <v>0.10923159977765035</v>
      </c>
      <c r="R5" s="83">
        <f t="array" ref="R5:R43">MMULT(逆行列係数!C5:AO43,'3'!Q5:Q43)</f>
        <v>0.14852932893755591</v>
      </c>
      <c r="S5" s="84">
        <f t="shared" ref="S5:S38" si="6">I5+R5</f>
        <v>0.30834738280414464</v>
      </c>
      <c r="T5" s="85">
        <f>分析係数表!F8</f>
        <v>0.45231803987509006</v>
      </c>
      <c r="U5" s="86">
        <f t="shared" ref="U5:U38" si="7">S5*T5</f>
        <v>0.13947108379058476</v>
      </c>
      <c r="V5" s="87">
        <f>分析係数表!D8</f>
        <v>0.25822723997117464</v>
      </c>
      <c r="W5" s="167">
        <f t="shared" ref="W5:W43" si="8">ROUND(S5*V5,0)</f>
        <v>0</v>
      </c>
      <c r="X5" s="76">
        <f>分析係数表!E8</f>
        <v>0.17343262070622148</v>
      </c>
      <c r="Y5" s="166">
        <f t="shared" ref="Y5:Y43" si="9">ROUND(S5*X5,0)</f>
        <v>0</v>
      </c>
    </row>
    <row r="6" spans="1:25" x14ac:dyDescent="0.2">
      <c r="A6" s="6" t="s">
        <v>219</v>
      </c>
      <c r="B6" s="5" t="s">
        <v>265</v>
      </c>
      <c r="C6" s="90"/>
      <c r="D6" s="76">
        <f>投入係数表!E6</f>
        <v>0</v>
      </c>
      <c r="E6" s="77">
        <f t="shared" si="0"/>
        <v>0</v>
      </c>
      <c r="F6" s="76">
        <f>分析係数表!C9</f>
        <v>1</v>
      </c>
      <c r="G6" s="77">
        <f t="shared" si="1"/>
        <v>0</v>
      </c>
      <c r="H6" s="77">
        <v>1.422209085633504E-3</v>
      </c>
      <c r="I6" s="77">
        <f t="shared" si="2"/>
        <v>1.422209085633504E-3</v>
      </c>
      <c r="J6" s="76">
        <f>分析係数表!G9</f>
        <v>0.24776500638569604</v>
      </c>
      <c r="K6" s="78">
        <f t="shared" si="3"/>
        <v>3.5237364318378006E-4</v>
      </c>
      <c r="L6" s="79"/>
      <c r="M6" s="80"/>
      <c r="N6" s="81">
        <f>分析係数表!H9</f>
        <v>6.6933046670587999E-4</v>
      </c>
      <c r="O6" s="82">
        <f t="shared" si="4"/>
        <v>7.8800921439869144E-3</v>
      </c>
      <c r="P6" s="76">
        <f>分析係数表!C9</f>
        <v>1</v>
      </c>
      <c r="Q6" s="82">
        <f t="shared" si="5"/>
        <v>7.8800921439869144E-3</v>
      </c>
      <c r="R6" s="83">
        <v>1.1018891146976097E-2</v>
      </c>
      <c r="S6" s="84">
        <f t="shared" si="6"/>
        <v>1.2441100232609602E-2</v>
      </c>
      <c r="T6" s="85">
        <f>分析係数表!F9</f>
        <v>0.67688378033205621</v>
      </c>
      <c r="U6" s="86">
        <f t="shared" si="7"/>
        <v>8.4211789569388108E-3</v>
      </c>
      <c r="V6" s="87">
        <f>分析係数表!D9</f>
        <v>0.15836526181353769</v>
      </c>
      <c r="W6" s="167">
        <f t="shared" si="8"/>
        <v>0</v>
      </c>
      <c r="X6" s="76">
        <f>分析係数表!E9</f>
        <v>0.13537675606641125</v>
      </c>
      <c r="Y6" s="166">
        <f t="shared" si="9"/>
        <v>0</v>
      </c>
    </row>
    <row r="7" spans="1:25" x14ac:dyDescent="0.2">
      <c r="A7" s="6" t="s">
        <v>220</v>
      </c>
      <c r="B7" s="5" t="s">
        <v>266</v>
      </c>
      <c r="C7" s="75">
        <f>最終需要_まとめ!$C$8</f>
        <v>100</v>
      </c>
      <c r="D7" s="76">
        <f>投入係数表!E7</f>
        <v>5.8823529411764705E-2</v>
      </c>
      <c r="E7" s="77">
        <f t="shared" si="0"/>
        <v>5.8823529411764701</v>
      </c>
      <c r="F7" s="76">
        <f>分析係数表!C10</f>
        <v>3.9393939393939426E-2</v>
      </c>
      <c r="G7" s="77">
        <f t="shared" si="1"/>
        <v>0.23172905525846718</v>
      </c>
      <c r="H7" s="77">
        <v>0.23353945997507694</v>
      </c>
      <c r="I7" s="77">
        <f t="shared" si="2"/>
        <v>100.23353945997508</v>
      </c>
      <c r="J7" s="76">
        <f>分析係数表!G10</f>
        <v>0.17647058823529413</v>
      </c>
      <c r="K7" s="78">
        <f t="shared" si="3"/>
        <v>17.688271669407367</v>
      </c>
      <c r="L7" s="79"/>
      <c r="M7" s="80"/>
      <c r="N7" s="81">
        <f>分析係数表!H10</f>
        <v>1.3183781919964303E-3</v>
      </c>
      <c r="O7" s="82">
        <f t="shared" si="4"/>
        <v>1.5521393616943923E-2</v>
      </c>
      <c r="P7" s="76">
        <f>分析係数表!C10</f>
        <v>3.9393939393939426E-2</v>
      </c>
      <c r="Q7" s="82">
        <f t="shared" si="5"/>
        <v>6.1144883945536709E-4</v>
      </c>
      <c r="R7" s="83">
        <v>8.6678071221550862E-4</v>
      </c>
      <c r="S7" s="84">
        <f t="shared" si="6"/>
        <v>100.23440624068729</v>
      </c>
      <c r="T7" s="85">
        <f>分析係数表!F10</f>
        <v>0.58823529411764708</v>
      </c>
      <c r="U7" s="86">
        <f t="shared" si="7"/>
        <v>58.961415435698406</v>
      </c>
      <c r="V7" s="87">
        <f>分析係数表!D10</f>
        <v>0.11764705882352941</v>
      </c>
      <c r="W7" s="167">
        <f t="shared" si="8"/>
        <v>12</v>
      </c>
      <c r="X7" s="76">
        <f>分析係数表!E10</f>
        <v>0</v>
      </c>
      <c r="Y7" s="166">
        <f t="shared" si="9"/>
        <v>0</v>
      </c>
    </row>
    <row r="8" spans="1:25" x14ac:dyDescent="0.2">
      <c r="A8" s="6" t="s">
        <v>221</v>
      </c>
      <c r="B8" s="5" t="s">
        <v>27</v>
      </c>
      <c r="C8" s="90"/>
      <c r="D8" s="76">
        <f>投入係数表!E8</f>
        <v>0</v>
      </c>
      <c r="E8" s="77">
        <f t="shared" si="0"/>
        <v>0</v>
      </c>
      <c r="F8" s="76">
        <f>分析係数表!C11</f>
        <v>0.34065202927478377</v>
      </c>
      <c r="G8" s="77">
        <f t="shared" si="1"/>
        <v>0</v>
      </c>
      <c r="H8" s="77">
        <v>8.8442279456978162E-2</v>
      </c>
      <c r="I8" s="77">
        <f t="shared" si="2"/>
        <v>8.8442279456978162E-2</v>
      </c>
      <c r="J8" s="76">
        <f>分析係数表!G11</f>
        <v>0.33868808567603748</v>
      </c>
      <c r="K8" s="78">
        <f t="shared" si="3"/>
        <v>2.9954346322109068E-2</v>
      </c>
      <c r="L8" s="79"/>
      <c r="M8" s="80"/>
      <c r="N8" s="81">
        <f>分析係数表!H11</f>
        <v>-2.0282741415329697E-5</v>
      </c>
      <c r="O8" s="82">
        <f t="shared" si="4"/>
        <v>-2.3879067102990651E-4</v>
      </c>
      <c r="P8" s="76">
        <f>分析係数表!C11</f>
        <v>0.34065202927478377</v>
      </c>
      <c r="Q8" s="82">
        <f t="shared" si="5"/>
        <v>-8.1344526658224978E-5</v>
      </c>
      <c r="R8" s="83">
        <v>5.7511133915588387E-3</v>
      </c>
      <c r="S8" s="84">
        <f t="shared" si="6"/>
        <v>9.4193392848537005E-2</v>
      </c>
      <c r="T8" s="85">
        <f>分析係数表!F11</f>
        <v>0.55689424364123163</v>
      </c>
      <c r="U8" s="86">
        <f t="shared" si="7"/>
        <v>5.245575826638741E-2</v>
      </c>
      <c r="V8" s="87">
        <f>分析係数表!D11</f>
        <v>4.2838018741633198E-2</v>
      </c>
      <c r="W8" s="167">
        <f t="shared" si="8"/>
        <v>0</v>
      </c>
      <c r="X8" s="76">
        <f>分析係数表!E11</f>
        <v>3.2128514056224897E-2</v>
      </c>
      <c r="Y8" s="166">
        <f t="shared" si="9"/>
        <v>0</v>
      </c>
    </row>
    <row r="9" spans="1:25" x14ac:dyDescent="0.2">
      <c r="A9" s="6" t="s">
        <v>222</v>
      </c>
      <c r="B9" s="5" t="s">
        <v>190</v>
      </c>
      <c r="C9" s="90"/>
      <c r="D9" s="76">
        <f>投入係数表!E9</f>
        <v>0.11764705882352941</v>
      </c>
      <c r="E9" s="77">
        <f t="shared" si="0"/>
        <v>11.76470588235294</v>
      </c>
      <c r="F9" s="76">
        <f>分析係数表!C12</f>
        <v>0.100342633382281</v>
      </c>
      <c r="G9" s="77">
        <f t="shared" si="1"/>
        <v>1.1805015692033058</v>
      </c>
      <c r="H9" s="77">
        <v>1.2078764316511712</v>
      </c>
      <c r="I9" s="77">
        <f t="shared" si="2"/>
        <v>1.2078764316511712</v>
      </c>
      <c r="J9" s="76">
        <f>分析係数表!G12</f>
        <v>0.13263417643429981</v>
      </c>
      <c r="K9" s="78">
        <f t="shared" si="3"/>
        <v>0.16020569574645391</v>
      </c>
      <c r="L9" s="79"/>
      <c r="M9" s="80"/>
      <c r="N9" s="81">
        <f>分析係数表!H12</f>
        <v>9.8026489260288424E-2</v>
      </c>
      <c r="O9" s="82">
        <f t="shared" si="4"/>
        <v>1.1540753130875381</v>
      </c>
      <c r="P9" s="76">
        <f>分析係数表!C12</f>
        <v>0.100342633382281</v>
      </c>
      <c r="Q9" s="82">
        <f t="shared" si="5"/>
        <v>0.11580295603668399</v>
      </c>
      <c r="R9" s="83">
        <v>0.12849198395715702</v>
      </c>
      <c r="S9" s="84">
        <f t="shared" si="6"/>
        <v>1.3363684156083282</v>
      </c>
      <c r="T9" s="85">
        <f>分析係数表!F12</f>
        <v>0.36681061073411475</v>
      </c>
      <c r="U9" s="86">
        <f t="shared" si="7"/>
        <v>0.49019411469507218</v>
      </c>
      <c r="V9" s="87">
        <f>分析係数表!D12</f>
        <v>2.9364589759407773E-2</v>
      </c>
      <c r="W9" s="167">
        <f t="shared" si="8"/>
        <v>0</v>
      </c>
      <c r="X9" s="76">
        <f>分析係数表!E12</f>
        <v>2.8994447871684145E-2</v>
      </c>
      <c r="Y9" s="166">
        <f t="shared" si="9"/>
        <v>0</v>
      </c>
    </row>
    <row r="10" spans="1:25" x14ac:dyDescent="0.2">
      <c r="A10" s="6" t="s">
        <v>223</v>
      </c>
      <c r="B10" s="5" t="s">
        <v>28</v>
      </c>
      <c r="C10" s="90"/>
      <c r="D10" s="76">
        <f>投入係数表!E10</f>
        <v>0</v>
      </c>
      <c r="E10" s="77">
        <f t="shared" si="0"/>
        <v>0</v>
      </c>
      <c r="F10" s="76">
        <f>分析係数表!C13</f>
        <v>0</v>
      </c>
      <c r="G10" s="77">
        <f t="shared" si="1"/>
        <v>0</v>
      </c>
      <c r="H10" s="77">
        <v>0</v>
      </c>
      <c r="I10" s="77">
        <f t="shared" si="2"/>
        <v>0</v>
      </c>
      <c r="J10" s="76">
        <f>分析係数表!G13</f>
        <v>0.24545454545454545</v>
      </c>
      <c r="K10" s="78">
        <f t="shared" si="3"/>
        <v>0</v>
      </c>
      <c r="L10" s="79"/>
      <c r="M10" s="80"/>
      <c r="N10" s="81">
        <f>分析係数表!H13</f>
        <v>1.4563008336206721E-2</v>
      </c>
      <c r="O10" s="82">
        <f t="shared" si="4"/>
        <v>0.17145170179947286</v>
      </c>
      <c r="P10" s="76">
        <f>分析係数表!C13</f>
        <v>0</v>
      </c>
      <c r="Q10" s="82">
        <f t="shared" si="5"/>
        <v>0</v>
      </c>
      <c r="R10" s="83">
        <v>0</v>
      </c>
      <c r="S10" s="84">
        <f t="shared" si="6"/>
        <v>0</v>
      </c>
      <c r="T10" s="85">
        <f>分析係数表!F13</f>
        <v>0.38181818181818183</v>
      </c>
      <c r="U10" s="86">
        <f t="shared" si="7"/>
        <v>0</v>
      </c>
      <c r="V10" s="87">
        <f>分析係数表!D13</f>
        <v>0.28545454545454546</v>
      </c>
      <c r="W10" s="167">
        <f t="shared" si="8"/>
        <v>0</v>
      </c>
      <c r="X10" s="76">
        <f>分析係数表!E13</f>
        <v>0.23818181818181819</v>
      </c>
      <c r="Y10" s="166">
        <f t="shared" si="9"/>
        <v>0</v>
      </c>
    </row>
    <row r="11" spans="1:25" x14ac:dyDescent="0.2">
      <c r="A11" s="6" t="s">
        <v>224</v>
      </c>
      <c r="B11" s="5" t="s">
        <v>267</v>
      </c>
      <c r="C11" s="90"/>
      <c r="D11" s="76">
        <f>投入係数表!E11</f>
        <v>0</v>
      </c>
      <c r="E11" s="77">
        <f t="shared" si="0"/>
        <v>0</v>
      </c>
      <c r="F11" s="76">
        <f>分析係数表!C14</f>
        <v>0.15141787051899414</v>
      </c>
      <c r="G11" s="77">
        <f t="shared" si="1"/>
        <v>0</v>
      </c>
      <c r="H11" s="77">
        <v>6.9470739357638395E-3</v>
      </c>
      <c r="I11" s="77">
        <f t="shared" si="2"/>
        <v>6.9470739357638395E-3</v>
      </c>
      <c r="J11" s="76">
        <f>分析係数表!G14</f>
        <v>0.18116805721096543</v>
      </c>
      <c r="K11" s="78">
        <f t="shared" si="3"/>
        <v>1.25858788824327E-3</v>
      </c>
      <c r="L11" s="79"/>
      <c r="M11" s="80"/>
      <c r="N11" s="81">
        <f>分析係数表!H14</f>
        <v>1.2372472263351114E-3</v>
      </c>
      <c r="O11" s="82">
        <f t="shared" si="4"/>
        <v>1.4566230932824295E-2</v>
      </c>
      <c r="P11" s="76">
        <f>分析係数表!C14</f>
        <v>0.15141787051899414</v>
      </c>
      <c r="Q11" s="82">
        <f t="shared" si="5"/>
        <v>2.2055876693361561E-3</v>
      </c>
      <c r="R11" s="83">
        <v>9.0039526513166837E-3</v>
      </c>
      <c r="S11" s="84">
        <f t="shared" si="6"/>
        <v>1.5951026587080523E-2</v>
      </c>
      <c r="T11" s="85">
        <f>分析係数表!F14</f>
        <v>0.38617401668653156</v>
      </c>
      <c r="U11" s="86">
        <f t="shared" si="7"/>
        <v>6.1598720074065427E-3</v>
      </c>
      <c r="V11" s="87">
        <f>分析係数表!D14</f>
        <v>0.10846245530393325</v>
      </c>
      <c r="W11" s="167">
        <f t="shared" si="8"/>
        <v>0</v>
      </c>
      <c r="X11" s="76">
        <f>分析係数表!E14</f>
        <v>8.1048867699642438E-2</v>
      </c>
      <c r="Y11" s="166">
        <f t="shared" si="9"/>
        <v>0</v>
      </c>
    </row>
    <row r="12" spans="1:25" x14ac:dyDescent="0.2">
      <c r="A12" s="6" t="s">
        <v>225</v>
      </c>
      <c r="B12" s="5" t="s">
        <v>29</v>
      </c>
      <c r="C12" s="90"/>
      <c r="D12" s="76">
        <f>投入係数表!E12</f>
        <v>0</v>
      </c>
      <c r="E12" s="77">
        <f t="shared" si="0"/>
        <v>0</v>
      </c>
      <c r="F12" s="76">
        <f>分析係数表!C15</f>
        <v>0</v>
      </c>
      <c r="G12" s="77">
        <f t="shared" si="1"/>
        <v>0</v>
      </c>
      <c r="H12" s="77">
        <v>0</v>
      </c>
      <c r="I12" s="77">
        <f t="shared" si="2"/>
        <v>0</v>
      </c>
      <c r="J12" s="76">
        <f>分析係数表!G15</f>
        <v>9.5665424991534034E-2</v>
      </c>
      <c r="K12" s="78">
        <f t="shared" si="3"/>
        <v>0</v>
      </c>
      <c r="L12" s="79"/>
      <c r="M12" s="80"/>
      <c r="N12" s="81">
        <f>分析係数表!H15</f>
        <v>9.0663854126523738E-3</v>
      </c>
      <c r="O12" s="82">
        <f t="shared" si="4"/>
        <v>0.1067394299503682</v>
      </c>
      <c r="P12" s="76">
        <f>分析係数表!C15</f>
        <v>0</v>
      </c>
      <c r="Q12" s="82">
        <f t="shared" si="5"/>
        <v>0</v>
      </c>
      <c r="R12" s="83">
        <v>0</v>
      </c>
      <c r="S12" s="84">
        <f t="shared" si="6"/>
        <v>0</v>
      </c>
      <c r="T12" s="85">
        <f>分析係数表!F15</f>
        <v>0.30392820860142228</v>
      </c>
      <c r="U12" s="86">
        <f t="shared" si="7"/>
        <v>0</v>
      </c>
      <c r="V12" s="87">
        <f>分析係数表!D15</f>
        <v>1.7101252963088384E-2</v>
      </c>
      <c r="W12" s="167">
        <f t="shared" si="8"/>
        <v>0</v>
      </c>
      <c r="X12" s="76">
        <f>分析係数表!E15</f>
        <v>1.5577378936674569E-2</v>
      </c>
      <c r="Y12" s="166">
        <f t="shared" si="9"/>
        <v>0</v>
      </c>
    </row>
    <row r="13" spans="1:25" x14ac:dyDescent="0.2">
      <c r="A13" s="6" t="s">
        <v>226</v>
      </c>
      <c r="B13" s="5" t="s">
        <v>30</v>
      </c>
      <c r="C13" s="90"/>
      <c r="D13" s="76">
        <f>投入係数表!E13</f>
        <v>5.8823529411764705E-2</v>
      </c>
      <c r="E13" s="77">
        <f t="shared" si="0"/>
        <v>5.8823529411764701</v>
      </c>
      <c r="F13" s="76">
        <f>分析係数表!C16</f>
        <v>7.3463935886019627E-2</v>
      </c>
      <c r="G13" s="77">
        <f t="shared" si="1"/>
        <v>0.4321407993295272</v>
      </c>
      <c r="H13" s="77">
        <v>0.43628309924720671</v>
      </c>
      <c r="I13" s="77">
        <f t="shared" si="2"/>
        <v>0.43628309924720671</v>
      </c>
      <c r="J13" s="76">
        <f>分析係数表!G16</f>
        <v>3.2967032967032968E-2</v>
      </c>
      <c r="K13" s="78">
        <f t="shared" si="3"/>
        <v>1.438295931584198E-2</v>
      </c>
      <c r="L13" s="79"/>
      <c r="M13" s="80"/>
      <c r="N13" s="81">
        <f>分析係数表!H16</f>
        <v>1.7422874875768209E-2</v>
      </c>
      <c r="O13" s="82">
        <f t="shared" si="4"/>
        <v>0.20512118641468968</v>
      </c>
      <c r="P13" s="76">
        <f>分析係数表!C16</f>
        <v>7.3463935886019627E-2</v>
      </c>
      <c r="Q13" s="82">
        <f t="shared" si="5"/>
        <v>1.5069009687633042E-2</v>
      </c>
      <c r="R13" s="83">
        <v>1.7721003853704408E-2</v>
      </c>
      <c r="S13" s="84">
        <f t="shared" si="6"/>
        <v>0.4540041031009111</v>
      </c>
      <c r="T13" s="85">
        <f>分析係数表!F16</f>
        <v>0.28846153846153844</v>
      </c>
      <c r="U13" s="86">
        <f t="shared" si="7"/>
        <v>0.13096272204833972</v>
      </c>
      <c r="V13" s="87">
        <f>分析係数表!D16</f>
        <v>8.241758241758242E-3</v>
      </c>
      <c r="W13" s="167">
        <f t="shared" si="8"/>
        <v>0</v>
      </c>
      <c r="X13" s="76">
        <f>分析係数表!E16</f>
        <v>8.241758241758242E-3</v>
      </c>
      <c r="Y13" s="166">
        <f t="shared" si="9"/>
        <v>0</v>
      </c>
    </row>
    <row r="14" spans="1:25" x14ac:dyDescent="0.2">
      <c r="A14" s="6" t="s">
        <v>2</v>
      </c>
      <c r="B14" s="5" t="s">
        <v>364</v>
      </c>
      <c r="C14" s="90"/>
      <c r="D14" s="76">
        <f>投入係数表!E14</f>
        <v>0</v>
      </c>
      <c r="E14" s="77">
        <f t="shared" si="0"/>
        <v>0</v>
      </c>
      <c r="F14" s="76">
        <f>分析係数表!C17</f>
        <v>2.3129921259842479E-2</v>
      </c>
      <c r="G14" s="77">
        <f t="shared" si="1"/>
        <v>0</v>
      </c>
      <c r="H14" s="77">
        <v>1.4311004210216896E-3</v>
      </c>
      <c r="I14" s="77">
        <f t="shared" si="2"/>
        <v>1.4311004210216896E-3</v>
      </c>
      <c r="J14" s="76">
        <f>分析係数表!G17</f>
        <v>0.21126760563380281</v>
      </c>
      <c r="K14" s="78">
        <f t="shared" si="3"/>
        <v>3.0234515937077946E-4</v>
      </c>
      <c r="L14" s="79"/>
      <c r="M14" s="80"/>
      <c r="N14" s="81">
        <f>分析係数表!H17</f>
        <v>2.8801492809768167E-3</v>
      </c>
      <c r="O14" s="82">
        <f t="shared" si="4"/>
        <v>3.3908275286246722E-2</v>
      </c>
      <c r="P14" s="76">
        <f>分析係数表!C17</f>
        <v>2.3129921259842479E-2</v>
      </c>
      <c r="Q14" s="82">
        <f t="shared" si="5"/>
        <v>7.8429573742794939E-4</v>
      </c>
      <c r="R14" s="83">
        <v>1.6072561949662539E-3</v>
      </c>
      <c r="S14" s="84">
        <f t="shared" si="6"/>
        <v>3.0383566159879437E-3</v>
      </c>
      <c r="T14" s="85">
        <f>分析係数表!F17</f>
        <v>0.32746478873239437</v>
      </c>
      <c r="U14" s="86">
        <f t="shared" si="7"/>
        <v>9.949548073481646E-4</v>
      </c>
      <c r="V14" s="87">
        <f>分析係数表!D17</f>
        <v>0.12676056338028169</v>
      </c>
      <c r="W14" s="167">
        <f t="shared" si="8"/>
        <v>0</v>
      </c>
      <c r="X14" s="76">
        <f>分析係数表!E17</f>
        <v>0.10563380281690141</v>
      </c>
      <c r="Y14" s="166">
        <f t="shared" si="9"/>
        <v>0</v>
      </c>
    </row>
    <row r="15" spans="1:25" x14ac:dyDescent="0.2">
      <c r="A15" s="6" t="s">
        <v>3</v>
      </c>
      <c r="B15" s="5" t="s">
        <v>31</v>
      </c>
      <c r="C15" s="90"/>
      <c r="D15" s="76">
        <f>投入係数表!E15</f>
        <v>0</v>
      </c>
      <c r="E15" s="77">
        <f t="shared" si="0"/>
        <v>0</v>
      </c>
      <c r="F15" s="76">
        <f>分析係数表!C18</f>
        <v>0.3230337078651685</v>
      </c>
      <c r="G15" s="77">
        <f t="shared" si="1"/>
        <v>0</v>
      </c>
      <c r="H15" s="77">
        <v>3.0993605606612416E-3</v>
      </c>
      <c r="I15" s="77">
        <f t="shared" si="2"/>
        <v>3.0993605606612416E-3</v>
      </c>
      <c r="J15" s="76">
        <f>分析係数表!G18</f>
        <v>0.21584440227703985</v>
      </c>
      <c r="K15" s="78">
        <f t="shared" si="3"/>
        <v>6.6897962765695678E-4</v>
      </c>
      <c r="L15" s="79"/>
      <c r="M15" s="80"/>
      <c r="N15" s="81">
        <f>分析係数表!H18</f>
        <v>4.66503052552583E-4</v>
      </c>
      <c r="O15" s="82">
        <f t="shared" si="4"/>
        <v>5.4921854336878488E-3</v>
      </c>
      <c r="P15" s="76">
        <f>分析係数表!C18</f>
        <v>0.3230337078651685</v>
      </c>
      <c r="Q15" s="82">
        <f t="shared" si="5"/>
        <v>1.7741610249272543E-3</v>
      </c>
      <c r="R15" s="83">
        <v>4.2404569397501268E-3</v>
      </c>
      <c r="S15" s="84">
        <f t="shared" si="6"/>
        <v>7.3398175004113688E-3</v>
      </c>
      <c r="T15" s="85">
        <f>分析係数表!F18</f>
        <v>0.45967741935483869</v>
      </c>
      <c r="U15" s="86">
        <f t="shared" si="7"/>
        <v>3.3739483671245806E-3</v>
      </c>
      <c r="V15" s="87">
        <f>分析係数表!D18</f>
        <v>4.8861480075901326E-2</v>
      </c>
      <c r="W15" s="167">
        <f t="shared" si="8"/>
        <v>0</v>
      </c>
      <c r="X15" s="76">
        <f>分析係数表!E18</f>
        <v>4.6489563567362426E-2</v>
      </c>
      <c r="Y15" s="166">
        <f t="shared" si="9"/>
        <v>0</v>
      </c>
    </row>
    <row r="16" spans="1:25" x14ac:dyDescent="0.2">
      <c r="A16" s="6" t="s">
        <v>4</v>
      </c>
      <c r="B16" s="5" t="s">
        <v>32</v>
      </c>
      <c r="C16" s="90"/>
      <c r="D16" s="76">
        <f>投入係数表!E16</f>
        <v>0</v>
      </c>
      <c r="E16" s="77">
        <f t="shared" si="0"/>
        <v>0</v>
      </c>
      <c r="F16" s="76">
        <f>分析係数表!C19</f>
        <v>0.12071832391087467</v>
      </c>
      <c r="G16" s="77">
        <f t="shared" si="1"/>
        <v>0</v>
      </c>
      <c r="H16" s="77">
        <v>4.7635120504398373E-3</v>
      </c>
      <c r="I16" s="77">
        <f t="shared" si="2"/>
        <v>4.7635120504398373E-3</v>
      </c>
      <c r="J16" s="76">
        <f>分析係数表!G19</f>
        <v>5.7680250783699059E-2</v>
      </c>
      <c r="K16" s="78">
        <f t="shared" si="3"/>
        <v>2.7476056968054236E-4</v>
      </c>
      <c r="L16" s="79"/>
      <c r="M16" s="80"/>
      <c r="N16" s="81">
        <f>分析係数表!H19</f>
        <v>-1.2169644849197817E-4</v>
      </c>
      <c r="O16" s="82">
        <f t="shared" si="4"/>
        <v>-1.4327440261794387E-3</v>
      </c>
      <c r="P16" s="76">
        <f>分析係数表!C19</f>
        <v>0.12071832391087467</v>
      </c>
      <c r="Q16" s="82">
        <f t="shared" si="5"/>
        <v>-1.7295845743370018E-4</v>
      </c>
      <c r="R16" s="83">
        <v>1.0872816376080439E-3</v>
      </c>
      <c r="S16" s="84">
        <f t="shared" si="6"/>
        <v>5.8507936880478808E-3</v>
      </c>
      <c r="T16" s="85">
        <f>分析係数表!F19</f>
        <v>0.23887147335423198</v>
      </c>
      <c r="U16" s="86">
        <f t="shared" si="7"/>
        <v>1.397587708555638E-3</v>
      </c>
      <c r="V16" s="87">
        <f>分析係数表!D19</f>
        <v>1.0658307210031349E-2</v>
      </c>
      <c r="W16" s="167">
        <f t="shared" si="8"/>
        <v>0</v>
      </c>
      <c r="X16" s="76">
        <f>分析係数表!E19</f>
        <v>1.128526645768025E-2</v>
      </c>
      <c r="Y16" s="166">
        <f t="shared" si="9"/>
        <v>0</v>
      </c>
    </row>
    <row r="17" spans="1:25" x14ac:dyDescent="0.2">
      <c r="A17" s="6" t="s">
        <v>5</v>
      </c>
      <c r="B17" s="5" t="s">
        <v>33</v>
      </c>
      <c r="C17" s="90"/>
      <c r="D17" s="76">
        <f>投入係数表!E17</f>
        <v>0</v>
      </c>
      <c r="E17" s="77">
        <f t="shared" si="0"/>
        <v>0</v>
      </c>
      <c r="F17" s="76">
        <f>分析係数表!C20</f>
        <v>0.31557475401967838</v>
      </c>
      <c r="G17" s="77">
        <f t="shared" si="1"/>
        <v>0</v>
      </c>
      <c r="H17" s="77">
        <v>7.0448656076503909E-3</v>
      </c>
      <c r="I17" s="77">
        <f t="shared" si="2"/>
        <v>7.0448656076503909E-3</v>
      </c>
      <c r="J17" s="76">
        <f>分析係数表!G20</f>
        <v>9.9984279201383433E-2</v>
      </c>
      <c r="K17" s="78">
        <f t="shared" si="3"/>
        <v>7.0437580985154046E-4</v>
      </c>
      <c r="L17" s="79"/>
      <c r="M17" s="80"/>
      <c r="N17" s="81">
        <f>分析係数表!H20</f>
        <v>5.8819950104456117E-4</v>
      </c>
      <c r="O17" s="82">
        <f t="shared" si="4"/>
        <v>6.9249294598672882E-3</v>
      </c>
      <c r="P17" s="76">
        <f>分析係数表!C20</f>
        <v>0.31557475401967838</v>
      </c>
      <c r="Q17" s="82">
        <f t="shared" si="5"/>
        <v>2.1853329109012437E-3</v>
      </c>
      <c r="R17" s="83">
        <v>7.5285176039555039E-3</v>
      </c>
      <c r="S17" s="84">
        <f t="shared" si="6"/>
        <v>1.4573383211605895E-2</v>
      </c>
      <c r="T17" s="85">
        <f>分析係数表!F20</f>
        <v>0.22276371639679296</v>
      </c>
      <c r="U17" s="86">
        <f t="shared" si="7"/>
        <v>3.2464210046919593E-3</v>
      </c>
      <c r="V17" s="87">
        <f>分析係数表!D20</f>
        <v>9.4324791699418331E-4</v>
      </c>
      <c r="W17" s="167">
        <f t="shared" si="8"/>
        <v>0</v>
      </c>
      <c r="X17" s="76">
        <f>分析係数表!E20</f>
        <v>6.2883194466278891E-4</v>
      </c>
      <c r="Y17" s="166">
        <f t="shared" si="9"/>
        <v>0</v>
      </c>
    </row>
    <row r="18" spans="1:25" x14ac:dyDescent="0.2">
      <c r="A18" s="6" t="s">
        <v>6</v>
      </c>
      <c r="B18" s="5" t="s">
        <v>34</v>
      </c>
      <c r="C18" s="90"/>
      <c r="D18" s="76">
        <f>投入係数表!E18</f>
        <v>0</v>
      </c>
      <c r="E18" s="77">
        <f t="shared" si="0"/>
        <v>0</v>
      </c>
      <c r="F18" s="76">
        <f>分析係数表!C21</f>
        <v>0.13081936685288642</v>
      </c>
      <c r="G18" s="77">
        <f t="shared" si="1"/>
        <v>0</v>
      </c>
      <c r="H18" s="77">
        <v>4.4196328711679925E-3</v>
      </c>
      <c r="I18" s="77">
        <f t="shared" si="2"/>
        <v>4.4196328711679925E-3</v>
      </c>
      <c r="J18" s="76">
        <f>分析係数表!G21</f>
        <v>0.28416378885051802</v>
      </c>
      <c r="K18" s="78">
        <f t="shared" si="3"/>
        <v>1.2558996219993901E-3</v>
      </c>
      <c r="L18" s="79"/>
      <c r="M18" s="80"/>
      <c r="N18" s="81">
        <f>分析係数表!H21</f>
        <v>9.7357158793582536E-4</v>
      </c>
      <c r="O18" s="82">
        <f t="shared" si="4"/>
        <v>1.146195220943551E-2</v>
      </c>
      <c r="P18" s="76">
        <f>分析係数表!C21</f>
        <v>0.13081936685288642</v>
      </c>
      <c r="Q18" s="82">
        <f t="shared" si="5"/>
        <v>1.499445330936396E-3</v>
      </c>
      <c r="R18" s="83">
        <v>3.6092410365405419E-3</v>
      </c>
      <c r="S18" s="84">
        <f t="shared" si="6"/>
        <v>8.0288739077085339E-3</v>
      </c>
      <c r="T18" s="85">
        <f>分析係数表!F21</f>
        <v>0.42476566354218054</v>
      </c>
      <c r="U18" s="86">
        <f t="shared" si="7"/>
        <v>3.4103899529043156E-3</v>
      </c>
      <c r="V18" s="87">
        <f>分析係数表!D21</f>
        <v>7.9921065614208184E-2</v>
      </c>
      <c r="W18" s="167">
        <f t="shared" si="8"/>
        <v>0</v>
      </c>
      <c r="X18" s="76">
        <f>分析係数表!E21</f>
        <v>6.6600888011840165E-2</v>
      </c>
      <c r="Y18" s="166">
        <f t="shared" si="9"/>
        <v>0</v>
      </c>
    </row>
    <row r="19" spans="1:25" x14ac:dyDescent="0.2">
      <c r="A19" s="6" t="s">
        <v>7</v>
      </c>
      <c r="B19" s="5" t="s">
        <v>268</v>
      </c>
      <c r="C19" s="90"/>
      <c r="D19" s="76">
        <f>投入係数表!E19</f>
        <v>0</v>
      </c>
      <c r="E19" s="77">
        <f t="shared" si="0"/>
        <v>0</v>
      </c>
      <c r="F19" s="76">
        <f>分析係数表!C22</f>
        <v>7.3540561031084195E-2</v>
      </c>
      <c r="G19" s="77">
        <f t="shared" si="1"/>
        <v>0</v>
      </c>
      <c r="H19" s="77">
        <v>4.9654110433887378E-4</v>
      </c>
      <c r="I19" s="77">
        <f t="shared" si="2"/>
        <v>4.9654110433887378E-4</v>
      </c>
      <c r="J19" s="76">
        <f>分析係数表!G22</f>
        <v>0.1948261924009701</v>
      </c>
      <c r="K19" s="78">
        <f t="shared" si="3"/>
        <v>9.6739212728915588E-5</v>
      </c>
      <c r="L19" s="79"/>
      <c r="M19" s="80"/>
      <c r="N19" s="81">
        <f>分析係数表!H22</f>
        <v>4.0565482830659394E-5</v>
      </c>
      <c r="O19" s="82">
        <f t="shared" si="4"/>
        <v>4.7758134205981302E-4</v>
      </c>
      <c r="P19" s="76">
        <f>分析係数表!C22</f>
        <v>7.3540561031084195E-2</v>
      </c>
      <c r="Q19" s="82">
        <f t="shared" si="5"/>
        <v>3.5121599833056778E-5</v>
      </c>
      <c r="R19" s="83">
        <v>4.5430566410856394E-4</v>
      </c>
      <c r="S19" s="84">
        <f t="shared" si="6"/>
        <v>9.5084676844743772E-4</v>
      </c>
      <c r="T19" s="85">
        <f>分析係数表!F22</f>
        <v>0.41269199676637025</v>
      </c>
      <c r="U19" s="86">
        <f t="shared" si="7"/>
        <v>3.9240685148942355E-4</v>
      </c>
      <c r="V19" s="87">
        <f>分析係数表!D22</f>
        <v>1.4955537590945837E-2</v>
      </c>
      <c r="W19" s="167">
        <f t="shared" si="8"/>
        <v>0</v>
      </c>
      <c r="X19" s="76">
        <f>分析係数表!E22</f>
        <v>1.3742926434923201E-2</v>
      </c>
      <c r="Y19" s="166">
        <f t="shared" si="9"/>
        <v>0</v>
      </c>
    </row>
    <row r="20" spans="1:25" x14ac:dyDescent="0.2">
      <c r="A20" s="6" t="s">
        <v>8</v>
      </c>
      <c r="B20" s="5" t="s">
        <v>269</v>
      </c>
      <c r="C20" s="90"/>
      <c r="D20" s="76">
        <f>投入係数表!E20</f>
        <v>0</v>
      </c>
      <c r="E20" s="77">
        <f t="shared" si="0"/>
        <v>0</v>
      </c>
      <c r="F20" s="76">
        <f>分析係数表!C23</f>
        <v>0</v>
      </c>
      <c r="G20" s="77">
        <f t="shared" si="1"/>
        <v>0</v>
      </c>
      <c r="H20" s="77">
        <v>0</v>
      </c>
      <c r="I20" s="77">
        <f t="shared" si="2"/>
        <v>0</v>
      </c>
      <c r="J20" s="76">
        <f>分析係数表!G23</f>
        <v>0.21560920830993824</v>
      </c>
      <c r="K20" s="78">
        <f t="shared" si="3"/>
        <v>0</v>
      </c>
      <c r="L20" s="79"/>
      <c r="M20" s="80"/>
      <c r="N20" s="81">
        <f>分析係数表!H23</f>
        <v>2.0282741415329697E-5</v>
      </c>
      <c r="O20" s="82">
        <f t="shared" si="4"/>
        <v>2.3879067102990651E-4</v>
      </c>
      <c r="P20" s="76">
        <f>分析係数表!C23</f>
        <v>0</v>
      </c>
      <c r="Q20" s="82">
        <f t="shared" si="5"/>
        <v>0</v>
      </c>
      <c r="R20" s="83">
        <v>0</v>
      </c>
      <c r="S20" s="84">
        <f t="shared" si="6"/>
        <v>0</v>
      </c>
      <c r="T20" s="85">
        <f>分析係数表!F23</f>
        <v>0.4407636159460977</v>
      </c>
      <c r="U20" s="86">
        <f t="shared" si="7"/>
        <v>0</v>
      </c>
      <c r="V20" s="87">
        <f>分析係数表!D23</f>
        <v>7.046603032004492E-2</v>
      </c>
      <c r="W20" s="167">
        <f t="shared" si="8"/>
        <v>0</v>
      </c>
      <c r="X20" s="76">
        <f>分析係数表!E23</f>
        <v>6.9904548006737788E-2</v>
      </c>
      <c r="Y20" s="166">
        <f t="shared" si="9"/>
        <v>0</v>
      </c>
    </row>
    <row r="21" spans="1:25" x14ac:dyDescent="0.2">
      <c r="A21" s="6" t="s">
        <v>9</v>
      </c>
      <c r="B21" s="5" t="s">
        <v>270</v>
      </c>
      <c r="C21" s="90"/>
      <c r="D21" s="76">
        <f>投入係数表!E21</f>
        <v>0</v>
      </c>
      <c r="E21" s="77">
        <f t="shared" si="0"/>
        <v>0</v>
      </c>
      <c r="F21" s="76">
        <f>分析係数表!C24</f>
        <v>9.8081023454157812E-2</v>
      </c>
      <c r="G21" s="77">
        <f t="shared" si="1"/>
        <v>0</v>
      </c>
      <c r="H21" s="77">
        <v>2.7011074165480322E-4</v>
      </c>
      <c r="I21" s="77">
        <f t="shared" si="2"/>
        <v>2.7011074165480322E-4</v>
      </c>
      <c r="J21" s="76">
        <f>分析係数表!G24</f>
        <v>0.21052631578947367</v>
      </c>
      <c r="K21" s="78">
        <f t="shared" si="3"/>
        <v>5.6865419295748043E-5</v>
      </c>
      <c r="L21" s="79"/>
      <c r="M21" s="80"/>
      <c r="N21" s="81">
        <f>分析係数表!H24</f>
        <v>4.0565482830659392E-4</v>
      </c>
      <c r="O21" s="82">
        <f t="shared" si="4"/>
        <v>4.7758134205981295E-3</v>
      </c>
      <c r="P21" s="76">
        <f>分析係数表!C24</f>
        <v>9.8081023454157812E-2</v>
      </c>
      <c r="Q21" s="82">
        <f t="shared" si="5"/>
        <v>4.6841666811836677E-4</v>
      </c>
      <c r="R21" s="83">
        <v>1.6482822272932398E-3</v>
      </c>
      <c r="S21" s="84">
        <f t="shared" si="6"/>
        <v>1.918392968948043E-3</v>
      </c>
      <c r="T21" s="85">
        <f>分析係数表!F24</f>
        <v>0.39473684210526316</v>
      </c>
      <c r="U21" s="86">
        <f t="shared" si="7"/>
        <v>7.5726038247949062E-4</v>
      </c>
      <c r="V21" s="87">
        <f>分析係数表!D24</f>
        <v>4.6052631578947366E-2</v>
      </c>
      <c r="W21" s="167">
        <f t="shared" si="8"/>
        <v>0</v>
      </c>
      <c r="X21" s="76">
        <f>分析係数表!E24</f>
        <v>4.6052631578947366E-2</v>
      </c>
      <c r="Y21" s="166">
        <f t="shared" si="9"/>
        <v>0</v>
      </c>
    </row>
    <row r="22" spans="1:25" x14ac:dyDescent="0.2">
      <c r="A22" s="6" t="s">
        <v>10</v>
      </c>
      <c r="B22" s="5" t="s">
        <v>271</v>
      </c>
      <c r="C22" s="90"/>
      <c r="D22" s="76">
        <f>投入係数表!E22</f>
        <v>0</v>
      </c>
      <c r="E22" s="77">
        <f t="shared" si="0"/>
        <v>0</v>
      </c>
      <c r="F22" s="76">
        <f>分析係数表!C25</f>
        <v>1.7970049916805286E-2</v>
      </c>
      <c r="G22" s="77">
        <f t="shared" si="1"/>
        <v>0</v>
      </c>
      <c r="H22" s="77">
        <v>2.0763710648285695E-4</v>
      </c>
      <c r="I22" s="77">
        <f t="shared" si="2"/>
        <v>2.0763710648285695E-4</v>
      </c>
      <c r="J22" s="76">
        <f>分析係数表!G25</f>
        <v>0.19552238805970149</v>
      </c>
      <c r="K22" s="78">
        <f t="shared" si="3"/>
        <v>4.0597702909334712E-5</v>
      </c>
      <c r="L22" s="79"/>
      <c r="M22" s="80"/>
      <c r="N22" s="81">
        <f>分析係数表!H25</f>
        <v>5.4763401821390182E-4</v>
      </c>
      <c r="O22" s="82">
        <f t="shared" si="4"/>
        <v>6.447348117807475E-3</v>
      </c>
      <c r="P22" s="76">
        <f>分析係数表!C25</f>
        <v>1.7970049916805286E-2</v>
      </c>
      <c r="Q22" s="82">
        <f t="shared" si="5"/>
        <v>1.1585916750802094E-4</v>
      </c>
      <c r="R22" s="83">
        <v>7.9663872259188716E-4</v>
      </c>
      <c r="S22" s="84">
        <f t="shared" si="6"/>
        <v>1.0042758290747442E-3</v>
      </c>
      <c r="T22" s="85">
        <f>分析係数表!F25</f>
        <v>0.34776119402985073</v>
      </c>
      <c r="U22" s="86">
        <f t="shared" si="7"/>
        <v>3.4924816145435133E-4</v>
      </c>
      <c r="V22" s="87">
        <f>分析係数表!D25</f>
        <v>4.6268656716417909E-2</v>
      </c>
      <c r="W22" s="167">
        <f t="shared" si="8"/>
        <v>0</v>
      </c>
      <c r="X22" s="76">
        <f>分析係数表!E25</f>
        <v>3.5820895522388062E-2</v>
      </c>
      <c r="Y22" s="166">
        <f t="shared" si="9"/>
        <v>0</v>
      </c>
    </row>
    <row r="23" spans="1:25" x14ac:dyDescent="0.2">
      <c r="A23" s="6" t="s">
        <v>11</v>
      </c>
      <c r="B23" s="5" t="s">
        <v>35</v>
      </c>
      <c r="C23" s="90"/>
      <c r="D23" s="76">
        <f>投入係数表!E23</f>
        <v>0</v>
      </c>
      <c r="E23" s="77">
        <f t="shared" si="0"/>
        <v>0</v>
      </c>
      <c r="F23" s="76">
        <f>分析係数表!C26</f>
        <v>0.78646748681898071</v>
      </c>
      <c r="G23" s="77">
        <f t="shared" si="1"/>
        <v>0</v>
      </c>
      <c r="H23" s="77">
        <v>1.8339163822881473E-2</v>
      </c>
      <c r="I23" s="77">
        <f t="shared" si="2"/>
        <v>1.8339163822881473E-2</v>
      </c>
      <c r="J23" s="76">
        <f>分析係数表!G26</f>
        <v>0.1963978281022381</v>
      </c>
      <c r="K23" s="78">
        <f t="shared" si="3"/>
        <v>3.6017719440250592E-3</v>
      </c>
      <c r="L23" s="79"/>
      <c r="M23" s="80"/>
      <c r="N23" s="81">
        <f>分析係数表!H26</f>
        <v>1.1845120986552542E-2</v>
      </c>
      <c r="O23" s="82">
        <f t="shared" si="4"/>
        <v>0.13945375188146539</v>
      </c>
      <c r="P23" s="76">
        <f>分析係数表!C26</f>
        <v>0.78646748681898071</v>
      </c>
      <c r="Q23" s="82">
        <f t="shared" si="5"/>
        <v>0.10967584176969379</v>
      </c>
      <c r="R23" s="83">
        <v>0.12501211353659</v>
      </c>
      <c r="S23" s="84">
        <f t="shared" si="6"/>
        <v>0.14335127735947148</v>
      </c>
      <c r="T23" s="85">
        <f>分析係数表!F26</f>
        <v>0.33492252681764006</v>
      </c>
      <c r="U23" s="86">
        <f t="shared" si="7"/>
        <v>4.8011572035770549E-2</v>
      </c>
      <c r="V23" s="87">
        <f>分析係数表!D26</f>
        <v>2.0262216924910609E-2</v>
      </c>
      <c r="W23" s="167">
        <f t="shared" si="8"/>
        <v>0</v>
      </c>
      <c r="X23" s="76">
        <f>分析係数表!E26</f>
        <v>2.2447357965832339E-2</v>
      </c>
      <c r="Y23" s="166">
        <f t="shared" si="9"/>
        <v>0</v>
      </c>
    </row>
    <row r="24" spans="1:25" x14ac:dyDescent="0.2">
      <c r="A24" s="6" t="s">
        <v>12</v>
      </c>
      <c r="B24" s="5" t="s">
        <v>365</v>
      </c>
      <c r="C24" s="90"/>
      <c r="D24" s="76">
        <f>投入係数表!E24</f>
        <v>0</v>
      </c>
      <c r="E24" s="77">
        <f t="shared" si="0"/>
        <v>0</v>
      </c>
      <c r="F24" s="76">
        <f>分析係数表!C27</f>
        <v>0.30036101083032496</v>
      </c>
      <c r="G24" s="77">
        <f t="shared" si="1"/>
        <v>0</v>
      </c>
      <c r="H24" s="77">
        <v>1.345540805632785E-3</v>
      </c>
      <c r="I24" s="77">
        <f t="shared" si="2"/>
        <v>1.345540805632785E-3</v>
      </c>
      <c r="J24" s="76">
        <f>分析係数表!G27</f>
        <v>0.17003676470588236</v>
      </c>
      <c r="K24" s="78">
        <f t="shared" si="3"/>
        <v>2.2879140536954525E-4</v>
      </c>
      <c r="L24" s="79"/>
      <c r="M24" s="80"/>
      <c r="N24" s="81">
        <f>分析係数表!H27</f>
        <v>1.1256921485507981E-2</v>
      </c>
      <c r="O24" s="82">
        <f t="shared" si="4"/>
        <v>0.13252882242159808</v>
      </c>
      <c r="P24" s="76">
        <f>分析係数表!C27</f>
        <v>0.30036101083032496</v>
      </c>
      <c r="Q24" s="82">
        <f t="shared" si="5"/>
        <v>3.9806491066703836E-2</v>
      </c>
      <c r="R24" s="83">
        <v>4.0458358577302428E-2</v>
      </c>
      <c r="S24" s="84">
        <f t="shared" si="6"/>
        <v>4.180389938293521E-2</v>
      </c>
      <c r="T24" s="85">
        <f>分析係数表!F27</f>
        <v>0.32077205882352944</v>
      </c>
      <c r="U24" s="86">
        <f t="shared" si="7"/>
        <v>1.3409522871915798E-2</v>
      </c>
      <c r="V24" s="87">
        <f>分析係数表!D27</f>
        <v>0</v>
      </c>
      <c r="W24" s="167">
        <f t="shared" si="8"/>
        <v>0</v>
      </c>
      <c r="X24" s="76">
        <f>分析係数表!E27</f>
        <v>0</v>
      </c>
      <c r="Y24" s="166">
        <f t="shared" si="9"/>
        <v>0</v>
      </c>
    </row>
    <row r="25" spans="1:25" x14ac:dyDescent="0.2">
      <c r="A25" s="6" t="s">
        <v>13</v>
      </c>
      <c r="B25" s="5" t="s">
        <v>191</v>
      </c>
      <c r="C25" s="90"/>
      <c r="D25" s="76">
        <f>投入係数表!E25</f>
        <v>5.8823529411764705E-2</v>
      </c>
      <c r="E25" s="77">
        <f t="shared" si="0"/>
        <v>5.8823529411764701</v>
      </c>
      <c r="F25" s="76">
        <f>分析係数表!C28</f>
        <v>0.10035725885027602</v>
      </c>
      <c r="G25" s="77">
        <f t="shared" si="1"/>
        <v>0.59033681676632954</v>
      </c>
      <c r="H25" s="77">
        <v>0.6210898336155124</v>
      </c>
      <c r="I25" s="77">
        <f t="shared" si="2"/>
        <v>0.6210898336155124</v>
      </c>
      <c r="J25" s="76">
        <f>分析係数表!G28</f>
        <v>0.12476459510357815</v>
      </c>
      <c r="K25" s="78">
        <f t="shared" si="3"/>
        <v>7.749002161398813E-2</v>
      </c>
      <c r="L25" s="79"/>
      <c r="M25" s="80"/>
      <c r="N25" s="81">
        <f>分析係数表!H28</f>
        <v>2.1134616554773542E-2</v>
      </c>
      <c r="O25" s="82">
        <f t="shared" si="4"/>
        <v>0.24881987921316254</v>
      </c>
      <c r="P25" s="76">
        <f>分析係数表!C28</f>
        <v>0.10035725885027602</v>
      </c>
      <c r="Q25" s="82">
        <f t="shared" si="5"/>
        <v>2.4970881025289767E-2</v>
      </c>
      <c r="R25" s="83">
        <v>2.7556074479954319E-2</v>
      </c>
      <c r="S25" s="84">
        <f t="shared" si="6"/>
        <v>0.64864590809546674</v>
      </c>
      <c r="T25" s="85">
        <f>分析係数表!F28</f>
        <v>0.21374764595103579</v>
      </c>
      <c r="U25" s="86">
        <f t="shared" si="7"/>
        <v>0.13864653591117793</v>
      </c>
      <c r="V25" s="87">
        <f>分析係数表!D28</f>
        <v>3.5310734463276837E-2</v>
      </c>
      <c r="W25" s="167">
        <f t="shared" si="8"/>
        <v>0</v>
      </c>
      <c r="X25" s="76">
        <f>分析係数表!E28</f>
        <v>3.7664783427495289E-2</v>
      </c>
      <c r="Y25" s="166">
        <f t="shared" si="9"/>
        <v>0</v>
      </c>
    </row>
    <row r="26" spans="1:25" x14ac:dyDescent="0.2">
      <c r="A26" s="6" t="s">
        <v>14</v>
      </c>
      <c r="B26" s="5" t="s">
        <v>50</v>
      </c>
      <c r="C26" s="90"/>
      <c r="D26" s="76">
        <f>投入係数表!E26</f>
        <v>0</v>
      </c>
      <c r="E26" s="77">
        <f t="shared" si="0"/>
        <v>0</v>
      </c>
      <c r="F26" s="76">
        <f>分析係数表!C29</f>
        <v>0.36404243439419315</v>
      </c>
      <c r="G26" s="77">
        <f t="shared" si="1"/>
        <v>0</v>
      </c>
      <c r="H26" s="77">
        <v>9.4745515247971687E-3</v>
      </c>
      <c r="I26" s="77">
        <f t="shared" si="2"/>
        <v>9.4745515247971687E-3</v>
      </c>
      <c r="J26" s="76">
        <f>分析係数表!G29</f>
        <v>0.26159695817490497</v>
      </c>
      <c r="K26" s="78">
        <f t="shared" si="3"/>
        <v>2.4785138589583471E-3</v>
      </c>
      <c r="L26" s="79"/>
      <c r="M26" s="80"/>
      <c r="N26" s="81">
        <f>分析係数表!H29</f>
        <v>1.0060239742003528E-2</v>
      </c>
      <c r="O26" s="82">
        <f t="shared" si="4"/>
        <v>0.11844017283083361</v>
      </c>
      <c r="P26" s="76">
        <f>分析係数表!C29</f>
        <v>0.36404243439419315</v>
      </c>
      <c r="Q26" s="82">
        <f t="shared" si="5"/>
        <v>4.3117248847405643E-2</v>
      </c>
      <c r="R26" s="83">
        <v>5.7807826202753626E-2</v>
      </c>
      <c r="S26" s="84">
        <f t="shared" si="6"/>
        <v>6.7282377727550802E-2</v>
      </c>
      <c r="T26" s="85">
        <f>分析係数表!F29</f>
        <v>0.47034220532319393</v>
      </c>
      <c r="U26" s="86">
        <f t="shared" si="7"/>
        <v>3.1645741919764388E-2</v>
      </c>
      <c r="V26" s="87">
        <f>分析係数表!D29</f>
        <v>0.1285171102661597</v>
      </c>
      <c r="W26" s="167">
        <f t="shared" si="8"/>
        <v>0</v>
      </c>
      <c r="X26" s="76">
        <f>分析係数表!E29</f>
        <v>0.10532319391634981</v>
      </c>
      <c r="Y26" s="166">
        <f t="shared" si="9"/>
        <v>0</v>
      </c>
    </row>
    <row r="27" spans="1:25" x14ac:dyDescent="0.2">
      <c r="A27" s="6" t="s">
        <v>15</v>
      </c>
      <c r="B27" s="5" t="s">
        <v>36</v>
      </c>
      <c r="C27" s="90"/>
      <c r="D27" s="76">
        <f>投入係数表!E27</f>
        <v>0</v>
      </c>
      <c r="E27" s="77">
        <f t="shared" si="0"/>
        <v>0</v>
      </c>
      <c r="F27" s="76">
        <f>分析係数表!C30</f>
        <v>1</v>
      </c>
      <c r="G27" s="77">
        <f t="shared" si="1"/>
        <v>0</v>
      </c>
      <c r="H27" s="77">
        <v>7.7096753086627985E-3</v>
      </c>
      <c r="I27" s="77">
        <f t="shared" si="2"/>
        <v>7.7096753086627985E-3</v>
      </c>
      <c r="J27" s="76">
        <f>分析係数表!G30</f>
        <v>0.34476121737038373</v>
      </c>
      <c r="K27" s="78">
        <f t="shared" si="3"/>
        <v>2.6579970449449753E-3</v>
      </c>
      <c r="L27" s="79"/>
      <c r="M27" s="80"/>
      <c r="N27" s="81">
        <f>分析係数表!H30</f>
        <v>0</v>
      </c>
      <c r="O27" s="82">
        <f t="shared" si="4"/>
        <v>0</v>
      </c>
      <c r="P27" s="76">
        <f>分析係数表!C30</f>
        <v>1</v>
      </c>
      <c r="Q27" s="82">
        <f t="shared" si="5"/>
        <v>0</v>
      </c>
      <c r="R27" s="83">
        <v>2.4484316881885942E-2</v>
      </c>
      <c r="S27" s="84">
        <f t="shared" si="6"/>
        <v>3.2193992190548741E-2</v>
      </c>
      <c r="T27" s="85">
        <f>分析係数表!F30</f>
        <v>0.44087573679778658</v>
      </c>
      <c r="U27" s="86">
        <f t="shared" si="7"/>
        <v>1.4193550027470364E-2</v>
      </c>
      <c r="V27" s="87">
        <f>分析係数表!D30</f>
        <v>0.13545049921809216</v>
      </c>
      <c r="W27" s="167">
        <f t="shared" si="8"/>
        <v>0</v>
      </c>
      <c r="X27" s="76">
        <f>分析係数表!E30</f>
        <v>8.8415734391916273E-2</v>
      </c>
      <c r="Y27" s="166">
        <f t="shared" si="9"/>
        <v>0</v>
      </c>
    </row>
    <row r="28" spans="1:25" x14ac:dyDescent="0.2">
      <c r="A28" s="6" t="s">
        <v>16</v>
      </c>
      <c r="B28" s="5" t="s">
        <v>192</v>
      </c>
      <c r="C28" s="90"/>
      <c r="D28" s="76">
        <f>投入係数表!E28</f>
        <v>0</v>
      </c>
      <c r="E28" s="77">
        <f t="shared" si="0"/>
        <v>0</v>
      </c>
      <c r="F28" s="76">
        <f>分析係数表!C31</f>
        <v>4.5149153453372781E-2</v>
      </c>
      <c r="G28" s="77">
        <f t="shared" si="1"/>
        <v>0</v>
      </c>
      <c r="H28" s="77">
        <v>3.35937703467603E-3</v>
      </c>
      <c r="I28" s="77">
        <f t="shared" si="2"/>
        <v>3.35937703467603E-3</v>
      </c>
      <c r="J28" s="76">
        <f>分析係数表!G31</f>
        <v>7.1005917159763315E-2</v>
      </c>
      <c r="K28" s="78">
        <f t="shared" si="3"/>
        <v>2.3853564743261753E-4</v>
      </c>
      <c r="L28" s="79"/>
      <c r="M28" s="80"/>
      <c r="N28" s="81">
        <f>分析係数表!H31</f>
        <v>2.4521834371133602E-2</v>
      </c>
      <c r="O28" s="82">
        <f t="shared" si="4"/>
        <v>0.28869792127515692</v>
      </c>
      <c r="P28" s="76">
        <f>分析係数表!C31</f>
        <v>4.5149153453372781E-2</v>
      </c>
      <c r="Q28" s="82">
        <f t="shared" si="5"/>
        <v>1.3034466749321794E-2</v>
      </c>
      <c r="R28" s="83">
        <v>1.6822299011590897E-2</v>
      </c>
      <c r="S28" s="84">
        <f t="shared" si="6"/>
        <v>2.0181676046266927E-2</v>
      </c>
      <c r="T28" s="85">
        <f>分析係数表!F31</f>
        <v>0.34319526627218933</v>
      </c>
      <c r="U28" s="86">
        <f t="shared" si="7"/>
        <v>6.9262556845176432E-3</v>
      </c>
      <c r="V28" s="87">
        <f>分析係数表!D31</f>
        <v>1.7751479289940829E-2</v>
      </c>
      <c r="W28" s="167">
        <f t="shared" si="8"/>
        <v>0</v>
      </c>
      <c r="X28" s="76">
        <f>分析係数表!E31</f>
        <v>1.7751479289940829E-2</v>
      </c>
      <c r="Y28" s="166">
        <f t="shared" si="9"/>
        <v>0</v>
      </c>
    </row>
    <row r="29" spans="1:25" x14ac:dyDescent="0.2">
      <c r="A29" s="6" t="s">
        <v>17</v>
      </c>
      <c r="B29" s="5" t="s">
        <v>272</v>
      </c>
      <c r="C29" s="90"/>
      <c r="D29" s="76">
        <f>投入係数表!E29</f>
        <v>0</v>
      </c>
      <c r="E29" s="77">
        <f t="shared" si="0"/>
        <v>0</v>
      </c>
      <c r="F29" s="76">
        <f>分析係数表!C32</f>
        <v>0.82390745501285345</v>
      </c>
      <c r="G29" s="77">
        <f t="shared" si="1"/>
        <v>0</v>
      </c>
      <c r="H29" s="77">
        <v>6.4167630600666182E-3</v>
      </c>
      <c r="I29" s="77">
        <f t="shared" si="2"/>
        <v>6.4167630600666182E-3</v>
      </c>
      <c r="J29" s="76">
        <f>分析係数表!G32</f>
        <v>0.14108527131782947</v>
      </c>
      <c r="K29" s="78">
        <f t="shared" si="3"/>
        <v>9.053107573117245E-4</v>
      </c>
      <c r="L29" s="79"/>
      <c r="M29" s="80"/>
      <c r="N29" s="81">
        <f>分析係数表!H32</f>
        <v>6.9772630468734158E-3</v>
      </c>
      <c r="O29" s="82">
        <f t="shared" si="4"/>
        <v>8.2143990834287833E-2</v>
      </c>
      <c r="P29" s="76">
        <f>分析係数表!C32</f>
        <v>0.82390745501285345</v>
      </c>
      <c r="Q29" s="82">
        <f t="shared" si="5"/>
        <v>6.7679046432877255E-2</v>
      </c>
      <c r="R29" s="83">
        <v>8.8511614601523084E-2</v>
      </c>
      <c r="S29" s="84">
        <f t="shared" si="6"/>
        <v>9.4928377661589708E-2</v>
      </c>
      <c r="T29" s="85">
        <f>分析係数表!F32</f>
        <v>0.48372093023255813</v>
      </c>
      <c r="U29" s="86">
        <f t="shared" si="7"/>
        <v>4.5918843147931765E-2</v>
      </c>
      <c r="V29" s="87">
        <f>分析係数表!D32</f>
        <v>4.6511627906976744E-3</v>
      </c>
      <c r="W29" s="167">
        <f t="shared" si="8"/>
        <v>0</v>
      </c>
      <c r="X29" s="76">
        <f>分析係数表!E32</f>
        <v>6.2015503875968991E-3</v>
      </c>
      <c r="Y29" s="166">
        <f t="shared" si="9"/>
        <v>0</v>
      </c>
    </row>
    <row r="30" spans="1:25" x14ac:dyDescent="0.2">
      <c r="A30" s="6" t="s">
        <v>18</v>
      </c>
      <c r="B30" s="5" t="s">
        <v>273</v>
      </c>
      <c r="C30" s="90"/>
      <c r="D30" s="76">
        <f>投入係数表!E30</f>
        <v>0</v>
      </c>
      <c r="E30" s="77">
        <f t="shared" si="0"/>
        <v>0</v>
      </c>
      <c r="F30" s="76">
        <f>分析係数表!C33</f>
        <v>1</v>
      </c>
      <c r="G30" s="77">
        <f t="shared" si="1"/>
        <v>0</v>
      </c>
      <c r="H30" s="77">
        <v>4.6115002861643831E-3</v>
      </c>
      <c r="I30" s="77">
        <f t="shared" si="2"/>
        <v>4.6115002861643831E-3</v>
      </c>
      <c r="J30" s="76">
        <f>分析係数表!G33</f>
        <v>0.50819672131147542</v>
      </c>
      <c r="K30" s="78">
        <f t="shared" si="3"/>
        <v>2.3435493257556702E-3</v>
      </c>
      <c r="L30" s="79"/>
      <c r="M30" s="80"/>
      <c r="N30" s="81">
        <f>分析係数表!H33</f>
        <v>1.0141370707664847E-3</v>
      </c>
      <c r="O30" s="82">
        <f t="shared" si="4"/>
        <v>1.1939533551495324E-2</v>
      </c>
      <c r="P30" s="76">
        <f>分析係数表!C33</f>
        <v>1</v>
      </c>
      <c r="Q30" s="82">
        <f t="shared" si="5"/>
        <v>1.1939533551495324E-2</v>
      </c>
      <c r="R30" s="83">
        <v>4.194584476036306E-2</v>
      </c>
      <c r="S30" s="84">
        <f t="shared" si="6"/>
        <v>4.6557345046527442E-2</v>
      </c>
      <c r="T30" s="85">
        <f>分析係数表!F33</f>
        <v>0.64606977721731818</v>
      </c>
      <c r="U30" s="86">
        <f t="shared" si="7"/>
        <v>3.0079293542039795E-2</v>
      </c>
      <c r="V30" s="87">
        <f>分析係数表!D33</f>
        <v>1.8495166036149643E-2</v>
      </c>
      <c r="W30" s="167">
        <f t="shared" si="8"/>
        <v>0</v>
      </c>
      <c r="X30" s="76">
        <f>分析係数表!E33</f>
        <v>1.7234131988230348E-2</v>
      </c>
      <c r="Y30" s="166">
        <f t="shared" si="9"/>
        <v>0</v>
      </c>
    </row>
    <row r="31" spans="1:25" x14ac:dyDescent="0.2">
      <c r="A31" s="6" t="s">
        <v>19</v>
      </c>
      <c r="B31" s="5" t="s">
        <v>274</v>
      </c>
      <c r="C31" s="90"/>
      <c r="D31" s="76">
        <f>投入係数表!E31</f>
        <v>5.8823529411764705E-2</v>
      </c>
      <c r="E31" s="77">
        <f t="shared" si="0"/>
        <v>5.8823529411764701</v>
      </c>
      <c r="F31" s="76">
        <f>分析係数表!C34</f>
        <v>0.25927379784102056</v>
      </c>
      <c r="G31" s="77">
        <f t="shared" si="1"/>
        <v>1.5251399873001208</v>
      </c>
      <c r="H31" s="77">
        <v>1.5695513256780005</v>
      </c>
      <c r="I31" s="77">
        <f t="shared" si="2"/>
        <v>1.5695513256780005</v>
      </c>
      <c r="J31" s="76">
        <f>分析係数表!G34</f>
        <v>0.42506142506142508</v>
      </c>
      <c r="K31" s="78">
        <f t="shared" si="3"/>
        <v>0.66715572319973981</v>
      </c>
      <c r="L31" s="79"/>
      <c r="M31" s="80"/>
      <c r="N31" s="81">
        <f>分析係数表!H34</f>
        <v>0.17165284059793523</v>
      </c>
      <c r="O31" s="82">
        <f t="shared" si="4"/>
        <v>2.0208854489260988</v>
      </c>
      <c r="P31" s="76">
        <f>分析係数表!C34</f>
        <v>0.25927379784102056</v>
      </c>
      <c r="Q31" s="82">
        <f t="shared" si="5"/>
        <v>0.52396264534472536</v>
      </c>
      <c r="R31" s="83">
        <v>0.56664519694758897</v>
      </c>
      <c r="S31" s="84">
        <f t="shared" si="6"/>
        <v>2.1361965226255895</v>
      </c>
      <c r="T31" s="85">
        <f>分析係数表!F34</f>
        <v>0.69978501228501233</v>
      </c>
      <c r="U31" s="86">
        <f t="shared" si="7"/>
        <v>1.4948783098287488</v>
      </c>
      <c r="V31" s="87">
        <f>分析係数表!D34</f>
        <v>0.29069410319410321</v>
      </c>
      <c r="W31" s="167">
        <f t="shared" si="8"/>
        <v>1</v>
      </c>
      <c r="X31" s="76">
        <f>分析係数表!E34</f>
        <v>0.18903562653562653</v>
      </c>
      <c r="Y31" s="166">
        <f t="shared" si="9"/>
        <v>0</v>
      </c>
    </row>
    <row r="32" spans="1:25" x14ac:dyDescent="0.2">
      <c r="A32" s="6" t="s">
        <v>20</v>
      </c>
      <c r="B32" s="5" t="s">
        <v>37</v>
      </c>
      <c r="C32" s="90"/>
      <c r="D32" s="76">
        <f>投入係数表!E32</f>
        <v>0</v>
      </c>
      <c r="E32" s="77">
        <f t="shared" si="0"/>
        <v>0</v>
      </c>
      <c r="F32" s="76">
        <f>分析係数表!C35</f>
        <v>0.58271802035521847</v>
      </c>
      <c r="G32" s="77">
        <f t="shared" si="1"/>
        <v>0</v>
      </c>
      <c r="H32" s="77">
        <v>2.9334309568583187E-2</v>
      </c>
      <c r="I32" s="77">
        <f t="shared" si="2"/>
        <v>2.9334309568583187E-2</v>
      </c>
      <c r="J32" s="76">
        <f>分析係数表!G35</f>
        <v>0.3146067415730337</v>
      </c>
      <c r="K32" s="78">
        <f t="shared" si="3"/>
        <v>9.2287715496666197E-3</v>
      </c>
      <c r="L32" s="79"/>
      <c r="M32" s="80"/>
      <c r="N32" s="81">
        <f>分析係数表!H35</f>
        <v>6.4762793339147723E-2</v>
      </c>
      <c r="O32" s="82">
        <f t="shared" si="4"/>
        <v>0.76245861259849146</v>
      </c>
      <c r="P32" s="76">
        <f>分析係数表!C35</f>
        <v>0.58271802035521847</v>
      </c>
      <c r="Q32" s="82">
        <f t="shared" si="5"/>
        <v>0.44429837333617939</v>
      </c>
      <c r="R32" s="83">
        <v>0.53152440191470252</v>
      </c>
      <c r="S32" s="84">
        <f t="shared" si="6"/>
        <v>0.5608587114832857</v>
      </c>
      <c r="T32" s="85">
        <f>分析係数表!F35</f>
        <v>0.64558587479935792</v>
      </c>
      <c r="U32" s="86">
        <f t="shared" si="7"/>
        <v>0.36208246189177767</v>
      </c>
      <c r="V32" s="87">
        <f>分析係数表!D35</f>
        <v>5.2969502407704656E-2</v>
      </c>
      <c r="W32" s="167">
        <f t="shared" si="8"/>
        <v>0</v>
      </c>
      <c r="X32" s="76">
        <f>分析係数表!E35</f>
        <v>4.8475120385232745E-2</v>
      </c>
      <c r="Y32" s="166">
        <f t="shared" si="9"/>
        <v>0</v>
      </c>
    </row>
    <row r="33" spans="1:25" x14ac:dyDescent="0.2">
      <c r="A33" s="6" t="s">
        <v>21</v>
      </c>
      <c r="B33" s="5" t="s">
        <v>38</v>
      </c>
      <c r="C33" s="90"/>
      <c r="D33" s="76">
        <f>投入係数表!E33</f>
        <v>0</v>
      </c>
      <c r="E33" s="77">
        <f t="shared" si="0"/>
        <v>0</v>
      </c>
      <c r="F33" s="76">
        <f>分析係数表!C36</f>
        <v>0.66070007955449483</v>
      </c>
      <c r="G33" s="77">
        <f t="shared" si="1"/>
        <v>0</v>
      </c>
      <c r="H33" s="77">
        <v>3.1949404652923348E-2</v>
      </c>
      <c r="I33" s="77">
        <f t="shared" si="2"/>
        <v>3.1949404652923348E-2</v>
      </c>
      <c r="J33" s="76">
        <f>分析係数表!G36</f>
        <v>1.3413413413413414E-2</v>
      </c>
      <c r="K33" s="78">
        <f t="shared" si="3"/>
        <v>4.2855057292209495E-4</v>
      </c>
      <c r="L33" s="79"/>
      <c r="M33" s="80"/>
      <c r="N33" s="81">
        <f>分析係数表!H36</f>
        <v>0.12962700038537209</v>
      </c>
      <c r="O33" s="82">
        <f t="shared" si="4"/>
        <v>1.5261111785521324</v>
      </c>
      <c r="P33" s="76">
        <f>分析係数表!C36</f>
        <v>0.66070007955449483</v>
      </c>
      <c r="Q33" s="82">
        <f t="shared" si="5"/>
        <v>1.0083017770783977</v>
      </c>
      <c r="R33" s="83">
        <v>1.0540660092135261</v>
      </c>
      <c r="S33" s="84">
        <f t="shared" si="6"/>
        <v>1.0860154138664495</v>
      </c>
      <c r="T33" s="85">
        <f>分析係数表!F36</f>
        <v>0.89049049049049045</v>
      </c>
      <c r="U33" s="86">
        <f t="shared" si="7"/>
        <v>0.96708639857416756</v>
      </c>
      <c r="V33" s="87">
        <f>分析係数表!D36</f>
        <v>8.8088088088088094E-3</v>
      </c>
      <c r="W33" s="167">
        <f t="shared" si="8"/>
        <v>0</v>
      </c>
      <c r="X33" s="76">
        <f>分析係数表!E36</f>
        <v>2.002002002002002E-3</v>
      </c>
      <c r="Y33" s="166">
        <f t="shared" si="9"/>
        <v>0</v>
      </c>
    </row>
    <row r="34" spans="1:25" x14ac:dyDescent="0.2">
      <c r="A34" s="6" t="s">
        <v>22</v>
      </c>
      <c r="B34" s="5" t="s">
        <v>377</v>
      </c>
      <c r="C34" s="90"/>
      <c r="D34" s="76">
        <f>投入係数表!E34</f>
        <v>0</v>
      </c>
      <c r="E34" s="77">
        <f t="shared" si="0"/>
        <v>0</v>
      </c>
      <c r="F34" s="76">
        <f>分析係数表!C37</f>
        <v>0.61776513884242223</v>
      </c>
      <c r="G34" s="77">
        <f t="shared" si="1"/>
        <v>0</v>
      </c>
      <c r="H34" s="77">
        <v>6.0340275506195432E-2</v>
      </c>
      <c r="I34" s="77">
        <f t="shared" si="2"/>
        <v>6.0340275506195432E-2</v>
      </c>
      <c r="J34" s="76">
        <f>分析係数表!G37</f>
        <v>0.47462053207116045</v>
      </c>
      <c r="K34" s="78">
        <f t="shared" si="3"/>
        <v>2.8638733666070885E-2</v>
      </c>
      <c r="L34" s="79"/>
      <c r="M34" s="80"/>
      <c r="N34" s="81">
        <f>分析係数表!H37</f>
        <v>5.0585157089832258E-2</v>
      </c>
      <c r="O34" s="82">
        <f t="shared" si="4"/>
        <v>0.5955439335485867</v>
      </c>
      <c r="P34" s="76">
        <f>分析係数表!C37</f>
        <v>0.61776513884242223</v>
      </c>
      <c r="Q34" s="82">
        <f t="shared" si="5"/>
        <v>0.36790628079540494</v>
      </c>
      <c r="R34" s="83">
        <v>0.44660922590599739</v>
      </c>
      <c r="S34" s="84">
        <f t="shared" si="6"/>
        <v>0.50694950141219286</v>
      </c>
      <c r="T34" s="85">
        <f>分析係数表!F37</f>
        <v>0.71813285457809695</v>
      </c>
      <c r="U34" s="86">
        <f t="shared" si="7"/>
        <v>0.36405709257608104</v>
      </c>
      <c r="V34" s="87">
        <f>分析係数表!D37</f>
        <v>9.4662967194385508E-2</v>
      </c>
      <c r="W34" s="167">
        <f t="shared" si="8"/>
        <v>0</v>
      </c>
      <c r="X34" s="76">
        <f>分析係数表!E37</f>
        <v>8.6339154561775752E-2</v>
      </c>
      <c r="Y34" s="166">
        <f t="shared" si="9"/>
        <v>0</v>
      </c>
    </row>
    <row r="35" spans="1:25" x14ac:dyDescent="0.2">
      <c r="A35" s="6" t="s">
        <v>23</v>
      </c>
      <c r="B35" s="5" t="s">
        <v>193</v>
      </c>
      <c r="C35" s="90"/>
      <c r="D35" s="76">
        <f>投入係数表!E35</f>
        <v>0</v>
      </c>
      <c r="E35" s="77">
        <f t="shared" si="0"/>
        <v>0</v>
      </c>
      <c r="F35" s="76">
        <f>分析係数表!C38</f>
        <v>2.0566981656475858E-2</v>
      </c>
      <c r="G35" s="77">
        <f t="shared" si="1"/>
        <v>0</v>
      </c>
      <c r="H35" s="77">
        <v>1.5584823799801488E-3</v>
      </c>
      <c r="I35" s="77">
        <f t="shared" si="2"/>
        <v>1.5584823799801488E-3</v>
      </c>
      <c r="J35" s="76">
        <f>分析係数表!G38</f>
        <v>0.31874999999999998</v>
      </c>
      <c r="K35" s="78">
        <f t="shared" si="3"/>
        <v>4.9676625861867242E-4</v>
      </c>
      <c r="L35" s="79"/>
      <c r="M35" s="80"/>
      <c r="N35" s="81">
        <f>分析係数表!H38</f>
        <v>4.4398920958156701E-2</v>
      </c>
      <c r="O35" s="82">
        <f t="shared" si="4"/>
        <v>0.52271277888446521</v>
      </c>
      <c r="P35" s="76">
        <f>分析係数表!C38</f>
        <v>2.0566981656475858E-2</v>
      </c>
      <c r="Q35" s="82">
        <f t="shared" si="5"/>
        <v>1.0750624134922317E-2</v>
      </c>
      <c r="R35" s="83">
        <v>1.3272269672367418E-2</v>
      </c>
      <c r="S35" s="84">
        <f t="shared" si="6"/>
        <v>1.4830752052347566E-2</v>
      </c>
      <c r="T35" s="85">
        <f>分析係数表!F38</f>
        <v>0.52500000000000002</v>
      </c>
      <c r="U35" s="86">
        <f t="shared" si="7"/>
        <v>7.7861448274824724E-3</v>
      </c>
      <c r="V35" s="87">
        <f>分析係数表!D38</f>
        <v>0.28125</v>
      </c>
      <c r="W35" s="167">
        <f t="shared" si="8"/>
        <v>0</v>
      </c>
      <c r="X35" s="76">
        <f>分析係数表!E38</f>
        <v>0.31874999999999998</v>
      </c>
      <c r="Y35" s="166">
        <f t="shared" si="9"/>
        <v>0</v>
      </c>
    </row>
    <row r="36" spans="1:25" x14ac:dyDescent="0.2">
      <c r="A36" s="6" t="s">
        <v>24</v>
      </c>
      <c r="B36" s="5" t="s">
        <v>39</v>
      </c>
      <c r="C36" s="90"/>
      <c r="D36" s="76">
        <f>投入係数表!E36</f>
        <v>0</v>
      </c>
      <c r="E36" s="77">
        <f t="shared" si="0"/>
        <v>0</v>
      </c>
      <c r="F36" s="76">
        <f>分析係数表!C39</f>
        <v>1</v>
      </c>
      <c r="G36" s="77">
        <f t="shared" si="1"/>
        <v>0</v>
      </c>
      <c r="H36" s="77">
        <v>1.1817088015036023E-3</v>
      </c>
      <c r="I36" s="77">
        <f t="shared" si="2"/>
        <v>1.1817088015036023E-3</v>
      </c>
      <c r="J36" s="76">
        <f>分析係数表!G39</f>
        <v>0.35457429931253304</v>
      </c>
      <c r="K36" s="78">
        <f t="shared" si="3"/>
        <v>4.1900357028459297E-4</v>
      </c>
      <c r="L36" s="79"/>
      <c r="M36" s="80"/>
      <c r="N36" s="81">
        <f>分析係数表!H39</f>
        <v>4.0565482830659388E-3</v>
      </c>
      <c r="O36" s="82">
        <f t="shared" si="4"/>
        <v>4.7758134205981295E-2</v>
      </c>
      <c r="P36" s="76">
        <f>分析係数表!C39</f>
        <v>1</v>
      </c>
      <c r="Q36" s="82">
        <f t="shared" si="5"/>
        <v>4.7758134205981295E-2</v>
      </c>
      <c r="R36" s="83">
        <v>6.0680575975547324E-2</v>
      </c>
      <c r="S36" s="84">
        <f t="shared" si="6"/>
        <v>6.1862284777050927E-2</v>
      </c>
      <c r="T36" s="85">
        <f>分析係数表!F39</f>
        <v>0.70531464833421476</v>
      </c>
      <c r="U36" s="86">
        <f t="shared" si="7"/>
        <v>4.3632375632676725E-2</v>
      </c>
      <c r="V36" s="87">
        <f>分析係数表!D39</f>
        <v>5.4071919619249072E-2</v>
      </c>
      <c r="W36" s="167">
        <f t="shared" si="8"/>
        <v>0</v>
      </c>
      <c r="X36" s="76">
        <f>分析係数表!E39</f>
        <v>6.8482284505552618E-2</v>
      </c>
      <c r="Y36" s="166">
        <f t="shared" si="9"/>
        <v>0</v>
      </c>
    </row>
    <row r="37" spans="1:25" x14ac:dyDescent="0.2">
      <c r="A37" s="6" t="s">
        <v>25</v>
      </c>
      <c r="B37" s="5" t="s">
        <v>40</v>
      </c>
      <c r="C37" s="90"/>
      <c r="D37" s="76">
        <f>投入係数表!E37</f>
        <v>0</v>
      </c>
      <c r="E37" s="77">
        <f t="shared" si="0"/>
        <v>0</v>
      </c>
      <c r="F37" s="76">
        <f>分析係数表!C40</f>
        <v>0.98077433041633522</v>
      </c>
      <c r="G37" s="77">
        <f t="shared" si="1"/>
        <v>0</v>
      </c>
      <c r="H37" s="77">
        <v>1.2212583335149754E-4</v>
      </c>
      <c r="I37" s="77">
        <f t="shared" si="2"/>
        <v>1.2212583335149754E-4</v>
      </c>
      <c r="J37" s="76">
        <f>分析係数表!G40</f>
        <v>0.51043551695017497</v>
      </c>
      <c r="K37" s="78">
        <f t="shared" si="3"/>
        <v>6.2337362879742568E-5</v>
      </c>
      <c r="L37" s="79"/>
      <c r="M37" s="80"/>
      <c r="N37" s="81">
        <f>分析係数表!H40</f>
        <v>2.8781210068352839E-2</v>
      </c>
      <c r="O37" s="82">
        <f t="shared" si="4"/>
        <v>0.33884396219143731</v>
      </c>
      <c r="P37" s="76">
        <f>分析係数表!C40</f>
        <v>0.98077433041633522</v>
      </c>
      <c r="Q37" s="82">
        <f t="shared" si="5"/>
        <v>0.33232946013392495</v>
      </c>
      <c r="R37" s="83">
        <v>0.33329856360082455</v>
      </c>
      <c r="S37" s="84">
        <f t="shared" si="6"/>
        <v>0.33342068943417602</v>
      </c>
      <c r="T37" s="85">
        <f>分析係数表!F40</f>
        <v>0.70708167450838466</v>
      </c>
      <c r="U37" s="86">
        <f t="shared" si="7"/>
        <v>0.23575565940085727</v>
      </c>
      <c r="V37" s="87">
        <f>分析係数表!D40</f>
        <v>7.3350223187356733E-2</v>
      </c>
      <c r="W37" s="167">
        <f t="shared" si="8"/>
        <v>0</v>
      </c>
      <c r="X37" s="76">
        <f>分析係数表!E40</f>
        <v>4.4637471347569069E-2</v>
      </c>
      <c r="Y37" s="166">
        <f t="shared" si="9"/>
        <v>0</v>
      </c>
    </row>
    <row r="38" spans="1:25" x14ac:dyDescent="0.2">
      <c r="A38" s="6" t="s">
        <v>26</v>
      </c>
      <c r="B38" s="5" t="s">
        <v>276</v>
      </c>
      <c r="C38" s="90"/>
      <c r="D38" s="76">
        <f>投入係数表!E38</f>
        <v>0</v>
      </c>
      <c r="E38" s="77">
        <f t="shared" si="0"/>
        <v>0</v>
      </c>
      <c r="F38" s="76">
        <f>分析係数表!C41</f>
        <v>0.86627474829380358</v>
      </c>
      <c r="G38" s="77">
        <f t="shared" si="1"/>
        <v>0</v>
      </c>
      <c r="H38" s="77">
        <v>7.9731216923890376E-5</v>
      </c>
      <c r="I38" s="77">
        <f t="shared" si="2"/>
        <v>7.9731216923890376E-5</v>
      </c>
      <c r="J38" s="76">
        <f>分析係数表!G41</f>
        <v>0.44732977818996833</v>
      </c>
      <c r="K38" s="78">
        <f t="shared" si="3"/>
        <v>3.5666147581380134E-5</v>
      </c>
      <c r="L38" s="79"/>
      <c r="M38" s="80"/>
      <c r="N38" s="81">
        <f>分析係数表!H41</f>
        <v>6.251140904204612E-2</v>
      </c>
      <c r="O38" s="82">
        <f t="shared" si="4"/>
        <v>0.73595284811417172</v>
      </c>
      <c r="P38" s="76">
        <f>分析係数表!C41</f>
        <v>0.86627474829380358</v>
      </c>
      <c r="Q38" s="82">
        <f t="shared" si="5"/>
        <v>0.63753736825621199</v>
      </c>
      <c r="R38" s="83">
        <v>0.64955665936752005</v>
      </c>
      <c r="S38" s="84">
        <f t="shared" si="6"/>
        <v>0.64963639058444389</v>
      </c>
      <c r="T38" s="85">
        <f>分析係数表!F41</f>
        <v>0.55174279310611329</v>
      </c>
      <c r="U38" s="86">
        <f t="shared" si="7"/>
        <v>0.35843219664443504</v>
      </c>
      <c r="V38" s="87">
        <f>分析係数表!D41</f>
        <v>0.15209830744261535</v>
      </c>
      <c r="W38" s="167">
        <f t="shared" si="8"/>
        <v>0</v>
      </c>
      <c r="X38" s="76">
        <f>分析係数表!E41</f>
        <v>0.14676559239508463</v>
      </c>
      <c r="Y38" s="166">
        <f t="shared" si="9"/>
        <v>0</v>
      </c>
    </row>
    <row r="39" spans="1:25" x14ac:dyDescent="0.2">
      <c r="A39" s="6" t="s">
        <v>51</v>
      </c>
      <c r="B39" s="5" t="s">
        <v>367</v>
      </c>
      <c r="C39" s="90"/>
      <c r="D39" s="76">
        <f>投入係数表!E39</f>
        <v>0</v>
      </c>
      <c r="E39" s="77">
        <f>$C$7*D39</f>
        <v>0</v>
      </c>
      <c r="F39" s="76">
        <f>分析係数表!C42</f>
        <v>0.22259887005649714</v>
      </c>
      <c r="G39" s="77">
        <f>E39*F39</f>
        <v>0</v>
      </c>
      <c r="H39" s="77">
        <v>5.1386459852217729E-4</v>
      </c>
      <c r="I39" s="77">
        <f>C39+H39</f>
        <v>5.1386459852217729E-4</v>
      </c>
      <c r="J39" s="76">
        <f>分析係数表!G42</f>
        <v>0.47474747474747475</v>
      </c>
      <c r="K39" s="78">
        <f>I39*J39</f>
        <v>2.4395592051052861E-4</v>
      </c>
      <c r="L39" s="79"/>
      <c r="M39" s="80"/>
      <c r="N39" s="81">
        <f>分析係数表!H42</f>
        <v>1.5212056061497272E-2</v>
      </c>
      <c r="O39" s="82">
        <f t="shared" si="4"/>
        <v>0.17909300327242986</v>
      </c>
      <c r="P39" s="76">
        <f>分析係数表!C42</f>
        <v>0.22259887005649714</v>
      </c>
      <c r="Q39" s="82">
        <f>O39*P39</f>
        <v>3.986590016346743E-2</v>
      </c>
      <c r="R39" s="83">
        <v>4.1410800260363166E-2</v>
      </c>
      <c r="S39" s="84">
        <f>I39+R39</f>
        <v>4.1924664858885345E-2</v>
      </c>
      <c r="T39" s="85">
        <f>分析係数表!F42</f>
        <v>0.5505050505050505</v>
      </c>
      <c r="U39" s="86">
        <f>S39*T39</f>
        <v>2.3079739745547993E-2</v>
      </c>
      <c r="V39" s="87">
        <f>分析係数表!D42</f>
        <v>1.2373737373737375</v>
      </c>
      <c r="W39" s="167">
        <f t="shared" si="8"/>
        <v>0</v>
      </c>
      <c r="X39" s="76">
        <f>分析係数表!E42</f>
        <v>0.93434343434343436</v>
      </c>
      <c r="Y39" s="166">
        <f t="shared" si="9"/>
        <v>0</v>
      </c>
    </row>
    <row r="40" spans="1:25" x14ac:dyDescent="0.2">
      <c r="A40" s="6" t="s">
        <v>194</v>
      </c>
      <c r="B40" s="5" t="s">
        <v>41</v>
      </c>
      <c r="C40" s="90"/>
      <c r="D40" s="76">
        <f>投入係数表!E40</f>
        <v>0</v>
      </c>
      <c r="E40" s="77">
        <f>$C$7*D40</f>
        <v>0</v>
      </c>
      <c r="F40" s="76">
        <f>分析係数表!C43</f>
        <v>0.64995386035066138</v>
      </c>
      <c r="G40" s="77">
        <f>E40*F40</f>
        <v>0</v>
      </c>
      <c r="H40" s="77">
        <v>0.148473332618065</v>
      </c>
      <c r="I40" s="77">
        <f>C40+H40</f>
        <v>0.148473332618065</v>
      </c>
      <c r="J40" s="76">
        <f>分析係数表!G43</f>
        <v>0.42414674485039844</v>
      </c>
      <c r="K40" s="78">
        <f>I40*J40</f>
        <v>6.2974480727042759E-2</v>
      </c>
      <c r="L40" s="79"/>
      <c r="M40" s="80"/>
      <c r="N40" s="81">
        <f>分析係数表!H43</f>
        <v>4.0565482830659395E-2</v>
      </c>
      <c r="O40" s="82">
        <f t="shared" si="4"/>
        <v>0.47758134205981301</v>
      </c>
      <c r="P40" s="76">
        <f>分析係数表!C43</f>
        <v>0.64995386035066138</v>
      </c>
      <c r="Q40" s="82">
        <f>O40*P40</f>
        <v>0.31040583690322515</v>
      </c>
      <c r="R40" s="83">
        <v>0.53421572304003273</v>
      </c>
      <c r="S40" s="84">
        <f>I40+R40</f>
        <v>0.68268905565809779</v>
      </c>
      <c r="T40" s="85">
        <f>分析係数表!F43</f>
        <v>0.67869493309276796</v>
      </c>
      <c r="U40" s="86">
        <f>S40*T40</f>
        <v>0.46333760295303761</v>
      </c>
      <c r="V40" s="87">
        <f>分析係数表!D43</f>
        <v>0.11832807096677192</v>
      </c>
      <c r="W40" s="167">
        <f t="shared" si="8"/>
        <v>0</v>
      </c>
      <c r="X40" s="76">
        <f>分析係数表!E43</f>
        <v>8.3446098331078036E-2</v>
      </c>
      <c r="Y40" s="166">
        <f t="shared" si="9"/>
        <v>0</v>
      </c>
    </row>
    <row r="41" spans="1:25" x14ac:dyDescent="0.2">
      <c r="A41" s="6" t="s">
        <v>340</v>
      </c>
      <c r="B41" s="5" t="s">
        <v>42</v>
      </c>
      <c r="C41" s="90"/>
      <c r="D41" s="76">
        <f>投入係数表!E41</f>
        <v>0</v>
      </c>
      <c r="E41" s="77">
        <f>$C$7*D41</f>
        <v>0</v>
      </c>
      <c r="F41" s="76">
        <f>分析係数表!C44</f>
        <v>0.42233270626175756</v>
      </c>
      <c r="G41" s="77">
        <f>E41*F41</f>
        <v>0</v>
      </c>
      <c r="H41" s="77">
        <v>7.6823534280397285E-4</v>
      </c>
      <c r="I41" s="77">
        <f>C41+H41</f>
        <v>7.6823534280397285E-4</v>
      </c>
      <c r="J41" s="76">
        <f>分析係数表!G44</f>
        <v>0.26381484852424913</v>
      </c>
      <c r="K41" s="78">
        <f>I41*J41</f>
        <v>2.0267189059280471E-4</v>
      </c>
      <c r="L41" s="79"/>
      <c r="M41" s="80"/>
      <c r="N41" s="81">
        <f>分析係数表!H44</f>
        <v>0.11630123927550047</v>
      </c>
      <c r="O41" s="82">
        <f t="shared" si="4"/>
        <v>1.3692257076854837</v>
      </c>
      <c r="P41" s="76">
        <f>分析係数表!C44</f>
        <v>0.42233270626175756</v>
      </c>
      <c r="Q41" s="82">
        <f>O41*P41</f>
        <v>0.57826879860998048</v>
      </c>
      <c r="R41" s="83">
        <v>0.58843088788651066</v>
      </c>
      <c r="S41" s="84">
        <f>I41+R41</f>
        <v>0.58919912322931467</v>
      </c>
      <c r="T41" s="85">
        <f>分析係数表!F44</f>
        <v>0.47978156286568718</v>
      </c>
      <c r="U41" s="86">
        <f>S41*T41</f>
        <v>0.28268687618205318</v>
      </c>
      <c r="V41" s="87">
        <f>分析係数表!D44</f>
        <v>0.17839032635548044</v>
      </c>
      <c r="W41" s="167">
        <f t="shared" si="8"/>
        <v>0</v>
      </c>
      <c r="X41" s="76">
        <f>分析係数表!E44</f>
        <v>0.10141724093095826</v>
      </c>
      <c r="Y41" s="166">
        <f t="shared" si="9"/>
        <v>0</v>
      </c>
    </row>
    <row r="42" spans="1:25" x14ac:dyDescent="0.2">
      <c r="A42" s="6" t="s">
        <v>341</v>
      </c>
      <c r="B42" s="5" t="s">
        <v>278</v>
      </c>
      <c r="C42" s="90"/>
      <c r="D42" s="76">
        <f>投入係数表!E42</f>
        <v>0</v>
      </c>
      <c r="E42" s="77">
        <f>$C$7*D42</f>
        <v>0</v>
      </c>
      <c r="F42" s="76">
        <f>分析係数表!C45</f>
        <v>1</v>
      </c>
      <c r="G42" s="77">
        <f>E42*F42</f>
        <v>0</v>
      </c>
      <c r="H42" s="77">
        <v>2.7623361753610406E-3</v>
      </c>
      <c r="I42" s="77">
        <f>C42+H42</f>
        <v>2.7623361753610406E-3</v>
      </c>
      <c r="J42" s="76">
        <f>分析係数表!G45</f>
        <v>0</v>
      </c>
      <c r="K42" s="78">
        <f>I42*J42</f>
        <v>0</v>
      </c>
      <c r="L42" s="79"/>
      <c r="M42" s="80"/>
      <c r="N42" s="81">
        <f>分析係数表!H45</f>
        <v>0</v>
      </c>
      <c r="O42" s="82">
        <f t="shared" si="4"/>
        <v>0</v>
      </c>
      <c r="P42" s="76">
        <f>分析係数表!C45</f>
        <v>1</v>
      </c>
      <c r="Q42" s="82">
        <f>O42*P42</f>
        <v>0</v>
      </c>
      <c r="R42" s="83">
        <v>4.350751584275751E-3</v>
      </c>
      <c r="S42" s="84">
        <f>I42+R42</f>
        <v>7.1130877596367915E-3</v>
      </c>
      <c r="T42" s="85">
        <f>分析係数表!F45</f>
        <v>0</v>
      </c>
      <c r="U42" s="86">
        <f>S42*T42</f>
        <v>0</v>
      </c>
      <c r="V42" s="87">
        <f>分析係数表!D45</f>
        <v>0</v>
      </c>
      <c r="W42" s="167">
        <f t="shared" si="8"/>
        <v>0</v>
      </c>
      <c r="X42" s="76">
        <f>分析係数表!E45</f>
        <v>0</v>
      </c>
      <c r="Y42" s="166">
        <f t="shared" si="9"/>
        <v>0</v>
      </c>
    </row>
    <row r="43" spans="1:25" x14ac:dyDescent="0.2">
      <c r="A43" s="6" t="s">
        <v>342</v>
      </c>
      <c r="B43" s="5" t="s">
        <v>279</v>
      </c>
      <c r="C43" s="90"/>
      <c r="D43" s="76">
        <f>投入係数表!E43</f>
        <v>0</v>
      </c>
      <c r="E43" s="77">
        <f>$C$7*D43</f>
        <v>0</v>
      </c>
      <c r="F43" s="76">
        <f>分析係数表!C46</f>
        <v>0.21794871794871795</v>
      </c>
      <c r="G43" s="77">
        <f>E43*F43</f>
        <v>0</v>
      </c>
      <c r="H43" s="77">
        <v>6.2481155022029548E-3</v>
      </c>
      <c r="I43" s="77">
        <f>C43+H43</f>
        <v>6.2481155022029548E-3</v>
      </c>
      <c r="J43" s="76">
        <f>分析係数表!G46</f>
        <v>8.6956521739130436E-3</v>
      </c>
      <c r="K43" s="78">
        <f>I43*J43</f>
        <v>5.4331439149590911E-5</v>
      </c>
      <c r="L43" s="79"/>
      <c r="M43" s="80"/>
      <c r="N43" s="81">
        <f>分析係数表!H46</f>
        <v>2.3669959231689755E-2</v>
      </c>
      <c r="O43" s="82">
        <f t="shared" si="4"/>
        <v>0.27866871309190089</v>
      </c>
      <c r="P43" s="76">
        <f>分析係数表!C46</f>
        <v>0.21794871794871795</v>
      </c>
      <c r="Q43" s="82">
        <f>O43*P43</f>
        <v>6.0735488750798913E-2</v>
      </c>
      <c r="R43" s="83">
        <v>6.8325554183912368E-2</v>
      </c>
      <c r="S43" s="84">
        <f>I43+R43</f>
        <v>7.4573669686115326E-2</v>
      </c>
      <c r="T43" s="85">
        <f>分析係数表!F46</f>
        <v>0.31521739130434784</v>
      </c>
      <c r="U43" s="86">
        <f>S43*T43</f>
        <v>2.3506917618449398E-2</v>
      </c>
      <c r="V43" s="87">
        <f>分析係数表!D46</f>
        <v>4.3478260869565218E-3</v>
      </c>
      <c r="W43" s="167">
        <f t="shared" si="8"/>
        <v>0</v>
      </c>
      <c r="X43" s="76">
        <f>分析係数表!E46</f>
        <v>8.6956521739130436E-3</v>
      </c>
      <c r="Y43" s="166">
        <f t="shared" si="9"/>
        <v>0</v>
      </c>
    </row>
    <row r="44" spans="1:25" x14ac:dyDescent="0.2">
      <c r="A44" s="192">
        <v>40</v>
      </c>
      <c r="B44" s="14" t="s">
        <v>150</v>
      </c>
      <c r="C44" s="197">
        <f>SUM(C5:C43)</f>
        <v>100</v>
      </c>
      <c r="D44" s="92">
        <f>投入係数表!E44</f>
        <v>0.35294117647058826</v>
      </c>
      <c r="E44" s="91">
        <f>SUM(E5:E43)</f>
        <v>35.294117647058819</v>
      </c>
      <c r="F44" s="92">
        <f>分析係数表!C47</f>
        <v>0.47569546306807309</v>
      </c>
      <c r="G44" s="91">
        <f>SUM(G5:G43)</f>
        <v>3.9598482278577505</v>
      </c>
      <c r="H44" s="91">
        <f>SUM(H5:H43)</f>
        <v>4.6812910210146486</v>
      </c>
      <c r="I44" s="91">
        <f>SUM(I5:I43)</f>
        <v>104.68129102101467</v>
      </c>
      <c r="J44" s="92">
        <f>分析係数表!G47</f>
        <v>0.28144255164914822</v>
      </c>
      <c r="K44" s="93">
        <f>SUM(K5:K43)</f>
        <v>18.776868347348451</v>
      </c>
      <c r="L44" s="94">
        <f>最終需要_まとめ!$L$33</f>
        <v>0.627</v>
      </c>
      <c r="M44" s="91">
        <f>K44*L44</f>
        <v>11.773096453787479</v>
      </c>
      <c r="N44" s="95">
        <f>分析係数表!H47</f>
        <v>1</v>
      </c>
      <c r="O44" s="109">
        <f t="shared" si="4"/>
        <v>11.773096453787479</v>
      </c>
      <c r="P44" s="92">
        <f>分析係数表!C47</f>
        <v>0.47569546306807309</v>
      </c>
      <c r="Q44" s="96">
        <f>SUM(Q5:Q43)</f>
        <v>4.9297532207663135</v>
      </c>
      <c r="R44" s="91">
        <f>SUM(R5:R43)</f>
        <v>5.657340102282431</v>
      </c>
      <c r="S44" s="97">
        <f>SUM(S5:S43)</f>
        <v>110.33863112329709</v>
      </c>
      <c r="T44" s="98">
        <f>分析係数表!F47</f>
        <v>0.50608191373686118</v>
      </c>
      <c r="U44" s="99">
        <f>SUM(U5:U43)</f>
        <v>64.758155473715092</v>
      </c>
      <c r="V44" s="100">
        <f>分析係数表!D47</f>
        <v>9.051105472997463E-2</v>
      </c>
      <c r="W44" s="164">
        <f>SUM(W5:W43)</f>
        <v>13</v>
      </c>
      <c r="X44" s="92">
        <f>分析係数表!E47</f>
        <v>7.0619789778905401E-2</v>
      </c>
      <c r="Y44" s="165">
        <f>SUM(Y5:Y43)</f>
        <v>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2015年養父市産業連関表</v>
      </c>
      <c r="H1" s="401"/>
      <c r="I1" s="401"/>
    </row>
    <row r="2" spans="1:25" x14ac:dyDescent="0.2">
      <c r="B2" s="3" t="s">
        <v>304</v>
      </c>
      <c r="S2" s="3" t="s">
        <v>152</v>
      </c>
      <c r="U2" s="64" t="s">
        <v>209</v>
      </c>
      <c r="W2" s="3" t="s">
        <v>130</v>
      </c>
      <c r="Y2" s="3" t="s">
        <v>153</v>
      </c>
    </row>
    <row r="3" spans="1:25" ht="44" x14ac:dyDescent="0.2">
      <c r="B3" s="65"/>
      <c r="C3" s="66" t="s">
        <v>227</v>
      </c>
      <c r="D3" s="66" t="s">
        <v>248</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投入係数表!F5</f>
        <v>0</v>
      </c>
      <c r="E5" s="77">
        <f t="shared" ref="E5:E38" si="0">$C$8*D5</f>
        <v>0</v>
      </c>
      <c r="F5" s="76">
        <f>分析係数表!C8</f>
        <v>0.71474473402356309</v>
      </c>
      <c r="G5" s="77">
        <f t="shared" ref="G5:G38" si="1">E5*F5</f>
        <v>0</v>
      </c>
      <c r="H5" s="77">
        <f t="array" ref="H5:H43">MMULT(逆行列係数!C5:AO43,'4'!G5:G43)</f>
        <v>9.1005134118877086E-4</v>
      </c>
      <c r="I5" s="77">
        <f t="shared" ref="I5:I38" si="2">C5+H5</f>
        <v>9.1005134118877086E-4</v>
      </c>
      <c r="J5" s="76">
        <f>分析係数表!G8</f>
        <v>0.11986548162382897</v>
      </c>
      <c r="K5" s="78">
        <f t="shared" ref="K5:K38" si="3">I5*J5</f>
        <v>1.0908374231400352E-4</v>
      </c>
      <c r="L5" s="79" t="s">
        <v>180</v>
      </c>
      <c r="M5" s="80" t="s">
        <v>180</v>
      </c>
      <c r="N5" s="81">
        <f>分析係数表!H8</f>
        <v>1.2980954505811005E-2</v>
      </c>
      <c r="O5" s="82">
        <f t="shared" ref="O5:O43" si="4">$M$44*N5</f>
        <v>0.31700417173986345</v>
      </c>
      <c r="P5" s="76">
        <f>分析係数表!C8</f>
        <v>0.71474473402356309</v>
      </c>
      <c r="Q5" s="82">
        <f t="shared" ref="Q5:Q38" si="5">O5*P5</f>
        <v>0.22657706241456863</v>
      </c>
      <c r="R5" s="83">
        <f t="array" ref="R5:R43">MMULT(逆行列係数!C5:AO43,'4'!Q5:Q43)</f>
        <v>0.30809160628959614</v>
      </c>
      <c r="S5" s="84">
        <f t="shared" ref="S5:S38" si="6">I5+R5</f>
        <v>0.30900165763078491</v>
      </c>
      <c r="T5" s="85">
        <f>分析係数表!F8</f>
        <v>0.45231803987509006</v>
      </c>
      <c r="U5" s="86">
        <f t="shared" ref="U5:U43" si="7">S5*T5</f>
        <v>0.1397670240977103</v>
      </c>
      <c r="V5" s="87">
        <f>分析係数表!D8</f>
        <v>0.25822723997117464</v>
      </c>
      <c r="W5" s="167">
        <f t="shared" ref="W5:W43" si="8">ROUND(S5*V5,0)</f>
        <v>0</v>
      </c>
      <c r="X5" s="76">
        <f>分析係数表!E8</f>
        <v>0.17343262070622148</v>
      </c>
      <c r="Y5" s="166">
        <f t="shared" ref="Y5:Y43" si="9">ROUND(S5*X5,0)</f>
        <v>0</v>
      </c>
    </row>
    <row r="6" spans="1:25" x14ac:dyDescent="0.2">
      <c r="A6" s="6" t="s">
        <v>219</v>
      </c>
      <c r="B6" s="5" t="s">
        <v>265</v>
      </c>
      <c r="C6" s="90"/>
      <c r="D6" s="76">
        <f>投入係数表!F6</f>
        <v>0</v>
      </c>
      <c r="E6" s="77">
        <f t="shared" si="0"/>
        <v>0</v>
      </c>
      <c r="F6" s="76">
        <f>分析係数表!C9</f>
        <v>1</v>
      </c>
      <c r="G6" s="77">
        <f t="shared" si="1"/>
        <v>0</v>
      </c>
      <c r="H6" s="77">
        <v>5.4311235428276209E-3</v>
      </c>
      <c r="I6" s="77">
        <f t="shared" si="2"/>
        <v>5.4311235428276209E-3</v>
      </c>
      <c r="J6" s="76">
        <f>分析係数表!G9</f>
        <v>0.24776500638569604</v>
      </c>
      <c r="K6" s="78">
        <f t="shared" si="3"/>
        <v>1.3456423592701895E-3</v>
      </c>
      <c r="L6" s="79"/>
      <c r="M6" s="80"/>
      <c r="N6" s="81">
        <f>分析係数表!H9</f>
        <v>6.6933046670587999E-4</v>
      </c>
      <c r="O6" s="82">
        <f t="shared" si="4"/>
        <v>1.634552760533671E-2</v>
      </c>
      <c r="P6" s="76">
        <f>分析係数表!C9</f>
        <v>1</v>
      </c>
      <c r="Q6" s="82">
        <f t="shared" si="5"/>
        <v>1.634552760533671E-2</v>
      </c>
      <c r="R6" s="83">
        <v>2.2856279613498537E-2</v>
      </c>
      <c r="S6" s="84">
        <f t="shared" si="6"/>
        <v>2.8287403156326156E-2</v>
      </c>
      <c r="T6" s="85">
        <f>分析係数表!F9</f>
        <v>0.67688378033205621</v>
      </c>
      <c r="U6" s="86">
        <f t="shared" si="7"/>
        <v>1.9147284384230988E-2</v>
      </c>
      <c r="V6" s="87">
        <f>分析係数表!D9</f>
        <v>0.15836526181353769</v>
      </c>
      <c r="W6" s="167">
        <f t="shared" si="8"/>
        <v>0</v>
      </c>
      <c r="X6" s="76">
        <f>分析係数表!E9</f>
        <v>0.13537675606641125</v>
      </c>
      <c r="Y6" s="166">
        <f t="shared" si="9"/>
        <v>0</v>
      </c>
    </row>
    <row r="7" spans="1:25" x14ac:dyDescent="0.2">
      <c r="A7" s="6" t="s">
        <v>220</v>
      </c>
      <c r="B7" s="5" t="s">
        <v>266</v>
      </c>
      <c r="C7" s="90"/>
      <c r="D7" s="76">
        <f>投入係数表!F7</f>
        <v>0</v>
      </c>
      <c r="E7" s="77">
        <f t="shared" si="0"/>
        <v>0</v>
      </c>
      <c r="F7" s="76">
        <f>分析係数表!C10</f>
        <v>3.9393939393939426E-2</v>
      </c>
      <c r="G7" s="77">
        <f t="shared" si="1"/>
        <v>0</v>
      </c>
      <c r="H7" s="77">
        <v>2.665234285094091E-5</v>
      </c>
      <c r="I7" s="77">
        <f t="shared" si="2"/>
        <v>2.665234285094091E-5</v>
      </c>
      <c r="J7" s="76">
        <f>分析係数表!G10</f>
        <v>0.17647058823529413</v>
      </c>
      <c r="K7" s="78">
        <f t="shared" si="3"/>
        <v>4.7033546207542785E-6</v>
      </c>
      <c r="L7" s="79"/>
      <c r="M7" s="80"/>
      <c r="N7" s="81">
        <f>分析係数表!H10</f>
        <v>1.3183781919964303E-3</v>
      </c>
      <c r="O7" s="82">
        <f t="shared" si="4"/>
        <v>3.2195736192329884E-2</v>
      </c>
      <c r="P7" s="76">
        <f>分析係数表!C10</f>
        <v>3.9393939393939426E-2</v>
      </c>
      <c r="Q7" s="82">
        <f t="shared" si="5"/>
        <v>1.2683168803039055E-3</v>
      </c>
      <c r="R7" s="83">
        <v>1.797947003716603E-3</v>
      </c>
      <c r="S7" s="84">
        <f t="shared" si="6"/>
        <v>1.8245993465675439E-3</v>
      </c>
      <c r="T7" s="85">
        <f>分析係数表!F10</f>
        <v>0.58823529411764708</v>
      </c>
      <c r="U7" s="86">
        <f t="shared" si="7"/>
        <v>1.0732937332750259E-3</v>
      </c>
      <c r="V7" s="87">
        <f>分析係数表!D10</f>
        <v>0.11764705882352941</v>
      </c>
      <c r="W7" s="167">
        <f t="shared" si="8"/>
        <v>0</v>
      </c>
      <c r="X7" s="76">
        <f>分析係数表!E10</f>
        <v>0</v>
      </c>
      <c r="Y7" s="166">
        <f t="shared" si="9"/>
        <v>0</v>
      </c>
    </row>
    <row r="8" spans="1:25" x14ac:dyDescent="0.2">
      <c r="A8" s="6" t="s">
        <v>221</v>
      </c>
      <c r="B8" s="5" t="s">
        <v>27</v>
      </c>
      <c r="C8" s="75">
        <f>最終需要_まとめ!C9</f>
        <v>100</v>
      </c>
      <c r="D8" s="76">
        <f>投入係数表!F8</f>
        <v>1.3386880856760374E-3</v>
      </c>
      <c r="E8" s="77">
        <f t="shared" si="0"/>
        <v>0.13386880856760375</v>
      </c>
      <c r="F8" s="76">
        <f>分析係数表!C11</f>
        <v>0.34065202927478377</v>
      </c>
      <c r="G8" s="77">
        <f t="shared" si="1"/>
        <v>4.5602681295151777E-2</v>
      </c>
      <c r="H8" s="77">
        <v>0.11966418195327301</v>
      </c>
      <c r="I8" s="77">
        <f t="shared" si="2"/>
        <v>100.11966418195327</v>
      </c>
      <c r="J8" s="76">
        <f>分析係数表!G11</f>
        <v>0.33868808567603748</v>
      </c>
      <c r="K8" s="78">
        <f t="shared" si="3"/>
        <v>33.90933740031349</v>
      </c>
      <c r="L8" s="79"/>
      <c r="M8" s="80"/>
      <c r="N8" s="81">
        <f>分析係数表!H11</f>
        <v>-2.0282741415329697E-5</v>
      </c>
      <c r="O8" s="82">
        <f t="shared" si="4"/>
        <v>-4.9531901834353668E-4</v>
      </c>
      <c r="P8" s="76">
        <f>分析係数表!C11</f>
        <v>0.34065202927478377</v>
      </c>
      <c r="Q8" s="82">
        <f t="shared" si="5"/>
        <v>-1.6873142873711963E-4</v>
      </c>
      <c r="R8" s="83">
        <v>1.1929426837334547E-2</v>
      </c>
      <c r="S8" s="84">
        <f t="shared" si="6"/>
        <v>100.13159360879061</v>
      </c>
      <c r="T8" s="85">
        <f>分析係数表!F11</f>
        <v>0.55689424364123163</v>
      </c>
      <c r="U8" s="86">
        <f t="shared" si="7"/>
        <v>55.762708087358632</v>
      </c>
      <c r="V8" s="87">
        <f>分析係数表!D11</f>
        <v>4.2838018741633198E-2</v>
      </c>
      <c r="W8" s="167">
        <f t="shared" si="8"/>
        <v>4</v>
      </c>
      <c r="X8" s="76">
        <f>分析係数表!E11</f>
        <v>3.2128514056224897E-2</v>
      </c>
      <c r="Y8" s="166">
        <f t="shared" si="9"/>
        <v>3</v>
      </c>
    </row>
    <row r="9" spans="1:25" x14ac:dyDescent="0.2">
      <c r="A9" s="6" t="s">
        <v>222</v>
      </c>
      <c r="B9" s="5" t="s">
        <v>190</v>
      </c>
      <c r="C9" s="90"/>
      <c r="D9" s="76">
        <f>投入係数表!F9</f>
        <v>0</v>
      </c>
      <c r="E9" s="77">
        <f t="shared" si="0"/>
        <v>0</v>
      </c>
      <c r="F9" s="76">
        <f>分析係数表!C12</f>
        <v>0.100342633382281</v>
      </c>
      <c r="G9" s="77">
        <f t="shared" si="1"/>
        <v>0</v>
      </c>
      <c r="H9" s="77">
        <v>2.2147407659272006E-4</v>
      </c>
      <c r="I9" s="77">
        <f t="shared" si="2"/>
        <v>2.2147407659272006E-4</v>
      </c>
      <c r="J9" s="76">
        <f>分析係数表!G12</f>
        <v>0.13263417643429981</v>
      </c>
      <c r="K9" s="78">
        <f t="shared" si="3"/>
        <v>2.937503175042246E-5</v>
      </c>
      <c r="L9" s="79"/>
      <c r="M9" s="80"/>
      <c r="N9" s="81">
        <f>分析係数表!H12</f>
        <v>9.8026489260288424E-2</v>
      </c>
      <c r="O9" s="82">
        <f t="shared" si="4"/>
        <v>2.3938768156543127</v>
      </c>
      <c r="P9" s="76">
        <f>分析係数表!C12</f>
        <v>0.100342633382281</v>
      </c>
      <c r="Q9" s="82">
        <f t="shared" si="5"/>
        <v>0.24020790367554298</v>
      </c>
      <c r="R9" s="83">
        <v>0.26652851673046113</v>
      </c>
      <c r="S9" s="84">
        <f t="shared" si="6"/>
        <v>0.26674999080705386</v>
      </c>
      <c r="T9" s="85">
        <f>分析係数表!F12</f>
        <v>0.36681061073411475</v>
      </c>
      <c r="U9" s="86">
        <f t="shared" si="7"/>
        <v>9.7846727041254924E-2</v>
      </c>
      <c r="V9" s="87">
        <f>分析係数表!D12</f>
        <v>2.9364589759407773E-2</v>
      </c>
      <c r="W9" s="167">
        <f t="shared" si="8"/>
        <v>0</v>
      </c>
      <c r="X9" s="76">
        <f>分析係数表!E12</f>
        <v>2.8994447871684145E-2</v>
      </c>
      <c r="Y9" s="166">
        <f t="shared" si="9"/>
        <v>0</v>
      </c>
    </row>
    <row r="10" spans="1:25" x14ac:dyDescent="0.2">
      <c r="A10" s="6" t="s">
        <v>223</v>
      </c>
      <c r="B10" s="5" t="s">
        <v>28</v>
      </c>
      <c r="C10" s="90"/>
      <c r="D10" s="76">
        <f>投入係数表!F10</f>
        <v>5.3547523427041497E-3</v>
      </c>
      <c r="E10" s="77">
        <f t="shared" si="0"/>
        <v>0.53547523427041499</v>
      </c>
      <c r="F10" s="76">
        <f>分析係数表!C13</f>
        <v>0</v>
      </c>
      <c r="G10" s="77">
        <f t="shared" si="1"/>
        <v>0</v>
      </c>
      <c r="H10" s="77">
        <v>0</v>
      </c>
      <c r="I10" s="77">
        <f t="shared" si="2"/>
        <v>0</v>
      </c>
      <c r="J10" s="76">
        <f>分析係数表!G13</f>
        <v>0.24545454545454545</v>
      </c>
      <c r="K10" s="78">
        <f t="shared" si="3"/>
        <v>0</v>
      </c>
      <c r="L10" s="79"/>
      <c r="M10" s="80"/>
      <c r="N10" s="81">
        <f>分析係数表!H13</f>
        <v>1.4563008336206721E-2</v>
      </c>
      <c r="O10" s="82">
        <f t="shared" si="4"/>
        <v>0.3556390551706593</v>
      </c>
      <c r="P10" s="76">
        <f>分析係数表!C13</f>
        <v>0</v>
      </c>
      <c r="Q10" s="82">
        <f t="shared" si="5"/>
        <v>0</v>
      </c>
      <c r="R10" s="83">
        <v>0</v>
      </c>
      <c r="S10" s="84">
        <f t="shared" si="6"/>
        <v>0</v>
      </c>
      <c r="T10" s="85">
        <f>分析係数表!F13</f>
        <v>0.38181818181818183</v>
      </c>
      <c r="U10" s="86">
        <f t="shared" si="7"/>
        <v>0</v>
      </c>
      <c r="V10" s="87">
        <f>分析係数表!D13</f>
        <v>0.28545454545454546</v>
      </c>
      <c r="W10" s="167">
        <f t="shared" si="8"/>
        <v>0</v>
      </c>
      <c r="X10" s="76">
        <f>分析係数表!E13</f>
        <v>0.23818181818181819</v>
      </c>
      <c r="Y10" s="166">
        <f t="shared" si="9"/>
        <v>0</v>
      </c>
    </row>
    <row r="11" spans="1:25" x14ac:dyDescent="0.2">
      <c r="A11" s="6" t="s">
        <v>224</v>
      </c>
      <c r="B11" s="5" t="s">
        <v>267</v>
      </c>
      <c r="C11" s="90"/>
      <c r="D11" s="76">
        <f>投入係数表!F11</f>
        <v>1.3386880856760374E-3</v>
      </c>
      <c r="E11" s="77">
        <f t="shared" si="0"/>
        <v>0.13386880856760375</v>
      </c>
      <c r="F11" s="76">
        <f>分析係数表!C14</f>
        <v>0.15141787051899414</v>
      </c>
      <c r="G11" s="77">
        <f t="shared" si="1"/>
        <v>2.0270129922221436E-2</v>
      </c>
      <c r="H11" s="77">
        <v>4.3806499330491022E-2</v>
      </c>
      <c r="I11" s="77">
        <f t="shared" si="2"/>
        <v>4.3806499330491022E-2</v>
      </c>
      <c r="J11" s="76">
        <f>分析係数表!G14</f>
        <v>0.18116805721096543</v>
      </c>
      <c r="K11" s="78">
        <f t="shared" si="3"/>
        <v>7.9363383769185166E-3</v>
      </c>
      <c r="L11" s="79"/>
      <c r="M11" s="80"/>
      <c r="N11" s="81">
        <f>分析係数表!H14</f>
        <v>1.2372472263351114E-3</v>
      </c>
      <c r="O11" s="82">
        <f t="shared" si="4"/>
        <v>3.0214460118955733E-2</v>
      </c>
      <c r="P11" s="76">
        <f>分析係数表!C14</f>
        <v>0.15141787051899414</v>
      </c>
      <c r="Q11" s="82">
        <f t="shared" si="5"/>
        <v>4.5750092100933512E-3</v>
      </c>
      <c r="R11" s="83">
        <v>1.8676730415081038E-2</v>
      </c>
      <c r="S11" s="84">
        <f t="shared" si="6"/>
        <v>6.2483229745572064E-2</v>
      </c>
      <c r="T11" s="85">
        <f>分析係数表!F14</f>
        <v>0.38617401668653156</v>
      </c>
      <c r="U11" s="86">
        <f t="shared" si="7"/>
        <v>2.4129399806394933E-2</v>
      </c>
      <c r="V11" s="87">
        <f>分析係数表!D14</f>
        <v>0.10846245530393325</v>
      </c>
      <c r="W11" s="167">
        <f t="shared" si="8"/>
        <v>0</v>
      </c>
      <c r="X11" s="76">
        <f>分析係数表!E14</f>
        <v>8.1048867699642438E-2</v>
      </c>
      <c r="Y11" s="166">
        <f t="shared" si="9"/>
        <v>0</v>
      </c>
    </row>
    <row r="12" spans="1:25" x14ac:dyDescent="0.2">
      <c r="A12" s="6" t="s">
        <v>225</v>
      </c>
      <c r="B12" s="5" t="s">
        <v>29</v>
      </c>
      <c r="C12" s="90"/>
      <c r="D12" s="76">
        <f>投入係数表!F12</f>
        <v>1.8741633199464525E-2</v>
      </c>
      <c r="E12" s="77">
        <f t="shared" si="0"/>
        <v>1.8741633199464525</v>
      </c>
      <c r="F12" s="76">
        <f>分析係数表!C15</f>
        <v>0</v>
      </c>
      <c r="G12" s="77">
        <f t="shared" si="1"/>
        <v>0</v>
      </c>
      <c r="H12" s="77">
        <v>0</v>
      </c>
      <c r="I12" s="77">
        <f t="shared" si="2"/>
        <v>0</v>
      </c>
      <c r="J12" s="76">
        <f>分析係数表!G15</f>
        <v>9.5665424991534034E-2</v>
      </c>
      <c r="K12" s="78">
        <f t="shared" si="3"/>
        <v>0</v>
      </c>
      <c r="L12" s="79"/>
      <c r="M12" s="80"/>
      <c r="N12" s="81">
        <f>分析係数表!H15</f>
        <v>9.0663854126523738E-3</v>
      </c>
      <c r="O12" s="82">
        <f t="shared" si="4"/>
        <v>0.22140760119956088</v>
      </c>
      <c r="P12" s="76">
        <f>分析係数表!C15</f>
        <v>0</v>
      </c>
      <c r="Q12" s="82">
        <f t="shared" si="5"/>
        <v>0</v>
      </c>
      <c r="R12" s="83">
        <v>0</v>
      </c>
      <c r="S12" s="84">
        <f t="shared" si="6"/>
        <v>0</v>
      </c>
      <c r="T12" s="85">
        <f>分析係数表!F15</f>
        <v>0.30392820860142228</v>
      </c>
      <c r="U12" s="86">
        <f t="shared" si="7"/>
        <v>0</v>
      </c>
      <c r="V12" s="87">
        <f>分析係数表!D15</f>
        <v>1.7101252963088384E-2</v>
      </c>
      <c r="W12" s="167">
        <f t="shared" si="8"/>
        <v>0</v>
      </c>
      <c r="X12" s="76">
        <f>分析係数表!E15</f>
        <v>1.5577378936674569E-2</v>
      </c>
      <c r="Y12" s="166">
        <f t="shared" si="9"/>
        <v>0</v>
      </c>
    </row>
    <row r="13" spans="1:25" x14ac:dyDescent="0.2">
      <c r="A13" s="6" t="s">
        <v>226</v>
      </c>
      <c r="B13" s="5" t="s">
        <v>30</v>
      </c>
      <c r="C13" s="90"/>
      <c r="D13" s="76">
        <f>投入係数表!F13</f>
        <v>2.9451137884872823E-2</v>
      </c>
      <c r="E13" s="77">
        <f t="shared" si="0"/>
        <v>2.9451137884872822</v>
      </c>
      <c r="F13" s="76">
        <f>分析係数表!C16</f>
        <v>7.3463935886019627E-2</v>
      </c>
      <c r="G13" s="77">
        <f t="shared" si="1"/>
        <v>0.21635965053446207</v>
      </c>
      <c r="H13" s="77">
        <v>0.22728260205617568</v>
      </c>
      <c r="I13" s="77">
        <f t="shared" si="2"/>
        <v>0.22728260205617568</v>
      </c>
      <c r="J13" s="76">
        <f>分析係数表!G16</f>
        <v>3.2967032967032968E-2</v>
      </c>
      <c r="K13" s="78">
        <f t="shared" si="3"/>
        <v>7.4928330348189784E-3</v>
      </c>
      <c r="L13" s="79"/>
      <c r="M13" s="80"/>
      <c r="N13" s="81">
        <f>分析係数表!H16</f>
        <v>1.7422874875768209E-2</v>
      </c>
      <c r="O13" s="82">
        <f t="shared" si="4"/>
        <v>0.42547903675709797</v>
      </c>
      <c r="P13" s="76">
        <f>分析係数表!C16</f>
        <v>7.3463935886019627E-2</v>
      </c>
      <c r="Q13" s="82">
        <f t="shared" si="5"/>
        <v>3.1257364677168831E-2</v>
      </c>
      <c r="R13" s="83">
        <v>3.6758346525939373E-2</v>
      </c>
      <c r="S13" s="84">
        <f t="shared" si="6"/>
        <v>0.26404094858211502</v>
      </c>
      <c r="T13" s="85">
        <f>分析係数表!F16</f>
        <v>0.28846153846153844</v>
      </c>
      <c r="U13" s="86">
        <f t="shared" si="7"/>
        <v>7.6165658244840867E-2</v>
      </c>
      <c r="V13" s="87">
        <f>分析係数表!D16</f>
        <v>8.241758241758242E-3</v>
      </c>
      <c r="W13" s="167">
        <f t="shared" si="8"/>
        <v>0</v>
      </c>
      <c r="X13" s="76">
        <f>分析係数表!E16</f>
        <v>8.241758241758242E-3</v>
      </c>
      <c r="Y13" s="166">
        <f t="shared" si="9"/>
        <v>0</v>
      </c>
    </row>
    <row r="14" spans="1:25" x14ac:dyDescent="0.2">
      <c r="A14" s="6" t="s">
        <v>2</v>
      </c>
      <c r="B14" s="5" t="s">
        <v>364</v>
      </c>
      <c r="C14" s="90"/>
      <c r="D14" s="76">
        <f>投入係数表!F14</f>
        <v>5.3547523427041497E-3</v>
      </c>
      <c r="E14" s="77">
        <f t="shared" si="0"/>
        <v>0.53547523427041499</v>
      </c>
      <c r="F14" s="76">
        <f>分析係数表!C17</f>
        <v>2.3129921259842479E-2</v>
      </c>
      <c r="G14" s="77">
        <f t="shared" si="1"/>
        <v>1.2385500005270403E-2</v>
      </c>
      <c r="H14" s="77">
        <v>1.487275228907909E-2</v>
      </c>
      <c r="I14" s="77">
        <f t="shared" si="2"/>
        <v>1.487275228907909E-2</v>
      </c>
      <c r="J14" s="76">
        <f>分析係数表!G17</f>
        <v>0.21126760563380281</v>
      </c>
      <c r="K14" s="78">
        <f t="shared" si="3"/>
        <v>3.1421307652983992E-3</v>
      </c>
      <c r="L14" s="79"/>
      <c r="M14" s="80"/>
      <c r="N14" s="81">
        <f>分析係数表!H17</f>
        <v>2.8801492809768167E-3</v>
      </c>
      <c r="O14" s="82">
        <f t="shared" si="4"/>
        <v>7.03353006047822E-2</v>
      </c>
      <c r="P14" s="76">
        <f>分析係数表!C17</f>
        <v>2.3129921259842479E-2</v>
      </c>
      <c r="Q14" s="82">
        <f t="shared" si="5"/>
        <v>1.6268499647759634E-3</v>
      </c>
      <c r="R14" s="83">
        <v>3.3339014346064964E-3</v>
      </c>
      <c r="S14" s="84">
        <f t="shared" si="6"/>
        <v>1.8206653723685587E-2</v>
      </c>
      <c r="T14" s="85">
        <f>分析係数表!F17</f>
        <v>0.32746478873239437</v>
      </c>
      <c r="U14" s="86">
        <f t="shared" si="7"/>
        <v>5.9620380151505625E-3</v>
      </c>
      <c r="V14" s="87">
        <f>分析係数表!D17</f>
        <v>0.12676056338028169</v>
      </c>
      <c r="W14" s="167">
        <f t="shared" si="8"/>
        <v>0</v>
      </c>
      <c r="X14" s="76">
        <f>分析係数表!E17</f>
        <v>0.10563380281690141</v>
      </c>
      <c r="Y14" s="166">
        <f t="shared" si="9"/>
        <v>0</v>
      </c>
    </row>
    <row r="15" spans="1:25" x14ac:dyDescent="0.2">
      <c r="A15" s="6" t="s">
        <v>3</v>
      </c>
      <c r="B15" s="5" t="s">
        <v>31</v>
      </c>
      <c r="C15" s="90"/>
      <c r="D15" s="76">
        <f>投入係数表!F15</f>
        <v>0</v>
      </c>
      <c r="E15" s="77">
        <f t="shared" si="0"/>
        <v>0</v>
      </c>
      <c r="F15" s="76">
        <f>分析係数表!C18</f>
        <v>0.3230337078651685</v>
      </c>
      <c r="G15" s="77">
        <f t="shared" si="1"/>
        <v>0</v>
      </c>
      <c r="H15" s="77">
        <v>1.1924616196594453E-2</v>
      </c>
      <c r="I15" s="77">
        <f t="shared" si="2"/>
        <v>1.1924616196594453E-2</v>
      </c>
      <c r="J15" s="76">
        <f>分析係数表!G18</f>
        <v>0.21584440227703985</v>
      </c>
      <c r="K15" s="78">
        <f t="shared" si="3"/>
        <v>2.5738616553370383E-3</v>
      </c>
      <c r="L15" s="79"/>
      <c r="M15" s="80"/>
      <c r="N15" s="81">
        <f>分析係数表!H18</f>
        <v>4.66503052552583E-4</v>
      </c>
      <c r="O15" s="82">
        <f t="shared" si="4"/>
        <v>1.1392337421901343E-2</v>
      </c>
      <c r="P15" s="76">
        <f>分析係数表!C18</f>
        <v>0.3230337078651685</v>
      </c>
      <c r="Q15" s="82">
        <f t="shared" si="5"/>
        <v>3.6801089986479053E-3</v>
      </c>
      <c r="R15" s="83">
        <v>8.7959004414457018E-3</v>
      </c>
      <c r="S15" s="84">
        <f t="shared" si="6"/>
        <v>2.0720516638040157E-2</v>
      </c>
      <c r="T15" s="85">
        <f>分析係数表!F18</f>
        <v>0.45967741935483869</v>
      </c>
      <c r="U15" s="86">
        <f t="shared" si="7"/>
        <v>9.5247536158732972E-3</v>
      </c>
      <c r="V15" s="87">
        <f>分析係数表!D18</f>
        <v>4.8861480075901326E-2</v>
      </c>
      <c r="W15" s="167">
        <f t="shared" si="8"/>
        <v>0</v>
      </c>
      <c r="X15" s="76">
        <f>分析係数表!E18</f>
        <v>4.6489563567362426E-2</v>
      </c>
      <c r="Y15" s="166">
        <f t="shared" si="9"/>
        <v>0</v>
      </c>
    </row>
    <row r="16" spans="1:25" x14ac:dyDescent="0.2">
      <c r="A16" s="6" t="s">
        <v>4</v>
      </c>
      <c r="B16" s="5" t="s">
        <v>32</v>
      </c>
      <c r="C16" s="90"/>
      <c r="D16" s="76">
        <f>投入係数表!F16</f>
        <v>4.0160642570281121E-3</v>
      </c>
      <c r="E16" s="77">
        <f t="shared" si="0"/>
        <v>0.40160642570281119</v>
      </c>
      <c r="F16" s="76">
        <f>分析係数表!C19</f>
        <v>0.12071832391087467</v>
      </c>
      <c r="G16" s="77">
        <f t="shared" si="1"/>
        <v>4.8481254582680586E-2</v>
      </c>
      <c r="H16" s="77">
        <v>6.4921968161780419E-2</v>
      </c>
      <c r="I16" s="77">
        <f t="shared" si="2"/>
        <v>6.4921968161780419E-2</v>
      </c>
      <c r="J16" s="76">
        <f>分析係数表!G19</f>
        <v>5.7680250783699059E-2</v>
      </c>
      <c r="K16" s="78">
        <f t="shared" si="3"/>
        <v>3.7447154049428202E-3</v>
      </c>
      <c r="L16" s="79"/>
      <c r="M16" s="80"/>
      <c r="N16" s="81">
        <f>分析係数表!H19</f>
        <v>-1.2169644849197817E-4</v>
      </c>
      <c r="O16" s="82">
        <f t="shared" si="4"/>
        <v>-2.9719141100612197E-3</v>
      </c>
      <c r="P16" s="76">
        <f>分析係数表!C19</f>
        <v>0.12071832391087467</v>
      </c>
      <c r="Q16" s="82">
        <f t="shared" si="5"/>
        <v>-3.5876449017366915E-4</v>
      </c>
      <c r="R16" s="83">
        <v>2.2553279451001666E-3</v>
      </c>
      <c r="S16" s="84">
        <f t="shared" si="6"/>
        <v>6.7177296106880585E-2</v>
      </c>
      <c r="T16" s="85">
        <f>分析係数表!F19</f>
        <v>0.23887147335423198</v>
      </c>
      <c r="U16" s="86">
        <f t="shared" si="7"/>
        <v>1.6046739697004077E-2</v>
      </c>
      <c r="V16" s="87">
        <f>分析係数表!D19</f>
        <v>1.0658307210031349E-2</v>
      </c>
      <c r="W16" s="167">
        <f t="shared" si="8"/>
        <v>0</v>
      </c>
      <c r="X16" s="76">
        <f>分析係数表!E19</f>
        <v>1.128526645768025E-2</v>
      </c>
      <c r="Y16" s="166">
        <f t="shared" si="9"/>
        <v>0</v>
      </c>
    </row>
    <row r="17" spans="1:25" x14ac:dyDescent="0.2">
      <c r="A17" s="6" t="s">
        <v>5</v>
      </c>
      <c r="B17" s="5" t="s">
        <v>33</v>
      </c>
      <c r="C17" s="90"/>
      <c r="D17" s="76">
        <f>投入係数表!F17</f>
        <v>1.3386880856760374E-3</v>
      </c>
      <c r="E17" s="77">
        <f t="shared" si="0"/>
        <v>0.13386880856760375</v>
      </c>
      <c r="F17" s="76">
        <f>分析係数表!C20</f>
        <v>0.31557475401967838</v>
      </c>
      <c r="G17" s="77">
        <f t="shared" si="1"/>
        <v>4.224561633462897E-2</v>
      </c>
      <c r="H17" s="77">
        <v>6.2009778145991686E-2</v>
      </c>
      <c r="I17" s="77">
        <f t="shared" si="2"/>
        <v>6.2009778145991686E-2</v>
      </c>
      <c r="J17" s="76">
        <f>分析係数表!G20</f>
        <v>9.9984279201383433E-2</v>
      </c>
      <c r="K17" s="78">
        <f t="shared" si="3"/>
        <v>6.2000029713646775E-3</v>
      </c>
      <c r="L17" s="79"/>
      <c r="M17" s="80"/>
      <c r="N17" s="81">
        <f>分析係数表!H20</f>
        <v>5.8819950104456117E-4</v>
      </c>
      <c r="O17" s="82">
        <f t="shared" si="4"/>
        <v>1.4364251531962562E-2</v>
      </c>
      <c r="P17" s="76">
        <f>分析係数表!C20</f>
        <v>0.31557475401967838</v>
      </c>
      <c r="Q17" s="82">
        <f t="shared" si="5"/>
        <v>4.5329951438758736E-3</v>
      </c>
      <c r="R17" s="83">
        <v>1.5616263119032178E-2</v>
      </c>
      <c r="S17" s="84">
        <f t="shared" si="6"/>
        <v>7.7626041265023871E-2</v>
      </c>
      <c r="T17" s="85">
        <f>分析係数表!F20</f>
        <v>0.22276371639679296</v>
      </c>
      <c r="U17" s="86">
        <f t="shared" si="7"/>
        <v>1.7292265441367523E-2</v>
      </c>
      <c r="V17" s="87">
        <f>分析係数表!D20</f>
        <v>9.4324791699418331E-4</v>
      </c>
      <c r="W17" s="167">
        <f t="shared" si="8"/>
        <v>0</v>
      </c>
      <c r="X17" s="76">
        <f>分析係数表!E20</f>
        <v>6.2883194466278891E-4</v>
      </c>
      <c r="Y17" s="166">
        <f t="shared" si="9"/>
        <v>0</v>
      </c>
    </row>
    <row r="18" spans="1:25" x14ac:dyDescent="0.2">
      <c r="A18" s="6" t="s">
        <v>6</v>
      </c>
      <c r="B18" s="5" t="s">
        <v>34</v>
      </c>
      <c r="C18" s="90"/>
      <c r="D18" s="76">
        <f>投入係数表!F18</f>
        <v>2.5435073627844713E-2</v>
      </c>
      <c r="E18" s="77">
        <f t="shared" si="0"/>
        <v>2.5435073627844713</v>
      </c>
      <c r="F18" s="76">
        <f>分析係数表!C21</f>
        <v>0.13081936685288642</v>
      </c>
      <c r="G18" s="77">
        <f t="shared" si="1"/>
        <v>0.33274002278511944</v>
      </c>
      <c r="H18" s="77">
        <v>0.34448510568519441</v>
      </c>
      <c r="I18" s="77">
        <f t="shared" si="2"/>
        <v>0.34448510568519441</v>
      </c>
      <c r="J18" s="76">
        <f>分析係数表!G21</f>
        <v>0.28416378885051802</v>
      </c>
      <c r="K18" s="78">
        <f t="shared" si="3"/>
        <v>9.7890192834075976E-2</v>
      </c>
      <c r="L18" s="79"/>
      <c r="M18" s="80"/>
      <c r="N18" s="81">
        <f>分析係数表!H21</f>
        <v>9.7357158793582536E-4</v>
      </c>
      <c r="O18" s="82">
        <f t="shared" si="4"/>
        <v>2.3775312880489757E-2</v>
      </c>
      <c r="P18" s="76">
        <f>分析係数表!C21</f>
        <v>0.13081936685288642</v>
      </c>
      <c r="Q18" s="82">
        <f t="shared" si="5"/>
        <v>3.1102713777549453E-3</v>
      </c>
      <c r="R18" s="83">
        <v>7.4865811108700015E-3</v>
      </c>
      <c r="S18" s="84">
        <f t="shared" si="6"/>
        <v>0.35197168679606444</v>
      </c>
      <c r="T18" s="85">
        <f>分析係数表!F21</f>
        <v>0.42476566354218054</v>
      </c>
      <c r="U18" s="86">
        <f t="shared" si="7"/>
        <v>0.14950548708999087</v>
      </c>
      <c r="V18" s="87">
        <f>分析係数表!D21</f>
        <v>7.9921065614208184E-2</v>
      </c>
      <c r="W18" s="167">
        <f t="shared" si="8"/>
        <v>0</v>
      </c>
      <c r="X18" s="76">
        <f>分析係数表!E21</f>
        <v>6.6600888011840165E-2</v>
      </c>
      <c r="Y18" s="166">
        <f t="shared" si="9"/>
        <v>0</v>
      </c>
    </row>
    <row r="19" spans="1:25" x14ac:dyDescent="0.2">
      <c r="A19" s="6" t="s">
        <v>7</v>
      </c>
      <c r="B19" s="5" t="s">
        <v>268</v>
      </c>
      <c r="C19" s="90"/>
      <c r="D19" s="76">
        <f>投入係数表!F19</f>
        <v>4.0160642570281121E-3</v>
      </c>
      <c r="E19" s="77">
        <f t="shared" si="0"/>
        <v>0.40160642570281119</v>
      </c>
      <c r="F19" s="76">
        <f>分析係数表!C22</f>
        <v>7.3540561031084195E-2</v>
      </c>
      <c r="G19" s="77">
        <f t="shared" si="1"/>
        <v>2.9534361859873168E-2</v>
      </c>
      <c r="H19" s="77">
        <v>3.218480420562074E-2</v>
      </c>
      <c r="I19" s="77">
        <f t="shared" si="2"/>
        <v>3.218480420562074E-2</v>
      </c>
      <c r="J19" s="76">
        <f>分析係数表!G22</f>
        <v>0.1948261924009701</v>
      </c>
      <c r="K19" s="78">
        <f t="shared" si="3"/>
        <v>6.2704428565518175E-3</v>
      </c>
      <c r="L19" s="79"/>
      <c r="M19" s="80"/>
      <c r="N19" s="81">
        <f>分析係数表!H22</f>
        <v>4.0565482830659394E-5</v>
      </c>
      <c r="O19" s="82">
        <f t="shared" si="4"/>
        <v>9.9063803668707337E-4</v>
      </c>
      <c r="P19" s="76">
        <f>分析係数表!C22</f>
        <v>7.3540561031084195E-2</v>
      </c>
      <c r="Q19" s="82">
        <f t="shared" si="5"/>
        <v>7.2852076996699137E-5</v>
      </c>
      <c r="R19" s="83">
        <v>9.4235773367369049E-4</v>
      </c>
      <c r="S19" s="84">
        <f t="shared" si="6"/>
        <v>3.3127161939294429E-2</v>
      </c>
      <c r="T19" s="85">
        <f>分析係数表!F22</f>
        <v>0.41269199676637025</v>
      </c>
      <c r="U19" s="86">
        <f t="shared" si="7"/>
        <v>1.3671314607930321E-2</v>
      </c>
      <c r="V19" s="87">
        <f>分析係数表!D22</f>
        <v>1.4955537590945837E-2</v>
      </c>
      <c r="W19" s="167">
        <f t="shared" si="8"/>
        <v>0</v>
      </c>
      <c r="X19" s="76">
        <f>分析係数表!E22</f>
        <v>1.3742926434923201E-2</v>
      </c>
      <c r="Y19" s="166">
        <f t="shared" si="9"/>
        <v>0</v>
      </c>
    </row>
    <row r="20" spans="1:25" x14ac:dyDescent="0.2">
      <c r="A20" s="6" t="s">
        <v>8</v>
      </c>
      <c r="B20" s="5" t="s">
        <v>269</v>
      </c>
      <c r="C20" s="90"/>
      <c r="D20" s="76">
        <f>投入係数表!F20</f>
        <v>4.0160642570281121E-3</v>
      </c>
      <c r="E20" s="77">
        <f t="shared" si="0"/>
        <v>0.40160642570281119</v>
      </c>
      <c r="F20" s="76">
        <f>分析係数表!C23</f>
        <v>0</v>
      </c>
      <c r="G20" s="77">
        <f t="shared" si="1"/>
        <v>0</v>
      </c>
      <c r="H20" s="77">
        <v>0</v>
      </c>
      <c r="I20" s="77">
        <f t="shared" si="2"/>
        <v>0</v>
      </c>
      <c r="J20" s="76">
        <f>分析係数表!G23</f>
        <v>0.21560920830993824</v>
      </c>
      <c r="K20" s="78">
        <f t="shared" si="3"/>
        <v>0</v>
      </c>
      <c r="L20" s="79"/>
      <c r="M20" s="80"/>
      <c r="N20" s="81">
        <f>分析係数表!H23</f>
        <v>2.0282741415329697E-5</v>
      </c>
      <c r="O20" s="82">
        <f t="shared" si="4"/>
        <v>4.9531901834353668E-4</v>
      </c>
      <c r="P20" s="76">
        <f>分析係数表!C23</f>
        <v>0</v>
      </c>
      <c r="Q20" s="82">
        <f t="shared" si="5"/>
        <v>0</v>
      </c>
      <c r="R20" s="83">
        <v>0</v>
      </c>
      <c r="S20" s="84">
        <f t="shared" si="6"/>
        <v>0</v>
      </c>
      <c r="T20" s="85">
        <f>分析係数表!F23</f>
        <v>0.4407636159460977</v>
      </c>
      <c r="U20" s="86">
        <f t="shared" si="7"/>
        <v>0</v>
      </c>
      <c r="V20" s="87">
        <f>分析係数表!D23</f>
        <v>7.046603032004492E-2</v>
      </c>
      <c r="W20" s="167">
        <f t="shared" si="8"/>
        <v>0</v>
      </c>
      <c r="X20" s="76">
        <f>分析係数表!E23</f>
        <v>6.9904548006737788E-2</v>
      </c>
      <c r="Y20" s="166">
        <f t="shared" si="9"/>
        <v>0</v>
      </c>
    </row>
    <row r="21" spans="1:25" x14ac:dyDescent="0.2">
      <c r="A21" s="6" t="s">
        <v>9</v>
      </c>
      <c r="B21" s="5" t="s">
        <v>270</v>
      </c>
      <c r="C21" s="90"/>
      <c r="D21" s="76">
        <f>投入係数表!F21</f>
        <v>0</v>
      </c>
      <c r="E21" s="77">
        <f t="shared" si="0"/>
        <v>0</v>
      </c>
      <c r="F21" s="76">
        <f>分析係数表!C24</f>
        <v>9.8081023454157812E-2</v>
      </c>
      <c r="G21" s="77">
        <f t="shared" si="1"/>
        <v>0</v>
      </c>
      <c r="H21" s="77">
        <v>1.5445310095937438E-3</v>
      </c>
      <c r="I21" s="77">
        <f t="shared" si="2"/>
        <v>1.5445310095937438E-3</v>
      </c>
      <c r="J21" s="76">
        <f>分析係数表!G24</f>
        <v>0.21052631578947367</v>
      </c>
      <c r="K21" s="78">
        <f t="shared" si="3"/>
        <v>3.2516442307236709E-4</v>
      </c>
      <c r="L21" s="79"/>
      <c r="M21" s="80"/>
      <c r="N21" s="81">
        <f>分析係数表!H24</f>
        <v>4.0565482830659392E-4</v>
      </c>
      <c r="O21" s="82">
        <f t="shared" si="4"/>
        <v>9.9063803668707328E-3</v>
      </c>
      <c r="P21" s="76">
        <f>分析係数表!C24</f>
        <v>9.8081023454157812E-2</v>
      </c>
      <c r="Q21" s="82">
        <f t="shared" si="5"/>
        <v>9.7162792510885679E-4</v>
      </c>
      <c r="R21" s="83">
        <v>3.4190009653841768E-3</v>
      </c>
      <c r="S21" s="84">
        <f t="shared" si="6"/>
        <v>4.9635319749779206E-3</v>
      </c>
      <c r="T21" s="85">
        <f>分析係数表!F24</f>
        <v>0.39473684210526316</v>
      </c>
      <c r="U21" s="86">
        <f t="shared" si="7"/>
        <v>1.9592889374912847E-3</v>
      </c>
      <c r="V21" s="87">
        <f>分析係数表!D24</f>
        <v>4.6052631578947366E-2</v>
      </c>
      <c r="W21" s="167">
        <f t="shared" si="8"/>
        <v>0</v>
      </c>
      <c r="X21" s="76">
        <f>分析係数表!E24</f>
        <v>4.6052631578947366E-2</v>
      </c>
      <c r="Y21" s="166">
        <f t="shared" si="9"/>
        <v>0</v>
      </c>
    </row>
    <row r="22" spans="1:25" x14ac:dyDescent="0.2">
      <c r="A22" s="6" t="s">
        <v>10</v>
      </c>
      <c r="B22" s="5" t="s">
        <v>271</v>
      </c>
      <c r="C22" s="90"/>
      <c r="D22" s="76">
        <f>投入係数表!F22</f>
        <v>0</v>
      </c>
      <c r="E22" s="77">
        <f t="shared" si="0"/>
        <v>0</v>
      </c>
      <c r="F22" s="76">
        <f>分析係数表!C25</f>
        <v>1.7970049916805286E-2</v>
      </c>
      <c r="G22" s="77">
        <f t="shared" si="1"/>
        <v>0</v>
      </c>
      <c r="H22" s="77">
        <v>8.1203839501901582E-4</v>
      </c>
      <c r="I22" s="77">
        <f t="shared" si="2"/>
        <v>8.1203839501901582E-4</v>
      </c>
      <c r="J22" s="76">
        <f>分析係数表!G25</f>
        <v>0.19552238805970149</v>
      </c>
      <c r="K22" s="78">
        <f t="shared" si="3"/>
        <v>1.5877168619028516E-4</v>
      </c>
      <c r="L22" s="79"/>
      <c r="M22" s="80"/>
      <c r="N22" s="81">
        <f>分析係数表!H25</f>
        <v>5.4763401821390182E-4</v>
      </c>
      <c r="O22" s="82">
        <f t="shared" si="4"/>
        <v>1.337361349527549E-2</v>
      </c>
      <c r="P22" s="76">
        <f>分析係数表!C25</f>
        <v>1.7970049916805286E-2</v>
      </c>
      <c r="Q22" s="82">
        <f t="shared" si="5"/>
        <v>2.4032450207816137E-4</v>
      </c>
      <c r="R22" s="83">
        <v>1.6524527878195186E-3</v>
      </c>
      <c r="S22" s="84">
        <f t="shared" si="6"/>
        <v>2.4644911828385343E-3</v>
      </c>
      <c r="T22" s="85">
        <f>分析係数表!F25</f>
        <v>0.34776119402985073</v>
      </c>
      <c r="U22" s="86">
        <f t="shared" si="7"/>
        <v>8.5705439641996781E-4</v>
      </c>
      <c r="V22" s="87">
        <f>分析係数表!D25</f>
        <v>4.6268656716417909E-2</v>
      </c>
      <c r="W22" s="167">
        <f t="shared" si="8"/>
        <v>0</v>
      </c>
      <c r="X22" s="76">
        <f>分析係数表!E25</f>
        <v>3.5820895522388062E-2</v>
      </c>
      <c r="Y22" s="166">
        <f t="shared" si="9"/>
        <v>0</v>
      </c>
    </row>
    <row r="23" spans="1:25" x14ac:dyDescent="0.2">
      <c r="A23" s="6" t="s">
        <v>11</v>
      </c>
      <c r="B23" s="5" t="s">
        <v>35</v>
      </c>
      <c r="C23" s="90"/>
      <c r="D23" s="76">
        <f>投入係数表!F23</f>
        <v>0</v>
      </c>
      <c r="E23" s="77">
        <f t="shared" si="0"/>
        <v>0</v>
      </c>
      <c r="F23" s="76">
        <f>分析係数表!C26</f>
        <v>0.78646748681898071</v>
      </c>
      <c r="G23" s="77">
        <f t="shared" si="1"/>
        <v>0</v>
      </c>
      <c r="H23" s="77">
        <v>2.2933121249923315E-2</v>
      </c>
      <c r="I23" s="77">
        <f t="shared" si="2"/>
        <v>2.2933121249923315E-2</v>
      </c>
      <c r="J23" s="76">
        <f>分析係数表!G26</f>
        <v>0.1963978281022381</v>
      </c>
      <c r="K23" s="78">
        <f t="shared" si="3"/>
        <v>4.5040152050902236E-3</v>
      </c>
      <c r="L23" s="79"/>
      <c r="M23" s="80"/>
      <c r="N23" s="81">
        <f>分析係数表!H26</f>
        <v>1.1845120986552542E-2</v>
      </c>
      <c r="O23" s="82">
        <f t="shared" si="4"/>
        <v>0.28926630671262538</v>
      </c>
      <c r="P23" s="76">
        <f>分析係数表!C26</f>
        <v>0.78646748681898071</v>
      </c>
      <c r="Q23" s="82">
        <f t="shared" si="5"/>
        <v>0.22749854526168692</v>
      </c>
      <c r="R23" s="83">
        <v>0.2593102866662636</v>
      </c>
      <c r="S23" s="84">
        <f t="shared" si="6"/>
        <v>0.28224340791618691</v>
      </c>
      <c r="T23" s="85">
        <f>分析係数表!F26</f>
        <v>0.33492252681764006</v>
      </c>
      <c r="U23" s="86">
        <f t="shared" si="7"/>
        <v>9.452967535691123E-2</v>
      </c>
      <c r="V23" s="87">
        <f>分析係数表!D26</f>
        <v>2.0262216924910609E-2</v>
      </c>
      <c r="W23" s="167">
        <f t="shared" si="8"/>
        <v>0</v>
      </c>
      <c r="X23" s="76">
        <f>分析係数表!E26</f>
        <v>2.2447357965832339E-2</v>
      </c>
      <c r="Y23" s="166">
        <f t="shared" si="9"/>
        <v>0</v>
      </c>
    </row>
    <row r="24" spans="1:25" x14ac:dyDescent="0.2">
      <c r="A24" s="6" t="s">
        <v>12</v>
      </c>
      <c r="B24" s="5" t="s">
        <v>365</v>
      </c>
      <c r="C24" s="90"/>
      <c r="D24" s="76">
        <f>投入係数表!F24</f>
        <v>0</v>
      </c>
      <c r="E24" s="77">
        <f t="shared" si="0"/>
        <v>0</v>
      </c>
      <c r="F24" s="76">
        <f>分析係数表!C27</f>
        <v>0.30036101083032496</v>
      </c>
      <c r="G24" s="77">
        <f t="shared" si="1"/>
        <v>0</v>
      </c>
      <c r="H24" s="77">
        <v>1.8365662053186009E-3</v>
      </c>
      <c r="I24" s="77">
        <f t="shared" si="2"/>
        <v>1.8365662053186009E-3</v>
      </c>
      <c r="J24" s="76">
        <f>分析係数表!G27</f>
        <v>0.17003676470588236</v>
      </c>
      <c r="K24" s="78">
        <f t="shared" si="3"/>
        <v>3.1228377572053414E-4</v>
      </c>
      <c r="L24" s="79"/>
      <c r="M24" s="80"/>
      <c r="N24" s="81">
        <f>分析係数表!H27</f>
        <v>1.1256921485507981E-2</v>
      </c>
      <c r="O24" s="82">
        <f t="shared" si="4"/>
        <v>0.27490205518066285</v>
      </c>
      <c r="P24" s="76">
        <f>分析係数表!C27</f>
        <v>0.30036101083032496</v>
      </c>
      <c r="Q24" s="82">
        <f t="shared" si="5"/>
        <v>8.2569859173397667E-2</v>
      </c>
      <c r="R24" s="83">
        <v>8.3922015746546591E-2</v>
      </c>
      <c r="S24" s="84">
        <f t="shared" si="6"/>
        <v>8.5758581951865198E-2</v>
      </c>
      <c r="T24" s="85">
        <f>分析係数表!F27</f>
        <v>0.32077205882352944</v>
      </c>
      <c r="U24" s="86">
        <f t="shared" si="7"/>
        <v>2.7508956894486174E-2</v>
      </c>
      <c r="V24" s="87">
        <f>分析係数表!D27</f>
        <v>0</v>
      </c>
      <c r="W24" s="167">
        <f t="shared" si="8"/>
        <v>0</v>
      </c>
      <c r="X24" s="76">
        <f>分析係数表!E27</f>
        <v>0</v>
      </c>
      <c r="Y24" s="166">
        <f t="shared" si="9"/>
        <v>0</v>
      </c>
    </row>
    <row r="25" spans="1:25" x14ac:dyDescent="0.2">
      <c r="A25" s="6" t="s">
        <v>13</v>
      </c>
      <c r="B25" s="5" t="s">
        <v>191</v>
      </c>
      <c r="C25" s="90"/>
      <c r="D25" s="76">
        <f>投入係数表!F25</f>
        <v>0</v>
      </c>
      <c r="E25" s="77">
        <f t="shared" si="0"/>
        <v>0</v>
      </c>
      <c r="F25" s="76">
        <f>分析係数表!C28</f>
        <v>0.10035725885027602</v>
      </c>
      <c r="G25" s="77">
        <f t="shared" si="1"/>
        <v>0</v>
      </c>
      <c r="H25" s="77">
        <v>1.0181161558631814E-2</v>
      </c>
      <c r="I25" s="77">
        <f t="shared" si="2"/>
        <v>1.0181161558631814E-2</v>
      </c>
      <c r="J25" s="76">
        <f>分析係数表!G28</f>
        <v>0.12476459510357815</v>
      </c>
      <c r="K25" s="78">
        <f t="shared" si="3"/>
        <v>1.2702484995468128E-3</v>
      </c>
      <c r="L25" s="79"/>
      <c r="M25" s="80"/>
      <c r="N25" s="81">
        <f>分析係数表!H28</f>
        <v>2.1134616554773542E-2</v>
      </c>
      <c r="O25" s="82">
        <f t="shared" si="4"/>
        <v>0.51612241711396512</v>
      </c>
      <c r="P25" s="76">
        <f>分析係数表!C28</f>
        <v>0.10035725885027602</v>
      </c>
      <c r="Q25" s="82">
        <f t="shared" si="5"/>
        <v>5.1796631012736329E-2</v>
      </c>
      <c r="R25" s="83">
        <v>5.715904939646041E-2</v>
      </c>
      <c r="S25" s="84">
        <f t="shared" si="6"/>
        <v>6.7340210955092225E-2</v>
      </c>
      <c r="T25" s="85">
        <f>分析係数表!F28</f>
        <v>0.21374764595103579</v>
      </c>
      <c r="U25" s="86">
        <f t="shared" si="7"/>
        <v>1.4393811569497116E-2</v>
      </c>
      <c r="V25" s="87">
        <f>分析係数表!D28</f>
        <v>3.5310734463276837E-2</v>
      </c>
      <c r="W25" s="167">
        <f t="shared" si="8"/>
        <v>0</v>
      </c>
      <c r="X25" s="76">
        <f>分析係数表!E28</f>
        <v>3.7664783427495289E-2</v>
      </c>
      <c r="Y25" s="166">
        <f t="shared" si="9"/>
        <v>0</v>
      </c>
    </row>
    <row r="26" spans="1:25" x14ac:dyDescent="0.2">
      <c r="A26" s="6" t="s">
        <v>14</v>
      </c>
      <c r="B26" s="5" t="s">
        <v>50</v>
      </c>
      <c r="C26" s="90"/>
      <c r="D26" s="76">
        <f>投入係数表!F26</f>
        <v>5.3547523427041497E-3</v>
      </c>
      <c r="E26" s="77">
        <f t="shared" si="0"/>
        <v>0.53547523427041499</v>
      </c>
      <c r="F26" s="76">
        <f>分析係数表!C29</f>
        <v>0.36404243439419315</v>
      </c>
      <c r="G26" s="77">
        <f t="shared" si="1"/>
        <v>0.19493570784160275</v>
      </c>
      <c r="H26" s="77">
        <v>0.24590299105035071</v>
      </c>
      <c r="I26" s="77">
        <f t="shared" si="2"/>
        <v>0.24590299105035071</v>
      </c>
      <c r="J26" s="76">
        <f>分析係数表!G29</f>
        <v>0.26159695817490497</v>
      </c>
      <c r="K26" s="78">
        <f t="shared" si="3"/>
        <v>6.4327474464882628E-2</v>
      </c>
      <c r="L26" s="79"/>
      <c r="M26" s="80"/>
      <c r="N26" s="81">
        <f>分析係数表!H29</f>
        <v>1.0060239742003528E-2</v>
      </c>
      <c r="O26" s="82">
        <f t="shared" si="4"/>
        <v>0.24567823309839415</v>
      </c>
      <c r="P26" s="76">
        <f>分析係数表!C29</f>
        <v>0.36404243439419315</v>
      </c>
      <c r="Q26" s="82">
        <f t="shared" si="5"/>
        <v>8.943730205480345E-2</v>
      </c>
      <c r="R26" s="83">
        <v>0.11990969163002026</v>
      </c>
      <c r="S26" s="84">
        <f t="shared" si="6"/>
        <v>0.36581268268037098</v>
      </c>
      <c r="T26" s="85">
        <f>分析係数表!F29</f>
        <v>0.47034220532319393</v>
      </c>
      <c r="U26" s="86">
        <f t="shared" si="7"/>
        <v>0.17205714390707944</v>
      </c>
      <c r="V26" s="87">
        <f>分析係数表!D29</f>
        <v>0.1285171102661597</v>
      </c>
      <c r="W26" s="167">
        <f t="shared" si="8"/>
        <v>0</v>
      </c>
      <c r="X26" s="76">
        <f>分析係数表!E29</f>
        <v>0.10532319391634981</v>
      </c>
      <c r="Y26" s="166">
        <f t="shared" si="9"/>
        <v>0</v>
      </c>
    </row>
    <row r="27" spans="1:25" x14ac:dyDescent="0.2">
      <c r="A27" s="6" t="s">
        <v>15</v>
      </c>
      <c r="B27" s="5" t="s">
        <v>36</v>
      </c>
      <c r="C27" s="90"/>
      <c r="D27" s="76">
        <f>投入係数表!F27</f>
        <v>4.0160642570281121E-3</v>
      </c>
      <c r="E27" s="77">
        <f t="shared" si="0"/>
        <v>0.40160642570281119</v>
      </c>
      <c r="F27" s="76">
        <f>分析係数表!C30</f>
        <v>1</v>
      </c>
      <c r="G27" s="77">
        <f t="shared" si="1"/>
        <v>0.40160642570281119</v>
      </c>
      <c r="H27" s="77">
        <v>0.45219039071052147</v>
      </c>
      <c r="I27" s="77">
        <f t="shared" si="2"/>
        <v>0.45219039071052147</v>
      </c>
      <c r="J27" s="76">
        <f>分析係数表!G30</f>
        <v>0.34476121737038373</v>
      </c>
      <c r="K27" s="78">
        <f t="shared" si="3"/>
        <v>0.15589770958454885</v>
      </c>
      <c r="L27" s="79"/>
      <c r="M27" s="80"/>
      <c r="N27" s="81">
        <f>分析係数表!H30</f>
        <v>0</v>
      </c>
      <c r="O27" s="82">
        <f t="shared" si="4"/>
        <v>0</v>
      </c>
      <c r="P27" s="76">
        <f>分析係数表!C30</f>
        <v>1</v>
      </c>
      <c r="Q27" s="82">
        <f t="shared" si="5"/>
        <v>0</v>
      </c>
      <c r="R27" s="83">
        <v>5.0787360119394921E-2</v>
      </c>
      <c r="S27" s="84">
        <f t="shared" si="6"/>
        <v>0.50297775082991636</v>
      </c>
      <c r="T27" s="85">
        <f>分析係数表!F30</f>
        <v>0.44087573679778658</v>
      </c>
      <c r="U27" s="86">
        <f t="shared" si="7"/>
        <v>0.22175068649003288</v>
      </c>
      <c r="V27" s="87">
        <f>分析係数表!D30</f>
        <v>0.13545049921809216</v>
      </c>
      <c r="W27" s="167">
        <f t="shared" si="8"/>
        <v>0</v>
      </c>
      <c r="X27" s="76">
        <f>分析係数表!E30</f>
        <v>8.8415734391916273E-2</v>
      </c>
      <c r="Y27" s="166">
        <f t="shared" si="9"/>
        <v>0</v>
      </c>
    </row>
    <row r="28" spans="1:25" x14ac:dyDescent="0.2">
      <c r="A28" s="6" t="s">
        <v>16</v>
      </c>
      <c r="B28" s="5" t="s">
        <v>192</v>
      </c>
      <c r="C28" s="90"/>
      <c r="D28" s="76">
        <f>投入係数表!F28</f>
        <v>4.8192771084337352E-2</v>
      </c>
      <c r="E28" s="77">
        <f t="shared" si="0"/>
        <v>4.8192771084337354</v>
      </c>
      <c r="F28" s="76">
        <f>分析係数表!C31</f>
        <v>4.5149153453372781E-2</v>
      </c>
      <c r="G28" s="77">
        <f t="shared" si="1"/>
        <v>0.21758628170300137</v>
      </c>
      <c r="H28" s="77">
        <v>0.22628902653632568</v>
      </c>
      <c r="I28" s="77">
        <f t="shared" si="2"/>
        <v>0.22628902653632568</v>
      </c>
      <c r="J28" s="76">
        <f>分析係数表!G31</f>
        <v>7.1005917159763315E-2</v>
      </c>
      <c r="K28" s="78">
        <f t="shared" si="3"/>
        <v>1.6067859872401825E-2</v>
      </c>
      <c r="L28" s="79"/>
      <c r="M28" s="80"/>
      <c r="N28" s="81">
        <f>分析係数表!H31</f>
        <v>2.4521834371133602E-2</v>
      </c>
      <c r="O28" s="82">
        <f t="shared" si="4"/>
        <v>0.59884069317733579</v>
      </c>
      <c r="P28" s="76">
        <f>分析係数表!C31</f>
        <v>4.5149153453372781E-2</v>
      </c>
      <c r="Q28" s="82">
        <f t="shared" si="5"/>
        <v>2.7037150350387659E-2</v>
      </c>
      <c r="R28" s="83">
        <v>3.4894179897250188E-2</v>
      </c>
      <c r="S28" s="84">
        <f t="shared" si="6"/>
        <v>0.26118320643357584</v>
      </c>
      <c r="T28" s="85">
        <f>分析係数表!F31</f>
        <v>0.34319526627218933</v>
      </c>
      <c r="U28" s="86">
        <f t="shared" si="7"/>
        <v>8.9636840077795252E-2</v>
      </c>
      <c r="V28" s="87">
        <f>分析係数表!D31</f>
        <v>1.7751479289940829E-2</v>
      </c>
      <c r="W28" s="167">
        <f t="shared" si="8"/>
        <v>0</v>
      </c>
      <c r="X28" s="76">
        <f>分析係数表!E31</f>
        <v>1.7751479289940829E-2</v>
      </c>
      <c r="Y28" s="166">
        <f t="shared" si="9"/>
        <v>0</v>
      </c>
    </row>
    <row r="29" spans="1:25" x14ac:dyDescent="0.2">
      <c r="A29" s="6" t="s">
        <v>17</v>
      </c>
      <c r="B29" s="5" t="s">
        <v>272</v>
      </c>
      <c r="C29" s="90"/>
      <c r="D29" s="76">
        <f>投入係数表!F29</f>
        <v>4.0160642570281121E-3</v>
      </c>
      <c r="E29" s="77">
        <f t="shared" si="0"/>
        <v>0.40160642570281119</v>
      </c>
      <c r="F29" s="76">
        <f>分析係数表!C32</f>
        <v>0.82390745501285345</v>
      </c>
      <c r="G29" s="77">
        <f t="shared" si="1"/>
        <v>0.33088652811761177</v>
      </c>
      <c r="H29" s="77">
        <v>0.37602803907033611</v>
      </c>
      <c r="I29" s="77">
        <f t="shared" si="2"/>
        <v>0.37602803907033611</v>
      </c>
      <c r="J29" s="76">
        <f>分析係数表!G32</f>
        <v>0.14108527131782947</v>
      </c>
      <c r="K29" s="78">
        <f t="shared" si="3"/>
        <v>5.3052017915349747E-2</v>
      </c>
      <c r="L29" s="79"/>
      <c r="M29" s="80"/>
      <c r="N29" s="81">
        <f>分析係数表!H32</f>
        <v>6.9772630468734158E-3</v>
      </c>
      <c r="O29" s="82">
        <f t="shared" si="4"/>
        <v>0.17038974231017662</v>
      </c>
      <c r="P29" s="76">
        <f>分析係数表!C32</f>
        <v>0.82390745501285345</v>
      </c>
      <c r="Q29" s="82">
        <f t="shared" si="5"/>
        <v>0.14038537894707354</v>
      </c>
      <c r="R29" s="83">
        <v>0.18359798507763767</v>
      </c>
      <c r="S29" s="84">
        <f t="shared" si="6"/>
        <v>0.5596260241479738</v>
      </c>
      <c r="T29" s="85">
        <f>分析係数表!F32</f>
        <v>0.48372093023255813</v>
      </c>
      <c r="U29" s="86">
        <f t="shared" si="7"/>
        <v>0.27070282098320592</v>
      </c>
      <c r="V29" s="87">
        <f>分析係数表!D32</f>
        <v>4.6511627906976744E-3</v>
      </c>
      <c r="W29" s="167">
        <f t="shared" si="8"/>
        <v>0</v>
      </c>
      <c r="X29" s="76">
        <f>分析係数表!E32</f>
        <v>6.2015503875968991E-3</v>
      </c>
      <c r="Y29" s="166">
        <f t="shared" si="9"/>
        <v>0</v>
      </c>
    </row>
    <row r="30" spans="1:25" x14ac:dyDescent="0.2">
      <c r="A30" s="6" t="s">
        <v>18</v>
      </c>
      <c r="B30" s="5" t="s">
        <v>273</v>
      </c>
      <c r="C30" s="90"/>
      <c r="D30" s="76">
        <f>投入係数表!F30</f>
        <v>4.0160642570281121E-3</v>
      </c>
      <c r="E30" s="77">
        <f t="shared" si="0"/>
        <v>0.40160642570281119</v>
      </c>
      <c r="F30" s="76">
        <f>分析係数表!C33</f>
        <v>1</v>
      </c>
      <c r="G30" s="77">
        <f t="shared" si="1"/>
        <v>0.40160642570281119</v>
      </c>
      <c r="H30" s="77">
        <v>0.43515213452626816</v>
      </c>
      <c r="I30" s="77">
        <f t="shared" si="2"/>
        <v>0.43515213452626816</v>
      </c>
      <c r="J30" s="76">
        <f>分析係数表!G33</f>
        <v>0.50819672131147542</v>
      </c>
      <c r="K30" s="78">
        <f t="shared" si="3"/>
        <v>0.22114288803793955</v>
      </c>
      <c r="L30" s="79"/>
      <c r="M30" s="80"/>
      <c r="N30" s="81">
        <f>分析係数表!H33</f>
        <v>1.0141370707664847E-3</v>
      </c>
      <c r="O30" s="82">
        <f t="shared" si="4"/>
        <v>2.4765950917176829E-2</v>
      </c>
      <c r="P30" s="76">
        <f>分析係数表!C33</f>
        <v>1</v>
      </c>
      <c r="Q30" s="82">
        <f t="shared" si="5"/>
        <v>2.4765950917176829E-2</v>
      </c>
      <c r="R30" s="83">
        <v>8.7007480487758776E-2</v>
      </c>
      <c r="S30" s="84">
        <f t="shared" si="6"/>
        <v>0.52215961501402697</v>
      </c>
      <c r="T30" s="85">
        <f>分析係数表!F33</f>
        <v>0.64606977721731818</v>
      </c>
      <c r="U30" s="86">
        <f t="shared" si="7"/>
        <v>0.33735154614399304</v>
      </c>
      <c r="V30" s="87">
        <f>分析係数表!D33</f>
        <v>1.8495166036149643E-2</v>
      </c>
      <c r="W30" s="167">
        <f t="shared" si="8"/>
        <v>0</v>
      </c>
      <c r="X30" s="76">
        <f>分析係数表!E33</f>
        <v>1.7234131988230348E-2</v>
      </c>
      <c r="Y30" s="166">
        <f t="shared" si="9"/>
        <v>0</v>
      </c>
    </row>
    <row r="31" spans="1:25" x14ac:dyDescent="0.2">
      <c r="A31" s="6" t="s">
        <v>19</v>
      </c>
      <c r="B31" s="5" t="s">
        <v>274</v>
      </c>
      <c r="C31" s="90"/>
      <c r="D31" s="76">
        <f>投入係数表!F31</f>
        <v>2.5435073627844713E-2</v>
      </c>
      <c r="E31" s="77">
        <f t="shared" si="0"/>
        <v>2.5435073627844713</v>
      </c>
      <c r="F31" s="76">
        <f>分析係数表!C34</f>
        <v>0.25927379784102056</v>
      </c>
      <c r="G31" s="77">
        <f t="shared" si="1"/>
        <v>0.65946481378572841</v>
      </c>
      <c r="H31" s="77">
        <v>0.7258181069140125</v>
      </c>
      <c r="I31" s="77">
        <f t="shared" si="2"/>
        <v>0.7258181069140125</v>
      </c>
      <c r="J31" s="76">
        <f>分析係数表!G34</f>
        <v>0.42506142506142508</v>
      </c>
      <c r="K31" s="78">
        <f t="shared" si="3"/>
        <v>0.30851727886025593</v>
      </c>
      <c r="L31" s="79"/>
      <c r="M31" s="80"/>
      <c r="N31" s="81">
        <f>分析係数表!H34</f>
        <v>0.17165284059793523</v>
      </c>
      <c r="O31" s="82">
        <f t="shared" si="4"/>
        <v>4.1918848522413512</v>
      </c>
      <c r="P31" s="76">
        <f>分析係数表!C34</f>
        <v>0.25927379784102056</v>
      </c>
      <c r="Q31" s="82">
        <f t="shared" si="5"/>
        <v>1.0868459057528603</v>
      </c>
      <c r="R31" s="83">
        <v>1.1753815234515934</v>
      </c>
      <c r="S31" s="84">
        <f t="shared" si="6"/>
        <v>1.901199630365606</v>
      </c>
      <c r="T31" s="85">
        <f>分析係数表!F34</f>
        <v>0.69978501228501233</v>
      </c>
      <c r="U31" s="86">
        <f t="shared" si="7"/>
        <v>1.3304310066916565</v>
      </c>
      <c r="V31" s="87">
        <f>分析係数表!D34</f>
        <v>0.29069410319410321</v>
      </c>
      <c r="W31" s="167">
        <f t="shared" si="8"/>
        <v>1</v>
      </c>
      <c r="X31" s="76">
        <f>分析係数表!E34</f>
        <v>0.18903562653562653</v>
      </c>
      <c r="Y31" s="166">
        <f t="shared" si="9"/>
        <v>0</v>
      </c>
    </row>
    <row r="32" spans="1:25" x14ac:dyDescent="0.2">
      <c r="A32" s="6" t="s">
        <v>20</v>
      </c>
      <c r="B32" s="5" t="s">
        <v>37</v>
      </c>
      <c r="C32" s="90"/>
      <c r="D32" s="76">
        <f>投入係数表!F32</f>
        <v>5.2208835341365459E-2</v>
      </c>
      <c r="E32" s="77">
        <f t="shared" si="0"/>
        <v>5.2208835341365463</v>
      </c>
      <c r="F32" s="76">
        <f>分析係数表!C35</f>
        <v>0.58271802035521847</v>
      </c>
      <c r="G32" s="77">
        <f t="shared" si="1"/>
        <v>3.0423029175172047</v>
      </c>
      <c r="H32" s="77">
        <v>3.2279585519150809</v>
      </c>
      <c r="I32" s="77">
        <f t="shared" si="2"/>
        <v>3.2279585519150809</v>
      </c>
      <c r="J32" s="76">
        <f>分析係数表!G35</f>
        <v>0.3146067415730337</v>
      </c>
      <c r="K32" s="78">
        <f t="shared" si="3"/>
        <v>1.0155375219508118</v>
      </c>
      <c r="L32" s="79"/>
      <c r="M32" s="80"/>
      <c r="N32" s="81">
        <f>分析係数表!H35</f>
        <v>6.4762793339147723E-2</v>
      </c>
      <c r="O32" s="82">
        <f t="shared" si="4"/>
        <v>1.5815536255709126</v>
      </c>
      <c r="P32" s="76">
        <f>分析係数表!C35</f>
        <v>0.58271802035521847</v>
      </c>
      <c r="Q32" s="82">
        <f t="shared" si="5"/>
        <v>0.92159979777830059</v>
      </c>
      <c r="R32" s="83">
        <v>1.102531115836821</v>
      </c>
      <c r="S32" s="84">
        <f t="shared" si="6"/>
        <v>4.3304896677519018</v>
      </c>
      <c r="T32" s="85">
        <f>分析係数表!F35</f>
        <v>0.64558587479935792</v>
      </c>
      <c r="U32" s="86">
        <f t="shared" si="7"/>
        <v>2.7957029604651922</v>
      </c>
      <c r="V32" s="87">
        <f>分析係数表!D35</f>
        <v>5.2969502407704656E-2</v>
      </c>
      <c r="W32" s="167">
        <f t="shared" si="8"/>
        <v>0</v>
      </c>
      <c r="X32" s="76">
        <f>分析係数表!E35</f>
        <v>4.8475120385232745E-2</v>
      </c>
      <c r="Y32" s="166">
        <f t="shared" si="9"/>
        <v>0</v>
      </c>
    </row>
    <row r="33" spans="1:25" x14ac:dyDescent="0.2">
      <c r="A33" s="6" t="s">
        <v>21</v>
      </c>
      <c r="B33" s="5" t="s">
        <v>38</v>
      </c>
      <c r="C33" s="90"/>
      <c r="D33" s="76">
        <f>投入係数表!F33</f>
        <v>8.0321285140562242E-3</v>
      </c>
      <c r="E33" s="77">
        <f t="shared" si="0"/>
        <v>0.80321285140562237</v>
      </c>
      <c r="F33" s="76">
        <f>分析係数表!C36</f>
        <v>0.66070007955449483</v>
      </c>
      <c r="G33" s="77">
        <f t="shared" si="1"/>
        <v>0.53068279482288738</v>
      </c>
      <c r="H33" s="77">
        <v>0.62545585362375178</v>
      </c>
      <c r="I33" s="77">
        <f t="shared" si="2"/>
        <v>0.62545585362375178</v>
      </c>
      <c r="J33" s="76">
        <f>分析係数表!G36</f>
        <v>1.3413413413413414E-2</v>
      </c>
      <c r="K33" s="78">
        <f t="shared" si="3"/>
        <v>8.3894979364947681E-3</v>
      </c>
      <c r="L33" s="79"/>
      <c r="M33" s="80"/>
      <c r="N33" s="81">
        <f>分析係数表!H36</f>
        <v>0.12962700038537209</v>
      </c>
      <c r="O33" s="82">
        <f t="shared" si="4"/>
        <v>3.1655838462335426</v>
      </c>
      <c r="P33" s="76">
        <f>分析係数表!C36</f>
        <v>0.66070007955449483</v>
      </c>
      <c r="Q33" s="82">
        <f t="shared" si="5"/>
        <v>2.0915014990429253</v>
      </c>
      <c r="R33" s="83">
        <v>2.1864293889753528</v>
      </c>
      <c r="S33" s="84">
        <f t="shared" si="6"/>
        <v>2.8118852425991046</v>
      </c>
      <c r="T33" s="85">
        <f>分析係数表!F36</f>
        <v>0.89049049049049045</v>
      </c>
      <c r="U33" s="86">
        <f t="shared" si="7"/>
        <v>2.5039570688850485</v>
      </c>
      <c r="V33" s="87">
        <f>分析係数表!D36</f>
        <v>8.8088088088088094E-3</v>
      </c>
      <c r="W33" s="167">
        <f t="shared" si="8"/>
        <v>0</v>
      </c>
      <c r="X33" s="76">
        <f>分析係数表!E36</f>
        <v>2.002002002002002E-3</v>
      </c>
      <c r="Y33" s="166">
        <f t="shared" si="9"/>
        <v>0</v>
      </c>
    </row>
    <row r="34" spans="1:25" x14ac:dyDescent="0.2">
      <c r="A34" s="6" t="s">
        <v>22</v>
      </c>
      <c r="B34" s="5" t="s">
        <v>377</v>
      </c>
      <c r="C34" s="90"/>
      <c r="D34" s="76">
        <f>投入係数表!F34</f>
        <v>2.4096385542168676E-2</v>
      </c>
      <c r="E34" s="77">
        <f t="shared" si="0"/>
        <v>2.4096385542168677</v>
      </c>
      <c r="F34" s="76">
        <f>分析係数表!C37</f>
        <v>0.61776513884242223</v>
      </c>
      <c r="G34" s="77">
        <f t="shared" si="1"/>
        <v>1.4885906960058368</v>
      </c>
      <c r="H34" s="77">
        <v>1.7114399225051216</v>
      </c>
      <c r="I34" s="77">
        <f t="shared" si="2"/>
        <v>1.7114399225051216</v>
      </c>
      <c r="J34" s="76">
        <f>分析係数表!G37</f>
        <v>0.47462053207116045</v>
      </c>
      <c r="K34" s="78">
        <f t="shared" si="3"/>
        <v>0.8122845266272064</v>
      </c>
      <c r="L34" s="79"/>
      <c r="M34" s="80"/>
      <c r="N34" s="81">
        <f>分析係数表!H37</f>
        <v>5.0585157089832258E-2</v>
      </c>
      <c r="O34" s="82">
        <f t="shared" si="4"/>
        <v>1.2353256317487804</v>
      </c>
      <c r="P34" s="76">
        <f>分析係数表!C37</f>
        <v>0.61776513884242223</v>
      </c>
      <c r="Q34" s="82">
        <f t="shared" si="5"/>
        <v>0.76314111041288824</v>
      </c>
      <c r="R34" s="83">
        <v>0.92639315600072281</v>
      </c>
      <c r="S34" s="84">
        <f t="shared" si="6"/>
        <v>2.6378330785058441</v>
      </c>
      <c r="T34" s="85">
        <f>分析係数表!F37</f>
        <v>0.71813285457809695</v>
      </c>
      <c r="U34" s="86">
        <f t="shared" si="7"/>
        <v>1.8943145985679311</v>
      </c>
      <c r="V34" s="87">
        <f>分析係数表!D37</f>
        <v>9.4662967194385508E-2</v>
      </c>
      <c r="W34" s="167">
        <f t="shared" si="8"/>
        <v>0</v>
      </c>
      <c r="X34" s="76">
        <f>分析係数表!E37</f>
        <v>8.6339154561775752E-2</v>
      </c>
      <c r="Y34" s="166">
        <f t="shared" si="9"/>
        <v>0</v>
      </c>
    </row>
    <row r="35" spans="1:25" x14ac:dyDescent="0.2">
      <c r="A35" s="6" t="s">
        <v>23</v>
      </c>
      <c r="B35" s="5" t="s">
        <v>193</v>
      </c>
      <c r="C35" s="90"/>
      <c r="D35" s="76">
        <f>投入係数表!F35</f>
        <v>8.0321285140562242E-3</v>
      </c>
      <c r="E35" s="77">
        <f t="shared" si="0"/>
        <v>0.80321285140562237</v>
      </c>
      <c r="F35" s="76">
        <f>分析係数表!C38</f>
        <v>2.0566981656475858E-2</v>
      </c>
      <c r="G35" s="77">
        <f t="shared" si="1"/>
        <v>1.6519663981105104E-2</v>
      </c>
      <c r="H35" s="77">
        <v>2.5832580041529388E-2</v>
      </c>
      <c r="I35" s="77">
        <f t="shared" si="2"/>
        <v>2.5832580041529388E-2</v>
      </c>
      <c r="J35" s="76">
        <f>分析係数表!G38</f>
        <v>0.31874999999999998</v>
      </c>
      <c r="K35" s="78">
        <f t="shared" si="3"/>
        <v>8.2341348882374928E-3</v>
      </c>
      <c r="L35" s="79"/>
      <c r="M35" s="80"/>
      <c r="N35" s="81">
        <f>分析係数表!H38</f>
        <v>4.4398920958156701E-2</v>
      </c>
      <c r="O35" s="82">
        <f t="shared" si="4"/>
        <v>1.0842533311540017</v>
      </c>
      <c r="P35" s="76">
        <f>分析係数表!C38</f>
        <v>2.0566981656475858E-2</v>
      </c>
      <c r="Q35" s="82">
        <f t="shared" si="5"/>
        <v>2.2299818372817196E-2</v>
      </c>
      <c r="R35" s="83">
        <v>2.753042050157975E-2</v>
      </c>
      <c r="S35" s="84">
        <f t="shared" si="6"/>
        <v>5.3363000543109135E-2</v>
      </c>
      <c r="T35" s="85">
        <f>分析係数表!F38</f>
        <v>0.52500000000000002</v>
      </c>
      <c r="U35" s="86">
        <f t="shared" si="7"/>
        <v>2.8015575285132297E-2</v>
      </c>
      <c r="V35" s="87">
        <f>分析係数表!D38</f>
        <v>0.28125</v>
      </c>
      <c r="W35" s="167">
        <f t="shared" si="8"/>
        <v>0</v>
      </c>
      <c r="X35" s="76">
        <f>分析係数表!E38</f>
        <v>0.31874999999999998</v>
      </c>
      <c r="Y35" s="166">
        <f t="shared" si="9"/>
        <v>0</v>
      </c>
    </row>
    <row r="36" spans="1:25" x14ac:dyDescent="0.2">
      <c r="A36" s="6" t="s">
        <v>24</v>
      </c>
      <c r="B36" s="5" t="s">
        <v>39</v>
      </c>
      <c r="C36" s="90"/>
      <c r="D36" s="76">
        <f>投入係数表!F36</f>
        <v>0</v>
      </c>
      <c r="E36" s="77">
        <f t="shared" si="0"/>
        <v>0</v>
      </c>
      <c r="F36" s="76">
        <f>分析係数表!C39</f>
        <v>1</v>
      </c>
      <c r="G36" s="77">
        <f t="shared" si="1"/>
        <v>0</v>
      </c>
      <c r="H36" s="77">
        <v>7.6301221512426937E-2</v>
      </c>
      <c r="I36" s="77">
        <f t="shared" si="2"/>
        <v>7.6301221512426937E-2</v>
      </c>
      <c r="J36" s="76">
        <f>分析係数表!G39</f>
        <v>0.35457429931253304</v>
      </c>
      <c r="K36" s="78">
        <f t="shared" si="3"/>
        <v>2.7054452154459153E-2</v>
      </c>
      <c r="L36" s="79"/>
      <c r="M36" s="80"/>
      <c r="N36" s="81">
        <f>分析係数表!H39</f>
        <v>4.0565482830659388E-3</v>
      </c>
      <c r="O36" s="82">
        <f t="shared" si="4"/>
        <v>9.9063803668707318E-2</v>
      </c>
      <c r="P36" s="76">
        <f>分析係数表!C39</f>
        <v>1</v>
      </c>
      <c r="Q36" s="82">
        <f t="shared" si="5"/>
        <v>9.9063803668707318E-2</v>
      </c>
      <c r="R36" s="83">
        <v>0.12586858270088871</v>
      </c>
      <c r="S36" s="84">
        <f t="shared" si="6"/>
        <v>0.20216980421331565</v>
      </c>
      <c r="T36" s="85">
        <f>分析係数表!F39</f>
        <v>0.70531464833421476</v>
      </c>
      <c r="U36" s="86">
        <f t="shared" si="7"/>
        <v>0.14259332436251176</v>
      </c>
      <c r="V36" s="87">
        <f>分析係数表!D39</f>
        <v>5.4071919619249072E-2</v>
      </c>
      <c r="W36" s="167">
        <f t="shared" si="8"/>
        <v>0</v>
      </c>
      <c r="X36" s="76">
        <f>分析係数表!E39</f>
        <v>6.8482284505552618E-2</v>
      </c>
      <c r="Y36" s="166">
        <f t="shared" si="9"/>
        <v>0</v>
      </c>
    </row>
    <row r="37" spans="1:25" x14ac:dyDescent="0.2">
      <c r="A37" s="6" t="s">
        <v>25</v>
      </c>
      <c r="B37" s="5" t="s">
        <v>40</v>
      </c>
      <c r="C37" s="90"/>
      <c r="D37" s="76">
        <f>投入係数表!F37</f>
        <v>0</v>
      </c>
      <c r="E37" s="77">
        <f t="shared" si="0"/>
        <v>0</v>
      </c>
      <c r="F37" s="76">
        <f>分析係数表!C40</f>
        <v>0.98077433041633522</v>
      </c>
      <c r="G37" s="77">
        <f t="shared" si="1"/>
        <v>0</v>
      </c>
      <c r="H37" s="77">
        <v>3.200189540297702E-3</v>
      </c>
      <c r="I37" s="77">
        <f t="shared" si="2"/>
        <v>3.200189540297702E-3</v>
      </c>
      <c r="J37" s="76">
        <f>分析係数表!G40</f>
        <v>0.51043551695017497</v>
      </c>
      <c r="K37" s="78">
        <f t="shared" si="3"/>
        <v>1.6334904023404004E-3</v>
      </c>
      <c r="L37" s="79"/>
      <c r="M37" s="80"/>
      <c r="N37" s="81">
        <f>分析係数表!H40</f>
        <v>2.8781210068352839E-2</v>
      </c>
      <c r="O37" s="82">
        <f t="shared" si="4"/>
        <v>0.70285768702947848</v>
      </c>
      <c r="P37" s="76">
        <f>分析係数表!C40</f>
        <v>0.98077433041633522</v>
      </c>
      <c r="Q37" s="82">
        <f t="shared" si="5"/>
        <v>0.68934477737431088</v>
      </c>
      <c r="R37" s="83">
        <v>0.69135497055241002</v>
      </c>
      <c r="S37" s="84">
        <f t="shared" si="6"/>
        <v>0.69455516009270768</v>
      </c>
      <c r="T37" s="85">
        <f>分析係数表!F40</f>
        <v>0.70708167450838466</v>
      </c>
      <c r="U37" s="86">
        <f t="shared" si="7"/>
        <v>0.49110722563679093</v>
      </c>
      <c r="V37" s="87">
        <f>分析係数表!D40</f>
        <v>7.3350223187356733E-2</v>
      </c>
      <c r="W37" s="167">
        <f t="shared" si="8"/>
        <v>0</v>
      </c>
      <c r="X37" s="76">
        <f>分析係数表!E40</f>
        <v>4.4637471347569069E-2</v>
      </c>
      <c r="Y37" s="166">
        <f t="shared" si="9"/>
        <v>0</v>
      </c>
    </row>
    <row r="38" spans="1:25" x14ac:dyDescent="0.2">
      <c r="A38" s="6" t="s">
        <v>26</v>
      </c>
      <c r="B38" s="5" t="s">
        <v>276</v>
      </c>
      <c r="C38" s="90"/>
      <c r="D38" s="76">
        <f>投入係数表!F38</f>
        <v>0</v>
      </c>
      <c r="E38" s="77">
        <f t="shared" si="0"/>
        <v>0</v>
      </c>
      <c r="F38" s="76">
        <f>分析係数表!C41</f>
        <v>0.86627474829380358</v>
      </c>
      <c r="G38" s="77">
        <f t="shared" si="1"/>
        <v>0</v>
      </c>
      <c r="H38" s="77">
        <v>7.7422286738077872E-4</v>
      </c>
      <c r="I38" s="77">
        <f t="shared" si="2"/>
        <v>7.7422286738077872E-4</v>
      </c>
      <c r="J38" s="76">
        <f>分析係数表!G41</f>
        <v>0.44732977818996833</v>
      </c>
      <c r="K38" s="78">
        <f t="shared" si="3"/>
        <v>3.4633294353504499E-4</v>
      </c>
      <c r="L38" s="79"/>
      <c r="M38" s="80"/>
      <c r="N38" s="81">
        <f>分析係数表!H41</f>
        <v>6.251140904204612E-2</v>
      </c>
      <c r="O38" s="82">
        <f t="shared" si="4"/>
        <v>1.5265732145347799</v>
      </c>
      <c r="P38" s="76">
        <f>分析係数表!C41</f>
        <v>0.86627474829380358</v>
      </c>
      <c r="Q38" s="82">
        <f t="shared" si="5"/>
        <v>1.322431827173179</v>
      </c>
      <c r="R38" s="83">
        <v>1.347363217703476</v>
      </c>
      <c r="S38" s="84">
        <f t="shared" si="6"/>
        <v>1.3481374405708568</v>
      </c>
      <c r="T38" s="85">
        <f>分析係数表!F41</f>
        <v>0.55174279310611329</v>
      </c>
      <c r="U38" s="86">
        <f t="shared" si="7"/>
        <v>0.74382511695149134</v>
      </c>
      <c r="V38" s="87">
        <f>分析係数表!D41</f>
        <v>0.15209830744261535</v>
      </c>
      <c r="W38" s="167">
        <f t="shared" si="8"/>
        <v>0</v>
      </c>
      <c r="X38" s="76">
        <f>分析係数表!E41</f>
        <v>0.14676559239508463</v>
      </c>
      <c r="Y38" s="166">
        <f t="shared" si="9"/>
        <v>0</v>
      </c>
    </row>
    <row r="39" spans="1:25" x14ac:dyDescent="0.2">
      <c r="A39" s="6" t="s">
        <v>51</v>
      </c>
      <c r="B39" s="5" t="s">
        <v>367</v>
      </c>
      <c r="C39" s="90"/>
      <c r="D39" s="76">
        <f>投入係数表!F39</f>
        <v>4.0160642570281121E-3</v>
      </c>
      <c r="E39" s="77">
        <f>$C$8*D39</f>
        <v>0.40160642570281119</v>
      </c>
      <c r="F39" s="76">
        <f>分析係数表!C42</f>
        <v>0.22259887005649714</v>
      </c>
      <c r="G39" s="77">
        <f>E39*F39</f>
        <v>8.9397136568874339E-2</v>
      </c>
      <c r="H39" s="77">
        <v>9.5738987558476277E-2</v>
      </c>
      <c r="I39" s="77">
        <f>C39+H39</f>
        <v>9.5738987558476277E-2</v>
      </c>
      <c r="J39" s="76">
        <f>分析係数表!G42</f>
        <v>0.47474747474747475</v>
      </c>
      <c r="K39" s="78">
        <f>I39*J39</f>
        <v>4.5451842578266517E-2</v>
      </c>
      <c r="L39" s="79"/>
      <c r="M39" s="80"/>
      <c r="N39" s="81">
        <f>分析係数表!H42</f>
        <v>1.5212056061497272E-2</v>
      </c>
      <c r="O39" s="82">
        <f t="shared" si="4"/>
        <v>0.37148926375765251</v>
      </c>
      <c r="P39" s="76">
        <f>分析係数表!C42</f>
        <v>0.22259887005649714</v>
      </c>
      <c r="Q39" s="82">
        <f>O39*P39</f>
        <v>8.2693090350573484E-2</v>
      </c>
      <c r="R39" s="83">
        <v>8.589764769836615E-2</v>
      </c>
      <c r="S39" s="84">
        <f>I39+R39</f>
        <v>0.18163663525684243</v>
      </c>
      <c r="T39" s="85">
        <f>分析係数表!F42</f>
        <v>0.5505050505050505</v>
      </c>
      <c r="U39" s="86">
        <f t="shared" si="7"/>
        <v>9.9991885065635472E-2</v>
      </c>
      <c r="V39" s="87">
        <f>分析係数表!D42</f>
        <v>1.2373737373737375</v>
      </c>
      <c r="W39" s="167">
        <f t="shared" si="8"/>
        <v>0</v>
      </c>
      <c r="X39" s="76">
        <f>分析係数表!E42</f>
        <v>0.93434343434343436</v>
      </c>
      <c r="Y39" s="166">
        <f t="shared" si="9"/>
        <v>0</v>
      </c>
    </row>
    <row r="40" spans="1:25" x14ac:dyDescent="0.2">
      <c r="A40" s="6" t="s">
        <v>194</v>
      </c>
      <c r="B40" s="5" t="s">
        <v>41</v>
      </c>
      <c r="C40" s="90"/>
      <c r="D40" s="76">
        <f>投入係数表!F40</f>
        <v>6.2918340026773767E-2</v>
      </c>
      <c r="E40" s="77">
        <f>$C$8*D40</f>
        <v>6.2918340026773762</v>
      </c>
      <c r="F40" s="76">
        <f>分析係数表!C43</f>
        <v>0.64995386035066138</v>
      </c>
      <c r="G40" s="77">
        <f>E40*F40</f>
        <v>4.0894017987257145</v>
      </c>
      <c r="H40" s="77">
        <v>5.0773961153311991</v>
      </c>
      <c r="I40" s="77">
        <f>C40+H40</f>
        <v>5.0773961153311991</v>
      </c>
      <c r="J40" s="76">
        <f>分析係数表!G43</f>
        <v>0.42414674485039844</v>
      </c>
      <c r="K40" s="78">
        <f>I40*J40</f>
        <v>2.1535610346337863</v>
      </c>
      <c r="L40" s="79"/>
      <c r="M40" s="80"/>
      <c r="N40" s="81">
        <f>分析係数表!H43</f>
        <v>4.0565482830659395E-2</v>
      </c>
      <c r="O40" s="82">
        <f t="shared" si="4"/>
        <v>0.9906380366870734</v>
      </c>
      <c r="P40" s="76">
        <f>分析係数表!C43</f>
        <v>0.64995386035066138</v>
      </c>
      <c r="Q40" s="82">
        <f>O40*P40</f>
        <v>0.6438690161549635</v>
      </c>
      <c r="R40" s="83">
        <v>1.1081136728609133</v>
      </c>
      <c r="S40" s="84">
        <f>I40+R40</f>
        <v>6.1855097881921122</v>
      </c>
      <c r="T40" s="85">
        <f>分析係数表!F43</f>
        <v>0.67869493309276796</v>
      </c>
      <c r="U40" s="86">
        <f t="shared" si="7"/>
        <v>4.1980741518417073</v>
      </c>
      <c r="V40" s="87">
        <f>分析係数表!D43</f>
        <v>0.11832807096677192</v>
      </c>
      <c r="W40" s="167">
        <f t="shared" si="8"/>
        <v>1</v>
      </c>
      <c r="X40" s="76">
        <f>分析係数表!E43</f>
        <v>8.3446098331078036E-2</v>
      </c>
      <c r="Y40" s="166">
        <f t="shared" si="9"/>
        <v>1</v>
      </c>
    </row>
    <row r="41" spans="1:25" x14ac:dyDescent="0.2">
      <c r="A41" s="6" t="s">
        <v>340</v>
      </c>
      <c r="B41" s="5" t="s">
        <v>42</v>
      </c>
      <c r="C41" s="90"/>
      <c r="D41" s="76">
        <f>投入係数表!F41</f>
        <v>0</v>
      </c>
      <c r="E41" s="77">
        <f>$C$8*D41</f>
        <v>0</v>
      </c>
      <c r="F41" s="76">
        <f>分析係数表!C44</f>
        <v>0.42233270626175756</v>
      </c>
      <c r="G41" s="77">
        <f>E41*F41</f>
        <v>0</v>
      </c>
      <c r="H41" s="77">
        <v>3.2337308669344272E-3</v>
      </c>
      <c r="I41" s="77">
        <f>C41+H41</f>
        <v>3.2337308669344272E-3</v>
      </c>
      <c r="J41" s="76">
        <f>分析係数表!G44</f>
        <v>0.26381484852424913</v>
      </c>
      <c r="K41" s="78">
        <f>I41*J41</f>
        <v>8.5310621882849478E-4</v>
      </c>
      <c r="L41" s="79"/>
      <c r="M41" s="80"/>
      <c r="N41" s="81">
        <f>分析係数表!H44</f>
        <v>0.11630123927550047</v>
      </c>
      <c r="O41" s="82">
        <f t="shared" si="4"/>
        <v>2.8401592511818392</v>
      </c>
      <c r="P41" s="76">
        <f>分析係数表!C44</f>
        <v>0.42233270626175756</v>
      </c>
      <c r="Q41" s="82">
        <f>O41*P41</f>
        <v>1.199492142765993</v>
      </c>
      <c r="R41" s="83">
        <v>1.2205711743004362</v>
      </c>
      <c r="S41" s="84">
        <f>I41+R41</f>
        <v>1.2238049051673705</v>
      </c>
      <c r="T41" s="85">
        <f>分析係数表!F44</f>
        <v>0.47978156286568718</v>
      </c>
      <c r="U41" s="86">
        <f t="shared" si="7"/>
        <v>0.58715903004389514</v>
      </c>
      <c r="V41" s="87">
        <f>分析係数表!D44</f>
        <v>0.17839032635548044</v>
      </c>
      <c r="W41" s="167">
        <f t="shared" si="8"/>
        <v>0</v>
      </c>
      <c r="X41" s="76">
        <f>分析係数表!E44</f>
        <v>0.10141724093095826</v>
      </c>
      <c r="Y41" s="166">
        <f t="shared" si="9"/>
        <v>0</v>
      </c>
    </row>
    <row r="42" spans="1:25" x14ac:dyDescent="0.2">
      <c r="A42" s="6" t="s">
        <v>341</v>
      </c>
      <c r="B42" s="5" t="s">
        <v>278</v>
      </c>
      <c r="C42" s="90"/>
      <c r="D42" s="76">
        <f>投入係数表!F42</f>
        <v>0</v>
      </c>
      <c r="E42" s="77">
        <f>$C$8*D42</f>
        <v>0</v>
      </c>
      <c r="F42" s="76">
        <f>分析係数表!C45</f>
        <v>1</v>
      </c>
      <c r="G42" s="77">
        <f>E42*F42</f>
        <v>0</v>
      </c>
      <c r="H42" s="77">
        <v>1.3673765549994929E-2</v>
      </c>
      <c r="I42" s="77">
        <f>C42+H42</f>
        <v>1.3673765549994929E-2</v>
      </c>
      <c r="J42" s="76">
        <f>分析係数表!G45</f>
        <v>0</v>
      </c>
      <c r="K42" s="78">
        <f>I42*J42</f>
        <v>0</v>
      </c>
      <c r="L42" s="79"/>
      <c r="M42" s="80"/>
      <c r="N42" s="81">
        <f>分析係数表!H45</f>
        <v>0</v>
      </c>
      <c r="O42" s="82">
        <f t="shared" si="4"/>
        <v>0</v>
      </c>
      <c r="P42" s="76">
        <f>分析係数表!C45</f>
        <v>1</v>
      </c>
      <c r="Q42" s="82">
        <f>O42*P42</f>
        <v>0</v>
      </c>
      <c r="R42" s="83">
        <v>9.0246825576789612E-3</v>
      </c>
      <c r="S42" s="84">
        <f>I42+R42</f>
        <v>2.269844810767389E-2</v>
      </c>
      <c r="T42" s="85">
        <f>分析係数表!F45</f>
        <v>0</v>
      </c>
      <c r="U42" s="86">
        <f t="shared" si="7"/>
        <v>0</v>
      </c>
      <c r="V42" s="87">
        <f>分析係数表!D45</f>
        <v>0</v>
      </c>
      <c r="W42" s="167">
        <f t="shared" si="8"/>
        <v>0</v>
      </c>
      <c r="X42" s="76">
        <f>分析係数表!E45</f>
        <v>0</v>
      </c>
      <c r="Y42" s="166">
        <f t="shared" si="9"/>
        <v>0</v>
      </c>
    </row>
    <row r="43" spans="1:25" x14ac:dyDescent="0.2">
      <c r="A43" s="6" t="s">
        <v>342</v>
      </c>
      <c r="B43" s="5" t="s">
        <v>279</v>
      </c>
      <c r="C43" s="90"/>
      <c r="D43" s="76">
        <f>投入係数表!F43</f>
        <v>1.7402945113788489E-2</v>
      </c>
      <c r="E43" s="77">
        <f>$C$8*D43</f>
        <v>1.7402945113788488</v>
      </c>
      <c r="F43" s="76">
        <f>分析係数表!C46</f>
        <v>0.21794871794871795</v>
      </c>
      <c r="G43" s="77">
        <f>E43*F43</f>
        <v>0.37929495760821064</v>
      </c>
      <c r="H43" s="77">
        <v>0.40343174592777464</v>
      </c>
      <c r="I43" s="77">
        <f>C43+H43</f>
        <v>0.40343174592777464</v>
      </c>
      <c r="J43" s="76">
        <f>分析係数表!G46</f>
        <v>8.6956521739130436E-3</v>
      </c>
      <c r="K43" s="78">
        <f>I43*J43</f>
        <v>3.5081021385023883E-3</v>
      </c>
      <c r="L43" s="79"/>
      <c r="M43" s="80"/>
      <c r="N43" s="81">
        <f>分析係数表!H46</f>
        <v>2.3669959231689755E-2</v>
      </c>
      <c r="O43" s="82">
        <f t="shared" si="4"/>
        <v>0.57803729440690732</v>
      </c>
      <c r="P43" s="76">
        <f>分析係数表!C46</f>
        <v>0.21794871794871795</v>
      </c>
      <c r="Q43" s="82">
        <f>O43*P43</f>
        <v>0.12598248724253108</v>
      </c>
      <c r="R43" s="83">
        <v>0.14172641787130391</v>
      </c>
      <c r="S43" s="84">
        <f>I43+R43</f>
        <v>0.54515816379907855</v>
      </c>
      <c r="T43" s="85">
        <f>分析係数表!F46</f>
        <v>0.31521739130434784</v>
      </c>
      <c r="U43" s="86">
        <f t="shared" si="7"/>
        <v>0.17184333424101389</v>
      </c>
      <c r="V43" s="87">
        <f>分析係数表!D46</f>
        <v>4.3478260869565218E-3</v>
      </c>
      <c r="W43" s="167">
        <f t="shared" si="8"/>
        <v>0</v>
      </c>
      <c r="X43" s="76">
        <f>分析係数表!E46</f>
        <v>8.6956521739130436E-3</v>
      </c>
      <c r="Y43" s="166">
        <f t="shared" si="9"/>
        <v>0</v>
      </c>
    </row>
    <row r="44" spans="1:25" x14ac:dyDescent="0.2">
      <c r="A44" s="192">
        <v>40</v>
      </c>
      <c r="B44" s="14" t="s">
        <v>150</v>
      </c>
      <c r="C44" s="197">
        <f>SUM(C5:C43)</f>
        <v>100</v>
      </c>
      <c r="D44" s="92">
        <f>投入係数表!F44</f>
        <v>0.36813922356091033</v>
      </c>
      <c r="E44" s="91">
        <f>SUM(E5:E43)</f>
        <v>36.813922356091034</v>
      </c>
      <c r="F44" s="92">
        <f>分析係数表!C47</f>
        <v>0.47569546306807309</v>
      </c>
      <c r="G44" s="91">
        <f>SUM(G5:G43)</f>
        <v>12.589895365402809</v>
      </c>
      <c r="H44" s="91">
        <f>SUM(H5:H43)</f>
        <v>14.69086660379393</v>
      </c>
      <c r="I44" s="91">
        <f>SUM(I5:I43)</f>
        <v>114.69086660379394</v>
      </c>
      <c r="J44" s="92">
        <f>分析係数表!G47</f>
        <v>0.28144255164914822</v>
      </c>
      <c r="K44" s="93">
        <f>SUM(K5:K43)</f>
        <v>38.948506477498228</v>
      </c>
      <c r="L44" s="94">
        <f>最終需要_まとめ!$L$33</f>
        <v>0.627</v>
      </c>
      <c r="M44" s="91">
        <f>K44*L44</f>
        <v>24.420713561391388</v>
      </c>
      <c r="N44" s="95">
        <f>分析係数表!H47</f>
        <v>1</v>
      </c>
      <c r="O44" s="96">
        <f>SUM(O5:O43)</f>
        <v>24.420713561391381</v>
      </c>
      <c r="P44" s="92">
        <f>分析係数表!C47</f>
        <v>0.47569546306807309</v>
      </c>
      <c r="Q44" s="96">
        <f>SUM(Q5:Q43)</f>
        <v>10.225694812340656</v>
      </c>
      <c r="R44" s="91">
        <f>SUM(R5:R43)</f>
        <v>11.734914658986433</v>
      </c>
      <c r="S44" s="97">
        <f>SUM(S5:S43)</f>
        <v>126.42578126278033</v>
      </c>
      <c r="T44" s="98">
        <f>分析係数表!F47</f>
        <v>0.50608191373686118</v>
      </c>
      <c r="U44" s="99">
        <f>SUM(U5:U43)</f>
        <v>72.550603175928586</v>
      </c>
      <c r="V44" s="100">
        <f>分析係数表!D47</f>
        <v>9.051105472997463E-2</v>
      </c>
      <c r="W44" s="164">
        <f>SUM(W5:W43)</f>
        <v>6</v>
      </c>
      <c r="X44" s="92">
        <f>分析係数表!E47</f>
        <v>7.0619789778905401E-2</v>
      </c>
      <c r="Y44" s="165">
        <f>SUM(Y5:Y43)</f>
        <v>4</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2015年養父市産業連関表</v>
      </c>
      <c r="H1" s="401"/>
      <c r="I1" s="401"/>
    </row>
    <row r="2" spans="1:25" x14ac:dyDescent="0.2">
      <c r="B2" s="3" t="s">
        <v>247</v>
      </c>
      <c r="S2" s="3" t="s">
        <v>152</v>
      </c>
      <c r="U2" s="64" t="s">
        <v>209</v>
      </c>
      <c r="W2" s="3" t="s">
        <v>130</v>
      </c>
      <c r="Y2" s="3" t="s">
        <v>153</v>
      </c>
    </row>
    <row r="3" spans="1:25" ht="44" x14ac:dyDescent="0.2">
      <c r="B3" s="65"/>
      <c r="C3" s="66" t="s">
        <v>227</v>
      </c>
      <c r="D3" s="66" t="s">
        <v>308</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投入係数表!G5</f>
        <v>0.16619370758790869</v>
      </c>
      <c r="E5" s="77">
        <f t="shared" ref="E5:E38" si="0">$C$9*D5</f>
        <v>16.619370758790868</v>
      </c>
      <c r="F5" s="76">
        <f>分析係数表!C8</f>
        <v>0.71474473402356309</v>
      </c>
      <c r="G5" s="77">
        <f t="shared" ref="G5:G38" si="1">E5*F5</f>
        <v>11.878607732630961</v>
      </c>
      <c r="H5" s="77">
        <f t="array" ref="H5:H43">MMULT(逆行列係数!C5:AO43,'5'!G5:G43)</f>
        <v>13.488337191661502</v>
      </c>
      <c r="I5" s="77">
        <f t="shared" ref="I5:I38" si="2">C5+H5</f>
        <v>13.488337191661502</v>
      </c>
      <c r="J5" s="76">
        <f>分析係数表!G8</f>
        <v>0.11986548162382897</v>
      </c>
      <c r="K5" s="78">
        <f t="shared" ref="K5:K38" si="3">I5*J5</f>
        <v>1.6167860337831106</v>
      </c>
      <c r="L5" s="79" t="s">
        <v>180</v>
      </c>
      <c r="M5" s="80" t="s">
        <v>180</v>
      </c>
      <c r="N5" s="81">
        <f>分析係数表!H8</f>
        <v>1.2980954505811005E-2</v>
      </c>
      <c r="O5" s="82">
        <f t="shared" ref="O5:O43" si="4">$M$44*N5</f>
        <v>0.15284394325545916</v>
      </c>
      <c r="P5" s="76">
        <f>分析係数表!C8</f>
        <v>0.71474473402356309</v>
      </c>
      <c r="Q5" s="82">
        <f t="shared" ref="Q5:Q38" si="5">O5*P5</f>
        <v>0.10924440356923573</v>
      </c>
      <c r="R5" s="83">
        <f t="array" ref="R5:R43">MMULT(逆行列係数!C5:AO43,'5'!Q5:Q43)</f>
        <v>0.14854673908787785</v>
      </c>
      <c r="S5" s="84">
        <f t="shared" ref="S5:S38" si="6">I5+R5</f>
        <v>13.636883930749381</v>
      </c>
      <c r="T5" s="85">
        <f>分析係数表!F8</f>
        <v>0.45231803987509006</v>
      </c>
      <c r="U5" s="86">
        <f t="shared" ref="U5:U43" si="7">S5*T5</f>
        <v>6.168208609560673</v>
      </c>
      <c r="V5" s="87">
        <f>分析係数表!D8</f>
        <v>0.25822723997117464</v>
      </c>
      <c r="W5" s="167">
        <f t="shared" ref="W5:W43" si="8">ROUND(S5*V5,0)</f>
        <v>4</v>
      </c>
      <c r="X5" s="76">
        <f>分析係数表!E8</f>
        <v>0.17343262070622148</v>
      </c>
      <c r="Y5" s="166">
        <f t="shared" ref="Y5:Y43" si="9">ROUND(S5*X5,0)</f>
        <v>2</v>
      </c>
    </row>
    <row r="6" spans="1:25" x14ac:dyDescent="0.2">
      <c r="A6" s="6" t="s">
        <v>219</v>
      </c>
      <c r="B6" s="5" t="s">
        <v>265</v>
      </c>
      <c r="C6" s="90"/>
      <c r="D6" s="76">
        <f>投入係数表!G6</f>
        <v>3.701418877236274E-4</v>
      </c>
      <c r="E6" s="77">
        <f t="shared" si="0"/>
        <v>3.701418877236274E-2</v>
      </c>
      <c r="F6" s="76">
        <f>分析係数表!C9</f>
        <v>1</v>
      </c>
      <c r="G6" s="77">
        <f t="shared" si="1"/>
        <v>3.701418877236274E-2</v>
      </c>
      <c r="H6" s="77">
        <v>9.2694123611151688E-2</v>
      </c>
      <c r="I6" s="77">
        <f t="shared" si="2"/>
        <v>9.2694123611151688E-2</v>
      </c>
      <c r="J6" s="76">
        <f>分析係数表!G9</f>
        <v>0.24776500638569604</v>
      </c>
      <c r="K6" s="78">
        <f t="shared" si="3"/>
        <v>2.2966360128433495E-2</v>
      </c>
      <c r="L6" s="79"/>
      <c r="M6" s="80"/>
      <c r="N6" s="81">
        <f>分析係数表!H9</f>
        <v>6.6933046670587999E-4</v>
      </c>
      <c r="O6" s="82">
        <f t="shared" si="4"/>
        <v>7.8810158241096138E-3</v>
      </c>
      <c r="P6" s="76">
        <f>分析係数表!C9</f>
        <v>1</v>
      </c>
      <c r="Q6" s="82">
        <f t="shared" si="5"/>
        <v>7.8810158241096138E-3</v>
      </c>
      <c r="R6" s="83">
        <v>1.1020182747447345E-2</v>
      </c>
      <c r="S6" s="84">
        <f t="shared" si="6"/>
        <v>0.10371430635859903</v>
      </c>
      <c r="T6" s="85">
        <f>分析係数表!F9</f>
        <v>0.67688378033205621</v>
      </c>
      <c r="U6" s="86">
        <f t="shared" si="7"/>
        <v>7.0202531762525527E-2</v>
      </c>
      <c r="V6" s="87">
        <f>分析係数表!D9</f>
        <v>0.15836526181353769</v>
      </c>
      <c r="W6" s="167">
        <f t="shared" si="8"/>
        <v>0</v>
      </c>
      <c r="X6" s="76">
        <f>分析係数表!E9</f>
        <v>0.13537675606641125</v>
      </c>
      <c r="Y6" s="166">
        <f t="shared" si="9"/>
        <v>0</v>
      </c>
    </row>
    <row r="7" spans="1:25" x14ac:dyDescent="0.2">
      <c r="A7" s="6" t="s">
        <v>220</v>
      </c>
      <c r="B7" s="5" t="s">
        <v>266</v>
      </c>
      <c r="C7" s="90"/>
      <c r="D7" s="76">
        <f>投入係数表!G7</f>
        <v>2.6650215916101172E-2</v>
      </c>
      <c r="E7" s="77">
        <f t="shared" si="0"/>
        <v>2.6650215916101172</v>
      </c>
      <c r="F7" s="76">
        <f>分析係数表!C10</f>
        <v>3.9393939393939426E-2</v>
      </c>
      <c r="G7" s="77">
        <f t="shared" si="1"/>
        <v>0.10498569906342894</v>
      </c>
      <c r="H7" s="77">
        <v>0.10745533349915801</v>
      </c>
      <c r="I7" s="77">
        <f t="shared" si="2"/>
        <v>0.10745533349915801</v>
      </c>
      <c r="J7" s="76">
        <f>分析係数表!G10</f>
        <v>0.17647058823529413</v>
      </c>
      <c r="K7" s="78">
        <f t="shared" si="3"/>
        <v>1.8962705911616119E-2</v>
      </c>
      <c r="L7" s="79"/>
      <c r="M7" s="80"/>
      <c r="N7" s="81">
        <f>分析係数表!H10</f>
        <v>1.3183781919964303E-3</v>
      </c>
      <c r="O7" s="82">
        <f t="shared" si="4"/>
        <v>1.5523212986882572E-2</v>
      </c>
      <c r="P7" s="76">
        <f>分析係数表!C10</f>
        <v>3.9393939393939426E-2</v>
      </c>
      <c r="Q7" s="82">
        <f t="shared" si="5"/>
        <v>6.1152051160446544E-4</v>
      </c>
      <c r="R7" s="83">
        <v>8.6688231358005919E-4</v>
      </c>
      <c r="S7" s="84">
        <f t="shared" si="6"/>
        <v>0.10832221581273807</v>
      </c>
      <c r="T7" s="85">
        <f>分析係数表!F10</f>
        <v>0.58823529411764708</v>
      </c>
      <c r="U7" s="86">
        <f t="shared" si="7"/>
        <v>6.3718950478081224E-2</v>
      </c>
      <c r="V7" s="87">
        <f>分析係数表!D10</f>
        <v>0.11764705882352941</v>
      </c>
      <c r="W7" s="167">
        <f t="shared" si="8"/>
        <v>0</v>
      </c>
      <c r="X7" s="76">
        <f>分析係数表!E10</f>
        <v>0</v>
      </c>
      <c r="Y7" s="166">
        <f t="shared" si="9"/>
        <v>0</v>
      </c>
    </row>
    <row r="8" spans="1:25" x14ac:dyDescent="0.2">
      <c r="A8" s="6" t="s">
        <v>221</v>
      </c>
      <c r="B8" s="5" t="s">
        <v>27</v>
      </c>
      <c r="C8" s="90"/>
      <c r="D8" s="76">
        <f>投入係数表!G8</f>
        <v>3.701418877236274E-4</v>
      </c>
      <c r="E8" s="77">
        <f t="shared" si="0"/>
        <v>3.701418877236274E-2</v>
      </c>
      <c r="F8" s="76">
        <f>分析係数表!C11</f>
        <v>0.34065202927478377</v>
      </c>
      <c r="G8" s="77">
        <f t="shared" si="1"/>
        <v>1.2608958517265284E-2</v>
      </c>
      <c r="H8" s="77">
        <v>3.7059572554314683E-2</v>
      </c>
      <c r="I8" s="77">
        <f t="shared" si="2"/>
        <v>3.7059572554314683E-2</v>
      </c>
      <c r="J8" s="76">
        <f>分析係数表!G11</f>
        <v>0.33868808567603748</v>
      </c>
      <c r="K8" s="78">
        <f t="shared" si="3"/>
        <v>1.2551635684393058E-2</v>
      </c>
      <c r="L8" s="79"/>
      <c r="M8" s="80"/>
      <c r="N8" s="81">
        <f>分析係数表!H11</f>
        <v>-2.0282741415329697E-5</v>
      </c>
      <c r="O8" s="82">
        <f t="shared" si="4"/>
        <v>-2.3881866133665494E-4</v>
      </c>
      <c r="P8" s="76">
        <f>分析係数表!C11</f>
        <v>0.34065202927478377</v>
      </c>
      <c r="Q8" s="82">
        <f t="shared" si="5"/>
        <v>-8.1354061613018853E-5</v>
      </c>
      <c r="R8" s="83">
        <v>5.7517875193515214E-3</v>
      </c>
      <c r="S8" s="84">
        <f t="shared" si="6"/>
        <v>4.2811360073666205E-2</v>
      </c>
      <c r="T8" s="85">
        <f>分析係数表!F11</f>
        <v>0.55689424364123163</v>
      </c>
      <c r="U8" s="86">
        <f t="shared" si="7"/>
        <v>2.3841399987476763E-2</v>
      </c>
      <c r="V8" s="87">
        <f>分析係数表!D11</f>
        <v>4.2838018741633198E-2</v>
      </c>
      <c r="W8" s="167">
        <f t="shared" si="8"/>
        <v>0</v>
      </c>
      <c r="X8" s="76">
        <f>分析係数表!E11</f>
        <v>3.2128514056224897E-2</v>
      </c>
      <c r="Y8" s="166">
        <f t="shared" si="9"/>
        <v>0</v>
      </c>
    </row>
    <row r="9" spans="1:25" x14ac:dyDescent="0.2">
      <c r="A9" s="6" t="s">
        <v>222</v>
      </c>
      <c r="B9" s="5" t="s">
        <v>190</v>
      </c>
      <c r="C9" s="75">
        <f>最終需要_まとめ!C10</f>
        <v>100</v>
      </c>
      <c r="D9" s="76">
        <f>投入係数表!G9</f>
        <v>0.18531770512029611</v>
      </c>
      <c r="E9" s="77">
        <f t="shared" si="0"/>
        <v>18.53177051202961</v>
      </c>
      <c r="F9" s="76">
        <f>分析係数表!C12</f>
        <v>0.100342633382281</v>
      </c>
      <c r="G9" s="77">
        <f t="shared" si="1"/>
        <v>1.859526654413153</v>
      </c>
      <c r="H9" s="77">
        <v>2.0784973501886221</v>
      </c>
      <c r="I9" s="77">
        <f t="shared" si="2"/>
        <v>102.07849735018863</v>
      </c>
      <c r="J9" s="76">
        <f>分析係数表!G12</f>
        <v>0.13263417643429981</v>
      </c>
      <c r="K9" s="78">
        <f t="shared" si="3"/>
        <v>13.539097427693124</v>
      </c>
      <c r="L9" s="79"/>
      <c r="M9" s="80"/>
      <c r="N9" s="81">
        <f>分析係数表!H12</f>
        <v>9.8026489260288424E-2</v>
      </c>
      <c r="O9" s="82">
        <f t="shared" si="4"/>
        <v>1.1542105902400535</v>
      </c>
      <c r="P9" s="76">
        <f>分析係数表!C12</f>
        <v>0.100342633382281</v>
      </c>
      <c r="Q9" s="82">
        <f t="shared" si="5"/>
        <v>0.11581653010240385</v>
      </c>
      <c r="R9" s="83">
        <v>0.12850704539163507</v>
      </c>
      <c r="S9" s="84">
        <f t="shared" si="6"/>
        <v>102.20700439558026</v>
      </c>
      <c r="T9" s="85">
        <f>分析係数表!F12</f>
        <v>0.36681061073411475</v>
      </c>
      <c r="U9" s="86">
        <f t="shared" si="7"/>
        <v>37.490613703647142</v>
      </c>
      <c r="V9" s="87">
        <f>分析係数表!D12</f>
        <v>2.9364589759407773E-2</v>
      </c>
      <c r="W9" s="167">
        <f t="shared" si="8"/>
        <v>3</v>
      </c>
      <c r="X9" s="76">
        <f>分析係数表!E12</f>
        <v>2.8994447871684145E-2</v>
      </c>
      <c r="Y9" s="166">
        <f t="shared" si="9"/>
        <v>3</v>
      </c>
    </row>
    <row r="10" spans="1:25" x14ac:dyDescent="0.2">
      <c r="A10" s="6" t="s">
        <v>223</v>
      </c>
      <c r="B10" s="5" t="s">
        <v>28</v>
      </c>
      <c r="C10" s="90"/>
      <c r="D10" s="76">
        <f>投入係数表!G10</f>
        <v>9.8704503392967307E-4</v>
      </c>
      <c r="E10" s="77">
        <f t="shared" si="0"/>
        <v>9.870450339296731E-2</v>
      </c>
      <c r="F10" s="76">
        <f>分析係数表!C13</f>
        <v>0</v>
      </c>
      <c r="G10" s="77">
        <f t="shared" si="1"/>
        <v>0</v>
      </c>
      <c r="H10" s="77">
        <v>0</v>
      </c>
      <c r="I10" s="77">
        <f t="shared" si="2"/>
        <v>0</v>
      </c>
      <c r="J10" s="76">
        <f>分析係数表!G13</f>
        <v>0.24545454545454545</v>
      </c>
      <c r="K10" s="78">
        <f t="shared" si="3"/>
        <v>0</v>
      </c>
      <c r="L10" s="79"/>
      <c r="M10" s="80"/>
      <c r="N10" s="81">
        <f>分析係数表!H13</f>
        <v>1.4563008336206721E-2</v>
      </c>
      <c r="O10" s="82">
        <f t="shared" si="4"/>
        <v>0.17147179883971825</v>
      </c>
      <c r="P10" s="76">
        <f>分析係数表!C13</f>
        <v>0</v>
      </c>
      <c r="Q10" s="82">
        <f t="shared" si="5"/>
        <v>0</v>
      </c>
      <c r="R10" s="83">
        <v>0</v>
      </c>
      <c r="S10" s="84">
        <f t="shared" si="6"/>
        <v>0</v>
      </c>
      <c r="T10" s="85">
        <f>分析係数表!F13</f>
        <v>0.38181818181818183</v>
      </c>
      <c r="U10" s="86">
        <f t="shared" si="7"/>
        <v>0</v>
      </c>
      <c r="V10" s="87">
        <f>分析係数表!D13</f>
        <v>0.28545454545454546</v>
      </c>
      <c r="W10" s="167">
        <f t="shared" si="8"/>
        <v>0</v>
      </c>
      <c r="X10" s="76">
        <f>分析係数表!E13</f>
        <v>0.23818181818181819</v>
      </c>
      <c r="Y10" s="166">
        <f t="shared" si="9"/>
        <v>0</v>
      </c>
    </row>
    <row r="11" spans="1:25" x14ac:dyDescent="0.2">
      <c r="A11" s="6" t="s">
        <v>224</v>
      </c>
      <c r="B11" s="5" t="s">
        <v>267</v>
      </c>
      <c r="C11" s="90"/>
      <c r="D11" s="76">
        <f>投入係数表!G11</f>
        <v>1.8260333127698952E-2</v>
      </c>
      <c r="E11" s="77">
        <f t="shared" si="0"/>
        <v>1.8260333127698951</v>
      </c>
      <c r="F11" s="76">
        <f>分析係数表!C14</f>
        <v>0.15141787051899414</v>
      </c>
      <c r="G11" s="77">
        <f t="shared" si="1"/>
        <v>0.27649407571636192</v>
      </c>
      <c r="H11" s="77">
        <v>0.36572850154565167</v>
      </c>
      <c r="I11" s="77">
        <f t="shared" si="2"/>
        <v>0.36572850154565167</v>
      </c>
      <c r="J11" s="76">
        <f>分析係数表!G14</f>
        <v>0.18116805721096543</v>
      </c>
      <c r="K11" s="78">
        <f t="shared" si="3"/>
        <v>6.6258322091703278E-2</v>
      </c>
      <c r="L11" s="79"/>
      <c r="M11" s="80"/>
      <c r="N11" s="81">
        <f>分析係数表!H14</f>
        <v>1.2372472263351114E-3</v>
      </c>
      <c r="O11" s="82">
        <f t="shared" si="4"/>
        <v>1.456793834153595E-2</v>
      </c>
      <c r="P11" s="76">
        <f>分析係数表!C14</f>
        <v>0.15141787051899414</v>
      </c>
      <c r="Q11" s="82">
        <f t="shared" si="5"/>
        <v>2.2058462015273807E-3</v>
      </c>
      <c r="R11" s="83">
        <v>9.005008066905457E-3</v>
      </c>
      <c r="S11" s="84">
        <f t="shared" si="6"/>
        <v>0.37473350961255714</v>
      </c>
      <c r="T11" s="85">
        <f>分析係数表!F14</f>
        <v>0.38617401668653156</v>
      </c>
      <c r="U11" s="86">
        <f t="shared" si="7"/>
        <v>0.14471234459412219</v>
      </c>
      <c r="V11" s="87">
        <f>分析係数表!D14</f>
        <v>0.10846245530393325</v>
      </c>
      <c r="W11" s="167">
        <f t="shared" si="8"/>
        <v>0</v>
      </c>
      <c r="X11" s="76">
        <f>分析係数表!E14</f>
        <v>8.1048867699642438E-2</v>
      </c>
      <c r="Y11" s="166">
        <f t="shared" si="9"/>
        <v>0</v>
      </c>
    </row>
    <row r="12" spans="1:25" x14ac:dyDescent="0.2">
      <c r="A12" s="6" t="s">
        <v>225</v>
      </c>
      <c r="B12" s="5" t="s">
        <v>29</v>
      </c>
      <c r="C12" s="90"/>
      <c r="D12" s="76">
        <f>投入係数表!G12</f>
        <v>1.0857495373226403E-2</v>
      </c>
      <c r="E12" s="77">
        <f t="shared" si="0"/>
        <v>1.0857495373226402</v>
      </c>
      <c r="F12" s="76">
        <f>分析係数表!C15</f>
        <v>0</v>
      </c>
      <c r="G12" s="77">
        <f t="shared" si="1"/>
        <v>0</v>
      </c>
      <c r="H12" s="77">
        <v>0</v>
      </c>
      <c r="I12" s="77">
        <f t="shared" si="2"/>
        <v>0</v>
      </c>
      <c r="J12" s="76">
        <f>分析係数表!G15</f>
        <v>9.5665424991534034E-2</v>
      </c>
      <c r="K12" s="78">
        <f t="shared" si="3"/>
        <v>0</v>
      </c>
      <c r="L12" s="79"/>
      <c r="M12" s="80"/>
      <c r="N12" s="81">
        <f>分析係数表!H15</f>
        <v>9.0663854126523738E-3</v>
      </c>
      <c r="O12" s="82">
        <f t="shared" si="4"/>
        <v>0.10675194161748476</v>
      </c>
      <c r="P12" s="76">
        <f>分析係数表!C15</f>
        <v>0</v>
      </c>
      <c r="Q12" s="82">
        <f t="shared" si="5"/>
        <v>0</v>
      </c>
      <c r="R12" s="83">
        <v>0</v>
      </c>
      <c r="S12" s="84">
        <f t="shared" si="6"/>
        <v>0</v>
      </c>
      <c r="T12" s="85">
        <f>分析係数表!F15</f>
        <v>0.30392820860142228</v>
      </c>
      <c r="U12" s="86">
        <f t="shared" si="7"/>
        <v>0</v>
      </c>
      <c r="V12" s="87">
        <f>分析係数表!D15</f>
        <v>1.7101252963088384E-2</v>
      </c>
      <c r="W12" s="167">
        <f t="shared" si="8"/>
        <v>0</v>
      </c>
      <c r="X12" s="76">
        <f>分析係数表!E15</f>
        <v>1.5577378936674569E-2</v>
      </c>
      <c r="Y12" s="166">
        <f t="shared" si="9"/>
        <v>0</v>
      </c>
    </row>
    <row r="13" spans="1:25" x14ac:dyDescent="0.2">
      <c r="A13" s="6" t="s">
        <v>226</v>
      </c>
      <c r="B13" s="5" t="s">
        <v>30</v>
      </c>
      <c r="C13" s="90"/>
      <c r="D13" s="76">
        <f>投入係数表!G13</f>
        <v>4.1949413942011108E-3</v>
      </c>
      <c r="E13" s="77">
        <f t="shared" si="0"/>
        <v>0.4194941394201111</v>
      </c>
      <c r="F13" s="76">
        <f>分析係数表!C16</f>
        <v>7.3463935886019627E-2</v>
      </c>
      <c r="G13" s="77">
        <f t="shared" si="1"/>
        <v>3.0817690562920021E-2</v>
      </c>
      <c r="H13" s="77">
        <v>4.7964813807048708E-2</v>
      </c>
      <c r="I13" s="77">
        <f t="shared" si="2"/>
        <v>4.7964813807048708E-2</v>
      </c>
      <c r="J13" s="76">
        <f>分析係数表!G16</f>
        <v>3.2967032967032968E-2</v>
      </c>
      <c r="K13" s="78">
        <f t="shared" si="3"/>
        <v>1.5812575980345728E-3</v>
      </c>
      <c r="L13" s="79"/>
      <c r="M13" s="80"/>
      <c r="N13" s="81">
        <f>分析係数表!H16</f>
        <v>1.7422874875768209E-2</v>
      </c>
      <c r="O13" s="82">
        <f t="shared" si="4"/>
        <v>0.20514523008818661</v>
      </c>
      <c r="P13" s="76">
        <f>分析係数表!C16</f>
        <v>7.3463935886019627E-2</v>
      </c>
      <c r="Q13" s="82">
        <f t="shared" si="5"/>
        <v>1.5070776030521286E-2</v>
      </c>
      <c r="R13" s="83">
        <v>1.7723081055178044E-2</v>
      </c>
      <c r="S13" s="84">
        <f t="shared" si="6"/>
        <v>6.5687894862226759E-2</v>
      </c>
      <c r="T13" s="85">
        <f>分析係数表!F16</f>
        <v>0.28846153846153844</v>
      </c>
      <c r="U13" s="86">
        <f t="shared" si="7"/>
        <v>1.8948431210257716E-2</v>
      </c>
      <c r="V13" s="87">
        <f>分析係数表!D16</f>
        <v>8.241758241758242E-3</v>
      </c>
      <c r="W13" s="167">
        <f t="shared" si="8"/>
        <v>0</v>
      </c>
      <c r="X13" s="76">
        <f>分析係数表!E16</f>
        <v>8.241758241758242E-3</v>
      </c>
      <c r="Y13" s="166">
        <f t="shared" si="9"/>
        <v>0</v>
      </c>
    </row>
    <row r="14" spans="1:25" x14ac:dyDescent="0.2">
      <c r="A14" s="6" t="s">
        <v>2</v>
      </c>
      <c r="B14" s="5" t="s">
        <v>364</v>
      </c>
      <c r="C14" s="90"/>
      <c r="D14" s="76">
        <f>投入係数表!G14</f>
        <v>2.011104256631709E-2</v>
      </c>
      <c r="E14" s="77">
        <f t="shared" si="0"/>
        <v>2.0111042566317088</v>
      </c>
      <c r="F14" s="76">
        <f>分析係数表!C17</f>
        <v>2.3129921259842479E-2</v>
      </c>
      <c r="G14" s="77">
        <f t="shared" si="1"/>
        <v>4.6516683101225462E-2</v>
      </c>
      <c r="H14" s="77">
        <v>5.2162553464967475E-2</v>
      </c>
      <c r="I14" s="77">
        <f t="shared" si="2"/>
        <v>5.2162553464967475E-2</v>
      </c>
      <c r="J14" s="76">
        <f>分析係数表!G17</f>
        <v>0.21126760563380281</v>
      </c>
      <c r="K14" s="78">
        <f t="shared" si="3"/>
        <v>1.1020257774288902E-2</v>
      </c>
      <c r="L14" s="79"/>
      <c r="M14" s="80"/>
      <c r="N14" s="81">
        <f>分析係数表!H17</f>
        <v>2.8801492809768167E-3</v>
      </c>
      <c r="O14" s="82">
        <f t="shared" si="4"/>
        <v>3.3912249909805001E-2</v>
      </c>
      <c r="P14" s="76">
        <f>分析係数表!C17</f>
        <v>2.3129921259842479E-2</v>
      </c>
      <c r="Q14" s="82">
        <f t="shared" si="5"/>
        <v>7.843876701578899E-4</v>
      </c>
      <c r="R14" s="83">
        <v>1.6074445925855015E-3</v>
      </c>
      <c r="S14" s="84">
        <f t="shared" si="6"/>
        <v>5.3769998057552976E-2</v>
      </c>
      <c r="T14" s="85">
        <f>分析係数表!F17</f>
        <v>0.32746478873239437</v>
      </c>
      <c r="U14" s="86">
        <f t="shared" si="7"/>
        <v>1.7607781054057841E-2</v>
      </c>
      <c r="V14" s="87">
        <f>分析係数表!D17</f>
        <v>0.12676056338028169</v>
      </c>
      <c r="W14" s="167">
        <f t="shared" si="8"/>
        <v>0</v>
      </c>
      <c r="X14" s="76">
        <f>分析係数表!E17</f>
        <v>0.10563380281690141</v>
      </c>
      <c r="Y14" s="166">
        <f t="shared" si="9"/>
        <v>0</v>
      </c>
    </row>
    <row r="15" spans="1:25" x14ac:dyDescent="0.2">
      <c r="A15" s="6" t="s">
        <v>3</v>
      </c>
      <c r="B15" s="5" t="s">
        <v>31</v>
      </c>
      <c r="C15" s="90"/>
      <c r="D15" s="76">
        <f>投入係数表!G15</f>
        <v>3.4546576187538557E-3</v>
      </c>
      <c r="E15" s="77">
        <f t="shared" si="0"/>
        <v>0.34546576187538558</v>
      </c>
      <c r="F15" s="76">
        <f>分析係数表!C18</f>
        <v>0.3230337078651685</v>
      </c>
      <c r="G15" s="77">
        <f t="shared" si="1"/>
        <v>0.11159708599907117</v>
      </c>
      <c r="H15" s="77">
        <v>0.13409913506997573</v>
      </c>
      <c r="I15" s="77">
        <f t="shared" si="2"/>
        <v>0.13409913506997573</v>
      </c>
      <c r="J15" s="76">
        <f>分析係数表!G18</f>
        <v>0.21584440227703985</v>
      </c>
      <c r="K15" s="78">
        <f t="shared" si="3"/>
        <v>2.8944547655046945E-2</v>
      </c>
      <c r="L15" s="79"/>
      <c r="M15" s="80"/>
      <c r="N15" s="81">
        <f>分析係数表!H18</f>
        <v>4.66503052552583E-4</v>
      </c>
      <c r="O15" s="82">
        <f t="shared" si="4"/>
        <v>5.4928292107430639E-3</v>
      </c>
      <c r="P15" s="76">
        <f>分析係数表!C18</f>
        <v>0.3230337078651685</v>
      </c>
      <c r="Q15" s="82">
        <f t="shared" si="5"/>
        <v>1.7743689866164388E-3</v>
      </c>
      <c r="R15" s="83">
        <v>4.2409539930478336E-3</v>
      </c>
      <c r="S15" s="84">
        <f t="shared" si="6"/>
        <v>0.13834008906302356</v>
      </c>
      <c r="T15" s="85">
        <f>分析係数表!F18</f>
        <v>0.45967741935483869</v>
      </c>
      <c r="U15" s="86">
        <f t="shared" si="7"/>
        <v>6.359181513380921E-2</v>
      </c>
      <c r="V15" s="87">
        <f>分析係数表!D18</f>
        <v>4.8861480075901326E-2</v>
      </c>
      <c r="W15" s="167">
        <f t="shared" si="8"/>
        <v>0</v>
      </c>
      <c r="X15" s="76">
        <f>分析係数表!E18</f>
        <v>4.6489563567362426E-2</v>
      </c>
      <c r="Y15" s="166">
        <f t="shared" si="9"/>
        <v>0</v>
      </c>
    </row>
    <row r="16" spans="1:25" x14ac:dyDescent="0.2">
      <c r="A16" s="6" t="s">
        <v>4</v>
      </c>
      <c r="B16" s="5" t="s">
        <v>32</v>
      </c>
      <c r="C16" s="90"/>
      <c r="D16" s="76">
        <f>投入係数表!G16</f>
        <v>0</v>
      </c>
      <c r="E16" s="77">
        <f t="shared" si="0"/>
        <v>0</v>
      </c>
      <c r="F16" s="76">
        <f>分析係数表!C19</f>
        <v>0.12071832391087467</v>
      </c>
      <c r="G16" s="77">
        <f t="shared" si="1"/>
        <v>0</v>
      </c>
      <c r="H16" s="77">
        <v>7.8623241732069925E-3</v>
      </c>
      <c r="I16" s="77">
        <f t="shared" si="2"/>
        <v>7.8623241732069925E-3</v>
      </c>
      <c r="J16" s="76">
        <f>分析係数表!G19</f>
        <v>5.7680250783699059E-2</v>
      </c>
      <c r="K16" s="78">
        <f t="shared" si="3"/>
        <v>4.5350083005331869E-4</v>
      </c>
      <c r="L16" s="79"/>
      <c r="M16" s="80"/>
      <c r="N16" s="81">
        <f>分析係数表!H19</f>
        <v>-1.2169644849197817E-4</v>
      </c>
      <c r="O16" s="82">
        <f t="shared" si="4"/>
        <v>-1.4329119680199297E-3</v>
      </c>
      <c r="P16" s="76">
        <f>分析係数表!C19</f>
        <v>0.12071832391087467</v>
      </c>
      <c r="Q16" s="82">
        <f t="shared" si="5"/>
        <v>-1.7297873109119877E-4</v>
      </c>
      <c r="R16" s="83">
        <v>1.0874090854117089E-3</v>
      </c>
      <c r="S16" s="84">
        <f t="shared" si="6"/>
        <v>8.9497332586187008E-3</v>
      </c>
      <c r="T16" s="85">
        <f>分析係数表!F19</f>
        <v>0.23887147335423198</v>
      </c>
      <c r="U16" s="86">
        <f t="shared" si="7"/>
        <v>2.1378359696136206E-3</v>
      </c>
      <c r="V16" s="87">
        <f>分析係数表!D19</f>
        <v>1.0658307210031349E-2</v>
      </c>
      <c r="W16" s="167">
        <f t="shared" si="8"/>
        <v>0</v>
      </c>
      <c r="X16" s="76">
        <f>分析係数表!E19</f>
        <v>1.128526645768025E-2</v>
      </c>
      <c r="Y16" s="166">
        <f t="shared" si="9"/>
        <v>0</v>
      </c>
    </row>
    <row r="17" spans="1:25" x14ac:dyDescent="0.2">
      <c r="A17" s="6" t="s">
        <v>5</v>
      </c>
      <c r="B17" s="5" t="s">
        <v>33</v>
      </c>
      <c r="C17" s="90"/>
      <c r="D17" s="76">
        <f>投入係数表!G17</f>
        <v>1.4805675508945096E-3</v>
      </c>
      <c r="E17" s="77">
        <f t="shared" si="0"/>
        <v>0.14805675508945096</v>
      </c>
      <c r="F17" s="76">
        <f>分析係数表!C20</f>
        <v>0.31557475401967838</v>
      </c>
      <c r="G17" s="77">
        <f t="shared" si="1"/>
        <v>4.6722974068305251E-2</v>
      </c>
      <c r="H17" s="77">
        <v>6.382287421493503E-2</v>
      </c>
      <c r="I17" s="77">
        <f t="shared" si="2"/>
        <v>6.382287421493503E-2</v>
      </c>
      <c r="J17" s="76">
        <f>分析係数表!G20</f>
        <v>9.9984279201383433E-2</v>
      </c>
      <c r="K17" s="78">
        <f t="shared" si="3"/>
        <v>6.3812840749408392E-3</v>
      </c>
      <c r="L17" s="79"/>
      <c r="M17" s="80"/>
      <c r="N17" s="81">
        <f>分析係数表!H20</f>
        <v>5.8819950104456117E-4</v>
      </c>
      <c r="O17" s="82">
        <f t="shared" si="4"/>
        <v>6.9257411787629931E-3</v>
      </c>
      <c r="P17" s="76">
        <f>分析係数表!C20</f>
        <v>0.31557475401967838</v>
      </c>
      <c r="Q17" s="82">
        <f t="shared" si="5"/>
        <v>2.185589068892089E-3</v>
      </c>
      <c r="R17" s="83">
        <v>7.5294000735938145E-3</v>
      </c>
      <c r="S17" s="84">
        <f t="shared" si="6"/>
        <v>7.1352274288528847E-2</v>
      </c>
      <c r="T17" s="85">
        <f>分析係数表!F20</f>
        <v>0.22276371639679296</v>
      </c>
      <c r="U17" s="86">
        <f t="shared" si="7"/>
        <v>1.5894697793876023E-2</v>
      </c>
      <c r="V17" s="87">
        <f>分析係数表!D20</f>
        <v>9.4324791699418331E-4</v>
      </c>
      <c r="W17" s="167">
        <f t="shared" si="8"/>
        <v>0</v>
      </c>
      <c r="X17" s="76">
        <f>分析係数表!E20</f>
        <v>6.2883194466278891E-4</v>
      </c>
      <c r="Y17" s="166">
        <f t="shared" si="9"/>
        <v>0</v>
      </c>
    </row>
    <row r="18" spans="1:25" x14ac:dyDescent="0.2">
      <c r="A18" s="6" t="s">
        <v>6</v>
      </c>
      <c r="B18" s="5" t="s">
        <v>34</v>
      </c>
      <c r="C18" s="90"/>
      <c r="D18" s="76">
        <f>投入係数表!G18</f>
        <v>1.4805675508945095E-2</v>
      </c>
      <c r="E18" s="77">
        <f t="shared" si="0"/>
        <v>1.4805675508945095</v>
      </c>
      <c r="F18" s="76">
        <f>分析係数表!C21</f>
        <v>0.13081936685288642</v>
      </c>
      <c r="G18" s="77">
        <f t="shared" si="1"/>
        <v>0.19368690959094842</v>
      </c>
      <c r="H18" s="77">
        <v>0.20706703651696562</v>
      </c>
      <c r="I18" s="77">
        <f t="shared" si="2"/>
        <v>0.20706703651696562</v>
      </c>
      <c r="J18" s="76">
        <f>分析係数表!G21</f>
        <v>0.28416378885051802</v>
      </c>
      <c r="K18" s="78">
        <f t="shared" si="3"/>
        <v>5.8840953642709519E-2</v>
      </c>
      <c r="L18" s="79"/>
      <c r="M18" s="80"/>
      <c r="N18" s="81">
        <f>分析係数表!H21</f>
        <v>9.7357158793582536E-4</v>
      </c>
      <c r="O18" s="82">
        <f t="shared" si="4"/>
        <v>1.1463295744159437E-2</v>
      </c>
      <c r="P18" s="76">
        <f>分析係数表!C21</f>
        <v>0.13081936685288642</v>
      </c>
      <c r="Q18" s="82">
        <f t="shared" si="5"/>
        <v>1.499621091298325E-3</v>
      </c>
      <c r="R18" s="83">
        <v>3.6096641006548402E-3</v>
      </c>
      <c r="S18" s="84">
        <f t="shared" si="6"/>
        <v>0.21067670061762045</v>
      </c>
      <c r="T18" s="85">
        <f>分析係数表!F21</f>
        <v>0.42476566354218054</v>
      </c>
      <c r="U18" s="86">
        <f t="shared" si="7"/>
        <v>8.9488228530720873E-2</v>
      </c>
      <c r="V18" s="87">
        <f>分析係数表!D21</f>
        <v>7.9921065614208184E-2</v>
      </c>
      <c r="W18" s="167">
        <f t="shared" si="8"/>
        <v>0</v>
      </c>
      <c r="X18" s="76">
        <f>分析係数表!E21</f>
        <v>6.6600888011840165E-2</v>
      </c>
      <c r="Y18" s="166">
        <f t="shared" si="9"/>
        <v>0</v>
      </c>
    </row>
    <row r="19" spans="1:25" x14ac:dyDescent="0.2">
      <c r="A19" s="6" t="s">
        <v>7</v>
      </c>
      <c r="B19" s="5" t="s">
        <v>268</v>
      </c>
      <c r="C19" s="90"/>
      <c r="D19" s="76">
        <f>投入係数表!G19</f>
        <v>0</v>
      </c>
      <c r="E19" s="77">
        <f t="shared" si="0"/>
        <v>0</v>
      </c>
      <c r="F19" s="76">
        <f>分析係数表!C22</f>
        <v>7.3540561031084195E-2</v>
      </c>
      <c r="G19" s="77">
        <f t="shared" si="1"/>
        <v>0</v>
      </c>
      <c r="H19" s="77">
        <v>1.1476035577510492E-3</v>
      </c>
      <c r="I19" s="77">
        <f t="shared" si="2"/>
        <v>1.1476035577510492E-3</v>
      </c>
      <c r="J19" s="76">
        <f>分析係数表!G22</f>
        <v>0.1948261924009701</v>
      </c>
      <c r="K19" s="78">
        <f t="shared" si="3"/>
        <v>2.2358323154244371E-4</v>
      </c>
      <c r="L19" s="79"/>
      <c r="M19" s="80"/>
      <c r="N19" s="81">
        <f>分析係数表!H22</f>
        <v>4.0565482830659394E-5</v>
      </c>
      <c r="O19" s="82">
        <f t="shared" si="4"/>
        <v>4.7763732267330989E-4</v>
      </c>
      <c r="P19" s="76">
        <f>分析係数表!C22</f>
        <v>7.3540561031084195E-2</v>
      </c>
      <c r="Q19" s="82">
        <f t="shared" si="5"/>
        <v>3.5125716678780198E-5</v>
      </c>
      <c r="R19" s="83">
        <v>4.5435891641880339E-4</v>
      </c>
      <c r="S19" s="84">
        <f t="shared" si="6"/>
        <v>1.6019624741698526E-3</v>
      </c>
      <c r="T19" s="85">
        <f>分析係数表!F22</f>
        <v>0.41269199676637025</v>
      </c>
      <c r="U19" s="86">
        <f t="shared" si="7"/>
        <v>6.6111709220995128E-4</v>
      </c>
      <c r="V19" s="87">
        <f>分析係数表!D22</f>
        <v>1.4955537590945837E-2</v>
      </c>
      <c r="W19" s="167">
        <f t="shared" si="8"/>
        <v>0</v>
      </c>
      <c r="X19" s="76">
        <f>分析係数表!E22</f>
        <v>1.3742926434923201E-2</v>
      </c>
      <c r="Y19" s="166">
        <f t="shared" si="9"/>
        <v>0</v>
      </c>
    </row>
    <row r="20" spans="1:25" x14ac:dyDescent="0.2">
      <c r="A20" s="6" t="s">
        <v>8</v>
      </c>
      <c r="B20" s="5" t="s">
        <v>269</v>
      </c>
      <c r="C20" s="90"/>
      <c r="D20" s="76">
        <f>投入係数表!G20</f>
        <v>0</v>
      </c>
      <c r="E20" s="77">
        <f t="shared" si="0"/>
        <v>0</v>
      </c>
      <c r="F20" s="76">
        <f>分析係数表!C23</f>
        <v>0</v>
      </c>
      <c r="G20" s="77">
        <f t="shared" si="1"/>
        <v>0</v>
      </c>
      <c r="H20" s="77">
        <v>0</v>
      </c>
      <c r="I20" s="77">
        <f t="shared" si="2"/>
        <v>0</v>
      </c>
      <c r="J20" s="76">
        <f>分析係数表!G23</f>
        <v>0.21560920830993824</v>
      </c>
      <c r="K20" s="78">
        <f t="shared" si="3"/>
        <v>0</v>
      </c>
      <c r="L20" s="79"/>
      <c r="M20" s="80"/>
      <c r="N20" s="81">
        <f>分析係数表!H23</f>
        <v>2.0282741415329697E-5</v>
      </c>
      <c r="O20" s="82">
        <f t="shared" si="4"/>
        <v>2.3881866133665494E-4</v>
      </c>
      <c r="P20" s="76">
        <f>分析係数表!C23</f>
        <v>0</v>
      </c>
      <c r="Q20" s="82">
        <f t="shared" si="5"/>
        <v>0</v>
      </c>
      <c r="R20" s="83">
        <v>0</v>
      </c>
      <c r="S20" s="84">
        <f t="shared" si="6"/>
        <v>0</v>
      </c>
      <c r="T20" s="85">
        <f>分析係数表!F23</f>
        <v>0.4407636159460977</v>
      </c>
      <c r="U20" s="86">
        <f t="shared" si="7"/>
        <v>0</v>
      </c>
      <c r="V20" s="87">
        <f>分析係数表!D23</f>
        <v>7.046603032004492E-2</v>
      </c>
      <c r="W20" s="167">
        <f t="shared" si="8"/>
        <v>0</v>
      </c>
      <c r="X20" s="76">
        <f>分析係数表!E23</f>
        <v>6.9904548006737788E-2</v>
      </c>
      <c r="Y20" s="166">
        <f t="shared" si="9"/>
        <v>0</v>
      </c>
    </row>
    <row r="21" spans="1:25" x14ac:dyDescent="0.2">
      <c r="A21" s="6" t="s">
        <v>9</v>
      </c>
      <c r="B21" s="5" t="s">
        <v>270</v>
      </c>
      <c r="C21" s="90"/>
      <c r="D21" s="76">
        <f>投入係数表!G21</f>
        <v>0</v>
      </c>
      <c r="E21" s="77">
        <f t="shared" si="0"/>
        <v>0</v>
      </c>
      <c r="F21" s="76">
        <f>分析係数表!C24</f>
        <v>9.8081023454157812E-2</v>
      </c>
      <c r="G21" s="77">
        <f t="shared" si="1"/>
        <v>0</v>
      </c>
      <c r="H21" s="77">
        <v>1.6800401660760395E-3</v>
      </c>
      <c r="I21" s="77">
        <f t="shared" si="2"/>
        <v>1.6800401660760395E-3</v>
      </c>
      <c r="J21" s="76">
        <f>分析係数表!G24</f>
        <v>0.21052631578947367</v>
      </c>
      <c r="K21" s="78">
        <f t="shared" si="3"/>
        <v>3.5369266654232406E-4</v>
      </c>
      <c r="L21" s="79"/>
      <c r="M21" s="80"/>
      <c r="N21" s="81">
        <f>分析係数表!H24</f>
        <v>4.0565482830659392E-4</v>
      </c>
      <c r="O21" s="82">
        <f t="shared" si="4"/>
        <v>4.7763732267330989E-3</v>
      </c>
      <c r="P21" s="76">
        <f>分析係数表!C24</f>
        <v>9.8081023454157812E-2</v>
      </c>
      <c r="Q21" s="82">
        <f t="shared" si="5"/>
        <v>4.6847157447702051E-4</v>
      </c>
      <c r="R21" s="83">
        <v>1.6484754338575956E-3</v>
      </c>
      <c r="S21" s="84">
        <f t="shared" si="6"/>
        <v>3.3285155999336351E-3</v>
      </c>
      <c r="T21" s="85">
        <f>分析係数表!F24</f>
        <v>0.39473684210526316</v>
      </c>
      <c r="U21" s="86">
        <f t="shared" si="7"/>
        <v>1.3138877368159085E-3</v>
      </c>
      <c r="V21" s="87">
        <f>分析係数表!D24</f>
        <v>4.6052631578947366E-2</v>
      </c>
      <c r="W21" s="167">
        <f t="shared" si="8"/>
        <v>0</v>
      </c>
      <c r="X21" s="76">
        <f>分析係数表!E24</f>
        <v>4.6052631578947366E-2</v>
      </c>
      <c r="Y21" s="166">
        <f t="shared" si="9"/>
        <v>0</v>
      </c>
    </row>
    <row r="22" spans="1:25" x14ac:dyDescent="0.2">
      <c r="A22" s="6" t="s">
        <v>10</v>
      </c>
      <c r="B22" s="5" t="s">
        <v>271</v>
      </c>
      <c r="C22" s="90"/>
      <c r="D22" s="76">
        <f>投入係数表!G22</f>
        <v>0</v>
      </c>
      <c r="E22" s="77">
        <f t="shared" si="0"/>
        <v>0</v>
      </c>
      <c r="F22" s="76">
        <f>分析係数表!C25</f>
        <v>1.7970049916805286E-2</v>
      </c>
      <c r="G22" s="77">
        <f t="shared" si="1"/>
        <v>0</v>
      </c>
      <c r="H22" s="77">
        <v>4.6795088317890416E-4</v>
      </c>
      <c r="I22" s="77">
        <f t="shared" si="2"/>
        <v>4.6795088317890416E-4</v>
      </c>
      <c r="J22" s="76">
        <f>分析係数表!G25</f>
        <v>0.19552238805970149</v>
      </c>
      <c r="K22" s="78">
        <f t="shared" si="3"/>
        <v>9.1494874173785729E-5</v>
      </c>
      <c r="L22" s="79"/>
      <c r="M22" s="80"/>
      <c r="N22" s="81">
        <f>分析係数表!H25</f>
        <v>5.4763401821390182E-4</v>
      </c>
      <c r="O22" s="82">
        <f t="shared" si="4"/>
        <v>6.4481038560896837E-3</v>
      </c>
      <c r="P22" s="76">
        <f>分析係数表!C25</f>
        <v>1.7970049916805286E-2</v>
      </c>
      <c r="Q22" s="82">
        <f t="shared" si="5"/>
        <v>1.1587274816267627E-4</v>
      </c>
      <c r="R22" s="83">
        <v>7.9673210212852024E-4</v>
      </c>
      <c r="S22" s="84">
        <f t="shared" si="6"/>
        <v>1.2646829853074245E-3</v>
      </c>
      <c r="T22" s="85">
        <f>分析係数表!F25</f>
        <v>0.34776119402985073</v>
      </c>
      <c r="U22" s="86">
        <f t="shared" si="7"/>
        <v>4.398076650397461E-4</v>
      </c>
      <c r="V22" s="87">
        <f>分析係数表!D25</f>
        <v>4.6268656716417909E-2</v>
      </c>
      <c r="W22" s="167">
        <f t="shared" si="8"/>
        <v>0</v>
      </c>
      <c r="X22" s="76">
        <f>分析係数表!E25</f>
        <v>3.5820895522388062E-2</v>
      </c>
      <c r="Y22" s="166">
        <f t="shared" si="9"/>
        <v>0</v>
      </c>
    </row>
    <row r="23" spans="1:25" x14ac:dyDescent="0.2">
      <c r="A23" s="6" t="s">
        <v>11</v>
      </c>
      <c r="B23" s="5" t="s">
        <v>35</v>
      </c>
      <c r="C23" s="90"/>
      <c r="D23" s="76">
        <f>投入係数表!G23</f>
        <v>0</v>
      </c>
      <c r="E23" s="77">
        <f t="shared" si="0"/>
        <v>0</v>
      </c>
      <c r="F23" s="76">
        <f>分析係数表!C26</f>
        <v>0.78646748681898071</v>
      </c>
      <c r="G23" s="77">
        <f t="shared" si="1"/>
        <v>0</v>
      </c>
      <c r="H23" s="77">
        <v>1.0760996365661362E-2</v>
      </c>
      <c r="I23" s="77">
        <f t="shared" si="2"/>
        <v>1.0760996365661362E-2</v>
      </c>
      <c r="J23" s="76">
        <f>分析係数表!G26</f>
        <v>0.1963978281022381</v>
      </c>
      <c r="K23" s="78">
        <f t="shared" si="3"/>
        <v>2.1134363144319694E-3</v>
      </c>
      <c r="L23" s="79"/>
      <c r="M23" s="80"/>
      <c r="N23" s="81">
        <f>分析係数表!H26</f>
        <v>1.1845120986552542E-2</v>
      </c>
      <c r="O23" s="82">
        <f t="shared" si="4"/>
        <v>0.13947009822060646</v>
      </c>
      <c r="P23" s="76">
        <f>分析係数表!C26</f>
        <v>0.78646748681898071</v>
      </c>
      <c r="Q23" s="82">
        <f t="shared" si="5"/>
        <v>0.10968869763395676</v>
      </c>
      <c r="R23" s="83">
        <v>0.12502676707137872</v>
      </c>
      <c r="S23" s="84">
        <f t="shared" si="6"/>
        <v>0.13578776343704008</v>
      </c>
      <c r="T23" s="85">
        <f>分析係数表!F26</f>
        <v>0.33492252681764006</v>
      </c>
      <c r="U23" s="86">
        <f t="shared" si="7"/>
        <v>4.5478380841249423E-2</v>
      </c>
      <c r="V23" s="87">
        <f>分析係数表!D26</f>
        <v>2.0262216924910609E-2</v>
      </c>
      <c r="W23" s="167">
        <f t="shared" si="8"/>
        <v>0</v>
      </c>
      <c r="X23" s="76">
        <f>分析係数表!E26</f>
        <v>2.2447357965832339E-2</v>
      </c>
      <c r="Y23" s="166">
        <f t="shared" si="9"/>
        <v>0</v>
      </c>
    </row>
    <row r="24" spans="1:25" x14ac:dyDescent="0.2">
      <c r="A24" s="6" t="s">
        <v>12</v>
      </c>
      <c r="B24" s="5" t="s">
        <v>365</v>
      </c>
      <c r="C24" s="90"/>
      <c r="D24" s="76">
        <f>投入係数表!G24</f>
        <v>0</v>
      </c>
      <c r="E24" s="77">
        <f t="shared" si="0"/>
        <v>0</v>
      </c>
      <c r="F24" s="76">
        <f>分析係数表!C27</f>
        <v>0.30036101083032496</v>
      </c>
      <c r="G24" s="77">
        <f t="shared" si="1"/>
        <v>0</v>
      </c>
      <c r="H24" s="77">
        <v>1.0933482263496576E-3</v>
      </c>
      <c r="I24" s="77">
        <f t="shared" si="2"/>
        <v>1.0933482263496576E-3</v>
      </c>
      <c r="J24" s="76">
        <f>分析係数表!G27</f>
        <v>0.17003676470588236</v>
      </c>
      <c r="K24" s="78">
        <f t="shared" si="3"/>
        <v>1.8590939510541055E-4</v>
      </c>
      <c r="L24" s="79"/>
      <c r="M24" s="80"/>
      <c r="N24" s="81">
        <f>分析係数表!H27</f>
        <v>1.1256921485507981E-2</v>
      </c>
      <c r="O24" s="82">
        <f t="shared" si="4"/>
        <v>0.13254435704184347</v>
      </c>
      <c r="P24" s="76">
        <f>分析係数表!C27</f>
        <v>0.30036101083032496</v>
      </c>
      <c r="Q24" s="82">
        <f t="shared" si="5"/>
        <v>3.9811157060943604E-2</v>
      </c>
      <c r="R24" s="83">
        <v>4.0463100981443359E-2</v>
      </c>
      <c r="S24" s="84">
        <f t="shared" si="6"/>
        <v>4.1556449207793014E-2</v>
      </c>
      <c r="T24" s="85">
        <f>分析係数表!F27</f>
        <v>0.32077205882352944</v>
      </c>
      <c r="U24" s="86">
        <f t="shared" si="7"/>
        <v>1.3330147769779194E-2</v>
      </c>
      <c r="V24" s="87">
        <f>分析係数表!D27</f>
        <v>0</v>
      </c>
      <c r="W24" s="167">
        <f t="shared" si="8"/>
        <v>0</v>
      </c>
      <c r="X24" s="76">
        <f>分析係数表!E27</f>
        <v>0</v>
      </c>
      <c r="Y24" s="166">
        <f t="shared" si="9"/>
        <v>0</v>
      </c>
    </row>
    <row r="25" spans="1:25" x14ac:dyDescent="0.2">
      <c r="A25" s="6" t="s">
        <v>13</v>
      </c>
      <c r="B25" s="5" t="s">
        <v>191</v>
      </c>
      <c r="C25" s="90"/>
      <c r="D25" s="76">
        <f>投入係数表!G25</f>
        <v>0</v>
      </c>
      <c r="E25" s="77">
        <f t="shared" si="0"/>
        <v>0</v>
      </c>
      <c r="F25" s="76">
        <f>分析係数表!C28</f>
        <v>0.10035725885027602</v>
      </c>
      <c r="G25" s="77">
        <f t="shared" si="1"/>
        <v>0</v>
      </c>
      <c r="H25" s="77">
        <v>6.8491570772470809E-3</v>
      </c>
      <c r="I25" s="77">
        <f t="shared" si="2"/>
        <v>6.8491570772470809E-3</v>
      </c>
      <c r="J25" s="76">
        <f>分析係数表!G28</f>
        <v>0.12476459510357815</v>
      </c>
      <c r="K25" s="78">
        <f t="shared" si="3"/>
        <v>8.5453230954353877E-4</v>
      </c>
      <c r="L25" s="79"/>
      <c r="M25" s="80"/>
      <c r="N25" s="81">
        <f>分析係数表!H28</f>
        <v>2.1134616554773542E-2</v>
      </c>
      <c r="O25" s="82">
        <f t="shared" si="4"/>
        <v>0.24884904511279443</v>
      </c>
      <c r="P25" s="76">
        <f>分析係数表!C28</f>
        <v>0.10035725885027602</v>
      </c>
      <c r="Q25" s="82">
        <f t="shared" si="5"/>
        <v>2.4973808035028727E-2</v>
      </c>
      <c r="R25" s="83">
        <v>2.7559304518105097E-2</v>
      </c>
      <c r="S25" s="84">
        <f t="shared" si="6"/>
        <v>3.4408461595352179E-2</v>
      </c>
      <c r="T25" s="85">
        <f>分析係数表!F28</f>
        <v>0.21374764595103579</v>
      </c>
      <c r="U25" s="86">
        <f t="shared" si="7"/>
        <v>7.3547276668031493E-3</v>
      </c>
      <c r="V25" s="87">
        <f>分析係数表!D28</f>
        <v>3.5310734463276837E-2</v>
      </c>
      <c r="W25" s="167">
        <f t="shared" si="8"/>
        <v>0</v>
      </c>
      <c r="X25" s="76">
        <f>分析係数表!E28</f>
        <v>3.7664783427495289E-2</v>
      </c>
      <c r="Y25" s="166">
        <f t="shared" si="9"/>
        <v>0</v>
      </c>
    </row>
    <row r="26" spans="1:25" x14ac:dyDescent="0.2">
      <c r="A26" s="6" t="s">
        <v>14</v>
      </c>
      <c r="B26" s="5" t="s">
        <v>50</v>
      </c>
      <c r="C26" s="90"/>
      <c r="D26" s="76">
        <f>投入係数表!G26</f>
        <v>8.5132634176434303E-3</v>
      </c>
      <c r="E26" s="77">
        <f t="shared" si="0"/>
        <v>0.85132634176434308</v>
      </c>
      <c r="F26" s="76">
        <f>分析係数表!C29</f>
        <v>0.36404243439419315</v>
      </c>
      <c r="G26" s="77">
        <f t="shared" si="1"/>
        <v>0.30991891391979431</v>
      </c>
      <c r="H26" s="77">
        <v>0.35294040801476656</v>
      </c>
      <c r="I26" s="77">
        <f t="shared" si="2"/>
        <v>0.35294040801476656</v>
      </c>
      <c r="J26" s="76">
        <f>分析係数表!G29</f>
        <v>0.26159695817490497</v>
      </c>
      <c r="K26" s="78">
        <f t="shared" si="3"/>
        <v>9.2328137153672787E-2</v>
      </c>
      <c r="L26" s="79"/>
      <c r="M26" s="80"/>
      <c r="N26" s="81">
        <f>分析係数表!H29</f>
        <v>1.0060239742003528E-2</v>
      </c>
      <c r="O26" s="82">
        <f t="shared" si="4"/>
        <v>0.11845405602298084</v>
      </c>
      <c r="P26" s="76">
        <f>分析係数表!C29</f>
        <v>0.36404243439419315</v>
      </c>
      <c r="Q26" s="82">
        <f t="shared" si="5"/>
        <v>4.3122302918472084E-2</v>
      </c>
      <c r="R26" s="83">
        <v>5.7814602258036266E-2</v>
      </c>
      <c r="S26" s="84">
        <f t="shared" si="6"/>
        <v>0.41075501027280281</v>
      </c>
      <c r="T26" s="85">
        <f>分析係数表!F29</f>
        <v>0.47034220532319393</v>
      </c>
      <c r="U26" s="86">
        <f t="shared" si="7"/>
        <v>0.19319541737926124</v>
      </c>
      <c r="V26" s="87">
        <f>分析係数表!D29</f>
        <v>0.1285171102661597</v>
      </c>
      <c r="W26" s="167">
        <f t="shared" si="8"/>
        <v>0</v>
      </c>
      <c r="X26" s="76">
        <f>分析係数表!E29</f>
        <v>0.10532319391634981</v>
      </c>
      <c r="Y26" s="166">
        <f t="shared" si="9"/>
        <v>0</v>
      </c>
    </row>
    <row r="27" spans="1:25" x14ac:dyDescent="0.2">
      <c r="A27" s="6" t="s">
        <v>15</v>
      </c>
      <c r="B27" s="5" t="s">
        <v>36</v>
      </c>
      <c r="C27" s="90"/>
      <c r="D27" s="76">
        <f>投入係数表!G27</f>
        <v>4.9352251696483653E-4</v>
      </c>
      <c r="E27" s="77">
        <f t="shared" si="0"/>
        <v>4.9352251696483655E-2</v>
      </c>
      <c r="F27" s="76">
        <f>分析係数表!C30</f>
        <v>1</v>
      </c>
      <c r="G27" s="77">
        <f t="shared" si="1"/>
        <v>4.9352251696483655E-2</v>
      </c>
      <c r="H27" s="77">
        <v>0.11719648931945933</v>
      </c>
      <c r="I27" s="77">
        <f t="shared" si="2"/>
        <v>0.11719648931945933</v>
      </c>
      <c r="J27" s="76">
        <f>分析係数表!G30</f>
        <v>0.34476121737038373</v>
      </c>
      <c r="K27" s="78">
        <f t="shared" si="3"/>
        <v>4.0404804329311976E-2</v>
      </c>
      <c r="L27" s="79"/>
      <c r="M27" s="80"/>
      <c r="N27" s="81">
        <f>分析係数表!H30</f>
        <v>0</v>
      </c>
      <c r="O27" s="82">
        <f t="shared" si="4"/>
        <v>0</v>
      </c>
      <c r="P27" s="76">
        <f>分析係数表!C30</f>
        <v>1</v>
      </c>
      <c r="Q27" s="82">
        <f t="shared" si="5"/>
        <v>0</v>
      </c>
      <c r="R27" s="83">
        <v>2.4487186858075105E-2</v>
      </c>
      <c r="S27" s="84">
        <f t="shared" si="6"/>
        <v>0.14168367617753444</v>
      </c>
      <c r="T27" s="85">
        <f>分析係数表!F30</f>
        <v>0.44087573679778658</v>
      </c>
      <c r="U27" s="86">
        <f t="shared" si="7"/>
        <v>6.2464895126989495E-2</v>
      </c>
      <c r="V27" s="87">
        <f>分析係数表!D30</f>
        <v>0.13545049921809216</v>
      </c>
      <c r="W27" s="167">
        <f t="shared" si="8"/>
        <v>0</v>
      </c>
      <c r="X27" s="76">
        <f>分析係数表!E30</f>
        <v>8.8415734391916273E-2</v>
      </c>
      <c r="Y27" s="166">
        <f t="shared" si="9"/>
        <v>0</v>
      </c>
    </row>
    <row r="28" spans="1:25" x14ac:dyDescent="0.2">
      <c r="A28" s="6" t="s">
        <v>16</v>
      </c>
      <c r="B28" s="5" t="s">
        <v>192</v>
      </c>
      <c r="C28" s="90"/>
      <c r="D28" s="76">
        <f>投入係数表!G28</f>
        <v>1.3448488587291795E-2</v>
      </c>
      <c r="E28" s="77">
        <f t="shared" si="0"/>
        <v>1.3448488587291796</v>
      </c>
      <c r="F28" s="76">
        <f>分析係数表!C31</f>
        <v>4.5149153453372781E-2</v>
      </c>
      <c r="G28" s="77">
        <f t="shared" si="1"/>
        <v>6.0718787494356982E-2</v>
      </c>
      <c r="H28" s="77">
        <v>7.5034638544686644E-2</v>
      </c>
      <c r="I28" s="77">
        <f t="shared" si="2"/>
        <v>7.5034638544686644E-2</v>
      </c>
      <c r="J28" s="76">
        <f>分析係数表!G31</f>
        <v>7.1005917159763315E-2</v>
      </c>
      <c r="K28" s="78">
        <f t="shared" si="3"/>
        <v>5.3279033286168032E-3</v>
      </c>
      <c r="L28" s="79"/>
      <c r="M28" s="80"/>
      <c r="N28" s="81">
        <f>分析係数表!H31</f>
        <v>2.4521834371133602E-2</v>
      </c>
      <c r="O28" s="82">
        <f t="shared" si="4"/>
        <v>0.28873176155601582</v>
      </c>
      <c r="P28" s="76">
        <f>分析係数表!C31</f>
        <v>4.5149153453372781E-2</v>
      </c>
      <c r="Q28" s="82">
        <f t="shared" si="5"/>
        <v>1.3035994609355199E-2</v>
      </c>
      <c r="R28" s="83">
        <v>1.6824270869651835E-2</v>
      </c>
      <c r="S28" s="84">
        <f t="shared" si="6"/>
        <v>9.1858909414338483E-2</v>
      </c>
      <c r="T28" s="85">
        <f>分析係数表!F31</f>
        <v>0.34319526627218933</v>
      </c>
      <c r="U28" s="86">
        <f t="shared" si="7"/>
        <v>3.1525542875926814E-2</v>
      </c>
      <c r="V28" s="87">
        <f>分析係数表!D31</f>
        <v>1.7751479289940829E-2</v>
      </c>
      <c r="W28" s="167">
        <f t="shared" si="8"/>
        <v>0</v>
      </c>
      <c r="X28" s="76">
        <f>分析係数表!E31</f>
        <v>1.7751479289940829E-2</v>
      </c>
      <c r="Y28" s="166">
        <f t="shared" si="9"/>
        <v>0</v>
      </c>
    </row>
    <row r="29" spans="1:25" x14ac:dyDescent="0.2">
      <c r="A29" s="6" t="s">
        <v>17</v>
      </c>
      <c r="B29" s="5" t="s">
        <v>272</v>
      </c>
      <c r="C29" s="90"/>
      <c r="D29" s="76">
        <f>投入係数表!G29</f>
        <v>1.8507094386181369E-3</v>
      </c>
      <c r="E29" s="77">
        <f t="shared" si="0"/>
        <v>0.18507094386181369</v>
      </c>
      <c r="F29" s="76">
        <f>分析係数表!C32</f>
        <v>0.82390745501285345</v>
      </c>
      <c r="G29" s="77">
        <f t="shared" si="1"/>
        <v>0.15248133035401359</v>
      </c>
      <c r="H29" s="77">
        <v>0.18723179909413876</v>
      </c>
      <c r="I29" s="77">
        <f t="shared" si="2"/>
        <v>0.18723179909413876</v>
      </c>
      <c r="J29" s="76">
        <f>分析係数表!G32</f>
        <v>0.14108527131782947</v>
      </c>
      <c r="K29" s="78">
        <f t="shared" si="3"/>
        <v>2.6415649174521903E-2</v>
      </c>
      <c r="L29" s="79"/>
      <c r="M29" s="80"/>
      <c r="N29" s="81">
        <f>分析係数表!H32</f>
        <v>6.9772630468734158E-3</v>
      </c>
      <c r="O29" s="82">
        <f t="shared" si="4"/>
        <v>8.2153619499809302E-2</v>
      </c>
      <c r="P29" s="76">
        <f>分析係数表!C32</f>
        <v>0.82390745501285345</v>
      </c>
      <c r="Q29" s="82">
        <f t="shared" si="5"/>
        <v>6.7686979562182212E-2</v>
      </c>
      <c r="R29" s="83">
        <v>8.852198966028399E-2</v>
      </c>
      <c r="S29" s="84">
        <f t="shared" si="6"/>
        <v>0.27575378875442275</v>
      </c>
      <c r="T29" s="85">
        <f>分析係数表!F32</f>
        <v>0.48372093023255813</v>
      </c>
      <c r="U29" s="86">
        <f t="shared" si="7"/>
        <v>0.13338787921144171</v>
      </c>
      <c r="V29" s="87">
        <f>分析係数表!D32</f>
        <v>4.6511627906976744E-3</v>
      </c>
      <c r="W29" s="167">
        <f t="shared" si="8"/>
        <v>0</v>
      </c>
      <c r="X29" s="76">
        <f>分析係数表!E32</f>
        <v>6.2015503875968991E-3</v>
      </c>
      <c r="Y29" s="166">
        <f t="shared" si="9"/>
        <v>0</v>
      </c>
    </row>
    <row r="30" spans="1:25" x14ac:dyDescent="0.2">
      <c r="A30" s="6" t="s">
        <v>18</v>
      </c>
      <c r="B30" s="5" t="s">
        <v>273</v>
      </c>
      <c r="C30" s="90"/>
      <c r="D30" s="76">
        <f>投入係数表!G30</f>
        <v>8.6366440468846394E-4</v>
      </c>
      <c r="E30" s="77">
        <f t="shared" si="0"/>
        <v>8.6366440468846395E-2</v>
      </c>
      <c r="F30" s="76">
        <f>分析係数表!C33</f>
        <v>1</v>
      </c>
      <c r="G30" s="77">
        <f t="shared" si="1"/>
        <v>8.6366440468846395E-2</v>
      </c>
      <c r="H30" s="77">
        <v>0.11664137850828417</v>
      </c>
      <c r="I30" s="77">
        <f t="shared" si="2"/>
        <v>0.11664137850828417</v>
      </c>
      <c r="J30" s="76">
        <f>分析係数表!G33</f>
        <v>0.50819672131147542</v>
      </c>
      <c r="K30" s="78">
        <f t="shared" si="3"/>
        <v>5.9276766127160811E-2</v>
      </c>
      <c r="L30" s="79"/>
      <c r="M30" s="80"/>
      <c r="N30" s="81">
        <f>分析係数表!H33</f>
        <v>1.0141370707664847E-3</v>
      </c>
      <c r="O30" s="82">
        <f t="shared" si="4"/>
        <v>1.1940933066832747E-2</v>
      </c>
      <c r="P30" s="76">
        <f>分析係数表!C33</f>
        <v>1</v>
      </c>
      <c r="Q30" s="82">
        <f t="shared" si="5"/>
        <v>1.1940933066832747E-2</v>
      </c>
      <c r="R30" s="83">
        <v>4.1950761523051494E-2</v>
      </c>
      <c r="S30" s="84">
        <f t="shared" si="6"/>
        <v>0.15859214003133565</v>
      </c>
      <c r="T30" s="85">
        <f>分析係数表!F33</f>
        <v>0.64606977721731818</v>
      </c>
      <c r="U30" s="86">
        <f t="shared" si="7"/>
        <v>0.10246158857846276</v>
      </c>
      <c r="V30" s="87">
        <f>分析係数表!D33</f>
        <v>1.8495166036149643E-2</v>
      </c>
      <c r="W30" s="167">
        <f t="shared" si="8"/>
        <v>0</v>
      </c>
      <c r="X30" s="76">
        <f>分析係数表!E33</f>
        <v>1.7234131988230348E-2</v>
      </c>
      <c r="Y30" s="166">
        <f t="shared" si="9"/>
        <v>0</v>
      </c>
    </row>
    <row r="31" spans="1:25" x14ac:dyDescent="0.2">
      <c r="A31" s="6" t="s">
        <v>19</v>
      </c>
      <c r="B31" s="5" t="s">
        <v>274</v>
      </c>
      <c r="C31" s="90"/>
      <c r="D31" s="76">
        <f>投入係数表!G31</f>
        <v>7.2794571252313381E-2</v>
      </c>
      <c r="E31" s="77">
        <f t="shared" si="0"/>
        <v>7.279457125231338</v>
      </c>
      <c r="F31" s="76">
        <f>分析係数表!C34</f>
        <v>0.25927379784102056</v>
      </c>
      <c r="G31" s="77">
        <f t="shared" si="1"/>
        <v>1.8873724950796067</v>
      </c>
      <c r="H31" s="77">
        <v>2.2363376159384285</v>
      </c>
      <c r="I31" s="77">
        <f t="shared" si="2"/>
        <v>2.2363376159384285</v>
      </c>
      <c r="J31" s="76">
        <f>分析係数表!G34</f>
        <v>0.42506142506142508</v>
      </c>
      <c r="K31" s="78">
        <f t="shared" si="3"/>
        <v>0.9505808539492584</v>
      </c>
      <c r="L31" s="79"/>
      <c r="M31" s="80"/>
      <c r="N31" s="81">
        <f>分析係数表!H34</f>
        <v>0.17165284059793523</v>
      </c>
      <c r="O31" s="82">
        <f t="shared" si="4"/>
        <v>2.0211223308921107</v>
      </c>
      <c r="P31" s="76">
        <f>分析係数表!C34</f>
        <v>0.25927379784102056</v>
      </c>
      <c r="Q31" s="82">
        <f t="shared" si="5"/>
        <v>0.52402406263169332</v>
      </c>
      <c r="R31" s="83">
        <v>0.56671161735175157</v>
      </c>
      <c r="S31" s="84">
        <f t="shared" si="6"/>
        <v>2.8030492332901802</v>
      </c>
      <c r="T31" s="85">
        <f>分析係数表!F34</f>
        <v>0.69978501228501233</v>
      </c>
      <c r="U31" s="86">
        <f t="shared" si="7"/>
        <v>1.9615318421534631</v>
      </c>
      <c r="V31" s="87">
        <f>分析係数表!D34</f>
        <v>0.29069410319410321</v>
      </c>
      <c r="W31" s="167">
        <f t="shared" si="8"/>
        <v>1</v>
      </c>
      <c r="X31" s="76">
        <f>分析係数表!E34</f>
        <v>0.18903562653562653</v>
      </c>
      <c r="Y31" s="166">
        <f t="shared" si="9"/>
        <v>1</v>
      </c>
    </row>
    <row r="32" spans="1:25" x14ac:dyDescent="0.2">
      <c r="A32" s="6" t="s">
        <v>20</v>
      </c>
      <c r="B32" s="5" t="s">
        <v>37</v>
      </c>
      <c r="C32" s="90"/>
      <c r="D32" s="76">
        <f>投入係数表!G32</f>
        <v>5.9222702035780384E-3</v>
      </c>
      <c r="E32" s="77">
        <f t="shared" si="0"/>
        <v>0.59222702035780384</v>
      </c>
      <c r="F32" s="76">
        <f>分析係数表!C35</f>
        <v>0.58271802035521847</v>
      </c>
      <c r="G32" s="77">
        <f t="shared" si="1"/>
        <v>0.34510135690376914</v>
      </c>
      <c r="H32" s="77">
        <v>0.4782268116106943</v>
      </c>
      <c r="I32" s="77">
        <f t="shared" si="2"/>
        <v>0.4782268116106943</v>
      </c>
      <c r="J32" s="76">
        <f>分析係数表!G35</f>
        <v>0.3146067415730337</v>
      </c>
      <c r="K32" s="78">
        <f t="shared" si="3"/>
        <v>0.15045337893370159</v>
      </c>
      <c r="L32" s="79"/>
      <c r="M32" s="80"/>
      <c r="N32" s="81">
        <f>分析係数表!H35</f>
        <v>6.4762793339147723E-2</v>
      </c>
      <c r="O32" s="82">
        <f t="shared" si="4"/>
        <v>0.76254798564793924</v>
      </c>
      <c r="P32" s="76">
        <f>分析係数表!C35</f>
        <v>0.58271802035521847</v>
      </c>
      <c r="Q32" s="82">
        <f t="shared" si="5"/>
        <v>0.44435045262262668</v>
      </c>
      <c r="R32" s="83">
        <v>0.531586705567478</v>
      </c>
      <c r="S32" s="84">
        <f t="shared" si="6"/>
        <v>1.0098135171781724</v>
      </c>
      <c r="T32" s="85">
        <f>分析係数表!F35</f>
        <v>0.64558587479935792</v>
      </c>
      <c r="U32" s="86">
        <f t="shared" si="7"/>
        <v>0.65192134287168679</v>
      </c>
      <c r="V32" s="87">
        <f>分析係数表!D35</f>
        <v>5.2969502407704656E-2</v>
      </c>
      <c r="W32" s="167">
        <f t="shared" si="8"/>
        <v>0</v>
      </c>
      <c r="X32" s="76">
        <f>分析係数表!E35</f>
        <v>4.8475120385232745E-2</v>
      </c>
      <c r="Y32" s="166">
        <f t="shared" si="9"/>
        <v>0</v>
      </c>
    </row>
    <row r="33" spans="1:25" x14ac:dyDescent="0.2">
      <c r="A33" s="6" t="s">
        <v>21</v>
      </c>
      <c r="B33" s="5" t="s">
        <v>38</v>
      </c>
      <c r="C33" s="90"/>
      <c r="D33" s="76">
        <f>投入係数表!G33</f>
        <v>1.1104256631708821E-3</v>
      </c>
      <c r="E33" s="77">
        <f t="shared" si="0"/>
        <v>0.11104256631708821</v>
      </c>
      <c r="F33" s="76">
        <f>分析係数表!C36</f>
        <v>0.66070007955449483</v>
      </c>
      <c r="G33" s="77">
        <f t="shared" si="1"/>
        <v>7.3365832399635456E-2</v>
      </c>
      <c r="H33" s="77">
        <v>0.17055177471025326</v>
      </c>
      <c r="I33" s="77">
        <f t="shared" si="2"/>
        <v>0.17055177471025326</v>
      </c>
      <c r="J33" s="76">
        <f>分析係数表!G36</f>
        <v>1.3413413413413414E-2</v>
      </c>
      <c r="K33" s="78">
        <f t="shared" si="3"/>
        <v>2.2876814625799736E-3</v>
      </c>
      <c r="L33" s="79"/>
      <c r="M33" s="80"/>
      <c r="N33" s="81">
        <f>分析係数表!H36</f>
        <v>0.12962700038537209</v>
      </c>
      <c r="O33" s="82">
        <f t="shared" si="4"/>
        <v>1.5262900646025617</v>
      </c>
      <c r="P33" s="76">
        <f>分析係数表!C36</f>
        <v>0.66070007955449483</v>
      </c>
      <c r="Q33" s="82">
        <f t="shared" si="5"/>
        <v>1.0084199671061476</v>
      </c>
      <c r="R33" s="83">
        <v>1.0541895635835679</v>
      </c>
      <c r="S33" s="84">
        <f t="shared" si="6"/>
        <v>1.224741338293821</v>
      </c>
      <c r="T33" s="85">
        <f>分析係数表!F36</f>
        <v>0.89049049049049045</v>
      </c>
      <c r="U33" s="86">
        <f t="shared" si="7"/>
        <v>1.0906205150612445</v>
      </c>
      <c r="V33" s="87">
        <f>分析係数表!D36</f>
        <v>8.8088088088088094E-3</v>
      </c>
      <c r="W33" s="167">
        <f t="shared" si="8"/>
        <v>0</v>
      </c>
      <c r="X33" s="76">
        <f>分析係数表!E36</f>
        <v>2.002002002002002E-3</v>
      </c>
      <c r="Y33" s="166">
        <f t="shared" si="9"/>
        <v>0</v>
      </c>
    </row>
    <row r="34" spans="1:25" x14ac:dyDescent="0.2">
      <c r="A34" s="6" t="s">
        <v>22</v>
      </c>
      <c r="B34" s="5" t="s">
        <v>377</v>
      </c>
      <c r="C34" s="90"/>
      <c r="D34" s="76">
        <f>投入係数表!G34</f>
        <v>2.5046267735965452E-2</v>
      </c>
      <c r="E34" s="77">
        <f t="shared" si="0"/>
        <v>2.5046267735965451</v>
      </c>
      <c r="F34" s="76">
        <f>分析係数表!C37</f>
        <v>0.61776513884242223</v>
      </c>
      <c r="G34" s="77">
        <f t="shared" si="1"/>
        <v>1.5472711065393177</v>
      </c>
      <c r="H34" s="77">
        <v>2.0037364404239919</v>
      </c>
      <c r="I34" s="77">
        <f t="shared" si="2"/>
        <v>2.0037364404239919</v>
      </c>
      <c r="J34" s="76">
        <f>分析係数表!G37</f>
        <v>0.47462053207116045</v>
      </c>
      <c r="K34" s="78">
        <f t="shared" si="3"/>
        <v>0.95101445548440811</v>
      </c>
      <c r="L34" s="79"/>
      <c r="M34" s="80"/>
      <c r="N34" s="81">
        <f>分析係数表!H37</f>
        <v>5.0585157089832258E-2</v>
      </c>
      <c r="O34" s="82">
        <f t="shared" si="4"/>
        <v>0.59561374137361733</v>
      </c>
      <c r="P34" s="76">
        <f>分析係数表!C37</f>
        <v>0.61776513884242223</v>
      </c>
      <c r="Q34" s="82">
        <f t="shared" si="5"/>
        <v>0.36794940563612727</v>
      </c>
      <c r="R34" s="83">
        <v>0.44666157606346318</v>
      </c>
      <c r="S34" s="84">
        <f t="shared" si="6"/>
        <v>2.4503980164874553</v>
      </c>
      <c r="T34" s="85">
        <f>分析係数表!F37</f>
        <v>0.71813285457809695</v>
      </c>
      <c r="U34" s="86">
        <f t="shared" si="7"/>
        <v>1.7597113224326428</v>
      </c>
      <c r="V34" s="87">
        <f>分析係数表!D37</f>
        <v>9.4662967194385508E-2</v>
      </c>
      <c r="W34" s="167">
        <f t="shared" si="8"/>
        <v>0</v>
      </c>
      <c r="X34" s="76">
        <f>分析係数表!E37</f>
        <v>8.6339154561775752E-2</v>
      </c>
      <c r="Y34" s="166">
        <f t="shared" si="9"/>
        <v>0</v>
      </c>
    </row>
    <row r="35" spans="1:25" x14ac:dyDescent="0.2">
      <c r="A35" s="6" t="s">
        <v>23</v>
      </c>
      <c r="B35" s="5" t="s">
        <v>193</v>
      </c>
      <c r="C35" s="90"/>
      <c r="D35" s="76">
        <f>投入係数表!G35</f>
        <v>3.4546576187538557E-3</v>
      </c>
      <c r="E35" s="77">
        <f t="shared" si="0"/>
        <v>0.34546576187538558</v>
      </c>
      <c r="F35" s="76">
        <f>分析係数表!C38</f>
        <v>2.0566981656475858E-2</v>
      </c>
      <c r="G35" s="77">
        <f t="shared" si="1"/>
        <v>7.1051879874315122E-3</v>
      </c>
      <c r="H35" s="77">
        <v>1.3111710566635942E-2</v>
      </c>
      <c r="I35" s="77">
        <f t="shared" si="2"/>
        <v>1.3111710566635942E-2</v>
      </c>
      <c r="J35" s="76">
        <f>分析係数表!G38</f>
        <v>0.31874999999999998</v>
      </c>
      <c r="K35" s="78">
        <f t="shared" si="3"/>
        <v>4.1793577431152064E-3</v>
      </c>
      <c r="L35" s="79"/>
      <c r="M35" s="80"/>
      <c r="N35" s="81">
        <f>分析係数表!H38</f>
        <v>4.4398920958156701E-2</v>
      </c>
      <c r="O35" s="82">
        <f t="shared" si="4"/>
        <v>0.52277404966593766</v>
      </c>
      <c r="P35" s="76">
        <f>分析係数表!C38</f>
        <v>2.0566981656475858E-2</v>
      </c>
      <c r="Q35" s="82">
        <f t="shared" si="5"/>
        <v>1.0751884289960939E-2</v>
      </c>
      <c r="R35" s="83">
        <v>1.3273825406926794E-2</v>
      </c>
      <c r="S35" s="84">
        <f t="shared" si="6"/>
        <v>2.6385535973562736E-2</v>
      </c>
      <c r="T35" s="85">
        <f>分析係数表!F38</f>
        <v>0.52500000000000002</v>
      </c>
      <c r="U35" s="86">
        <f t="shared" si="7"/>
        <v>1.3852406386120437E-2</v>
      </c>
      <c r="V35" s="87">
        <f>分析係数表!D38</f>
        <v>0.28125</v>
      </c>
      <c r="W35" s="167">
        <f t="shared" si="8"/>
        <v>0</v>
      </c>
      <c r="X35" s="76">
        <f>分析係数表!E38</f>
        <v>0.31874999999999998</v>
      </c>
      <c r="Y35" s="166">
        <f t="shared" si="9"/>
        <v>0</v>
      </c>
    </row>
    <row r="36" spans="1:25" x14ac:dyDescent="0.2">
      <c r="A36" s="6" t="s">
        <v>24</v>
      </c>
      <c r="B36" s="5" t="s">
        <v>39</v>
      </c>
      <c r="C36" s="90"/>
      <c r="D36" s="76">
        <f>投入係数表!G36</f>
        <v>0</v>
      </c>
      <c r="E36" s="77">
        <f t="shared" si="0"/>
        <v>0</v>
      </c>
      <c r="F36" s="76">
        <f>分析係数表!C39</f>
        <v>1</v>
      </c>
      <c r="G36" s="77">
        <f t="shared" si="1"/>
        <v>0</v>
      </c>
      <c r="H36" s="77">
        <v>3.5064835547309894E-2</v>
      </c>
      <c r="I36" s="77">
        <f t="shared" si="2"/>
        <v>3.5064835547309894E-2</v>
      </c>
      <c r="J36" s="76">
        <f>分析係数表!G39</f>
        <v>0.35457429931253304</v>
      </c>
      <c r="K36" s="78">
        <f t="shared" si="3"/>
        <v>1.2433089494696606E-2</v>
      </c>
      <c r="L36" s="79"/>
      <c r="M36" s="80"/>
      <c r="N36" s="81">
        <f>分析係数表!H39</f>
        <v>4.0565482830659388E-3</v>
      </c>
      <c r="O36" s="82">
        <f t="shared" si="4"/>
        <v>4.7763732267330987E-2</v>
      </c>
      <c r="P36" s="76">
        <f>分析係数表!C39</f>
        <v>1</v>
      </c>
      <c r="Q36" s="82">
        <f t="shared" si="5"/>
        <v>4.7763732267330987E-2</v>
      </c>
      <c r="R36" s="83">
        <v>6.0687688765707438E-2</v>
      </c>
      <c r="S36" s="84">
        <f t="shared" si="6"/>
        <v>9.575252431301734E-2</v>
      </c>
      <c r="T36" s="85">
        <f>分析係数表!F39</f>
        <v>0.70531464833421476</v>
      </c>
      <c r="U36" s="86">
        <f t="shared" si="7"/>
        <v>6.7535658012949168E-2</v>
      </c>
      <c r="V36" s="87">
        <f>分析係数表!D39</f>
        <v>5.4071919619249072E-2</v>
      </c>
      <c r="W36" s="167">
        <f t="shared" si="8"/>
        <v>0</v>
      </c>
      <c r="X36" s="76">
        <f>分析係数表!E39</f>
        <v>6.8482284505552618E-2</v>
      </c>
      <c r="Y36" s="166">
        <f t="shared" si="9"/>
        <v>0</v>
      </c>
    </row>
    <row r="37" spans="1:25" x14ac:dyDescent="0.2">
      <c r="A37" s="6" t="s">
        <v>25</v>
      </c>
      <c r="B37" s="5" t="s">
        <v>40</v>
      </c>
      <c r="C37" s="90"/>
      <c r="D37" s="76">
        <f>投入係数表!G37</f>
        <v>0</v>
      </c>
      <c r="E37" s="77">
        <f t="shared" si="0"/>
        <v>0</v>
      </c>
      <c r="F37" s="76">
        <f>分析係数表!C40</f>
        <v>0.98077433041633522</v>
      </c>
      <c r="G37" s="77">
        <f t="shared" si="1"/>
        <v>0</v>
      </c>
      <c r="H37" s="77">
        <v>3.1353898094149692E-3</v>
      </c>
      <c r="I37" s="77">
        <f t="shared" si="2"/>
        <v>3.1353898094149692E-3</v>
      </c>
      <c r="J37" s="76">
        <f>分析係数表!G40</f>
        <v>0.51043551695017497</v>
      </c>
      <c r="K37" s="78">
        <f t="shared" si="3"/>
        <v>1.6004143182090404E-3</v>
      </c>
      <c r="L37" s="79"/>
      <c r="M37" s="80"/>
      <c r="N37" s="81">
        <f>分析係数表!H40</f>
        <v>2.8781210068352839E-2</v>
      </c>
      <c r="O37" s="82">
        <f t="shared" si="4"/>
        <v>0.33888368043671335</v>
      </c>
      <c r="P37" s="76">
        <f>分析係数表!C40</f>
        <v>0.98077433041633522</v>
      </c>
      <c r="Q37" s="82">
        <f t="shared" si="5"/>
        <v>0.33236841476934087</v>
      </c>
      <c r="R37" s="83">
        <v>0.33333763183156306</v>
      </c>
      <c r="S37" s="84">
        <f t="shared" si="6"/>
        <v>0.33647302164097803</v>
      </c>
      <c r="T37" s="85">
        <f>分析係数表!F40</f>
        <v>0.70708167450838466</v>
      </c>
      <c r="U37" s="86">
        <f t="shared" si="7"/>
        <v>0.23791390756879871</v>
      </c>
      <c r="V37" s="87">
        <f>分析係数表!D40</f>
        <v>7.3350223187356733E-2</v>
      </c>
      <c r="W37" s="167">
        <f t="shared" si="8"/>
        <v>0</v>
      </c>
      <c r="X37" s="76">
        <f>分析係数表!E40</f>
        <v>4.4637471347569069E-2</v>
      </c>
      <c r="Y37" s="166">
        <f t="shared" si="9"/>
        <v>0</v>
      </c>
    </row>
    <row r="38" spans="1:25" x14ac:dyDescent="0.2">
      <c r="A38" s="6" t="s">
        <v>26</v>
      </c>
      <c r="B38" s="5" t="s">
        <v>276</v>
      </c>
      <c r="C38" s="90"/>
      <c r="D38" s="76">
        <f>投入係数表!G38</f>
        <v>0</v>
      </c>
      <c r="E38" s="77">
        <f t="shared" si="0"/>
        <v>0</v>
      </c>
      <c r="F38" s="76">
        <f>分析係数表!C41</f>
        <v>0.86627474829380358</v>
      </c>
      <c r="G38" s="77">
        <f t="shared" si="1"/>
        <v>0</v>
      </c>
      <c r="H38" s="77">
        <v>6.0732959329396112E-3</v>
      </c>
      <c r="I38" s="77">
        <f t="shared" si="2"/>
        <v>6.0732959329396112E-3</v>
      </c>
      <c r="J38" s="76">
        <f>分析係数表!G41</f>
        <v>0.44732977818996833</v>
      </c>
      <c r="K38" s="78">
        <f t="shared" si="3"/>
        <v>2.7167661225639132E-3</v>
      </c>
      <c r="L38" s="79"/>
      <c r="M38" s="80"/>
      <c r="N38" s="81">
        <f>分析係数表!H41</f>
        <v>6.251140904204612E-2</v>
      </c>
      <c r="O38" s="82">
        <f t="shared" si="4"/>
        <v>0.73603911423957047</v>
      </c>
      <c r="P38" s="76">
        <f>分析係数表!C41</f>
        <v>0.86627474829380358</v>
      </c>
      <c r="Q38" s="82">
        <f t="shared" si="5"/>
        <v>0.63761209842227806</v>
      </c>
      <c r="R38" s="83">
        <v>0.64963279839785903</v>
      </c>
      <c r="S38" s="84">
        <f t="shared" si="6"/>
        <v>0.65570609433079863</v>
      </c>
      <c r="T38" s="85">
        <f>分析係数表!F41</f>
        <v>0.55174279310611329</v>
      </c>
      <c r="U38" s="86">
        <f t="shared" si="7"/>
        <v>0.36178111194277546</v>
      </c>
      <c r="V38" s="87">
        <f>分析係数表!D41</f>
        <v>0.15209830744261535</v>
      </c>
      <c r="W38" s="167">
        <f t="shared" si="8"/>
        <v>0</v>
      </c>
      <c r="X38" s="76">
        <f>分析係数表!E41</f>
        <v>0.14676559239508463</v>
      </c>
      <c r="Y38" s="166">
        <f t="shared" si="9"/>
        <v>0</v>
      </c>
    </row>
    <row r="39" spans="1:25" x14ac:dyDescent="0.2">
      <c r="A39" s="6" t="s">
        <v>51</v>
      </c>
      <c r="B39" s="5" t="s">
        <v>367</v>
      </c>
      <c r="C39" s="90"/>
      <c r="D39" s="76">
        <f>投入係数表!G39</f>
        <v>7.402837754472548E-4</v>
      </c>
      <c r="E39" s="77">
        <f>$C$9*D39</f>
        <v>7.4028377544725479E-2</v>
      </c>
      <c r="F39" s="76">
        <f>分析係数表!C42</f>
        <v>0.22259887005649714</v>
      </c>
      <c r="G39" s="77">
        <f>E39*F39</f>
        <v>1.6478633193571658E-2</v>
      </c>
      <c r="H39" s="77">
        <v>1.9719385876300784E-2</v>
      </c>
      <c r="I39" s="77">
        <f>C39+H39</f>
        <v>1.9719385876300784E-2</v>
      </c>
      <c r="J39" s="76">
        <f>分析係数表!G42</f>
        <v>0.47474747474747475</v>
      </c>
      <c r="K39" s="78">
        <f>I39*J39</f>
        <v>9.3617286483448168E-3</v>
      </c>
      <c r="L39" s="79"/>
      <c r="M39" s="80"/>
      <c r="N39" s="81">
        <f>分析係数表!H42</f>
        <v>1.5212056061497272E-2</v>
      </c>
      <c r="O39" s="82">
        <f t="shared" si="4"/>
        <v>0.1791139960024912</v>
      </c>
      <c r="P39" s="76">
        <f>分析係数表!C42</f>
        <v>0.22259887005649714</v>
      </c>
      <c r="Q39" s="82">
        <f>O39*P39</f>
        <v>3.9870573121458489E-2</v>
      </c>
      <c r="R39" s="83">
        <v>4.1415654306783775E-2</v>
      </c>
      <c r="S39" s="84">
        <f>I39+R39</f>
        <v>6.1135040183084563E-2</v>
      </c>
      <c r="T39" s="85">
        <f>分析係数表!F42</f>
        <v>0.5505050505050505</v>
      </c>
      <c r="U39" s="86">
        <f t="shared" si="7"/>
        <v>3.3655148383617259E-2</v>
      </c>
      <c r="V39" s="87">
        <f>分析係数表!D42</f>
        <v>1.2373737373737375</v>
      </c>
      <c r="W39" s="167">
        <f t="shared" si="8"/>
        <v>0</v>
      </c>
      <c r="X39" s="76">
        <f>分析係数表!E42</f>
        <v>0.93434343434343436</v>
      </c>
      <c r="Y39" s="166">
        <f t="shared" si="9"/>
        <v>0</v>
      </c>
    </row>
    <row r="40" spans="1:25" x14ac:dyDescent="0.2">
      <c r="A40" s="6" t="s">
        <v>194</v>
      </c>
      <c r="B40" s="5" t="s">
        <v>41</v>
      </c>
      <c r="C40" s="90"/>
      <c r="D40" s="76">
        <f>投入係数表!G40</f>
        <v>2.7390499691548428E-2</v>
      </c>
      <c r="E40" s="77">
        <f>$C$9*D40</f>
        <v>2.7390499691548427</v>
      </c>
      <c r="F40" s="76">
        <f>分析係数表!C43</f>
        <v>0.64995386035066138</v>
      </c>
      <c r="G40" s="77">
        <f>E40*F40</f>
        <v>1.78025610114555</v>
      </c>
      <c r="H40" s="77">
        <v>2.5445904858141288</v>
      </c>
      <c r="I40" s="77">
        <f>C40+H40</f>
        <v>2.5445904858141288</v>
      </c>
      <c r="J40" s="76">
        <f>分析係数表!G43</f>
        <v>0.42414674485039844</v>
      </c>
      <c r="K40" s="78">
        <f>I40*J40</f>
        <v>1.0792797715353568</v>
      </c>
      <c r="L40" s="79"/>
      <c r="M40" s="80"/>
      <c r="N40" s="81">
        <f>分析係数表!H43</f>
        <v>4.0565482830659395E-2</v>
      </c>
      <c r="O40" s="82">
        <f t="shared" si="4"/>
        <v>0.47763732267330994</v>
      </c>
      <c r="P40" s="76">
        <f>分析係数表!C43</f>
        <v>0.64995386035066138</v>
      </c>
      <c r="Q40" s="82">
        <f>O40*P40</f>
        <v>0.31044222171907226</v>
      </c>
      <c r="R40" s="83">
        <v>0.53427834216117864</v>
      </c>
      <c r="S40" s="84">
        <f>I40+R40</f>
        <v>3.0788688279753074</v>
      </c>
      <c r="T40" s="85">
        <f>分析係数表!F43</f>
        <v>0.67869493309276796</v>
      </c>
      <c r="U40" s="86">
        <f t="shared" si="7"/>
        <v>2.08961267320411</v>
      </c>
      <c r="V40" s="87">
        <f>分析係数表!D43</f>
        <v>0.11832807096677192</v>
      </c>
      <c r="W40" s="167">
        <f t="shared" si="8"/>
        <v>0</v>
      </c>
      <c r="X40" s="76">
        <f>分析係数表!E43</f>
        <v>8.3446098331078036E-2</v>
      </c>
      <c r="Y40" s="166">
        <f t="shared" si="9"/>
        <v>0</v>
      </c>
    </row>
    <row r="41" spans="1:25" x14ac:dyDescent="0.2">
      <c r="A41" s="6" t="s">
        <v>340</v>
      </c>
      <c r="B41" s="5" t="s">
        <v>42</v>
      </c>
      <c r="C41" s="90"/>
      <c r="D41" s="76">
        <f>投入係数表!G41</f>
        <v>1.2338062924120913E-4</v>
      </c>
      <c r="E41" s="77">
        <f>$C$9*D41</f>
        <v>1.2338062924120914E-2</v>
      </c>
      <c r="F41" s="76">
        <f>分析係数表!C44</f>
        <v>0.42233270626175756</v>
      </c>
      <c r="G41" s="77">
        <f>E41*F41</f>
        <v>5.2107675047718396E-3</v>
      </c>
      <c r="H41" s="77">
        <v>8.0717374535205742E-3</v>
      </c>
      <c r="I41" s="77">
        <f>C41+H41</f>
        <v>8.0717374535205742E-3</v>
      </c>
      <c r="J41" s="76">
        <f>分析係数表!G44</f>
        <v>0.26381484852424913</v>
      </c>
      <c r="K41" s="78">
        <f>I41*J41</f>
        <v>2.1294441936280388E-3</v>
      </c>
      <c r="L41" s="79"/>
      <c r="M41" s="80"/>
      <c r="N41" s="81">
        <f>分析係数表!H44</f>
        <v>0.11630123927550047</v>
      </c>
      <c r="O41" s="82">
        <f t="shared" si="4"/>
        <v>1.3693862041043794</v>
      </c>
      <c r="P41" s="76">
        <f>分析係数表!C44</f>
        <v>0.42233270626175756</v>
      </c>
      <c r="Q41" s="82">
        <f>O41*P41</f>
        <v>0.57833658149691802</v>
      </c>
      <c r="R41" s="83">
        <v>0.58849986194224391</v>
      </c>
      <c r="S41" s="84">
        <f>I41+R41</f>
        <v>0.59657159939576443</v>
      </c>
      <c r="T41" s="85">
        <f>分析係数表!F44</f>
        <v>0.47978156286568718</v>
      </c>
      <c r="U41" s="86">
        <f t="shared" si="7"/>
        <v>0.28622405431938253</v>
      </c>
      <c r="V41" s="87">
        <f>分析係数表!D44</f>
        <v>0.17839032635548044</v>
      </c>
      <c r="W41" s="167">
        <f t="shared" si="8"/>
        <v>0</v>
      </c>
      <c r="X41" s="76">
        <f>分析係数表!E44</f>
        <v>0.10141724093095826</v>
      </c>
      <c r="Y41" s="166">
        <f t="shared" si="9"/>
        <v>0</v>
      </c>
    </row>
    <row r="42" spans="1:25" x14ac:dyDescent="0.2">
      <c r="A42" s="6" t="s">
        <v>341</v>
      </c>
      <c r="B42" s="5" t="s">
        <v>278</v>
      </c>
      <c r="C42" s="90"/>
      <c r="D42" s="76">
        <f>投入係数表!G42</f>
        <v>3.701418877236274E-4</v>
      </c>
      <c r="E42" s="77">
        <f>$C$9*D42</f>
        <v>3.701418877236274E-2</v>
      </c>
      <c r="F42" s="76">
        <f>分析係数表!C45</f>
        <v>1</v>
      </c>
      <c r="G42" s="77">
        <f>E42*F42</f>
        <v>3.701418877236274E-2</v>
      </c>
      <c r="H42" s="77">
        <v>5.1784641871042196E-2</v>
      </c>
      <c r="I42" s="77">
        <f>C42+H42</f>
        <v>5.1784641871042196E-2</v>
      </c>
      <c r="J42" s="76">
        <f>分析係数表!G45</f>
        <v>0</v>
      </c>
      <c r="K42" s="78">
        <f>I42*J42</f>
        <v>0</v>
      </c>
      <c r="L42" s="79"/>
      <c r="M42" s="80"/>
      <c r="N42" s="81">
        <f>分析係数表!H45</f>
        <v>0</v>
      </c>
      <c r="O42" s="82">
        <f t="shared" si="4"/>
        <v>0</v>
      </c>
      <c r="P42" s="76">
        <f>分析係数表!C45</f>
        <v>1</v>
      </c>
      <c r="Q42" s="82">
        <f>O42*P42</f>
        <v>0</v>
      </c>
      <c r="R42" s="83">
        <v>4.3512615659718748E-3</v>
      </c>
      <c r="S42" s="84">
        <f>I42+R42</f>
        <v>5.6135903437014072E-2</v>
      </c>
      <c r="T42" s="85">
        <f>分析係数表!F45</f>
        <v>0</v>
      </c>
      <c r="U42" s="86">
        <f t="shared" si="7"/>
        <v>0</v>
      </c>
      <c r="V42" s="87">
        <f>分析係数表!D45</f>
        <v>0</v>
      </c>
      <c r="W42" s="167">
        <f t="shared" si="8"/>
        <v>0</v>
      </c>
      <c r="X42" s="76">
        <f>分析係数表!E45</f>
        <v>0</v>
      </c>
      <c r="Y42" s="166">
        <f t="shared" si="9"/>
        <v>0</v>
      </c>
    </row>
    <row r="43" spans="1:25" x14ac:dyDescent="0.2">
      <c r="A43" s="6" t="s">
        <v>342</v>
      </c>
      <c r="B43" s="5" t="s">
        <v>279</v>
      </c>
      <c r="C43" s="90"/>
      <c r="D43" s="76">
        <f>投入係数表!G43</f>
        <v>7.0326958667489203E-3</v>
      </c>
      <c r="E43" s="77">
        <f>$C$9*D43</f>
        <v>0.70326958667489203</v>
      </c>
      <c r="F43" s="76">
        <f>分析係数表!C46</f>
        <v>0.21794871794871795</v>
      </c>
      <c r="G43" s="77">
        <f>E43*F43</f>
        <v>0.1532767047881175</v>
      </c>
      <c r="H43" s="77">
        <v>0.18540027990531671</v>
      </c>
      <c r="I43" s="77">
        <f>C43+H43</f>
        <v>0.18540027990531671</v>
      </c>
      <c r="J43" s="76">
        <f>分析係数表!G46</f>
        <v>8.6956521739130436E-3</v>
      </c>
      <c r="K43" s="78">
        <f>I43*J43</f>
        <v>1.6121763470027541E-3</v>
      </c>
      <c r="L43" s="79"/>
      <c r="M43" s="80"/>
      <c r="N43" s="81">
        <f>分析係数表!H46</f>
        <v>2.3669959231689755E-2</v>
      </c>
      <c r="O43" s="82">
        <f t="shared" si="4"/>
        <v>0.2787013777798763</v>
      </c>
      <c r="P43" s="76">
        <f>分析係数表!C46</f>
        <v>0.21794871794871795</v>
      </c>
      <c r="Q43" s="82">
        <f>O43*P43</f>
        <v>6.0742607977665349E-2</v>
      </c>
      <c r="R43" s="83">
        <v>6.8333563094864019E-2</v>
      </c>
      <c r="S43" s="84">
        <f>I43+R43</f>
        <v>0.25373384300018076</v>
      </c>
      <c r="T43" s="85">
        <f>分析係数表!F46</f>
        <v>0.31521739130434784</v>
      </c>
      <c r="U43" s="86">
        <f t="shared" si="7"/>
        <v>7.9981320076143933E-2</v>
      </c>
      <c r="V43" s="87">
        <f>分析係数表!D46</f>
        <v>4.3478260869565218E-3</v>
      </c>
      <c r="W43" s="167">
        <f t="shared" si="8"/>
        <v>0</v>
      </c>
      <c r="X43" s="76">
        <f>分析係数表!E46</f>
        <v>8.6956521739130436E-3</v>
      </c>
      <c r="Y43" s="166">
        <f t="shared" si="9"/>
        <v>0</v>
      </c>
    </row>
    <row r="44" spans="1:25" x14ac:dyDescent="0.2">
      <c r="A44" s="192">
        <v>40</v>
      </c>
      <c r="B44" s="14" t="s">
        <v>150</v>
      </c>
      <c r="C44" s="197">
        <f>SUM(C5:C43)</f>
        <v>100</v>
      </c>
      <c r="D44" s="92">
        <f>投入係数表!G44</f>
        <v>0.62220851326341764</v>
      </c>
      <c r="E44" s="91">
        <f>SUM(E5:E43)</f>
        <v>62.220851326341766</v>
      </c>
      <c r="F44" s="92">
        <f>分析係数表!C47</f>
        <v>0.47569546306807309</v>
      </c>
      <c r="G44" s="91">
        <f>SUM(G5:G43)</f>
        <v>21.109868750683631</v>
      </c>
      <c r="H44" s="91">
        <f>SUM(H5:H43)</f>
        <v>25.309599025525074</v>
      </c>
      <c r="I44" s="91">
        <f>SUM(I5:I43)</f>
        <v>125.30959902552505</v>
      </c>
      <c r="J44" s="92">
        <f>分析係数表!G47</f>
        <v>0.28144255164914822</v>
      </c>
      <c r="K44" s="93">
        <f>SUM(K5:K43)</f>
        <v>18.779069314004943</v>
      </c>
      <c r="L44" s="94">
        <f>最終需要_まとめ!$L$33</f>
        <v>0.627</v>
      </c>
      <c r="M44" s="91">
        <f>K44*L44</f>
        <v>11.774476459881098</v>
      </c>
      <c r="N44" s="95">
        <f>分析係数表!H47</f>
        <v>1</v>
      </c>
      <c r="O44" s="96">
        <f>SUM(O5:O43)</f>
        <v>11.774476459881098</v>
      </c>
      <c r="P44" s="92">
        <f>分析係数表!C47</f>
        <v>0.47569546306807309</v>
      </c>
      <c r="Q44" s="96">
        <f>SUM(Q5:Q43)</f>
        <v>4.9303310712503725</v>
      </c>
      <c r="R44" s="91">
        <f>SUM(R5:R43)</f>
        <v>5.6580032382590595</v>
      </c>
      <c r="S44" s="97">
        <f>SUM(S5:S43)</f>
        <v>130.96760226378413</v>
      </c>
      <c r="T44" s="98">
        <f>分析係数表!F47</f>
        <v>0.50608191373686118</v>
      </c>
      <c r="U44" s="99">
        <f>SUM(U5:U43)</f>
        <v>53.39492102407926</v>
      </c>
      <c r="V44" s="100">
        <f>分析係数表!D47</f>
        <v>9.051105472997463E-2</v>
      </c>
      <c r="W44" s="164">
        <f>SUM(W5:W43)</f>
        <v>8</v>
      </c>
      <c r="X44" s="92">
        <f>分析係数表!E47</f>
        <v>7.0619789778905401E-2</v>
      </c>
      <c r="Y44" s="165">
        <f>SUM(Y5:Y43)</f>
        <v>6</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2015年養父市産業連関表</v>
      </c>
      <c r="H1" s="401"/>
      <c r="I1" s="401"/>
    </row>
    <row r="2" spans="1:25" x14ac:dyDescent="0.2">
      <c r="B2" s="3" t="s">
        <v>303</v>
      </c>
      <c r="S2" s="3" t="s">
        <v>152</v>
      </c>
      <c r="U2" s="64" t="s">
        <v>209</v>
      </c>
      <c r="W2" s="3" t="s">
        <v>130</v>
      </c>
      <c r="Y2" s="3" t="s">
        <v>153</v>
      </c>
    </row>
    <row r="3" spans="1:25" ht="44" x14ac:dyDescent="0.2">
      <c r="B3" s="65"/>
      <c r="C3" s="66" t="s">
        <v>227</v>
      </c>
      <c r="D3" s="66" t="s">
        <v>246</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投入係数表!H5</f>
        <v>9.0909090909090905E-3</v>
      </c>
      <c r="E5" s="77">
        <f t="shared" ref="E5:E38" si="0">$C$10*D5</f>
        <v>0.90909090909090906</v>
      </c>
      <c r="F5" s="76">
        <f>分析係数表!C8</f>
        <v>0.71474473402356309</v>
      </c>
      <c r="G5" s="77">
        <f t="shared" ref="G5:G38" si="1">E5*F5</f>
        <v>0.64976794002142102</v>
      </c>
      <c r="H5" s="77">
        <f t="array" ref="H5:H43">MMULT(逆行列係数!C5:AO43,'6'!G5:G43)</f>
        <v>0.72786346852495287</v>
      </c>
      <c r="I5" s="77">
        <f t="shared" ref="I5:I38" si="2">C5+H5</f>
        <v>0.72786346852495287</v>
      </c>
      <c r="J5" s="76">
        <f>分析係数表!G8</f>
        <v>0.11986548162382897</v>
      </c>
      <c r="K5" s="78">
        <f t="shared" ref="K5:K38" si="3">I5*J5</f>
        <v>8.7245705211134159E-2</v>
      </c>
      <c r="L5" s="79" t="s">
        <v>180</v>
      </c>
      <c r="M5" s="80" t="s">
        <v>180</v>
      </c>
      <c r="N5" s="81">
        <f>分析係数表!H8</f>
        <v>1.2980954505811005E-2</v>
      </c>
      <c r="O5" s="82">
        <f t="shared" ref="O5:O43" si="4">$M$44*N5</f>
        <v>0.22796989859618605</v>
      </c>
      <c r="P5" s="76">
        <f>分析係数表!C8</f>
        <v>0.71474473402356309</v>
      </c>
      <c r="Q5" s="82">
        <f t="shared" ref="Q5:Q38" si="5">O5*P5</f>
        <v>0.16294028453750964</v>
      </c>
      <c r="R5" s="83">
        <f t="array" ref="R5:R43">MMULT(逆行列係数!C5:AO43,'6'!Q5:Q43)</f>
        <v>0.22156052981476645</v>
      </c>
      <c r="S5" s="84">
        <f t="shared" ref="S5:S38" si="6">I5+R5</f>
        <v>0.94942399833971935</v>
      </c>
      <c r="T5" s="85">
        <f>分析係数表!F8</f>
        <v>0.45231803987509006</v>
      </c>
      <c r="U5" s="86">
        <f t="shared" ref="U5:U43" si="7">S5*T5</f>
        <v>0.42944160193939263</v>
      </c>
      <c r="V5" s="87">
        <f>分析係数表!D8</f>
        <v>0.25822723997117464</v>
      </c>
      <c r="W5" s="167">
        <f t="shared" ref="W5:W43" si="8">ROUND(S5*V5,0)</f>
        <v>0</v>
      </c>
      <c r="X5" s="76">
        <f>分析係数表!E8</f>
        <v>0.17343262070622148</v>
      </c>
      <c r="Y5" s="166">
        <f t="shared" ref="Y5:Y43" si="9">ROUND(S5*X5,0)</f>
        <v>0</v>
      </c>
    </row>
    <row r="6" spans="1:25" x14ac:dyDescent="0.2">
      <c r="A6" s="6" t="s">
        <v>219</v>
      </c>
      <c r="B6" s="5" t="s">
        <v>265</v>
      </c>
      <c r="C6" s="90"/>
      <c r="D6" s="76">
        <f>投入係数表!H6</f>
        <v>0</v>
      </c>
      <c r="E6" s="77">
        <f t="shared" si="0"/>
        <v>0</v>
      </c>
      <c r="F6" s="76">
        <f>分析係数表!C9</f>
        <v>1</v>
      </c>
      <c r="G6" s="77">
        <f t="shared" si="1"/>
        <v>0</v>
      </c>
      <c r="H6" s="77">
        <v>1.7266377167340842E-2</v>
      </c>
      <c r="I6" s="77">
        <f t="shared" si="2"/>
        <v>1.7266377167340842E-2</v>
      </c>
      <c r="J6" s="76">
        <f>分析係数表!G9</f>
        <v>0.24776500638569604</v>
      </c>
      <c r="K6" s="78">
        <f t="shared" si="3"/>
        <v>4.2780040491240401E-3</v>
      </c>
      <c r="L6" s="79"/>
      <c r="M6" s="80"/>
      <c r="N6" s="81">
        <f>分析係数表!H9</f>
        <v>6.6933046670587999E-4</v>
      </c>
      <c r="O6" s="82">
        <f t="shared" si="4"/>
        <v>1.1754697896365844E-2</v>
      </c>
      <c r="P6" s="76">
        <f>分析係数表!C9</f>
        <v>1</v>
      </c>
      <c r="Q6" s="82">
        <f t="shared" si="5"/>
        <v>1.1754697896365844E-2</v>
      </c>
      <c r="R6" s="83">
        <v>1.6436830206925979E-2</v>
      </c>
      <c r="S6" s="84">
        <f t="shared" si="6"/>
        <v>3.3703207374266825E-2</v>
      </c>
      <c r="T6" s="85">
        <f>分析係数表!F9</f>
        <v>0.67688378033205621</v>
      </c>
      <c r="U6" s="86">
        <f t="shared" si="7"/>
        <v>2.2813154416808961E-2</v>
      </c>
      <c r="V6" s="87">
        <f>分析係数表!D9</f>
        <v>0.15836526181353769</v>
      </c>
      <c r="W6" s="167">
        <f t="shared" si="8"/>
        <v>0</v>
      </c>
      <c r="X6" s="76">
        <f>分析係数表!E9</f>
        <v>0.13537675606641125</v>
      </c>
      <c r="Y6" s="166">
        <f t="shared" si="9"/>
        <v>0</v>
      </c>
    </row>
    <row r="7" spans="1:25" x14ac:dyDescent="0.2">
      <c r="A7" s="6" t="s">
        <v>220</v>
      </c>
      <c r="B7" s="5" t="s">
        <v>266</v>
      </c>
      <c r="C7" s="90"/>
      <c r="D7" s="76">
        <f>投入係数表!H7</f>
        <v>0</v>
      </c>
      <c r="E7" s="77">
        <f t="shared" si="0"/>
        <v>0</v>
      </c>
      <c r="F7" s="76">
        <f>分析係数表!C10</f>
        <v>3.9393939393939426E-2</v>
      </c>
      <c r="G7" s="77">
        <f t="shared" si="1"/>
        <v>0</v>
      </c>
      <c r="H7" s="77">
        <v>9.6858055723407957E-5</v>
      </c>
      <c r="I7" s="77">
        <f t="shared" si="2"/>
        <v>9.6858055723407957E-5</v>
      </c>
      <c r="J7" s="76">
        <f>分析係数表!G10</f>
        <v>0.17647058823529413</v>
      </c>
      <c r="K7" s="78">
        <f t="shared" si="3"/>
        <v>1.7092598068836698E-5</v>
      </c>
      <c r="L7" s="79"/>
      <c r="M7" s="80"/>
      <c r="N7" s="81">
        <f>分析係数表!H10</f>
        <v>1.3183781919964303E-3</v>
      </c>
      <c r="O7" s="82">
        <f t="shared" si="4"/>
        <v>2.3153192826175149E-2</v>
      </c>
      <c r="P7" s="76">
        <f>分析係数表!C10</f>
        <v>3.9393939393939426E-2</v>
      </c>
      <c r="Q7" s="82">
        <f t="shared" si="5"/>
        <v>9.1209547497053689E-4</v>
      </c>
      <c r="R7" s="83">
        <v>1.2929728775144952E-3</v>
      </c>
      <c r="S7" s="84">
        <f t="shared" si="6"/>
        <v>1.3898309332379031E-3</v>
      </c>
      <c r="T7" s="85">
        <f>分析係数表!F10</f>
        <v>0.58823529411764708</v>
      </c>
      <c r="U7" s="86">
        <f t="shared" si="7"/>
        <v>8.1754760778700178E-4</v>
      </c>
      <c r="V7" s="87">
        <f>分析係数表!D10</f>
        <v>0.11764705882352941</v>
      </c>
      <c r="W7" s="167">
        <f t="shared" si="8"/>
        <v>0</v>
      </c>
      <c r="X7" s="76">
        <f>分析係数表!E10</f>
        <v>0</v>
      </c>
      <c r="Y7" s="166">
        <f t="shared" si="9"/>
        <v>0</v>
      </c>
    </row>
    <row r="8" spans="1:25" x14ac:dyDescent="0.2">
      <c r="A8" s="6" t="s">
        <v>221</v>
      </c>
      <c r="B8" s="5" t="s">
        <v>27</v>
      </c>
      <c r="C8" s="90"/>
      <c r="D8" s="76">
        <f>投入係数表!H8</f>
        <v>0</v>
      </c>
      <c r="E8" s="77">
        <f t="shared" si="0"/>
        <v>0</v>
      </c>
      <c r="F8" s="76">
        <f>分析係数表!C11</f>
        <v>0.34065202927478377</v>
      </c>
      <c r="G8" s="77">
        <f t="shared" si="1"/>
        <v>0</v>
      </c>
      <c r="H8" s="77">
        <v>2.9411407545292326E-2</v>
      </c>
      <c r="I8" s="77">
        <f t="shared" si="2"/>
        <v>2.9411407545292326E-2</v>
      </c>
      <c r="J8" s="76">
        <f>分析係数表!G11</f>
        <v>0.33868808567603748</v>
      </c>
      <c r="K8" s="78">
        <f t="shared" si="3"/>
        <v>9.9612933185528225E-3</v>
      </c>
      <c r="L8" s="79"/>
      <c r="M8" s="80"/>
      <c r="N8" s="81">
        <f>分析係数表!H11</f>
        <v>-2.0282741415329697E-5</v>
      </c>
      <c r="O8" s="82">
        <f t="shared" si="4"/>
        <v>-3.5620296655654077E-4</v>
      </c>
      <c r="P8" s="76">
        <f>分析係数表!C11</f>
        <v>0.34065202927478377</v>
      </c>
      <c r="Q8" s="82">
        <f t="shared" si="5"/>
        <v>-1.2134126339118355E-4</v>
      </c>
      <c r="R8" s="83">
        <v>8.5789098972787817E-3</v>
      </c>
      <c r="S8" s="84">
        <f t="shared" si="6"/>
        <v>3.7990317442571107E-2</v>
      </c>
      <c r="T8" s="85">
        <f>分析係数表!F11</f>
        <v>0.55689424364123163</v>
      </c>
      <c r="U8" s="86">
        <f t="shared" si="7"/>
        <v>2.1156589097870927E-2</v>
      </c>
      <c r="V8" s="87">
        <f>分析係数表!D11</f>
        <v>4.2838018741633198E-2</v>
      </c>
      <c r="W8" s="167">
        <f t="shared" si="8"/>
        <v>0</v>
      </c>
      <c r="X8" s="76">
        <f>分析係数表!E11</f>
        <v>3.2128514056224897E-2</v>
      </c>
      <c r="Y8" s="166">
        <f t="shared" si="9"/>
        <v>0</v>
      </c>
    </row>
    <row r="9" spans="1:25" x14ac:dyDescent="0.2">
      <c r="A9" s="6" t="s">
        <v>222</v>
      </c>
      <c r="B9" s="5" t="s">
        <v>190</v>
      </c>
      <c r="C9" s="90"/>
      <c r="D9" s="76">
        <f>投入係数表!H9</f>
        <v>1.8181818181818182E-3</v>
      </c>
      <c r="E9" s="77">
        <f t="shared" si="0"/>
        <v>0.18181818181818182</v>
      </c>
      <c r="F9" s="76">
        <f>分析係数表!C12</f>
        <v>0.100342633382281</v>
      </c>
      <c r="G9" s="77">
        <f t="shared" si="1"/>
        <v>1.8244115160414728E-2</v>
      </c>
      <c r="H9" s="77">
        <v>2.8662064429561356E-2</v>
      </c>
      <c r="I9" s="77">
        <f t="shared" si="2"/>
        <v>2.8662064429561356E-2</v>
      </c>
      <c r="J9" s="76">
        <f>分析係数表!G12</f>
        <v>0.13263417643429981</v>
      </c>
      <c r="K9" s="78">
        <f t="shared" si="3"/>
        <v>3.8015693105217098E-3</v>
      </c>
      <c r="L9" s="79"/>
      <c r="M9" s="80"/>
      <c r="N9" s="81">
        <f>分析係数表!H12</f>
        <v>9.8026489260288424E-2</v>
      </c>
      <c r="O9" s="82">
        <f t="shared" si="4"/>
        <v>1.7215289373677614</v>
      </c>
      <c r="P9" s="76">
        <f>分析係数表!C12</f>
        <v>0.100342633382281</v>
      </c>
      <c r="Q9" s="82">
        <f t="shared" si="5"/>
        <v>0.17274274701928108</v>
      </c>
      <c r="R9" s="83">
        <v>0.1916709127156084</v>
      </c>
      <c r="S9" s="84">
        <f t="shared" si="6"/>
        <v>0.22033297714516975</v>
      </c>
      <c r="T9" s="85">
        <f>分析係数表!F12</f>
        <v>0.36681061073411475</v>
      </c>
      <c r="U9" s="86">
        <f t="shared" si="7"/>
        <v>8.082047391148546E-2</v>
      </c>
      <c r="V9" s="87">
        <f>分析係数表!D12</f>
        <v>2.9364589759407773E-2</v>
      </c>
      <c r="W9" s="167">
        <f t="shared" si="8"/>
        <v>0</v>
      </c>
      <c r="X9" s="76">
        <f>分析係数表!E12</f>
        <v>2.8994447871684145E-2</v>
      </c>
      <c r="Y9" s="166">
        <f t="shared" si="9"/>
        <v>0</v>
      </c>
    </row>
    <row r="10" spans="1:25" x14ac:dyDescent="0.2">
      <c r="A10" s="6" t="s">
        <v>223</v>
      </c>
      <c r="B10" s="5" t="s">
        <v>28</v>
      </c>
      <c r="C10" s="75">
        <f>最終需要_まとめ!C11</f>
        <v>100</v>
      </c>
      <c r="D10" s="76">
        <f>投入係数表!H10</f>
        <v>0.24545454545454545</v>
      </c>
      <c r="E10" s="77">
        <f t="shared" si="0"/>
        <v>24.545454545454547</v>
      </c>
      <c r="F10" s="76">
        <f>分析係数表!C13</f>
        <v>0</v>
      </c>
      <c r="G10" s="77">
        <f t="shared" si="1"/>
        <v>0</v>
      </c>
      <c r="H10" s="77">
        <v>0</v>
      </c>
      <c r="I10" s="77">
        <f t="shared" si="2"/>
        <v>100</v>
      </c>
      <c r="J10" s="76">
        <f>分析係数表!G13</f>
        <v>0.24545454545454545</v>
      </c>
      <c r="K10" s="78">
        <f t="shared" si="3"/>
        <v>24.545454545454547</v>
      </c>
      <c r="L10" s="79"/>
      <c r="M10" s="80"/>
      <c r="N10" s="81">
        <f>分析係数表!H13</f>
        <v>1.4563008336206721E-2</v>
      </c>
      <c r="O10" s="82">
        <f t="shared" si="4"/>
        <v>0.25575372998759621</v>
      </c>
      <c r="P10" s="76">
        <f>分析係数表!C13</f>
        <v>0</v>
      </c>
      <c r="Q10" s="82">
        <f t="shared" si="5"/>
        <v>0</v>
      </c>
      <c r="R10" s="83">
        <v>0</v>
      </c>
      <c r="S10" s="84">
        <f t="shared" si="6"/>
        <v>100</v>
      </c>
      <c r="T10" s="85">
        <f>分析係数表!F13</f>
        <v>0.38181818181818183</v>
      </c>
      <c r="U10" s="86">
        <f t="shared" si="7"/>
        <v>38.181818181818187</v>
      </c>
      <c r="V10" s="87">
        <f>分析係数表!D13</f>
        <v>0.28545454545454546</v>
      </c>
      <c r="W10" s="167">
        <f t="shared" si="8"/>
        <v>29</v>
      </c>
      <c r="X10" s="76">
        <f>分析係数表!E13</f>
        <v>0.23818181818181819</v>
      </c>
      <c r="Y10" s="166">
        <f t="shared" si="9"/>
        <v>24</v>
      </c>
    </row>
    <row r="11" spans="1:25" x14ac:dyDescent="0.2">
      <c r="A11" s="6" t="s">
        <v>224</v>
      </c>
      <c r="B11" s="5" t="s">
        <v>267</v>
      </c>
      <c r="C11" s="90"/>
      <c r="D11" s="76">
        <f>投入係数表!H11</f>
        <v>7.2727272727272727E-3</v>
      </c>
      <c r="E11" s="77">
        <f t="shared" si="0"/>
        <v>0.72727272727272729</v>
      </c>
      <c r="F11" s="76">
        <f>分析係数表!C14</f>
        <v>0.15141787051899414</v>
      </c>
      <c r="G11" s="77">
        <f t="shared" si="1"/>
        <v>0.11012208765017756</v>
      </c>
      <c r="H11" s="77">
        <v>0.13762424178027211</v>
      </c>
      <c r="I11" s="77">
        <f t="shared" si="2"/>
        <v>0.13762424178027211</v>
      </c>
      <c r="J11" s="76">
        <f>分析係数表!G14</f>
        <v>0.18116805721096543</v>
      </c>
      <c r="K11" s="78">
        <f t="shared" si="3"/>
        <v>2.4933116508464075E-2</v>
      </c>
      <c r="L11" s="79"/>
      <c r="M11" s="80"/>
      <c r="N11" s="81">
        <f>分析係数表!H14</f>
        <v>1.2372472263351114E-3</v>
      </c>
      <c r="O11" s="82">
        <f t="shared" si="4"/>
        <v>2.1728380959948983E-2</v>
      </c>
      <c r="P11" s="76">
        <f>分析係数表!C14</f>
        <v>0.15141787051899414</v>
      </c>
      <c r="Q11" s="82">
        <f t="shared" si="5"/>
        <v>3.2900651747809328E-3</v>
      </c>
      <c r="R11" s="83">
        <v>1.3431155544313345E-2</v>
      </c>
      <c r="S11" s="84">
        <f t="shared" si="6"/>
        <v>0.15105539732458545</v>
      </c>
      <c r="T11" s="85">
        <f>分析係数表!F14</f>
        <v>0.38617401668653156</v>
      </c>
      <c r="U11" s="86">
        <f t="shared" si="7"/>
        <v>5.8333669527015117E-2</v>
      </c>
      <c r="V11" s="87">
        <f>分析係数表!D14</f>
        <v>0.10846245530393325</v>
      </c>
      <c r="W11" s="167">
        <f t="shared" si="8"/>
        <v>0</v>
      </c>
      <c r="X11" s="76">
        <f>分析係数表!E14</f>
        <v>8.1048867699642438E-2</v>
      </c>
      <c r="Y11" s="166">
        <f t="shared" si="9"/>
        <v>0</v>
      </c>
    </row>
    <row r="12" spans="1:25" x14ac:dyDescent="0.2">
      <c r="A12" s="6" t="s">
        <v>225</v>
      </c>
      <c r="B12" s="5" t="s">
        <v>29</v>
      </c>
      <c r="C12" s="90"/>
      <c r="D12" s="76">
        <f>投入係数表!H12</f>
        <v>0.11272727272727273</v>
      </c>
      <c r="E12" s="77">
        <f t="shared" si="0"/>
        <v>11.272727272727273</v>
      </c>
      <c r="F12" s="76">
        <f>分析係数表!C15</f>
        <v>0</v>
      </c>
      <c r="G12" s="77">
        <f t="shared" si="1"/>
        <v>0</v>
      </c>
      <c r="H12" s="77">
        <v>0</v>
      </c>
      <c r="I12" s="77">
        <f t="shared" si="2"/>
        <v>0</v>
      </c>
      <c r="J12" s="76">
        <f>分析係数表!G15</f>
        <v>9.5665424991534034E-2</v>
      </c>
      <c r="K12" s="78">
        <f t="shared" si="3"/>
        <v>0</v>
      </c>
      <c r="L12" s="79"/>
      <c r="M12" s="80"/>
      <c r="N12" s="81">
        <f>分析係数表!H15</f>
        <v>9.0663854126523738E-3</v>
      </c>
      <c r="O12" s="82">
        <f t="shared" si="4"/>
        <v>0.1592227260507737</v>
      </c>
      <c r="P12" s="76">
        <f>分析係数表!C15</f>
        <v>0</v>
      </c>
      <c r="Q12" s="82">
        <f t="shared" si="5"/>
        <v>0</v>
      </c>
      <c r="R12" s="83">
        <v>0</v>
      </c>
      <c r="S12" s="84">
        <f t="shared" si="6"/>
        <v>0</v>
      </c>
      <c r="T12" s="85">
        <f>分析係数表!F15</f>
        <v>0.30392820860142228</v>
      </c>
      <c r="U12" s="86">
        <f t="shared" si="7"/>
        <v>0</v>
      </c>
      <c r="V12" s="87">
        <f>分析係数表!D15</f>
        <v>1.7101252963088384E-2</v>
      </c>
      <c r="W12" s="167">
        <f t="shared" si="8"/>
        <v>0</v>
      </c>
      <c r="X12" s="76">
        <f>分析係数表!E15</f>
        <v>1.5577378936674569E-2</v>
      </c>
      <c r="Y12" s="166">
        <f t="shared" si="9"/>
        <v>0</v>
      </c>
    </row>
    <row r="13" spans="1:25" x14ac:dyDescent="0.2">
      <c r="A13" s="6" t="s">
        <v>226</v>
      </c>
      <c r="B13" s="5" t="s">
        <v>30</v>
      </c>
      <c r="C13" s="90"/>
      <c r="D13" s="76">
        <f>投入係数表!H13</f>
        <v>7.2727272727272727E-3</v>
      </c>
      <c r="E13" s="77">
        <f t="shared" si="0"/>
        <v>0.72727272727272729</v>
      </c>
      <c r="F13" s="76">
        <f>分析係数表!C16</f>
        <v>7.3463935886019627E-2</v>
      </c>
      <c r="G13" s="77">
        <f t="shared" si="1"/>
        <v>5.3428317008014273E-2</v>
      </c>
      <c r="H13" s="77">
        <v>6.0897100920229721E-2</v>
      </c>
      <c r="I13" s="77">
        <f t="shared" si="2"/>
        <v>6.0897100920229721E-2</v>
      </c>
      <c r="J13" s="76">
        <f>分析係数表!G16</f>
        <v>3.2967032967032968E-2</v>
      </c>
      <c r="K13" s="78">
        <f t="shared" si="3"/>
        <v>2.0075967336339469E-3</v>
      </c>
      <c r="L13" s="79"/>
      <c r="M13" s="80"/>
      <c r="N13" s="81">
        <f>分析係数表!H16</f>
        <v>1.7422874875768209E-2</v>
      </c>
      <c r="O13" s="82">
        <f t="shared" si="4"/>
        <v>0.30597834827206849</v>
      </c>
      <c r="P13" s="76">
        <f>分析係数表!C16</f>
        <v>7.3463935886019627E-2</v>
      </c>
      <c r="Q13" s="82">
        <f t="shared" si="5"/>
        <v>2.2478373759969424E-2</v>
      </c>
      <c r="R13" s="83">
        <v>2.6434341491753013E-2</v>
      </c>
      <c r="S13" s="84">
        <f t="shared" si="6"/>
        <v>8.7331442411982735E-2</v>
      </c>
      <c r="T13" s="85">
        <f>分析係数表!F16</f>
        <v>0.28846153846153844</v>
      </c>
      <c r="U13" s="86">
        <f t="shared" si="7"/>
        <v>2.5191762234225788E-2</v>
      </c>
      <c r="V13" s="87">
        <f>分析係数表!D16</f>
        <v>8.241758241758242E-3</v>
      </c>
      <c r="W13" s="167">
        <f t="shared" si="8"/>
        <v>0</v>
      </c>
      <c r="X13" s="76">
        <f>分析係数表!E16</f>
        <v>8.241758241758242E-3</v>
      </c>
      <c r="Y13" s="166">
        <f t="shared" si="9"/>
        <v>0</v>
      </c>
    </row>
    <row r="14" spans="1:25" x14ac:dyDescent="0.2">
      <c r="A14" s="6" t="s">
        <v>2</v>
      </c>
      <c r="B14" s="5" t="s">
        <v>364</v>
      </c>
      <c r="C14" s="90"/>
      <c r="D14" s="76">
        <f>投入係数表!H14</f>
        <v>1.090909090909091E-2</v>
      </c>
      <c r="E14" s="77">
        <f t="shared" si="0"/>
        <v>1.0909090909090911</v>
      </c>
      <c r="F14" s="76">
        <f>分析係数表!C17</f>
        <v>2.3129921259842479E-2</v>
      </c>
      <c r="G14" s="77">
        <f t="shared" si="1"/>
        <v>2.5232641374373616E-2</v>
      </c>
      <c r="H14" s="77">
        <v>2.75196103466545E-2</v>
      </c>
      <c r="I14" s="77">
        <f t="shared" si="2"/>
        <v>2.75196103466545E-2</v>
      </c>
      <c r="J14" s="76">
        <f>分析係数表!G17</f>
        <v>0.21126760563380281</v>
      </c>
      <c r="K14" s="78">
        <f t="shared" si="3"/>
        <v>5.8140021859129226E-3</v>
      </c>
      <c r="L14" s="79"/>
      <c r="M14" s="80"/>
      <c r="N14" s="81">
        <f>分析係数表!H17</f>
        <v>2.8801492809768167E-3</v>
      </c>
      <c r="O14" s="82">
        <f t="shared" si="4"/>
        <v>5.0580821251028779E-2</v>
      </c>
      <c r="P14" s="76">
        <f>分析係数表!C17</f>
        <v>2.3129921259842479E-2</v>
      </c>
      <c r="Q14" s="82">
        <f t="shared" si="5"/>
        <v>1.1699304127944627E-3</v>
      </c>
      <c r="R14" s="83">
        <v>2.3975368141230941E-3</v>
      </c>
      <c r="S14" s="84">
        <f t="shared" si="6"/>
        <v>2.9917147160777594E-2</v>
      </c>
      <c r="T14" s="85">
        <f>分析係数表!F17</f>
        <v>0.32746478873239437</v>
      </c>
      <c r="U14" s="86">
        <f t="shared" si="7"/>
        <v>9.7968122744799876E-3</v>
      </c>
      <c r="V14" s="87">
        <f>分析係数表!D17</f>
        <v>0.12676056338028169</v>
      </c>
      <c r="W14" s="167">
        <f t="shared" si="8"/>
        <v>0</v>
      </c>
      <c r="X14" s="76">
        <f>分析係数表!E17</f>
        <v>0.10563380281690141</v>
      </c>
      <c r="Y14" s="166">
        <f t="shared" si="9"/>
        <v>0</v>
      </c>
    </row>
    <row r="15" spans="1:25" x14ac:dyDescent="0.2">
      <c r="A15" s="6" t="s">
        <v>3</v>
      </c>
      <c r="B15" s="5" t="s">
        <v>31</v>
      </c>
      <c r="C15" s="90"/>
      <c r="D15" s="76">
        <f>投入係数表!H15</f>
        <v>1.8181818181818182E-3</v>
      </c>
      <c r="E15" s="77">
        <f t="shared" si="0"/>
        <v>0.18181818181818182</v>
      </c>
      <c r="F15" s="76">
        <f>分析係数表!C18</f>
        <v>0.3230337078651685</v>
      </c>
      <c r="G15" s="77">
        <f t="shared" si="1"/>
        <v>5.8733401430030641E-2</v>
      </c>
      <c r="H15" s="77">
        <v>6.6995802141293304E-2</v>
      </c>
      <c r="I15" s="77">
        <f t="shared" si="2"/>
        <v>6.6995802141293304E-2</v>
      </c>
      <c r="J15" s="76">
        <f>分析係数表!G18</f>
        <v>0.21584440227703985</v>
      </c>
      <c r="K15" s="78">
        <f t="shared" si="3"/>
        <v>1.4460668868258281E-2</v>
      </c>
      <c r="L15" s="79"/>
      <c r="M15" s="80"/>
      <c r="N15" s="81">
        <f>分析係数表!H18</f>
        <v>4.66503052552583E-4</v>
      </c>
      <c r="O15" s="82">
        <f t="shared" si="4"/>
        <v>8.1926682308004362E-3</v>
      </c>
      <c r="P15" s="76">
        <f>分析係数表!C18</f>
        <v>0.3230337078651685</v>
      </c>
      <c r="Q15" s="82">
        <f t="shared" si="5"/>
        <v>2.646507995904635E-3</v>
      </c>
      <c r="R15" s="83">
        <v>6.3254704841676701E-3</v>
      </c>
      <c r="S15" s="84">
        <f t="shared" si="6"/>
        <v>7.3321272625460968E-2</v>
      </c>
      <c r="T15" s="85">
        <f>分析係数表!F18</f>
        <v>0.45967741935483869</v>
      </c>
      <c r="U15" s="86">
        <f t="shared" si="7"/>
        <v>3.3704133384284476E-2</v>
      </c>
      <c r="V15" s="87">
        <f>分析係数表!D18</f>
        <v>4.8861480075901326E-2</v>
      </c>
      <c r="W15" s="167">
        <f t="shared" si="8"/>
        <v>0</v>
      </c>
      <c r="X15" s="76">
        <f>分析係数表!E18</f>
        <v>4.6489563567362426E-2</v>
      </c>
      <c r="Y15" s="166">
        <f t="shared" si="9"/>
        <v>0</v>
      </c>
    </row>
    <row r="16" spans="1:25" x14ac:dyDescent="0.2">
      <c r="A16" s="6" t="s">
        <v>4</v>
      </c>
      <c r="B16" s="5" t="s">
        <v>32</v>
      </c>
      <c r="C16" s="90"/>
      <c r="D16" s="76">
        <f>投入係数表!H16</f>
        <v>0</v>
      </c>
      <c r="E16" s="77">
        <f t="shared" si="0"/>
        <v>0</v>
      </c>
      <c r="F16" s="76">
        <f>分析係数表!C19</f>
        <v>0.12071832391087467</v>
      </c>
      <c r="G16" s="77">
        <f t="shared" si="1"/>
        <v>0</v>
      </c>
      <c r="H16" s="77">
        <v>2.2972898712378862E-3</v>
      </c>
      <c r="I16" s="77">
        <f t="shared" si="2"/>
        <v>2.2972898712378862E-3</v>
      </c>
      <c r="J16" s="76">
        <f>分析係数表!G19</f>
        <v>5.7680250783699059E-2</v>
      </c>
      <c r="K16" s="78">
        <f t="shared" si="3"/>
        <v>1.32508255895853E-4</v>
      </c>
      <c r="L16" s="79"/>
      <c r="M16" s="80"/>
      <c r="N16" s="81">
        <f>分析係数表!H19</f>
        <v>-1.2169644849197817E-4</v>
      </c>
      <c r="O16" s="82">
        <f t="shared" si="4"/>
        <v>-2.1372177993392444E-3</v>
      </c>
      <c r="P16" s="76">
        <f>分析係数表!C19</f>
        <v>0.12071832391087467</v>
      </c>
      <c r="Q16" s="82">
        <f t="shared" si="5"/>
        <v>-2.5800135056872167E-4</v>
      </c>
      <c r="R16" s="83">
        <v>1.621893113026738E-3</v>
      </c>
      <c r="S16" s="84">
        <f t="shared" si="6"/>
        <v>3.919182984264624E-3</v>
      </c>
      <c r="T16" s="85">
        <f>分析係数表!F19</f>
        <v>0.23887147335423198</v>
      </c>
      <c r="U16" s="86">
        <f t="shared" si="7"/>
        <v>9.3618101379612647E-4</v>
      </c>
      <c r="V16" s="87">
        <f>分析係数表!D19</f>
        <v>1.0658307210031349E-2</v>
      </c>
      <c r="W16" s="167">
        <f t="shared" si="8"/>
        <v>0</v>
      </c>
      <c r="X16" s="76">
        <f>分析係数表!E19</f>
        <v>1.128526645768025E-2</v>
      </c>
      <c r="Y16" s="166">
        <f t="shared" si="9"/>
        <v>0</v>
      </c>
    </row>
    <row r="17" spans="1:25" x14ac:dyDescent="0.2">
      <c r="A17" s="6" t="s">
        <v>5</v>
      </c>
      <c r="B17" s="5" t="s">
        <v>33</v>
      </c>
      <c r="C17" s="90"/>
      <c r="D17" s="76">
        <f>投入係数表!H17</f>
        <v>0</v>
      </c>
      <c r="E17" s="77">
        <f t="shared" si="0"/>
        <v>0</v>
      </c>
      <c r="F17" s="76">
        <f>分析係数表!C20</f>
        <v>0.31557475401967838</v>
      </c>
      <c r="G17" s="77">
        <f t="shared" si="1"/>
        <v>0</v>
      </c>
      <c r="H17" s="77">
        <v>4.7290892415241242E-3</v>
      </c>
      <c r="I17" s="77">
        <f t="shared" si="2"/>
        <v>4.7290892415241242E-3</v>
      </c>
      <c r="J17" s="76">
        <f>分析係数表!G20</f>
        <v>9.9984279201383433E-2</v>
      </c>
      <c r="K17" s="78">
        <f t="shared" si="3"/>
        <v>4.7283457909280663E-4</v>
      </c>
      <c r="L17" s="79"/>
      <c r="M17" s="80"/>
      <c r="N17" s="81">
        <f>分析係数表!H20</f>
        <v>5.8819950104456117E-4</v>
      </c>
      <c r="O17" s="82">
        <f t="shared" si="4"/>
        <v>1.0329886030139681E-2</v>
      </c>
      <c r="P17" s="76">
        <f>分析係数表!C20</f>
        <v>0.31557475401967838</v>
      </c>
      <c r="Q17" s="82">
        <f t="shared" si="5"/>
        <v>3.2598512430126419E-3</v>
      </c>
      <c r="R17" s="83">
        <v>1.1230255741298342E-2</v>
      </c>
      <c r="S17" s="84">
        <f t="shared" si="6"/>
        <v>1.5959344982822466E-2</v>
      </c>
      <c r="T17" s="85">
        <f>分析係数表!F20</f>
        <v>0.22276371639679296</v>
      </c>
      <c r="U17" s="86">
        <f t="shared" si="7"/>
        <v>3.5551629996320444E-3</v>
      </c>
      <c r="V17" s="87">
        <f>分析係数表!D20</f>
        <v>9.4324791699418331E-4</v>
      </c>
      <c r="W17" s="167">
        <f t="shared" si="8"/>
        <v>0</v>
      </c>
      <c r="X17" s="76">
        <f>分析係数表!E20</f>
        <v>6.2883194466278891E-4</v>
      </c>
      <c r="Y17" s="166">
        <f t="shared" si="9"/>
        <v>0</v>
      </c>
    </row>
    <row r="18" spans="1:25" x14ac:dyDescent="0.2">
      <c r="A18" s="6" t="s">
        <v>6</v>
      </c>
      <c r="B18" s="5" t="s">
        <v>34</v>
      </c>
      <c r="C18" s="90"/>
      <c r="D18" s="76">
        <f>投入係数表!H18</f>
        <v>1.8181818181818182E-3</v>
      </c>
      <c r="E18" s="77">
        <f t="shared" si="0"/>
        <v>0.18181818181818182</v>
      </c>
      <c r="F18" s="76">
        <f>分析係数表!C21</f>
        <v>0.13081936685288642</v>
      </c>
      <c r="G18" s="77">
        <f t="shared" si="1"/>
        <v>2.3785339427797533E-2</v>
      </c>
      <c r="H18" s="77">
        <v>2.966080653661448E-2</v>
      </c>
      <c r="I18" s="77">
        <f t="shared" si="2"/>
        <v>2.966080653661448E-2</v>
      </c>
      <c r="J18" s="76">
        <f>分析係数表!G21</f>
        <v>0.28416378885051802</v>
      </c>
      <c r="K18" s="78">
        <f t="shared" si="3"/>
        <v>8.4285271658065819E-3</v>
      </c>
      <c r="L18" s="79"/>
      <c r="M18" s="80"/>
      <c r="N18" s="81">
        <f>分析係数表!H21</f>
        <v>9.7357158793582536E-4</v>
      </c>
      <c r="O18" s="82">
        <f t="shared" si="4"/>
        <v>1.7097742394713955E-2</v>
      </c>
      <c r="P18" s="76">
        <f>分析係数表!C21</f>
        <v>0.13081936685288642</v>
      </c>
      <c r="Q18" s="82">
        <f t="shared" si="5"/>
        <v>2.2367158346902338E-3</v>
      </c>
      <c r="R18" s="83">
        <v>5.3838885693835671E-3</v>
      </c>
      <c r="S18" s="84">
        <f t="shared" si="6"/>
        <v>3.5044695105998044E-2</v>
      </c>
      <c r="T18" s="85">
        <f>分析係数表!F21</f>
        <v>0.42476566354218054</v>
      </c>
      <c r="U18" s="86">
        <f t="shared" si="7"/>
        <v>1.4885783170332666E-2</v>
      </c>
      <c r="V18" s="87">
        <f>分析係数表!D21</f>
        <v>7.9921065614208184E-2</v>
      </c>
      <c r="W18" s="167">
        <f t="shared" si="8"/>
        <v>0</v>
      </c>
      <c r="X18" s="76">
        <f>分析係数表!E21</f>
        <v>6.6600888011840165E-2</v>
      </c>
      <c r="Y18" s="166">
        <f t="shared" si="9"/>
        <v>0</v>
      </c>
    </row>
    <row r="19" spans="1:25" x14ac:dyDescent="0.2">
      <c r="A19" s="6" t="s">
        <v>7</v>
      </c>
      <c r="B19" s="5" t="s">
        <v>268</v>
      </c>
      <c r="C19" s="90"/>
      <c r="D19" s="76">
        <f>投入係数表!H19</f>
        <v>0</v>
      </c>
      <c r="E19" s="77">
        <f t="shared" si="0"/>
        <v>0</v>
      </c>
      <c r="F19" s="76">
        <f>分析係数表!C22</f>
        <v>7.3540561031084195E-2</v>
      </c>
      <c r="G19" s="77">
        <f t="shared" si="1"/>
        <v>0</v>
      </c>
      <c r="H19" s="77">
        <v>1.1610597433750138E-3</v>
      </c>
      <c r="I19" s="77">
        <f t="shared" si="2"/>
        <v>1.1610597433750138E-3</v>
      </c>
      <c r="J19" s="76">
        <f>分析係数表!G22</f>
        <v>0.1948261924009701</v>
      </c>
      <c r="K19" s="78">
        <f t="shared" si="3"/>
        <v>2.2620484895180141E-4</v>
      </c>
      <c r="L19" s="79"/>
      <c r="M19" s="80"/>
      <c r="N19" s="81">
        <f>分析係数表!H22</f>
        <v>4.0565482830659394E-5</v>
      </c>
      <c r="O19" s="82">
        <f t="shared" si="4"/>
        <v>7.1240593311308153E-4</v>
      </c>
      <c r="P19" s="76">
        <f>分析係数表!C22</f>
        <v>7.3540561031084195E-2</v>
      </c>
      <c r="Q19" s="82">
        <f t="shared" si="5"/>
        <v>5.2390732003009055E-5</v>
      </c>
      <c r="R19" s="83">
        <v>6.7768570933260039E-4</v>
      </c>
      <c r="S19" s="84">
        <f t="shared" si="6"/>
        <v>1.8387454527076142E-3</v>
      </c>
      <c r="T19" s="85">
        <f>分析係数表!F22</f>
        <v>0.41269199676637025</v>
      </c>
      <c r="U19" s="86">
        <f t="shared" si="7"/>
        <v>7.5883553242298875E-4</v>
      </c>
      <c r="V19" s="87">
        <f>分析係数表!D22</f>
        <v>1.4955537590945837E-2</v>
      </c>
      <c r="W19" s="167">
        <f t="shared" si="8"/>
        <v>0</v>
      </c>
      <c r="X19" s="76">
        <f>分析係数表!E22</f>
        <v>1.3742926434923201E-2</v>
      </c>
      <c r="Y19" s="166">
        <f t="shared" si="9"/>
        <v>0</v>
      </c>
    </row>
    <row r="20" spans="1:25" x14ac:dyDescent="0.2">
      <c r="A20" s="6" t="s">
        <v>8</v>
      </c>
      <c r="B20" s="5" t="s">
        <v>269</v>
      </c>
      <c r="C20" s="90"/>
      <c r="D20" s="76">
        <f>投入係数表!H20</f>
        <v>0</v>
      </c>
      <c r="E20" s="77">
        <f t="shared" si="0"/>
        <v>0</v>
      </c>
      <c r="F20" s="76">
        <f>分析係数表!C23</f>
        <v>0</v>
      </c>
      <c r="G20" s="77">
        <f t="shared" si="1"/>
        <v>0</v>
      </c>
      <c r="H20" s="77">
        <v>0</v>
      </c>
      <c r="I20" s="77">
        <f t="shared" si="2"/>
        <v>0</v>
      </c>
      <c r="J20" s="76">
        <f>分析係数表!G23</f>
        <v>0.21560920830993824</v>
      </c>
      <c r="K20" s="78">
        <f t="shared" si="3"/>
        <v>0</v>
      </c>
      <c r="L20" s="79"/>
      <c r="M20" s="80"/>
      <c r="N20" s="81">
        <f>分析係数表!H23</f>
        <v>2.0282741415329697E-5</v>
      </c>
      <c r="O20" s="82">
        <f t="shared" si="4"/>
        <v>3.5620296655654077E-4</v>
      </c>
      <c r="P20" s="76">
        <f>分析係数表!C23</f>
        <v>0</v>
      </c>
      <c r="Q20" s="82">
        <f t="shared" si="5"/>
        <v>0</v>
      </c>
      <c r="R20" s="83">
        <v>0</v>
      </c>
      <c r="S20" s="84">
        <f t="shared" si="6"/>
        <v>0</v>
      </c>
      <c r="T20" s="85">
        <f>分析係数表!F23</f>
        <v>0.4407636159460977</v>
      </c>
      <c r="U20" s="86">
        <f t="shared" si="7"/>
        <v>0</v>
      </c>
      <c r="V20" s="87">
        <f>分析係数表!D23</f>
        <v>7.046603032004492E-2</v>
      </c>
      <c r="W20" s="167">
        <f t="shared" si="8"/>
        <v>0</v>
      </c>
      <c r="X20" s="76">
        <f>分析係数表!E23</f>
        <v>6.9904548006737788E-2</v>
      </c>
      <c r="Y20" s="166">
        <f t="shared" si="9"/>
        <v>0</v>
      </c>
    </row>
    <row r="21" spans="1:25" x14ac:dyDescent="0.2">
      <c r="A21" s="6" t="s">
        <v>9</v>
      </c>
      <c r="B21" s="5" t="s">
        <v>270</v>
      </c>
      <c r="C21" s="90"/>
      <c r="D21" s="76">
        <f>投入係数表!H21</f>
        <v>0</v>
      </c>
      <c r="E21" s="77">
        <f t="shared" si="0"/>
        <v>0</v>
      </c>
      <c r="F21" s="76">
        <f>分析係数表!C24</f>
        <v>9.8081023454157812E-2</v>
      </c>
      <c r="G21" s="77">
        <f t="shared" si="1"/>
        <v>0</v>
      </c>
      <c r="H21" s="77">
        <v>9.4535371038289814E-4</v>
      </c>
      <c r="I21" s="77">
        <f t="shared" si="2"/>
        <v>9.4535371038289814E-4</v>
      </c>
      <c r="J21" s="76">
        <f>分析係数表!G24</f>
        <v>0.21052631578947367</v>
      </c>
      <c r="K21" s="78">
        <f t="shared" si="3"/>
        <v>1.9902183376482066E-4</v>
      </c>
      <c r="L21" s="79"/>
      <c r="M21" s="80"/>
      <c r="N21" s="81">
        <f>分析係数表!H24</f>
        <v>4.0565482830659392E-4</v>
      </c>
      <c r="O21" s="82">
        <f t="shared" si="4"/>
        <v>7.124059331130814E-3</v>
      </c>
      <c r="P21" s="76">
        <f>分析係数表!C24</f>
        <v>9.8081023454157812E-2</v>
      </c>
      <c r="Q21" s="82">
        <f t="shared" si="5"/>
        <v>6.9873503034545317E-4</v>
      </c>
      <c r="R21" s="83">
        <v>2.4587351614366137E-3</v>
      </c>
      <c r="S21" s="84">
        <f t="shared" si="6"/>
        <v>3.404088871819512E-3</v>
      </c>
      <c r="T21" s="85">
        <f>分析係数表!F24</f>
        <v>0.39473684210526316</v>
      </c>
      <c r="U21" s="86">
        <f t="shared" si="7"/>
        <v>1.343719291507702E-3</v>
      </c>
      <c r="V21" s="87">
        <f>分析係数表!D24</f>
        <v>4.6052631578947366E-2</v>
      </c>
      <c r="W21" s="167">
        <f t="shared" si="8"/>
        <v>0</v>
      </c>
      <c r="X21" s="76">
        <f>分析係数表!E24</f>
        <v>4.6052631578947366E-2</v>
      </c>
      <c r="Y21" s="166">
        <f t="shared" si="9"/>
        <v>0</v>
      </c>
    </row>
    <row r="22" spans="1:25" x14ac:dyDescent="0.2">
      <c r="A22" s="6" t="s">
        <v>10</v>
      </c>
      <c r="B22" s="5" t="s">
        <v>271</v>
      </c>
      <c r="C22" s="90"/>
      <c r="D22" s="76">
        <f>投入係数表!H22</f>
        <v>0</v>
      </c>
      <c r="E22" s="77">
        <f t="shared" si="0"/>
        <v>0</v>
      </c>
      <c r="F22" s="76">
        <f>分析係数表!C25</f>
        <v>1.7970049916805286E-2</v>
      </c>
      <c r="G22" s="77">
        <f t="shared" si="1"/>
        <v>0</v>
      </c>
      <c r="H22" s="77">
        <v>4.2981202890672056E-4</v>
      </c>
      <c r="I22" s="77">
        <f t="shared" si="2"/>
        <v>4.2981202890672056E-4</v>
      </c>
      <c r="J22" s="76">
        <f>分析係数表!G25</f>
        <v>0.19552238805970149</v>
      </c>
      <c r="K22" s="78">
        <f t="shared" si="3"/>
        <v>8.4037874308627445E-5</v>
      </c>
      <c r="L22" s="79"/>
      <c r="M22" s="80"/>
      <c r="N22" s="81">
        <f>分析係数表!H25</f>
        <v>5.4763401821390182E-4</v>
      </c>
      <c r="O22" s="82">
        <f t="shared" si="4"/>
        <v>9.6174800970265997E-3</v>
      </c>
      <c r="P22" s="76">
        <f>分析係数表!C25</f>
        <v>1.7970049916805286E-2</v>
      </c>
      <c r="Q22" s="82">
        <f t="shared" si="5"/>
        <v>1.7282659741744933E-4</v>
      </c>
      <c r="R22" s="83">
        <v>1.1883423880722046E-3</v>
      </c>
      <c r="S22" s="84">
        <f t="shared" si="6"/>
        <v>1.618154416978925E-3</v>
      </c>
      <c r="T22" s="85">
        <f>分析係数表!F25</f>
        <v>0.34776119402985073</v>
      </c>
      <c r="U22" s="86">
        <f t="shared" si="7"/>
        <v>5.6273131217326794E-4</v>
      </c>
      <c r="V22" s="87">
        <f>分析係数表!D25</f>
        <v>4.6268656716417909E-2</v>
      </c>
      <c r="W22" s="167">
        <f t="shared" si="8"/>
        <v>0</v>
      </c>
      <c r="X22" s="76">
        <f>分析係数表!E25</f>
        <v>3.5820895522388062E-2</v>
      </c>
      <c r="Y22" s="166">
        <f t="shared" si="9"/>
        <v>0</v>
      </c>
    </row>
    <row r="23" spans="1:25" x14ac:dyDescent="0.2">
      <c r="A23" s="6" t="s">
        <v>11</v>
      </c>
      <c r="B23" s="5" t="s">
        <v>35</v>
      </c>
      <c r="C23" s="90"/>
      <c r="D23" s="76">
        <f>投入係数表!H23</f>
        <v>0</v>
      </c>
      <c r="E23" s="77">
        <f t="shared" si="0"/>
        <v>0</v>
      </c>
      <c r="F23" s="76">
        <f>分析係数表!C26</f>
        <v>0.78646748681898071</v>
      </c>
      <c r="G23" s="77">
        <f t="shared" si="1"/>
        <v>0</v>
      </c>
      <c r="H23" s="77">
        <v>1.1304398702985274E-2</v>
      </c>
      <c r="I23" s="77">
        <f t="shared" si="2"/>
        <v>1.1304398702985274E-2</v>
      </c>
      <c r="J23" s="76">
        <f>分析係数表!G26</f>
        <v>0.1963978281022381</v>
      </c>
      <c r="K23" s="78">
        <f t="shared" si="3"/>
        <v>2.2201593532680652E-3</v>
      </c>
      <c r="L23" s="79"/>
      <c r="M23" s="80"/>
      <c r="N23" s="81">
        <f>分析係数表!H26</f>
        <v>1.1845120986552542E-2</v>
      </c>
      <c r="O23" s="82">
        <f t="shared" si="4"/>
        <v>0.20802253246901978</v>
      </c>
      <c r="P23" s="76">
        <f>分析係数表!C26</f>
        <v>0.78646748681898071</v>
      </c>
      <c r="Q23" s="82">
        <f t="shared" si="5"/>
        <v>0.1636029583126298</v>
      </c>
      <c r="R23" s="83">
        <v>0.18648000571035495</v>
      </c>
      <c r="S23" s="84">
        <f t="shared" si="6"/>
        <v>0.19778440441334022</v>
      </c>
      <c r="T23" s="85">
        <f>分析係数表!F26</f>
        <v>0.33492252681764006</v>
      </c>
      <c r="U23" s="86">
        <f t="shared" si="7"/>
        <v>6.6242452491237905E-2</v>
      </c>
      <c r="V23" s="87">
        <f>分析係数表!D26</f>
        <v>2.0262216924910609E-2</v>
      </c>
      <c r="W23" s="167">
        <f t="shared" si="8"/>
        <v>0</v>
      </c>
      <c r="X23" s="76">
        <f>分析係数表!E26</f>
        <v>2.2447357965832339E-2</v>
      </c>
      <c r="Y23" s="166">
        <f t="shared" si="9"/>
        <v>0</v>
      </c>
    </row>
    <row r="24" spans="1:25" x14ac:dyDescent="0.2">
      <c r="A24" s="6" t="s">
        <v>12</v>
      </c>
      <c r="B24" s="5" t="s">
        <v>365</v>
      </c>
      <c r="C24" s="90"/>
      <c r="D24" s="76">
        <f>投入係数表!H24</f>
        <v>0</v>
      </c>
      <c r="E24" s="77">
        <f t="shared" si="0"/>
        <v>0</v>
      </c>
      <c r="F24" s="76">
        <f>分析係数表!C27</f>
        <v>0.30036101083032496</v>
      </c>
      <c r="G24" s="77">
        <f t="shared" si="1"/>
        <v>0</v>
      </c>
      <c r="H24" s="77">
        <v>1.0970502702711833E-3</v>
      </c>
      <c r="I24" s="77">
        <f t="shared" si="2"/>
        <v>1.0970502702711833E-3</v>
      </c>
      <c r="J24" s="76">
        <f>分析係数表!G27</f>
        <v>0.17003676470588236</v>
      </c>
      <c r="K24" s="78">
        <f t="shared" si="3"/>
        <v>1.8653887867662585E-4</v>
      </c>
      <c r="L24" s="79"/>
      <c r="M24" s="80"/>
      <c r="N24" s="81">
        <f>分析係数表!H27</f>
        <v>1.1256921485507981E-2</v>
      </c>
      <c r="O24" s="82">
        <f t="shared" si="4"/>
        <v>0.1976926464388801</v>
      </c>
      <c r="P24" s="76">
        <f>分析係数表!C27</f>
        <v>0.30036101083032496</v>
      </c>
      <c r="Q24" s="82">
        <f t="shared" si="5"/>
        <v>5.9379163118104067E-2</v>
      </c>
      <c r="R24" s="83">
        <v>6.0351550942450656E-2</v>
      </c>
      <c r="S24" s="84">
        <f t="shared" si="6"/>
        <v>6.1448601212721839E-2</v>
      </c>
      <c r="T24" s="85">
        <f>分析係数表!F27</f>
        <v>0.32077205882352944</v>
      </c>
      <c r="U24" s="86">
        <f t="shared" si="7"/>
        <v>1.9710994322830813E-2</v>
      </c>
      <c r="V24" s="87">
        <f>分析係数表!D27</f>
        <v>0</v>
      </c>
      <c r="W24" s="167">
        <f t="shared" si="8"/>
        <v>0</v>
      </c>
      <c r="X24" s="76">
        <f>分析係数表!E27</f>
        <v>0</v>
      </c>
      <c r="Y24" s="166">
        <f t="shared" si="9"/>
        <v>0</v>
      </c>
    </row>
    <row r="25" spans="1:25" x14ac:dyDescent="0.2">
      <c r="A25" s="6" t="s">
        <v>13</v>
      </c>
      <c r="B25" s="5" t="s">
        <v>191</v>
      </c>
      <c r="C25" s="90"/>
      <c r="D25" s="76">
        <f>投入係数表!H25</f>
        <v>0</v>
      </c>
      <c r="E25" s="77">
        <f t="shared" si="0"/>
        <v>0</v>
      </c>
      <c r="F25" s="76">
        <f>分析係数表!C28</f>
        <v>0.10035725885027602</v>
      </c>
      <c r="G25" s="77">
        <f t="shared" si="1"/>
        <v>0</v>
      </c>
      <c r="H25" s="77">
        <v>5.6876030752500834E-3</v>
      </c>
      <c r="I25" s="77">
        <f t="shared" si="2"/>
        <v>5.6876030752500834E-3</v>
      </c>
      <c r="J25" s="76">
        <f>分析係数表!G28</f>
        <v>0.12476459510357815</v>
      </c>
      <c r="K25" s="78">
        <f t="shared" si="3"/>
        <v>7.0961149479344262E-4</v>
      </c>
      <c r="L25" s="79"/>
      <c r="M25" s="80"/>
      <c r="N25" s="81">
        <f>分析係数表!H28</f>
        <v>2.1134616554773542E-2</v>
      </c>
      <c r="O25" s="82">
        <f t="shared" si="4"/>
        <v>0.37116349115191538</v>
      </c>
      <c r="P25" s="76">
        <f>分析係数表!C28</f>
        <v>0.10035725885027602</v>
      </c>
      <c r="Q25" s="82">
        <f t="shared" si="5"/>
        <v>3.7248950557304907E-2</v>
      </c>
      <c r="R25" s="83">
        <v>4.1105271969286428E-2</v>
      </c>
      <c r="S25" s="84">
        <f t="shared" si="6"/>
        <v>4.6792875044536511E-2</v>
      </c>
      <c r="T25" s="85">
        <f>分析係数表!F28</f>
        <v>0.21374764595103579</v>
      </c>
      <c r="U25" s="86">
        <f t="shared" si="7"/>
        <v>1.0001866888050649E-2</v>
      </c>
      <c r="V25" s="87">
        <f>分析係数表!D28</f>
        <v>3.5310734463276837E-2</v>
      </c>
      <c r="W25" s="167">
        <f t="shared" si="8"/>
        <v>0</v>
      </c>
      <c r="X25" s="76">
        <f>分析係数表!E28</f>
        <v>3.7664783427495289E-2</v>
      </c>
      <c r="Y25" s="166">
        <f t="shared" si="9"/>
        <v>0</v>
      </c>
    </row>
    <row r="26" spans="1:25" x14ac:dyDescent="0.2">
      <c r="A26" s="6" t="s">
        <v>14</v>
      </c>
      <c r="B26" s="5" t="s">
        <v>50</v>
      </c>
      <c r="C26" s="90"/>
      <c r="D26" s="76">
        <f>投入係数表!H26</f>
        <v>1.6363636363636365E-2</v>
      </c>
      <c r="E26" s="77">
        <f t="shared" si="0"/>
        <v>1.6363636363636365</v>
      </c>
      <c r="F26" s="76">
        <f>分析係数表!C29</f>
        <v>0.36404243439419315</v>
      </c>
      <c r="G26" s="77">
        <f t="shared" si="1"/>
        <v>0.59570580173595244</v>
      </c>
      <c r="H26" s="77">
        <v>0.6306042440226618</v>
      </c>
      <c r="I26" s="77">
        <f t="shared" si="2"/>
        <v>0.6306042440226618</v>
      </c>
      <c r="J26" s="76">
        <f>分析係数表!G29</f>
        <v>0.26159695817490497</v>
      </c>
      <c r="K26" s="78">
        <f t="shared" si="3"/>
        <v>0.16496415204851383</v>
      </c>
      <c r="L26" s="79"/>
      <c r="M26" s="80"/>
      <c r="N26" s="81">
        <f>分析係数表!H29</f>
        <v>1.0060239742003528E-2</v>
      </c>
      <c r="O26" s="82">
        <f t="shared" si="4"/>
        <v>0.17667667141204418</v>
      </c>
      <c r="P26" s="76">
        <f>分析係数表!C29</f>
        <v>0.36404243439419315</v>
      </c>
      <c r="Q26" s="82">
        <f t="shared" si="5"/>
        <v>6.4317805561503516E-2</v>
      </c>
      <c r="R26" s="83">
        <v>8.6231673518882501E-2</v>
      </c>
      <c r="S26" s="84">
        <f t="shared" si="6"/>
        <v>0.7168359175415443</v>
      </c>
      <c r="T26" s="85">
        <f>分析係数表!F29</f>
        <v>0.47034220532319393</v>
      </c>
      <c r="U26" s="86">
        <f t="shared" si="7"/>
        <v>0.33715818631136513</v>
      </c>
      <c r="V26" s="87">
        <f>分析係数表!D29</f>
        <v>0.1285171102661597</v>
      </c>
      <c r="W26" s="167">
        <f t="shared" si="8"/>
        <v>0</v>
      </c>
      <c r="X26" s="76">
        <f>分析係数表!E29</f>
        <v>0.10532319391634981</v>
      </c>
      <c r="Y26" s="166">
        <f t="shared" si="9"/>
        <v>0</v>
      </c>
    </row>
    <row r="27" spans="1:25" x14ac:dyDescent="0.2">
      <c r="A27" s="6" t="s">
        <v>15</v>
      </c>
      <c r="B27" s="5" t="s">
        <v>36</v>
      </c>
      <c r="C27" s="90"/>
      <c r="D27" s="76">
        <f>投入係数表!H27</f>
        <v>1.8181818181818182E-3</v>
      </c>
      <c r="E27" s="77">
        <f t="shared" si="0"/>
        <v>0.18181818181818182</v>
      </c>
      <c r="F27" s="76">
        <f>分析係数表!C30</f>
        <v>1</v>
      </c>
      <c r="G27" s="77">
        <f t="shared" si="1"/>
        <v>0.18181818181818182</v>
      </c>
      <c r="H27" s="77">
        <v>0.21355402329815992</v>
      </c>
      <c r="I27" s="77">
        <f t="shared" si="2"/>
        <v>0.21355402329815992</v>
      </c>
      <c r="J27" s="76">
        <f>分析係数表!G30</f>
        <v>0.34476121737038373</v>
      </c>
      <c r="K27" s="78">
        <f t="shared" si="3"/>
        <v>7.3625145046616908E-2</v>
      </c>
      <c r="L27" s="79"/>
      <c r="M27" s="80"/>
      <c r="N27" s="81">
        <f>分析係数表!H30</f>
        <v>0</v>
      </c>
      <c r="O27" s="82">
        <f t="shared" si="4"/>
        <v>0</v>
      </c>
      <c r="P27" s="76">
        <f>分析係数表!C30</f>
        <v>1</v>
      </c>
      <c r="Q27" s="82">
        <f t="shared" si="5"/>
        <v>0</v>
      </c>
      <c r="R27" s="83">
        <v>3.6523145019957189E-2</v>
      </c>
      <c r="S27" s="84">
        <f t="shared" si="6"/>
        <v>0.2500771683181171</v>
      </c>
      <c r="T27" s="85">
        <f>分析係数表!F30</f>
        <v>0.44087573679778658</v>
      </c>
      <c r="U27" s="86">
        <f t="shared" si="7"/>
        <v>0.11025295583855396</v>
      </c>
      <c r="V27" s="87">
        <f>分析係数表!D30</f>
        <v>0.13545049921809216</v>
      </c>
      <c r="W27" s="167">
        <f t="shared" si="8"/>
        <v>0</v>
      </c>
      <c r="X27" s="76">
        <f>分析係数表!E30</f>
        <v>8.8415734391916273E-2</v>
      </c>
      <c r="Y27" s="166">
        <f t="shared" si="9"/>
        <v>0</v>
      </c>
    </row>
    <row r="28" spans="1:25" x14ac:dyDescent="0.2">
      <c r="A28" s="6" t="s">
        <v>16</v>
      </c>
      <c r="B28" s="5" t="s">
        <v>192</v>
      </c>
      <c r="C28" s="90"/>
      <c r="D28" s="76">
        <f>投入係数表!H28</f>
        <v>3.090909090909091E-2</v>
      </c>
      <c r="E28" s="77">
        <f t="shared" si="0"/>
        <v>3.0909090909090908</v>
      </c>
      <c r="F28" s="76">
        <f>分析係数表!C31</f>
        <v>4.5149153453372781E-2</v>
      </c>
      <c r="G28" s="77">
        <f t="shared" si="1"/>
        <v>0.1395519288558795</v>
      </c>
      <c r="H28" s="77">
        <v>0.14610164389992117</v>
      </c>
      <c r="I28" s="77">
        <f t="shared" si="2"/>
        <v>0.14610164389992117</v>
      </c>
      <c r="J28" s="76">
        <f>分析係数表!G31</f>
        <v>7.1005917159763315E-2</v>
      </c>
      <c r="K28" s="78">
        <f t="shared" si="3"/>
        <v>1.0374081223663041E-2</v>
      </c>
      <c r="L28" s="79"/>
      <c r="M28" s="80"/>
      <c r="N28" s="81">
        <f>分析係数表!H31</f>
        <v>2.4521834371133602E-2</v>
      </c>
      <c r="O28" s="82">
        <f t="shared" si="4"/>
        <v>0.43064938656685775</v>
      </c>
      <c r="P28" s="76">
        <f>分析係数表!C31</f>
        <v>4.5149153453372781E-2</v>
      </c>
      <c r="Q28" s="82">
        <f t="shared" si="5"/>
        <v>1.9443455238707916E-2</v>
      </c>
      <c r="R28" s="83">
        <v>2.5093747533710697E-2</v>
      </c>
      <c r="S28" s="84">
        <f t="shared" si="6"/>
        <v>0.17119539143363185</v>
      </c>
      <c r="T28" s="85">
        <f>分析係数表!F31</f>
        <v>0.34319526627218933</v>
      </c>
      <c r="U28" s="86">
        <f t="shared" si="7"/>
        <v>5.8753447947636962E-2</v>
      </c>
      <c r="V28" s="87">
        <f>分析係数表!D31</f>
        <v>1.7751479289940829E-2</v>
      </c>
      <c r="W28" s="167">
        <f t="shared" si="8"/>
        <v>0</v>
      </c>
      <c r="X28" s="76">
        <f>分析係数表!E31</f>
        <v>1.7751479289940829E-2</v>
      </c>
      <c r="Y28" s="166">
        <f t="shared" si="9"/>
        <v>0</v>
      </c>
    </row>
    <row r="29" spans="1:25" x14ac:dyDescent="0.2">
      <c r="A29" s="6" t="s">
        <v>17</v>
      </c>
      <c r="B29" s="5" t="s">
        <v>272</v>
      </c>
      <c r="C29" s="90"/>
      <c r="D29" s="76">
        <f>投入係数表!H29</f>
        <v>1.8181818181818182E-3</v>
      </c>
      <c r="E29" s="77">
        <f t="shared" si="0"/>
        <v>0.18181818181818182</v>
      </c>
      <c r="F29" s="76">
        <f>分析係数表!C32</f>
        <v>0.82390745501285345</v>
      </c>
      <c r="G29" s="77">
        <f t="shared" si="1"/>
        <v>0.14980135545688245</v>
      </c>
      <c r="H29" s="77">
        <v>0.17360501205222537</v>
      </c>
      <c r="I29" s="77">
        <f t="shared" si="2"/>
        <v>0.17360501205222537</v>
      </c>
      <c r="J29" s="76">
        <f>分析係数表!G32</f>
        <v>0.14108527131782947</v>
      </c>
      <c r="K29" s="78">
        <f t="shared" si="3"/>
        <v>2.449311022752327E-2</v>
      </c>
      <c r="L29" s="79"/>
      <c r="M29" s="80"/>
      <c r="N29" s="81">
        <f>分析係数表!H32</f>
        <v>6.9772630468734158E-3</v>
      </c>
      <c r="O29" s="82">
        <f t="shared" si="4"/>
        <v>0.12253382049545002</v>
      </c>
      <c r="P29" s="76">
        <f>分析係数表!C32</f>
        <v>0.82390745501285345</v>
      </c>
      <c r="Q29" s="82">
        <f t="shared" si="5"/>
        <v>0.10095652819740804</v>
      </c>
      <c r="R29" s="83">
        <v>0.13203237613844268</v>
      </c>
      <c r="S29" s="84">
        <f t="shared" si="6"/>
        <v>0.30563738819066805</v>
      </c>
      <c r="T29" s="85">
        <f>分析係数表!F32</f>
        <v>0.48372093023255813</v>
      </c>
      <c r="U29" s="86">
        <f t="shared" si="7"/>
        <v>0.14784320172943943</v>
      </c>
      <c r="V29" s="87">
        <f>分析係数表!D32</f>
        <v>4.6511627906976744E-3</v>
      </c>
      <c r="W29" s="167">
        <f t="shared" si="8"/>
        <v>0</v>
      </c>
      <c r="X29" s="76">
        <f>分析係数表!E32</f>
        <v>6.2015503875968991E-3</v>
      </c>
      <c r="Y29" s="166">
        <f t="shared" si="9"/>
        <v>0</v>
      </c>
    </row>
    <row r="30" spans="1:25" x14ac:dyDescent="0.2">
      <c r="A30" s="6" t="s">
        <v>18</v>
      </c>
      <c r="B30" s="5" t="s">
        <v>273</v>
      </c>
      <c r="C30" s="90"/>
      <c r="D30" s="76">
        <f>投入係数表!H30</f>
        <v>0</v>
      </c>
      <c r="E30" s="77">
        <f t="shared" si="0"/>
        <v>0</v>
      </c>
      <c r="F30" s="76">
        <f>分析係数表!C33</f>
        <v>1</v>
      </c>
      <c r="G30" s="77">
        <f t="shared" si="1"/>
        <v>0</v>
      </c>
      <c r="H30" s="77">
        <v>2.0041659170964836E-2</v>
      </c>
      <c r="I30" s="77">
        <f t="shared" si="2"/>
        <v>2.0041659170964836E-2</v>
      </c>
      <c r="J30" s="76">
        <f>分析係数表!G33</f>
        <v>0.50819672131147542</v>
      </c>
      <c r="K30" s="78">
        <f t="shared" si="3"/>
        <v>1.0185105480326391E-2</v>
      </c>
      <c r="L30" s="79"/>
      <c r="M30" s="80"/>
      <c r="N30" s="81">
        <f>分析係数表!H33</f>
        <v>1.0141370707664847E-3</v>
      </c>
      <c r="O30" s="82">
        <f t="shared" si="4"/>
        <v>1.7810148327827034E-2</v>
      </c>
      <c r="P30" s="76">
        <f>分析係数表!C33</f>
        <v>1</v>
      </c>
      <c r="Q30" s="82">
        <f t="shared" si="5"/>
        <v>1.7810148327827034E-2</v>
      </c>
      <c r="R30" s="83">
        <v>6.2570427370214107E-2</v>
      </c>
      <c r="S30" s="84">
        <f t="shared" si="6"/>
        <v>8.2612086541178936E-2</v>
      </c>
      <c r="T30" s="85">
        <f>分析係数表!F33</f>
        <v>0.64606977721731818</v>
      </c>
      <c r="U30" s="86">
        <f t="shared" si="7"/>
        <v>5.3373172347117283E-2</v>
      </c>
      <c r="V30" s="87">
        <f>分析係数表!D33</f>
        <v>1.8495166036149643E-2</v>
      </c>
      <c r="W30" s="167">
        <f t="shared" si="8"/>
        <v>0</v>
      </c>
      <c r="X30" s="76">
        <f>分析係数表!E33</f>
        <v>1.7234131988230348E-2</v>
      </c>
      <c r="Y30" s="166">
        <f t="shared" si="9"/>
        <v>0</v>
      </c>
    </row>
    <row r="31" spans="1:25" x14ac:dyDescent="0.2">
      <c r="A31" s="6" t="s">
        <v>19</v>
      </c>
      <c r="B31" s="5" t="s">
        <v>274</v>
      </c>
      <c r="C31" s="90"/>
      <c r="D31" s="76">
        <f>投入係数表!H31</f>
        <v>7.636363636363637E-2</v>
      </c>
      <c r="E31" s="77">
        <f t="shared" si="0"/>
        <v>7.6363636363636367</v>
      </c>
      <c r="F31" s="76">
        <f>分析係数表!C34</f>
        <v>0.25927379784102056</v>
      </c>
      <c r="G31" s="77">
        <f t="shared" si="1"/>
        <v>1.9799090016950662</v>
      </c>
      <c r="H31" s="77">
        <v>2.0405973736647232</v>
      </c>
      <c r="I31" s="77">
        <f t="shared" si="2"/>
        <v>2.0405973736647232</v>
      </c>
      <c r="J31" s="76">
        <f>分析係数表!G34</f>
        <v>0.42506142506142508</v>
      </c>
      <c r="K31" s="78">
        <f t="shared" si="3"/>
        <v>0.86737922762652853</v>
      </c>
      <c r="L31" s="79"/>
      <c r="M31" s="80"/>
      <c r="N31" s="81">
        <f>分析係数表!H34</f>
        <v>0.17165284059793523</v>
      </c>
      <c r="O31" s="82">
        <f t="shared" si="4"/>
        <v>3.0145457059680045</v>
      </c>
      <c r="P31" s="76">
        <f>分析係数表!C34</f>
        <v>0.25927379784102056</v>
      </c>
      <c r="Q31" s="82">
        <f t="shared" si="5"/>
        <v>0.78159271395166496</v>
      </c>
      <c r="R31" s="83">
        <v>0.84526208359483057</v>
      </c>
      <c r="S31" s="84">
        <f t="shared" si="6"/>
        <v>2.8858594572595537</v>
      </c>
      <c r="T31" s="85">
        <f>分析係数表!F34</f>
        <v>0.69978501228501233</v>
      </c>
      <c r="U31" s="86">
        <f t="shared" si="7"/>
        <v>2.019481195751196</v>
      </c>
      <c r="V31" s="87">
        <f>分析係数表!D34</f>
        <v>0.29069410319410321</v>
      </c>
      <c r="W31" s="167">
        <f t="shared" si="8"/>
        <v>1</v>
      </c>
      <c r="X31" s="76">
        <f>分析係数表!E34</f>
        <v>0.18903562653562653</v>
      </c>
      <c r="Y31" s="166">
        <f t="shared" si="9"/>
        <v>1</v>
      </c>
    </row>
    <row r="32" spans="1:25" x14ac:dyDescent="0.2">
      <c r="A32" s="6" t="s">
        <v>20</v>
      </c>
      <c r="B32" s="5" t="s">
        <v>37</v>
      </c>
      <c r="C32" s="90"/>
      <c r="D32" s="76">
        <f>投入係数表!H32</f>
        <v>1.8181818181818181E-2</v>
      </c>
      <c r="E32" s="77">
        <f t="shared" si="0"/>
        <v>1.8181818181818181</v>
      </c>
      <c r="F32" s="76">
        <f>分析係数表!C35</f>
        <v>0.58271802035521847</v>
      </c>
      <c r="G32" s="77">
        <f t="shared" si="1"/>
        <v>1.0594873097367608</v>
      </c>
      <c r="H32" s="77">
        <v>1.1579089460945229</v>
      </c>
      <c r="I32" s="77">
        <f t="shared" si="2"/>
        <v>1.1579089460945229</v>
      </c>
      <c r="J32" s="76">
        <f>分析係数表!G35</f>
        <v>0.3146067415730337</v>
      </c>
      <c r="K32" s="78">
        <f t="shared" si="3"/>
        <v>0.36428596056906337</v>
      </c>
      <c r="L32" s="79"/>
      <c r="M32" s="80"/>
      <c r="N32" s="81">
        <f>分析係数表!H35</f>
        <v>6.4762793339147723E-2</v>
      </c>
      <c r="O32" s="82">
        <f t="shared" si="4"/>
        <v>1.1373560722150347</v>
      </c>
      <c r="P32" s="76">
        <f>分析係数表!C35</f>
        <v>0.58271802035521847</v>
      </c>
      <c r="Q32" s="82">
        <f t="shared" si="5"/>
        <v>0.66275787884013193</v>
      </c>
      <c r="R32" s="83">
        <v>0.7928725521086043</v>
      </c>
      <c r="S32" s="84">
        <f t="shared" si="6"/>
        <v>1.9507814982031273</v>
      </c>
      <c r="T32" s="85">
        <f>分析係数表!F35</f>
        <v>0.64558587479935792</v>
      </c>
      <c r="U32" s="86">
        <f t="shared" si="7"/>
        <v>1.2593969800598681</v>
      </c>
      <c r="V32" s="87">
        <f>分析係数表!D35</f>
        <v>5.2969502407704656E-2</v>
      </c>
      <c r="W32" s="167">
        <f t="shared" si="8"/>
        <v>0</v>
      </c>
      <c r="X32" s="76">
        <f>分析係数表!E35</f>
        <v>4.8475120385232745E-2</v>
      </c>
      <c r="Y32" s="166">
        <f t="shared" si="9"/>
        <v>0</v>
      </c>
    </row>
    <row r="33" spans="1:25" x14ac:dyDescent="0.2">
      <c r="A33" s="6" t="s">
        <v>21</v>
      </c>
      <c r="B33" s="5" t="s">
        <v>38</v>
      </c>
      <c r="C33" s="90"/>
      <c r="D33" s="76">
        <f>投入係数表!H33</f>
        <v>1.8181818181818182E-3</v>
      </c>
      <c r="E33" s="77">
        <f t="shared" si="0"/>
        <v>0.18181818181818182</v>
      </c>
      <c r="F33" s="76">
        <f>分析係数表!C36</f>
        <v>0.66070007955449483</v>
      </c>
      <c r="G33" s="77">
        <f t="shared" si="1"/>
        <v>0.12012728719172634</v>
      </c>
      <c r="H33" s="77">
        <v>0.19607044919811889</v>
      </c>
      <c r="I33" s="77">
        <f t="shared" si="2"/>
        <v>0.19607044919811889</v>
      </c>
      <c r="J33" s="76">
        <f>分析係数表!G36</f>
        <v>1.3413413413413414E-2</v>
      </c>
      <c r="K33" s="78">
        <f t="shared" si="3"/>
        <v>2.6299739932480414E-3</v>
      </c>
      <c r="L33" s="79"/>
      <c r="M33" s="80"/>
      <c r="N33" s="81">
        <f>分析係数表!H36</f>
        <v>0.12962700038537209</v>
      </c>
      <c r="O33" s="82">
        <f t="shared" si="4"/>
        <v>2.2764931592628517</v>
      </c>
      <c r="P33" s="76">
        <f>分析係数表!C36</f>
        <v>0.66070007955449483</v>
      </c>
      <c r="Q33" s="82">
        <f t="shared" si="5"/>
        <v>1.5040792114302295</v>
      </c>
      <c r="R33" s="83">
        <v>1.572345510018893</v>
      </c>
      <c r="S33" s="84">
        <f t="shared" si="6"/>
        <v>1.7684159592170119</v>
      </c>
      <c r="T33" s="85">
        <f>分析係数表!F36</f>
        <v>0.89049049049049045</v>
      </c>
      <c r="U33" s="86">
        <f t="shared" si="7"/>
        <v>1.5747575949143682</v>
      </c>
      <c r="V33" s="87">
        <f>分析係数表!D36</f>
        <v>8.8088088088088094E-3</v>
      </c>
      <c r="W33" s="167">
        <f t="shared" si="8"/>
        <v>0</v>
      </c>
      <c r="X33" s="76">
        <f>分析係数表!E36</f>
        <v>2.002002002002002E-3</v>
      </c>
      <c r="Y33" s="166">
        <f t="shared" si="9"/>
        <v>0</v>
      </c>
    </row>
    <row r="34" spans="1:25" x14ac:dyDescent="0.2">
      <c r="A34" s="6" t="s">
        <v>22</v>
      </c>
      <c r="B34" s="5" t="s">
        <v>377</v>
      </c>
      <c r="C34" s="90"/>
      <c r="D34" s="76">
        <f>投入係数表!H34</f>
        <v>0.02</v>
      </c>
      <c r="E34" s="77">
        <f t="shared" si="0"/>
        <v>2</v>
      </c>
      <c r="F34" s="76">
        <f>分析係数表!C37</f>
        <v>0.61776513884242223</v>
      </c>
      <c r="G34" s="77">
        <f t="shared" si="1"/>
        <v>1.2355302776848445</v>
      </c>
      <c r="H34" s="77">
        <v>1.3997301607587411</v>
      </c>
      <c r="I34" s="77">
        <f t="shared" si="2"/>
        <v>1.3997301607587411</v>
      </c>
      <c r="J34" s="76">
        <f>分析係数表!G37</f>
        <v>0.47462053207116045</v>
      </c>
      <c r="K34" s="78">
        <f t="shared" si="3"/>
        <v>0.66434067365536464</v>
      </c>
      <c r="L34" s="79"/>
      <c r="M34" s="80"/>
      <c r="N34" s="81">
        <f>分析係数表!H37</f>
        <v>5.0585157089832258E-2</v>
      </c>
      <c r="O34" s="82">
        <f t="shared" si="4"/>
        <v>0.88837019859201249</v>
      </c>
      <c r="P34" s="76">
        <f>分析係数表!C37</f>
        <v>0.61776513884242223</v>
      </c>
      <c r="Q34" s="82">
        <f t="shared" si="5"/>
        <v>0.54880413907666481</v>
      </c>
      <c r="R34" s="83">
        <v>0.66620496719200861</v>
      </c>
      <c r="S34" s="84">
        <f t="shared" si="6"/>
        <v>2.0659351279507496</v>
      </c>
      <c r="T34" s="85">
        <f>分析係数表!F37</f>
        <v>0.71813285457809695</v>
      </c>
      <c r="U34" s="86">
        <f t="shared" si="7"/>
        <v>1.4836158908084378</v>
      </c>
      <c r="V34" s="87">
        <f>分析係数表!D37</f>
        <v>9.4662967194385508E-2</v>
      </c>
      <c r="W34" s="167">
        <f t="shared" si="8"/>
        <v>0</v>
      </c>
      <c r="X34" s="76">
        <f>分析係数表!E37</f>
        <v>8.6339154561775752E-2</v>
      </c>
      <c r="Y34" s="166">
        <f t="shared" si="9"/>
        <v>0</v>
      </c>
    </row>
    <row r="35" spans="1:25" x14ac:dyDescent="0.2">
      <c r="A35" s="6" t="s">
        <v>23</v>
      </c>
      <c r="B35" s="5" t="s">
        <v>193</v>
      </c>
      <c r="C35" s="90"/>
      <c r="D35" s="76">
        <f>投入係数表!H35</f>
        <v>5.454545454545455E-3</v>
      </c>
      <c r="E35" s="77">
        <f t="shared" si="0"/>
        <v>0.54545454545454553</v>
      </c>
      <c r="F35" s="76">
        <f>分析係数表!C38</f>
        <v>2.0566981656475858E-2</v>
      </c>
      <c r="G35" s="77">
        <f t="shared" si="1"/>
        <v>1.1218353630805014E-2</v>
      </c>
      <c r="H35" s="77">
        <v>1.6655463732341915E-2</v>
      </c>
      <c r="I35" s="77">
        <f t="shared" si="2"/>
        <v>1.6655463732341915E-2</v>
      </c>
      <c r="J35" s="76">
        <f>分析係数表!G38</f>
        <v>0.31874999999999998</v>
      </c>
      <c r="K35" s="78">
        <f t="shared" si="3"/>
        <v>5.3089290646839852E-3</v>
      </c>
      <c r="L35" s="79"/>
      <c r="M35" s="80"/>
      <c r="N35" s="81">
        <f>分析係数表!H38</f>
        <v>4.4398920958156701E-2</v>
      </c>
      <c r="O35" s="82">
        <f t="shared" si="4"/>
        <v>0.7797282937922676</v>
      </c>
      <c r="P35" s="76">
        <f>分析係数表!C38</f>
        <v>2.0566981656475858E-2</v>
      </c>
      <c r="Q35" s="82">
        <f t="shared" si="5"/>
        <v>1.6036657515460788E-2</v>
      </c>
      <c r="R35" s="83">
        <v>1.9798184786053004E-2</v>
      </c>
      <c r="S35" s="84">
        <f t="shared" si="6"/>
        <v>3.6453648518394915E-2</v>
      </c>
      <c r="T35" s="85">
        <f>分析係数表!F38</f>
        <v>0.52500000000000002</v>
      </c>
      <c r="U35" s="86">
        <f t="shared" si="7"/>
        <v>1.9138165472157333E-2</v>
      </c>
      <c r="V35" s="87">
        <f>分析係数表!D38</f>
        <v>0.28125</v>
      </c>
      <c r="W35" s="167">
        <f t="shared" si="8"/>
        <v>0</v>
      </c>
      <c r="X35" s="76">
        <f>分析係数表!E38</f>
        <v>0.31874999999999998</v>
      </c>
      <c r="Y35" s="166">
        <f t="shared" si="9"/>
        <v>0</v>
      </c>
    </row>
    <row r="36" spans="1:25" x14ac:dyDescent="0.2">
      <c r="A36" s="6" t="s">
        <v>24</v>
      </c>
      <c r="B36" s="5" t="s">
        <v>39</v>
      </c>
      <c r="C36" s="90"/>
      <c r="D36" s="76">
        <f>投入係数表!H36</f>
        <v>0</v>
      </c>
      <c r="E36" s="77">
        <f t="shared" si="0"/>
        <v>0</v>
      </c>
      <c r="F36" s="76">
        <f>分析係数表!C39</f>
        <v>1</v>
      </c>
      <c r="G36" s="77">
        <f t="shared" si="1"/>
        <v>0</v>
      </c>
      <c r="H36" s="77">
        <v>1.800538762894463E-2</v>
      </c>
      <c r="I36" s="77">
        <f t="shared" si="2"/>
        <v>1.800538762894463E-2</v>
      </c>
      <c r="J36" s="76">
        <f>分析係数表!G39</f>
        <v>0.35457429931253304</v>
      </c>
      <c r="K36" s="78">
        <f t="shared" si="3"/>
        <v>6.3842477023835931E-3</v>
      </c>
      <c r="L36" s="79"/>
      <c r="M36" s="80"/>
      <c r="N36" s="81">
        <f>分析係数表!H39</f>
        <v>4.0565482830659388E-3</v>
      </c>
      <c r="O36" s="82">
        <f t="shared" si="4"/>
        <v>7.1240593311308137E-2</v>
      </c>
      <c r="P36" s="76">
        <f>分析係数表!C39</f>
        <v>1</v>
      </c>
      <c r="Q36" s="82">
        <f t="shared" si="5"/>
        <v>7.1240593311308137E-2</v>
      </c>
      <c r="R36" s="83">
        <v>9.0516941393168876E-2</v>
      </c>
      <c r="S36" s="84">
        <f t="shared" si="6"/>
        <v>0.10852232902211351</v>
      </c>
      <c r="T36" s="85">
        <f>分析係数表!F39</f>
        <v>0.70531464833421476</v>
      </c>
      <c r="U36" s="86">
        <f t="shared" si="7"/>
        <v>7.6542388330641933E-2</v>
      </c>
      <c r="V36" s="87">
        <f>分析係数表!D39</f>
        <v>5.4071919619249072E-2</v>
      </c>
      <c r="W36" s="167">
        <f t="shared" si="8"/>
        <v>0</v>
      </c>
      <c r="X36" s="76">
        <f>分析係数表!E39</f>
        <v>6.8482284505552618E-2</v>
      </c>
      <c r="Y36" s="166">
        <f t="shared" si="9"/>
        <v>0</v>
      </c>
    </row>
    <row r="37" spans="1:25" x14ac:dyDescent="0.2">
      <c r="A37" s="6" t="s">
        <v>25</v>
      </c>
      <c r="B37" s="5" t="s">
        <v>40</v>
      </c>
      <c r="C37" s="90"/>
      <c r="D37" s="76">
        <f>投入係数表!H37</f>
        <v>0</v>
      </c>
      <c r="E37" s="77">
        <f t="shared" si="0"/>
        <v>0</v>
      </c>
      <c r="F37" s="76">
        <f>分析係数表!C40</f>
        <v>0.98077433041633522</v>
      </c>
      <c r="G37" s="77">
        <f t="shared" si="1"/>
        <v>0</v>
      </c>
      <c r="H37" s="77">
        <v>2.260639718591537E-3</v>
      </c>
      <c r="I37" s="77">
        <f t="shared" si="2"/>
        <v>2.260639718591537E-3</v>
      </c>
      <c r="J37" s="76">
        <f>分析係数表!G40</f>
        <v>0.51043551695017497</v>
      </c>
      <c r="K37" s="78">
        <f t="shared" si="3"/>
        <v>1.1539108033973692E-3</v>
      </c>
      <c r="L37" s="79"/>
      <c r="M37" s="80"/>
      <c r="N37" s="81">
        <f>分析係数表!H40</f>
        <v>2.8781210068352839E-2</v>
      </c>
      <c r="O37" s="82">
        <f t="shared" si="4"/>
        <v>0.50545200954373126</v>
      </c>
      <c r="P37" s="76">
        <f>分析係数表!C40</f>
        <v>0.98077433041633522</v>
      </c>
      <c r="Q37" s="82">
        <f t="shared" si="5"/>
        <v>0.49573435621784412</v>
      </c>
      <c r="R37" s="83">
        <v>0.49717996348684274</v>
      </c>
      <c r="S37" s="84">
        <f t="shared" si="6"/>
        <v>0.49944060320543426</v>
      </c>
      <c r="T37" s="85">
        <f>分析係数表!F40</f>
        <v>0.70708167450838466</v>
      </c>
      <c r="U37" s="86">
        <f t="shared" si="7"/>
        <v>0.35314529803197614</v>
      </c>
      <c r="V37" s="87">
        <f>分析係数表!D40</f>
        <v>7.3350223187356733E-2</v>
      </c>
      <c r="W37" s="167">
        <f t="shared" si="8"/>
        <v>0</v>
      </c>
      <c r="X37" s="76">
        <f>分析係数表!E40</f>
        <v>4.4637471347569069E-2</v>
      </c>
      <c r="Y37" s="166">
        <f t="shared" si="9"/>
        <v>0</v>
      </c>
    </row>
    <row r="38" spans="1:25" x14ac:dyDescent="0.2">
      <c r="A38" s="6" t="s">
        <v>26</v>
      </c>
      <c r="B38" s="5" t="s">
        <v>276</v>
      </c>
      <c r="C38" s="90"/>
      <c r="D38" s="76">
        <f>投入係数表!H38</f>
        <v>0</v>
      </c>
      <c r="E38" s="77">
        <f t="shared" si="0"/>
        <v>0</v>
      </c>
      <c r="F38" s="76">
        <f>分析係数表!C41</f>
        <v>0.86627474829380358</v>
      </c>
      <c r="G38" s="77">
        <f t="shared" si="1"/>
        <v>0</v>
      </c>
      <c r="H38" s="77">
        <v>4.9114783926427856E-4</v>
      </c>
      <c r="I38" s="77">
        <f t="shared" si="2"/>
        <v>4.9114783926427856E-4</v>
      </c>
      <c r="J38" s="76">
        <f>分析係数表!G41</f>
        <v>0.44732977818996833</v>
      </c>
      <c r="K38" s="78">
        <f t="shared" si="3"/>
        <v>2.1970505399657194E-4</v>
      </c>
      <c r="L38" s="79"/>
      <c r="M38" s="80"/>
      <c r="N38" s="81">
        <f>分析係数表!H41</f>
        <v>6.251140904204612E-2</v>
      </c>
      <c r="O38" s="82">
        <f t="shared" si="4"/>
        <v>1.0978175429272585</v>
      </c>
      <c r="P38" s="76">
        <f>分析係数表!C41</f>
        <v>0.86627474829380358</v>
      </c>
      <c r="Q38" s="82">
        <f t="shared" si="5"/>
        <v>0.95101161567183279</v>
      </c>
      <c r="R38" s="83">
        <v>0.96894073799176805</v>
      </c>
      <c r="S38" s="84">
        <f t="shared" si="6"/>
        <v>0.96943188583103235</v>
      </c>
      <c r="T38" s="85">
        <f>分析係数表!F41</f>
        <v>0.55174279310611329</v>
      </c>
      <c r="U38" s="86">
        <f t="shared" si="7"/>
        <v>0.53487705641454053</v>
      </c>
      <c r="V38" s="87">
        <f>分析係数表!D41</f>
        <v>0.15209830744261535</v>
      </c>
      <c r="W38" s="167">
        <f t="shared" si="8"/>
        <v>0</v>
      </c>
      <c r="X38" s="76">
        <f>分析係数表!E41</f>
        <v>0.14676559239508463</v>
      </c>
      <c r="Y38" s="166">
        <f t="shared" si="9"/>
        <v>0</v>
      </c>
    </row>
    <row r="39" spans="1:25" x14ac:dyDescent="0.2">
      <c r="A39" s="6" t="s">
        <v>51</v>
      </c>
      <c r="B39" s="5" t="s">
        <v>367</v>
      </c>
      <c r="C39" s="90"/>
      <c r="D39" s="76">
        <f>投入係数表!H39</f>
        <v>0</v>
      </c>
      <c r="E39" s="77">
        <f>$C$10*D39</f>
        <v>0</v>
      </c>
      <c r="F39" s="76">
        <f>分析係数表!C42</f>
        <v>0.22259887005649714</v>
      </c>
      <c r="G39" s="77">
        <f>E39*F39</f>
        <v>0</v>
      </c>
      <c r="H39" s="77">
        <v>3.0206010114063129E-3</v>
      </c>
      <c r="I39" s="77">
        <f>C39+H39</f>
        <v>3.0206010114063129E-3</v>
      </c>
      <c r="J39" s="76">
        <f>分析係数表!G42</f>
        <v>0.47474747474747475</v>
      </c>
      <c r="K39" s="78">
        <f>I39*J39</f>
        <v>1.4340227023848153E-3</v>
      </c>
      <c r="L39" s="79"/>
      <c r="M39" s="80"/>
      <c r="N39" s="81">
        <f>分析係数表!H42</f>
        <v>1.5212056061497272E-2</v>
      </c>
      <c r="O39" s="82">
        <f t="shared" si="4"/>
        <v>0.26715222491740553</v>
      </c>
      <c r="P39" s="76">
        <f>分析係数表!C42</f>
        <v>0.22259887005649714</v>
      </c>
      <c r="Q39" s="82">
        <f>O39*P39</f>
        <v>5.9467783399693656E-2</v>
      </c>
      <c r="R39" s="83">
        <v>6.1772303903674435E-2</v>
      </c>
      <c r="S39" s="84">
        <f>I39+R39</f>
        <v>6.4792904915080746E-2</v>
      </c>
      <c r="T39" s="85">
        <f>分析係数表!F42</f>
        <v>0.5505050505050505</v>
      </c>
      <c r="U39" s="86">
        <f t="shared" si="7"/>
        <v>3.5668821392645461E-2</v>
      </c>
      <c r="V39" s="87">
        <f>分析係数表!D42</f>
        <v>1.2373737373737375</v>
      </c>
      <c r="W39" s="167">
        <f t="shared" si="8"/>
        <v>0</v>
      </c>
      <c r="X39" s="76">
        <f>分析係数表!E42</f>
        <v>0.93434343434343436</v>
      </c>
      <c r="Y39" s="166">
        <f t="shared" si="9"/>
        <v>0</v>
      </c>
    </row>
    <row r="40" spans="1:25" x14ac:dyDescent="0.2">
      <c r="A40" s="6" t="s">
        <v>194</v>
      </c>
      <c r="B40" s="5" t="s">
        <v>41</v>
      </c>
      <c r="C40" s="90"/>
      <c r="D40" s="76">
        <f>投入係数表!H40</f>
        <v>3.090909090909091E-2</v>
      </c>
      <c r="E40" s="77">
        <f>$C$10*D40</f>
        <v>3.0909090909090908</v>
      </c>
      <c r="F40" s="76">
        <f>分析係数表!C43</f>
        <v>0.64995386035066138</v>
      </c>
      <c r="G40" s="77">
        <f>E40*F40</f>
        <v>2.0089482956293168</v>
      </c>
      <c r="H40" s="77">
        <v>2.5946230765264904</v>
      </c>
      <c r="I40" s="77">
        <f>C40+H40</f>
        <v>2.5946230765264904</v>
      </c>
      <c r="J40" s="76">
        <f>分析係数表!G43</f>
        <v>0.42414674485039844</v>
      </c>
      <c r="K40" s="78">
        <f>I40*J40</f>
        <v>1.100500932022437</v>
      </c>
      <c r="L40" s="79"/>
      <c r="M40" s="80"/>
      <c r="N40" s="81">
        <f>分析係数表!H43</f>
        <v>4.0565482830659395E-2</v>
      </c>
      <c r="O40" s="82">
        <f t="shared" si="4"/>
        <v>0.71240593311308154</v>
      </c>
      <c r="P40" s="76">
        <f>分析係数表!C43</f>
        <v>0.64995386035066138</v>
      </c>
      <c r="Q40" s="82">
        <f>O40*P40</f>
        <v>0.46303098636356244</v>
      </c>
      <c r="R40" s="83">
        <v>0.79688718368807199</v>
      </c>
      <c r="S40" s="84">
        <f>I40+R40</f>
        <v>3.3915102602145621</v>
      </c>
      <c r="T40" s="85">
        <f>分析係数表!F43</f>
        <v>0.67869493309276796</v>
      </c>
      <c r="U40" s="86">
        <f t="shared" si="7"/>
        <v>2.3018008291397583</v>
      </c>
      <c r="V40" s="87">
        <f>分析係数表!D43</f>
        <v>0.11832807096677192</v>
      </c>
      <c r="W40" s="167">
        <f t="shared" si="8"/>
        <v>0</v>
      </c>
      <c r="X40" s="76">
        <f>分析係数表!E43</f>
        <v>8.3446098331078036E-2</v>
      </c>
      <c r="Y40" s="166">
        <f t="shared" si="9"/>
        <v>0</v>
      </c>
    </row>
    <row r="41" spans="1:25" x14ac:dyDescent="0.2">
      <c r="A41" s="6" t="s">
        <v>340</v>
      </c>
      <c r="B41" s="5" t="s">
        <v>42</v>
      </c>
      <c r="C41" s="90"/>
      <c r="D41" s="76">
        <f>投入係数表!H41</f>
        <v>0</v>
      </c>
      <c r="E41" s="77">
        <f>$C$10*D41</f>
        <v>0</v>
      </c>
      <c r="F41" s="76">
        <f>分析係数表!C44</f>
        <v>0.42233270626175756</v>
      </c>
      <c r="G41" s="77">
        <f>E41*F41</f>
        <v>0</v>
      </c>
      <c r="H41" s="77">
        <v>2.387065128533226E-3</v>
      </c>
      <c r="I41" s="77">
        <f>C41+H41</f>
        <v>2.387065128533226E-3</v>
      </c>
      <c r="J41" s="76">
        <f>分析係数表!G44</f>
        <v>0.26381484852424913</v>
      </c>
      <c r="K41" s="78">
        <f>I41*J41</f>
        <v>6.297432253015103E-4</v>
      </c>
      <c r="L41" s="79"/>
      <c r="M41" s="80"/>
      <c r="N41" s="81">
        <f>分析係数表!H44</f>
        <v>0.11630123927550047</v>
      </c>
      <c r="O41" s="82">
        <f t="shared" si="4"/>
        <v>2.0424678102352045</v>
      </c>
      <c r="P41" s="76">
        <f>分析係数表!C44</f>
        <v>0.42233270626175756</v>
      </c>
      <c r="Q41" s="82">
        <f>O41*P41</f>
        <v>0.86260095774915979</v>
      </c>
      <c r="R41" s="83">
        <v>0.87775970047181451</v>
      </c>
      <c r="S41" s="84">
        <f>I41+R41</f>
        <v>0.88014676560034777</v>
      </c>
      <c r="T41" s="85">
        <f>分析係数表!F44</f>
        <v>0.47978156286568718</v>
      </c>
      <c r="U41" s="86">
        <f t="shared" si="7"/>
        <v>0.42227819075091449</v>
      </c>
      <c r="V41" s="87">
        <f>分析係数表!D44</f>
        <v>0.17839032635548044</v>
      </c>
      <c r="W41" s="167">
        <f t="shared" si="8"/>
        <v>0</v>
      </c>
      <c r="X41" s="76">
        <f>分析係数表!E44</f>
        <v>0.10141724093095826</v>
      </c>
      <c r="Y41" s="166">
        <f t="shared" si="9"/>
        <v>0</v>
      </c>
    </row>
    <row r="42" spans="1:25" x14ac:dyDescent="0.2">
      <c r="A42" s="6" t="s">
        <v>341</v>
      </c>
      <c r="B42" s="5" t="s">
        <v>278</v>
      </c>
      <c r="C42" s="90"/>
      <c r="D42" s="76">
        <f>投入係数表!H42</f>
        <v>0</v>
      </c>
      <c r="E42" s="77">
        <f>$C$10*D42</f>
        <v>0</v>
      </c>
      <c r="F42" s="76">
        <f>分析係数表!C45</f>
        <v>1</v>
      </c>
      <c r="G42" s="77">
        <f>E42*F42</f>
        <v>0</v>
      </c>
      <c r="H42" s="77">
        <v>8.4771682820218817E-3</v>
      </c>
      <c r="I42" s="77">
        <f>C42+H42</f>
        <v>8.4771682820218817E-3</v>
      </c>
      <c r="J42" s="76">
        <f>分析係数表!G45</f>
        <v>0</v>
      </c>
      <c r="K42" s="78">
        <f>I42*J42</f>
        <v>0</v>
      </c>
      <c r="L42" s="79"/>
      <c r="M42" s="80"/>
      <c r="N42" s="81">
        <f>分析係数表!H45</f>
        <v>0</v>
      </c>
      <c r="O42" s="82">
        <f t="shared" si="4"/>
        <v>0</v>
      </c>
      <c r="P42" s="76">
        <f>分析係数表!C45</f>
        <v>1</v>
      </c>
      <c r="Q42" s="82">
        <f>O42*P42</f>
        <v>0</v>
      </c>
      <c r="R42" s="83">
        <v>6.489996507759296E-3</v>
      </c>
      <c r="S42" s="84">
        <f>I42+R42</f>
        <v>1.4967164789781178E-2</v>
      </c>
      <c r="T42" s="85">
        <f>分析係数表!F45</f>
        <v>0</v>
      </c>
      <c r="U42" s="86">
        <f t="shared" si="7"/>
        <v>0</v>
      </c>
      <c r="V42" s="87">
        <f>分析係数表!D45</f>
        <v>0</v>
      </c>
      <c r="W42" s="167">
        <f t="shared" si="8"/>
        <v>0</v>
      </c>
      <c r="X42" s="76">
        <f>分析係数表!E45</f>
        <v>0</v>
      </c>
      <c r="Y42" s="166">
        <f t="shared" si="9"/>
        <v>0</v>
      </c>
    </row>
    <row r="43" spans="1:25" x14ac:dyDescent="0.2">
      <c r="A43" s="6" t="s">
        <v>342</v>
      </c>
      <c r="B43" s="5" t="s">
        <v>279</v>
      </c>
      <c r="C43" s="90"/>
      <c r="D43" s="76">
        <f>投入係数表!H43</f>
        <v>3.6363636363636364E-3</v>
      </c>
      <c r="E43" s="77">
        <f>$C$10*D43</f>
        <v>0.36363636363636365</v>
      </c>
      <c r="F43" s="76">
        <f>分析係数表!C46</f>
        <v>0.21794871794871795</v>
      </c>
      <c r="G43" s="77">
        <f>E43*F43</f>
        <v>7.9254079254079263E-2</v>
      </c>
      <c r="H43" s="77">
        <v>9.5200900107063557E-2</v>
      </c>
      <c r="I43" s="77">
        <f>C43+H43</f>
        <v>9.5200900107063557E-2</v>
      </c>
      <c r="J43" s="76">
        <f>分析係数表!G46</f>
        <v>8.6956521739130436E-3</v>
      </c>
      <c r="K43" s="78">
        <f>I43*J43</f>
        <v>8.278339139744657E-4</v>
      </c>
      <c r="L43" s="79"/>
      <c r="M43" s="80"/>
      <c r="N43" s="81">
        <f>分析係数表!H46</f>
        <v>2.3669959231689755E-2</v>
      </c>
      <c r="O43" s="82">
        <f t="shared" si="4"/>
        <v>0.41568886197148303</v>
      </c>
      <c r="P43" s="76">
        <f>分析係数表!C46</f>
        <v>0.21794871794871795</v>
      </c>
      <c r="Q43" s="82">
        <f>O43*P43</f>
        <v>9.0598854532246295E-2</v>
      </c>
      <c r="R43" s="83">
        <v>0.10192092089259697</v>
      </c>
      <c r="S43" s="84">
        <f>I43+R43</f>
        <v>0.19712182099966052</v>
      </c>
      <c r="T43" s="85">
        <f>分析係数表!F46</f>
        <v>0.31521739130434784</v>
      </c>
      <c r="U43" s="86">
        <f t="shared" si="7"/>
        <v>6.2136226184675604E-2</v>
      </c>
      <c r="V43" s="87">
        <f>分析係数表!D46</f>
        <v>4.3478260869565218E-3</v>
      </c>
      <c r="W43" s="167">
        <f t="shared" si="8"/>
        <v>0</v>
      </c>
      <c r="X43" s="76">
        <f>分析係数表!E46</f>
        <v>8.6956521739130436E-3</v>
      </c>
      <c r="Y43" s="166">
        <f t="shared" si="9"/>
        <v>0</v>
      </c>
    </row>
    <row r="44" spans="1:25" x14ac:dyDescent="0.2">
      <c r="A44" s="192">
        <v>40</v>
      </c>
      <c r="B44" s="14" t="s">
        <v>150</v>
      </c>
      <c r="C44" s="197">
        <f>SUM(C5:C43)</f>
        <v>100</v>
      </c>
      <c r="D44" s="92">
        <f>投入係数表!H44</f>
        <v>0.60545454545454547</v>
      </c>
      <c r="E44" s="91">
        <f>SUM(E5:E43)</f>
        <v>60.545454545454554</v>
      </c>
      <c r="F44" s="92">
        <f>分析係数表!C47</f>
        <v>0.47569546306807309</v>
      </c>
      <c r="G44" s="91">
        <f>SUM(G5:G43)</f>
        <v>8.5006657147617251</v>
      </c>
      <c r="H44" s="91">
        <f>SUM(H5:H43)</f>
        <v>9.8729843562265636</v>
      </c>
      <c r="I44" s="91">
        <f>SUM(I5:I43)</f>
        <v>109.87298435622657</v>
      </c>
      <c r="J44" s="92">
        <f>分析係数表!G47</f>
        <v>0.28144255164914822</v>
      </c>
      <c r="K44" s="93">
        <f>SUM(K5:K43)</f>
        <v>28.009369792882183</v>
      </c>
      <c r="L44" s="94">
        <f>最終需要_まとめ!$L$33</f>
        <v>0.627</v>
      </c>
      <c r="M44" s="91">
        <f>K44*L44</f>
        <v>17.561874860137127</v>
      </c>
      <c r="N44" s="95">
        <f>分析係数表!H47</f>
        <v>1</v>
      </c>
      <c r="O44" s="96">
        <f>SUM(O5:O43)</f>
        <v>17.561874860137127</v>
      </c>
      <c r="P44" s="92">
        <f>分析係数表!C47</f>
        <v>0.47569546306807309</v>
      </c>
      <c r="Q44" s="96">
        <f>SUM(Q5:Q43)</f>
        <v>7.353690636468369</v>
      </c>
      <c r="R44" s="96">
        <f>SUM(R5:R43)</f>
        <v>8.4390287047683881</v>
      </c>
      <c r="S44" s="97">
        <f>SUM(S5:S43)</f>
        <v>118.31201306099487</v>
      </c>
      <c r="T44" s="98">
        <f>分析係数表!F47</f>
        <v>0.50608191373686118</v>
      </c>
      <c r="U44" s="99">
        <f>SUM(U5:U43)</f>
        <v>49.83211125465882</v>
      </c>
      <c r="V44" s="100">
        <f>分析係数表!D47</f>
        <v>9.051105472997463E-2</v>
      </c>
      <c r="W44" s="164">
        <f>SUM(W5:W43)</f>
        <v>30</v>
      </c>
      <c r="X44" s="92">
        <f>分析係数表!E47</f>
        <v>7.0619789778905401E-2</v>
      </c>
      <c r="Y44" s="165">
        <f>SUM(Y5:Y43)</f>
        <v>25</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2015年養父市産業連関表</v>
      </c>
      <c r="H1" s="401"/>
      <c r="I1" s="401"/>
    </row>
    <row r="2" spans="1:25" x14ac:dyDescent="0.2">
      <c r="B2" s="3" t="s">
        <v>284</v>
      </c>
      <c r="S2" s="3" t="s">
        <v>152</v>
      </c>
      <c r="U2" s="64" t="s">
        <v>209</v>
      </c>
      <c r="W2" s="3" t="s">
        <v>130</v>
      </c>
      <c r="Y2" s="3" t="s">
        <v>153</v>
      </c>
    </row>
    <row r="3" spans="1:25" ht="44" x14ac:dyDescent="0.2">
      <c r="B3" s="65"/>
      <c r="C3" s="66" t="s">
        <v>227</v>
      </c>
      <c r="D3" s="66" t="s">
        <v>309</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投入係数表!I5</f>
        <v>0</v>
      </c>
      <c r="E5" s="77">
        <f t="shared" ref="E5:E38" si="0">$C$11*D5</f>
        <v>0</v>
      </c>
      <c r="F5" s="76">
        <f>分析係数表!C8</f>
        <v>0.71474473402356309</v>
      </c>
      <c r="G5" s="77">
        <f t="shared" ref="G5:G38" si="1">E5*F5</f>
        <v>0</v>
      </c>
      <c r="H5" s="77">
        <f t="array" ref="H5:H43">MMULT(逆行列係数!C5:AO43,'7'!G5:G43)</f>
        <v>3.3957620268596778E-2</v>
      </c>
      <c r="I5" s="77">
        <f t="shared" ref="I5:I38" si="2">C5+H5</f>
        <v>3.3957620268596778E-2</v>
      </c>
      <c r="J5" s="76">
        <f>分析係数表!G8</f>
        <v>0.11986548162382897</v>
      </c>
      <c r="K5" s="78">
        <f t="shared" ref="K5:K38" si="3">I5*J5</f>
        <v>4.0703465082944489E-3</v>
      </c>
      <c r="L5" s="79" t="s">
        <v>182</v>
      </c>
      <c r="M5" s="80" t="s">
        <v>182</v>
      </c>
      <c r="N5" s="81">
        <f>分析係数表!H8</f>
        <v>1.2980954505811005E-2</v>
      </c>
      <c r="O5" s="82">
        <f t="shared" ref="O5:O43" si="4">$M$44*N5</f>
        <v>0.20634993527908455</v>
      </c>
      <c r="P5" s="76">
        <f>分析係数表!C8</f>
        <v>0.71474473402356309</v>
      </c>
      <c r="Q5" s="82">
        <f t="shared" ref="Q5:Q38" si="5">O5*P5</f>
        <v>0.14748752960682873</v>
      </c>
      <c r="R5" s="83">
        <f t="array" ref="R5:R43">MMULT(逆行列係数!C5:AO43,'7'!Q5:Q43)</f>
        <v>0.20054841129995404</v>
      </c>
      <c r="S5" s="84">
        <f t="shared" ref="S5:S38" si="6">I5+R5</f>
        <v>0.23450603156855082</v>
      </c>
      <c r="T5" s="85">
        <f>分析係数表!F8</f>
        <v>0.45231803987509006</v>
      </c>
      <c r="U5" s="86">
        <f t="shared" ref="U5:U43" si="7">S5*T5</f>
        <v>0.10607130853797291</v>
      </c>
      <c r="V5" s="87">
        <f>分析係数表!D8</f>
        <v>0.25822723997117464</v>
      </c>
      <c r="W5" s="167">
        <f t="shared" ref="W5:W43" si="8">ROUND(S5*V5,0)</f>
        <v>0</v>
      </c>
      <c r="X5" s="76">
        <f>分析係数表!E8</f>
        <v>0.17343262070622148</v>
      </c>
      <c r="Y5" s="166">
        <f t="shared" ref="Y5:Y43" si="9">ROUND(S5*X5,0)</f>
        <v>0</v>
      </c>
    </row>
    <row r="6" spans="1:25" x14ac:dyDescent="0.2">
      <c r="A6" s="6" t="s">
        <v>219</v>
      </c>
      <c r="B6" s="5" t="s">
        <v>265</v>
      </c>
      <c r="C6" s="90"/>
      <c r="D6" s="76">
        <f>投入係数表!I6</f>
        <v>0.10727056019070322</v>
      </c>
      <c r="E6" s="77">
        <f t="shared" si="0"/>
        <v>10.727056019070321</v>
      </c>
      <c r="F6" s="76">
        <f>分析係数表!C9</f>
        <v>1</v>
      </c>
      <c r="G6" s="77">
        <f t="shared" si="1"/>
        <v>10.727056019070321</v>
      </c>
      <c r="H6" s="77">
        <v>12.797333007125086</v>
      </c>
      <c r="I6" s="77">
        <f t="shared" si="2"/>
        <v>12.797333007125086</v>
      </c>
      <c r="J6" s="76">
        <f>分析係数表!G9</f>
        <v>0.24776500638569604</v>
      </c>
      <c r="K6" s="78">
        <f t="shared" si="3"/>
        <v>3.1707312942302259</v>
      </c>
      <c r="L6" s="79"/>
      <c r="M6" s="80"/>
      <c r="N6" s="81">
        <f>分析係数表!H9</f>
        <v>6.6933046670587999E-4</v>
      </c>
      <c r="O6" s="82">
        <f t="shared" si="4"/>
        <v>1.0639918537827796E-2</v>
      </c>
      <c r="P6" s="76">
        <f>分析係数表!C9</f>
        <v>1</v>
      </c>
      <c r="Q6" s="82">
        <f t="shared" si="5"/>
        <v>1.0639918537827796E-2</v>
      </c>
      <c r="R6" s="83">
        <v>1.487801183523981E-2</v>
      </c>
      <c r="S6" s="84">
        <f t="shared" si="6"/>
        <v>12.812211018960326</v>
      </c>
      <c r="T6" s="85">
        <f>分析係数表!F9</f>
        <v>0.67688378033205621</v>
      </c>
      <c r="U6" s="86">
        <f t="shared" si="7"/>
        <v>8.6723778289258906</v>
      </c>
      <c r="V6" s="87">
        <f>分析係数表!D9</f>
        <v>0.15836526181353769</v>
      </c>
      <c r="W6" s="167">
        <f t="shared" si="8"/>
        <v>2</v>
      </c>
      <c r="X6" s="76">
        <f>分析係数表!E9</f>
        <v>0.13537675606641125</v>
      </c>
      <c r="Y6" s="166">
        <f t="shared" si="9"/>
        <v>2</v>
      </c>
    </row>
    <row r="7" spans="1:25" x14ac:dyDescent="0.2">
      <c r="A7" s="6" t="s">
        <v>220</v>
      </c>
      <c r="B7" s="5" t="s">
        <v>266</v>
      </c>
      <c r="C7" s="90"/>
      <c r="D7" s="76">
        <f>投入係数表!I7</f>
        <v>0</v>
      </c>
      <c r="E7" s="77">
        <f t="shared" si="0"/>
        <v>0</v>
      </c>
      <c r="F7" s="76">
        <f>分析係数表!C10</f>
        <v>3.9393939393939426E-2</v>
      </c>
      <c r="G7" s="77">
        <f t="shared" si="1"/>
        <v>0</v>
      </c>
      <c r="H7" s="77">
        <v>1.0378417529175478E-4</v>
      </c>
      <c r="I7" s="77">
        <f t="shared" si="2"/>
        <v>1.0378417529175478E-4</v>
      </c>
      <c r="J7" s="76">
        <f>分析係数表!G10</f>
        <v>0.17647058823529413</v>
      </c>
      <c r="K7" s="78">
        <f t="shared" si="3"/>
        <v>1.8314854463250844E-5</v>
      </c>
      <c r="L7" s="79"/>
      <c r="M7" s="80"/>
      <c r="N7" s="81">
        <f>分析係数表!H10</f>
        <v>1.3183781919964303E-3</v>
      </c>
      <c r="O7" s="82">
        <f t="shared" si="4"/>
        <v>2.0957415301782023E-2</v>
      </c>
      <c r="P7" s="76">
        <f>分析係数表!C10</f>
        <v>3.9393939393939426E-2</v>
      </c>
      <c r="Q7" s="82">
        <f t="shared" si="5"/>
        <v>8.2559514825201975E-4</v>
      </c>
      <c r="R7" s="83">
        <v>1.1703513105707517E-3</v>
      </c>
      <c r="S7" s="84">
        <f t="shared" si="6"/>
        <v>1.2741354858625065E-3</v>
      </c>
      <c r="T7" s="85">
        <f>分析係数表!F10</f>
        <v>0.58823529411764708</v>
      </c>
      <c r="U7" s="86">
        <f t="shared" si="7"/>
        <v>7.4949146227206267E-4</v>
      </c>
      <c r="V7" s="87">
        <f>分析係数表!D10</f>
        <v>0.11764705882352941</v>
      </c>
      <c r="W7" s="167">
        <f t="shared" si="8"/>
        <v>0</v>
      </c>
      <c r="X7" s="76">
        <f>分析係数表!E10</f>
        <v>0</v>
      </c>
      <c r="Y7" s="166">
        <f t="shared" si="9"/>
        <v>0</v>
      </c>
    </row>
    <row r="8" spans="1:25" x14ac:dyDescent="0.2">
      <c r="A8" s="6" t="s">
        <v>221</v>
      </c>
      <c r="B8" s="5" t="s">
        <v>27</v>
      </c>
      <c r="C8" s="90"/>
      <c r="D8" s="76">
        <f>投入係数表!I8</f>
        <v>1.1918951132300357E-3</v>
      </c>
      <c r="E8" s="77">
        <f t="shared" si="0"/>
        <v>0.11918951132300357</v>
      </c>
      <c r="F8" s="76">
        <f>分析係数表!C11</f>
        <v>0.34065202927478377</v>
      </c>
      <c r="G8" s="77">
        <f t="shared" si="1"/>
        <v>4.0602148900450982E-2</v>
      </c>
      <c r="H8" s="77">
        <v>7.6265751678190122E-2</v>
      </c>
      <c r="I8" s="77">
        <f t="shared" si="2"/>
        <v>7.6265751678190122E-2</v>
      </c>
      <c r="J8" s="76">
        <f>分析係数表!G11</f>
        <v>0.33868808567603748</v>
      </c>
      <c r="K8" s="78">
        <f t="shared" si="3"/>
        <v>2.5830301438530254E-2</v>
      </c>
      <c r="L8" s="79"/>
      <c r="M8" s="80"/>
      <c r="N8" s="81">
        <f>分析係数表!H11</f>
        <v>-2.0282741415329697E-5</v>
      </c>
      <c r="O8" s="82">
        <f t="shared" si="4"/>
        <v>-3.2242177387356959E-4</v>
      </c>
      <c r="P8" s="76">
        <f>分析係数表!C11</f>
        <v>0.34065202927478377</v>
      </c>
      <c r="Q8" s="82">
        <f t="shared" si="5"/>
        <v>-1.0983363155240695E-4</v>
      </c>
      <c r="R8" s="83">
        <v>7.7653124950689909E-3</v>
      </c>
      <c r="S8" s="84">
        <f t="shared" si="6"/>
        <v>8.4031064173259118E-2</v>
      </c>
      <c r="T8" s="85">
        <f>分析係数表!F11</f>
        <v>0.55689424364123163</v>
      </c>
      <c r="U8" s="86">
        <f t="shared" si="7"/>
        <v>4.6796415925134935E-2</v>
      </c>
      <c r="V8" s="87">
        <f>分析係数表!D11</f>
        <v>4.2838018741633198E-2</v>
      </c>
      <c r="W8" s="167">
        <f t="shared" si="8"/>
        <v>0</v>
      </c>
      <c r="X8" s="76">
        <f>分析係数表!E11</f>
        <v>3.2128514056224897E-2</v>
      </c>
      <c r="Y8" s="166">
        <f t="shared" si="9"/>
        <v>0</v>
      </c>
    </row>
    <row r="9" spans="1:25" x14ac:dyDescent="0.2">
      <c r="A9" s="6" t="s">
        <v>222</v>
      </c>
      <c r="B9" s="5" t="s">
        <v>190</v>
      </c>
      <c r="C9" s="90"/>
      <c r="D9" s="76">
        <f>投入係数表!I9</f>
        <v>1.1918951132300357E-3</v>
      </c>
      <c r="E9" s="77">
        <f t="shared" si="0"/>
        <v>0.11918951132300357</v>
      </c>
      <c r="F9" s="76">
        <f>分析係数表!C12</f>
        <v>0.100342633382281</v>
      </c>
      <c r="G9" s="77">
        <f t="shared" si="1"/>
        <v>1.1959789437697377E-2</v>
      </c>
      <c r="H9" s="77">
        <v>5.167304014248067E-2</v>
      </c>
      <c r="I9" s="77">
        <f t="shared" si="2"/>
        <v>5.167304014248067E-2</v>
      </c>
      <c r="J9" s="76">
        <f>分析係数表!G12</f>
        <v>0.13263417643429981</v>
      </c>
      <c r="K9" s="78">
        <f t="shared" si="3"/>
        <v>6.8536111231544379E-3</v>
      </c>
      <c r="L9" s="79"/>
      <c r="M9" s="80"/>
      <c r="N9" s="81">
        <f>分析係数表!H12</f>
        <v>9.8026489260288424E-2</v>
      </c>
      <c r="O9" s="82">
        <f t="shared" si="4"/>
        <v>1.5582644331309619</v>
      </c>
      <c r="P9" s="76">
        <f>分析係数表!C12</f>
        <v>0.100342633382281</v>
      </c>
      <c r="Q9" s="82">
        <f t="shared" si="5"/>
        <v>0.15636035672630802</v>
      </c>
      <c r="R9" s="83">
        <v>0.17349343346337115</v>
      </c>
      <c r="S9" s="84">
        <f t="shared" si="6"/>
        <v>0.22516647360585182</v>
      </c>
      <c r="T9" s="85">
        <f>分析係数表!F12</f>
        <v>0.36681061073411475</v>
      </c>
      <c r="U9" s="86">
        <f t="shared" si="7"/>
        <v>8.259345170020943E-2</v>
      </c>
      <c r="V9" s="87">
        <f>分析係数表!D12</f>
        <v>2.9364589759407773E-2</v>
      </c>
      <c r="W9" s="167">
        <f t="shared" si="8"/>
        <v>0</v>
      </c>
      <c r="X9" s="76">
        <f>分析係数表!E12</f>
        <v>2.8994447871684145E-2</v>
      </c>
      <c r="Y9" s="166">
        <f t="shared" si="9"/>
        <v>0</v>
      </c>
    </row>
    <row r="10" spans="1:25" x14ac:dyDescent="0.2">
      <c r="A10" s="6" t="s">
        <v>223</v>
      </c>
      <c r="B10" s="5" t="s">
        <v>28</v>
      </c>
      <c r="C10" s="90"/>
      <c r="D10" s="76">
        <f>投入係数表!I10</f>
        <v>4.7675804529201428E-3</v>
      </c>
      <c r="E10" s="77">
        <f t="shared" si="0"/>
        <v>0.47675804529201427</v>
      </c>
      <c r="F10" s="76">
        <f>分析係数表!C13</f>
        <v>0</v>
      </c>
      <c r="G10" s="77">
        <f t="shared" si="1"/>
        <v>0</v>
      </c>
      <c r="H10" s="77">
        <v>0</v>
      </c>
      <c r="I10" s="77">
        <f t="shared" si="2"/>
        <v>0</v>
      </c>
      <c r="J10" s="76">
        <f>分析係数表!G13</f>
        <v>0.24545454545454545</v>
      </c>
      <c r="K10" s="78">
        <f t="shared" si="3"/>
        <v>0</v>
      </c>
      <c r="L10" s="79"/>
      <c r="M10" s="80"/>
      <c r="N10" s="81">
        <f>分析係数表!H13</f>
        <v>1.4563008336206721E-2</v>
      </c>
      <c r="O10" s="82">
        <f t="shared" si="4"/>
        <v>0.23149883364122295</v>
      </c>
      <c r="P10" s="76">
        <f>分析係数表!C13</f>
        <v>0</v>
      </c>
      <c r="Q10" s="82">
        <f t="shared" si="5"/>
        <v>0</v>
      </c>
      <c r="R10" s="83">
        <v>0</v>
      </c>
      <c r="S10" s="84">
        <f t="shared" si="6"/>
        <v>0</v>
      </c>
      <c r="T10" s="85">
        <f>分析係数表!F13</f>
        <v>0.38181818181818183</v>
      </c>
      <c r="U10" s="86">
        <f t="shared" si="7"/>
        <v>0</v>
      </c>
      <c r="V10" s="87">
        <f>分析係数表!D13</f>
        <v>0.28545454545454546</v>
      </c>
      <c r="W10" s="167">
        <f t="shared" si="8"/>
        <v>0</v>
      </c>
      <c r="X10" s="76">
        <f>分析係数表!E13</f>
        <v>0.23818181818181819</v>
      </c>
      <c r="Y10" s="166">
        <f t="shared" si="9"/>
        <v>0</v>
      </c>
    </row>
    <row r="11" spans="1:25" x14ac:dyDescent="0.2">
      <c r="A11" s="6" t="s">
        <v>224</v>
      </c>
      <c r="B11" s="5" t="s">
        <v>267</v>
      </c>
      <c r="C11" s="75">
        <f>最終需要_まとめ!C12</f>
        <v>100</v>
      </c>
      <c r="D11" s="76">
        <f>投入係数表!I11</f>
        <v>0.20858164481525626</v>
      </c>
      <c r="E11" s="77">
        <f t="shared" si="0"/>
        <v>20.858164481525627</v>
      </c>
      <c r="F11" s="76">
        <f>分析係数表!C14</f>
        <v>0.15141787051899414</v>
      </c>
      <c r="G11" s="77">
        <f t="shared" si="1"/>
        <v>3.1582988487275299</v>
      </c>
      <c r="H11" s="77">
        <v>3.3012754724939706</v>
      </c>
      <c r="I11" s="77">
        <f t="shared" si="2"/>
        <v>103.30127547249397</v>
      </c>
      <c r="J11" s="76">
        <f>分析係数表!G14</f>
        <v>0.18116805721096543</v>
      </c>
      <c r="K11" s="78">
        <f t="shared" si="3"/>
        <v>18.714891384766489</v>
      </c>
      <c r="L11" s="79"/>
      <c r="M11" s="80"/>
      <c r="N11" s="81">
        <f>分析係数表!H14</f>
        <v>1.2372472263351114E-3</v>
      </c>
      <c r="O11" s="82">
        <f t="shared" si="4"/>
        <v>1.9667728206287743E-2</v>
      </c>
      <c r="P11" s="76">
        <f>分析係数表!C14</f>
        <v>0.15141787051899414</v>
      </c>
      <c r="Q11" s="82">
        <f t="shared" si="5"/>
        <v>2.9780455229424462E-3</v>
      </c>
      <c r="R11" s="83">
        <v>1.2157386103863204E-2</v>
      </c>
      <c r="S11" s="84">
        <f t="shared" si="6"/>
        <v>103.31343285859784</v>
      </c>
      <c r="T11" s="85">
        <f>分析係数表!F14</f>
        <v>0.38617401668653156</v>
      </c>
      <c r="U11" s="86">
        <f t="shared" si="7"/>
        <v>39.896963344679016</v>
      </c>
      <c r="V11" s="87">
        <f>分析係数表!D14</f>
        <v>0.10846245530393325</v>
      </c>
      <c r="W11" s="167">
        <f t="shared" si="8"/>
        <v>11</v>
      </c>
      <c r="X11" s="76">
        <f>分析係数表!E14</f>
        <v>8.1048867699642438E-2</v>
      </c>
      <c r="Y11" s="166">
        <f t="shared" si="9"/>
        <v>8</v>
      </c>
    </row>
    <row r="12" spans="1:25" x14ac:dyDescent="0.2">
      <c r="A12" s="6" t="s">
        <v>225</v>
      </c>
      <c r="B12" s="5" t="s">
        <v>29</v>
      </c>
      <c r="C12" s="90"/>
      <c r="D12" s="76">
        <f>投入係数表!I12</f>
        <v>3.6948748510131108E-2</v>
      </c>
      <c r="E12" s="77">
        <f t="shared" si="0"/>
        <v>3.6948748510131106</v>
      </c>
      <c r="F12" s="76">
        <f>分析係数表!C15</f>
        <v>0</v>
      </c>
      <c r="G12" s="77">
        <f t="shared" si="1"/>
        <v>0</v>
      </c>
      <c r="H12" s="77">
        <v>0</v>
      </c>
      <c r="I12" s="77">
        <f t="shared" si="2"/>
        <v>0</v>
      </c>
      <c r="J12" s="76">
        <f>分析係数表!G15</f>
        <v>9.5665424991534034E-2</v>
      </c>
      <c r="K12" s="78">
        <f t="shared" si="3"/>
        <v>0</v>
      </c>
      <c r="L12" s="79"/>
      <c r="M12" s="80"/>
      <c r="N12" s="81">
        <f>分析係数表!H15</f>
        <v>9.0663854126523738E-3</v>
      </c>
      <c r="O12" s="82">
        <f t="shared" si="4"/>
        <v>0.14412253292148561</v>
      </c>
      <c r="P12" s="76">
        <f>分析係数表!C15</f>
        <v>0</v>
      </c>
      <c r="Q12" s="82">
        <f t="shared" si="5"/>
        <v>0</v>
      </c>
      <c r="R12" s="83">
        <v>0</v>
      </c>
      <c r="S12" s="84">
        <f t="shared" si="6"/>
        <v>0</v>
      </c>
      <c r="T12" s="85">
        <f>分析係数表!F15</f>
        <v>0.30392820860142228</v>
      </c>
      <c r="U12" s="86">
        <f t="shared" si="7"/>
        <v>0</v>
      </c>
      <c r="V12" s="87">
        <f>分析係数表!D15</f>
        <v>1.7101252963088384E-2</v>
      </c>
      <c r="W12" s="167">
        <f t="shared" si="8"/>
        <v>0</v>
      </c>
      <c r="X12" s="76">
        <f>分析係数表!E15</f>
        <v>1.5577378936674569E-2</v>
      </c>
      <c r="Y12" s="166">
        <f t="shared" si="9"/>
        <v>0</v>
      </c>
    </row>
    <row r="13" spans="1:25" x14ac:dyDescent="0.2">
      <c r="A13" s="6" t="s">
        <v>226</v>
      </c>
      <c r="B13" s="5" t="s">
        <v>30</v>
      </c>
      <c r="C13" s="90"/>
      <c r="D13" s="76">
        <f>投入係数表!I13</f>
        <v>1.1918951132300357E-3</v>
      </c>
      <c r="E13" s="77">
        <f t="shared" si="0"/>
        <v>0.11918951132300357</v>
      </c>
      <c r="F13" s="76">
        <f>分析係数表!C16</f>
        <v>7.3463935886019627E-2</v>
      </c>
      <c r="G13" s="77">
        <f t="shared" si="1"/>
        <v>8.7561306181191435E-3</v>
      </c>
      <c r="H13" s="77">
        <v>2.8888112106418937E-2</v>
      </c>
      <c r="I13" s="77">
        <f t="shared" si="2"/>
        <v>2.8888112106418937E-2</v>
      </c>
      <c r="J13" s="76">
        <f>分析係数表!G16</f>
        <v>3.2967032967032968E-2</v>
      </c>
      <c r="K13" s="78">
        <f t="shared" si="3"/>
        <v>9.5235534416765726E-4</v>
      </c>
      <c r="L13" s="79"/>
      <c r="M13" s="80"/>
      <c r="N13" s="81">
        <f>分析係数表!H16</f>
        <v>1.7422874875768209E-2</v>
      </c>
      <c r="O13" s="82">
        <f t="shared" si="4"/>
        <v>0.27696030375739628</v>
      </c>
      <c r="P13" s="76">
        <f>分析係数表!C16</f>
        <v>7.3463935886019627E-2</v>
      </c>
      <c r="Q13" s="82">
        <f t="shared" si="5"/>
        <v>2.0346593998205882E-2</v>
      </c>
      <c r="R13" s="83">
        <v>2.3927389929802392E-2</v>
      </c>
      <c r="S13" s="84">
        <f t="shared" si="6"/>
        <v>5.2815502036221332E-2</v>
      </c>
      <c r="T13" s="85">
        <f>分析係数表!F16</f>
        <v>0.28846153846153844</v>
      </c>
      <c r="U13" s="86">
        <f t="shared" si="7"/>
        <v>1.5235240971986922E-2</v>
      </c>
      <c r="V13" s="87">
        <f>分析係数表!D16</f>
        <v>8.241758241758242E-3</v>
      </c>
      <c r="W13" s="167">
        <f t="shared" si="8"/>
        <v>0</v>
      </c>
      <c r="X13" s="76">
        <f>分析係数表!E16</f>
        <v>8.241758241758242E-3</v>
      </c>
      <c r="Y13" s="166">
        <f t="shared" si="9"/>
        <v>0</v>
      </c>
    </row>
    <row r="14" spans="1:25" x14ac:dyDescent="0.2">
      <c r="A14" s="6" t="s">
        <v>2</v>
      </c>
      <c r="B14" s="5" t="s">
        <v>364</v>
      </c>
      <c r="C14" s="90"/>
      <c r="D14" s="76">
        <f>投入係数表!I14</f>
        <v>1.6686531585220502E-2</v>
      </c>
      <c r="E14" s="77">
        <f t="shared" si="0"/>
        <v>1.6686531585220501</v>
      </c>
      <c r="F14" s="76">
        <f>分析係数表!C17</f>
        <v>2.3129921259842479E-2</v>
      </c>
      <c r="G14" s="77">
        <f t="shared" si="1"/>
        <v>3.8595816166602466E-2</v>
      </c>
      <c r="H14" s="77">
        <v>4.591949894188805E-2</v>
      </c>
      <c r="I14" s="77">
        <f t="shared" si="2"/>
        <v>4.591949894188805E-2</v>
      </c>
      <c r="J14" s="76">
        <f>分析係数表!G17</f>
        <v>0.21126760563380281</v>
      </c>
      <c r="K14" s="78">
        <f t="shared" si="3"/>
        <v>9.7013025933566296E-3</v>
      </c>
      <c r="L14" s="79"/>
      <c r="M14" s="80"/>
      <c r="N14" s="81">
        <f>分析係数表!H17</f>
        <v>2.8801492809768167E-3</v>
      </c>
      <c r="O14" s="82">
        <f t="shared" si="4"/>
        <v>4.5783891890046877E-2</v>
      </c>
      <c r="P14" s="76">
        <f>分析係数表!C17</f>
        <v>2.3129921259842479E-2</v>
      </c>
      <c r="Q14" s="82">
        <f t="shared" si="5"/>
        <v>1.0589778143859248E-3</v>
      </c>
      <c r="R14" s="83">
        <v>2.1701618041242553E-3</v>
      </c>
      <c r="S14" s="84">
        <f t="shared" si="6"/>
        <v>4.8089660746012307E-2</v>
      </c>
      <c r="T14" s="85">
        <f>分析係数表!F17</f>
        <v>0.32746478873239437</v>
      </c>
      <c r="U14" s="86">
        <f t="shared" si="7"/>
        <v>1.5747670596405437E-2</v>
      </c>
      <c r="V14" s="87">
        <f>分析係数表!D17</f>
        <v>0.12676056338028169</v>
      </c>
      <c r="W14" s="167">
        <f t="shared" si="8"/>
        <v>0</v>
      </c>
      <c r="X14" s="76">
        <f>分析係数表!E17</f>
        <v>0.10563380281690141</v>
      </c>
      <c r="Y14" s="166">
        <f t="shared" si="9"/>
        <v>0</v>
      </c>
    </row>
    <row r="15" spans="1:25" x14ac:dyDescent="0.2">
      <c r="A15" s="6" t="s">
        <v>3</v>
      </c>
      <c r="B15" s="5" t="s">
        <v>31</v>
      </c>
      <c r="C15" s="90"/>
      <c r="D15" s="76">
        <f>投入係数表!I15</f>
        <v>3.5756853396901071E-3</v>
      </c>
      <c r="E15" s="77">
        <f t="shared" si="0"/>
        <v>0.35756853396901073</v>
      </c>
      <c r="F15" s="76">
        <f>分析係数表!C18</f>
        <v>0.3230337078651685</v>
      </c>
      <c r="G15" s="77">
        <f t="shared" si="1"/>
        <v>0.11550668934392198</v>
      </c>
      <c r="H15" s="77">
        <v>0.12909757340995989</v>
      </c>
      <c r="I15" s="77">
        <f t="shared" si="2"/>
        <v>0.12909757340995989</v>
      </c>
      <c r="J15" s="76">
        <f>分析係数表!G18</f>
        <v>0.21584440227703985</v>
      </c>
      <c r="K15" s="78">
        <f t="shared" si="3"/>
        <v>2.7864988568089066E-2</v>
      </c>
      <c r="L15" s="79"/>
      <c r="M15" s="80"/>
      <c r="N15" s="81">
        <f>分析係数表!H18</f>
        <v>4.66503052552583E-4</v>
      </c>
      <c r="O15" s="82">
        <f t="shared" si="4"/>
        <v>7.4157007990921005E-3</v>
      </c>
      <c r="P15" s="76">
        <f>分析係数表!C18</f>
        <v>0.3230337078651685</v>
      </c>
      <c r="Q15" s="82">
        <f t="shared" si="5"/>
        <v>2.3955213255494141E-3</v>
      </c>
      <c r="R15" s="83">
        <v>5.7255823380867842E-3</v>
      </c>
      <c r="S15" s="84">
        <f t="shared" si="6"/>
        <v>0.13482315574804668</v>
      </c>
      <c r="T15" s="85">
        <f>分析係数表!F18</f>
        <v>0.45967741935483869</v>
      </c>
      <c r="U15" s="86">
        <f t="shared" si="7"/>
        <v>6.1975160303537585E-2</v>
      </c>
      <c r="V15" s="87">
        <f>分析係数表!D18</f>
        <v>4.8861480075901326E-2</v>
      </c>
      <c r="W15" s="167">
        <f t="shared" si="8"/>
        <v>0</v>
      </c>
      <c r="X15" s="76">
        <f>分析係数表!E18</f>
        <v>4.6489563567362426E-2</v>
      </c>
      <c r="Y15" s="166">
        <f t="shared" si="9"/>
        <v>0</v>
      </c>
    </row>
    <row r="16" spans="1:25" x14ac:dyDescent="0.2">
      <c r="A16" s="6" t="s">
        <v>4</v>
      </c>
      <c r="B16" s="5" t="s">
        <v>32</v>
      </c>
      <c r="C16" s="90"/>
      <c r="D16" s="76">
        <f>投入係数表!I16</f>
        <v>1.4302741358760428E-2</v>
      </c>
      <c r="E16" s="77">
        <f t="shared" si="0"/>
        <v>1.4302741358760429</v>
      </c>
      <c r="F16" s="76">
        <f>分析係数表!C19</f>
        <v>0.12071832391087467</v>
      </c>
      <c r="G16" s="77">
        <f t="shared" si="1"/>
        <v>0.17266029641603051</v>
      </c>
      <c r="H16" s="77">
        <v>0.20056002762361794</v>
      </c>
      <c r="I16" s="77">
        <f t="shared" si="2"/>
        <v>0.20056002762361794</v>
      </c>
      <c r="J16" s="76">
        <f>分析係数表!G19</f>
        <v>5.7680250783699059E-2</v>
      </c>
      <c r="K16" s="78">
        <f t="shared" si="3"/>
        <v>1.1568352690515893E-2</v>
      </c>
      <c r="L16" s="79"/>
      <c r="M16" s="80"/>
      <c r="N16" s="81">
        <f>分析係数表!H19</f>
        <v>-1.2169644849197817E-4</v>
      </c>
      <c r="O16" s="82">
        <f t="shared" si="4"/>
        <v>-1.9345306432414174E-3</v>
      </c>
      <c r="P16" s="76">
        <f>分析係数表!C19</f>
        <v>0.12071832391087467</v>
      </c>
      <c r="Q16" s="82">
        <f t="shared" si="5"/>
        <v>-2.3353329680633015E-4</v>
      </c>
      <c r="R16" s="83">
        <v>1.4680777636151452E-3</v>
      </c>
      <c r="S16" s="84">
        <f t="shared" si="6"/>
        <v>0.20202810538723309</v>
      </c>
      <c r="T16" s="85">
        <f>分析係数表!F19</f>
        <v>0.23887147335423198</v>
      </c>
      <c r="U16" s="86">
        <f t="shared" si="7"/>
        <v>4.8258751192812421E-2</v>
      </c>
      <c r="V16" s="87">
        <f>分析係数表!D19</f>
        <v>1.0658307210031349E-2</v>
      </c>
      <c r="W16" s="167">
        <f t="shared" si="8"/>
        <v>0</v>
      </c>
      <c r="X16" s="76">
        <f>分析係数表!E19</f>
        <v>1.128526645768025E-2</v>
      </c>
      <c r="Y16" s="166">
        <f t="shared" si="9"/>
        <v>0</v>
      </c>
    </row>
    <row r="17" spans="1:25" x14ac:dyDescent="0.2">
      <c r="A17" s="6" t="s">
        <v>5</v>
      </c>
      <c r="B17" s="5" t="s">
        <v>33</v>
      </c>
      <c r="C17" s="90"/>
      <c r="D17" s="76">
        <f>投入係数表!I17</f>
        <v>4.7675804529201428E-3</v>
      </c>
      <c r="E17" s="77">
        <f t="shared" si="0"/>
        <v>0.47675804529201427</v>
      </c>
      <c r="F17" s="76">
        <f>分析係数表!C20</f>
        <v>0.31557475401967838</v>
      </c>
      <c r="G17" s="77">
        <f t="shared" si="1"/>
        <v>0.1504528028699301</v>
      </c>
      <c r="H17" s="77">
        <v>0.19025627047436447</v>
      </c>
      <c r="I17" s="77">
        <f t="shared" si="2"/>
        <v>0.19025627047436447</v>
      </c>
      <c r="J17" s="76">
        <f>分析係数表!G20</f>
        <v>9.9984279201383433E-2</v>
      </c>
      <c r="K17" s="78">
        <f t="shared" si="3"/>
        <v>1.9022636066922779E-2</v>
      </c>
      <c r="L17" s="79"/>
      <c r="M17" s="80"/>
      <c r="N17" s="81">
        <f>分析係数表!H20</f>
        <v>5.8819950104456117E-4</v>
      </c>
      <c r="O17" s="82">
        <f t="shared" si="4"/>
        <v>9.3502314423335176E-3</v>
      </c>
      <c r="P17" s="76">
        <f>分析係数表!C20</f>
        <v>0.31557475401967838</v>
      </c>
      <c r="Q17" s="82">
        <f t="shared" si="5"/>
        <v>2.9506969874414624E-3</v>
      </c>
      <c r="R17" s="83">
        <v>1.0165212862112706E-2</v>
      </c>
      <c r="S17" s="84">
        <f t="shared" si="6"/>
        <v>0.20042148333647716</v>
      </c>
      <c r="T17" s="85">
        <f>分析係数表!F20</f>
        <v>0.22276371639679296</v>
      </c>
      <c r="U17" s="86">
        <f t="shared" si="7"/>
        <v>4.4646634473791566E-2</v>
      </c>
      <c r="V17" s="87">
        <f>分析係数表!D20</f>
        <v>9.4324791699418331E-4</v>
      </c>
      <c r="W17" s="167">
        <f t="shared" si="8"/>
        <v>0</v>
      </c>
      <c r="X17" s="76">
        <f>分析係数表!E20</f>
        <v>6.2883194466278891E-4</v>
      </c>
      <c r="Y17" s="166">
        <f t="shared" si="9"/>
        <v>0</v>
      </c>
    </row>
    <row r="18" spans="1:25" x14ac:dyDescent="0.2">
      <c r="A18" s="6" t="s">
        <v>6</v>
      </c>
      <c r="B18" s="5" t="s">
        <v>34</v>
      </c>
      <c r="C18" s="90"/>
      <c r="D18" s="76">
        <f>投入係数表!I18</f>
        <v>2.0262216924910609E-2</v>
      </c>
      <c r="E18" s="77">
        <f t="shared" si="0"/>
        <v>2.026221692491061</v>
      </c>
      <c r="F18" s="76">
        <f>分析係数表!C21</f>
        <v>0.13081936685288642</v>
      </c>
      <c r="G18" s="77">
        <f t="shared" si="1"/>
        <v>0.26506903891526451</v>
      </c>
      <c r="H18" s="77">
        <v>0.28156599220270928</v>
      </c>
      <c r="I18" s="77">
        <f t="shared" si="2"/>
        <v>0.28156599220270928</v>
      </c>
      <c r="J18" s="76">
        <f>分析係数表!G21</f>
        <v>0.28416378885051802</v>
      </c>
      <c r="K18" s="78">
        <f t="shared" si="3"/>
        <v>8.0010859155777284E-2</v>
      </c>
      <c r="L18" s="79"/>
      <c r="M18" s="80"/>
      <c r="N18" s="81">
        <f>分析係数表!H21</f>
        <v>9.7357158793582536E-4</v>
      </c>
      <c r="O18" s="82">
        <f t="shared" si="4"/>
        <v>1.547624514593134E-2</v>
      </c>
      <c r="P18" s="76">
        <f>分析係数表!C21</f>
        <v>0.13081936685288642</v>
      </c>
      <c r="Q18" s="82">
        <f t="shared" si="5"/>
        <v>2.0245925912507948E-3</v>
      </c>
      <c r="R18" s="83">
        <v>4.8732971531912977E-3</v>
      </c>
      <c r="S18" s="84">
        <f t="shared" si="6"/>
        <v>0.28643928935590057</v>
      </c>
      <c r="T18" s="85">
        <f>分析係数表!F21</f>
        <v>0.42476566354218054</v>
      </c>
      <c r="U18" s="86">
        <f t="shared" si="7"/>
        <v>0.12166957480780975</v>
      </c>
      <c r="V18" s="87">
        <f>分析係数表!D21</f>
        <v>7.9921065614208184E-2</v>
      </c>
      <c r="W18" s="167">
        <f t="shared" si="8"/>
        <v>0</v>
      </c>
      <c r="X18" s="76">
        <f>分析係数表!E21</f>
        <v>6.6600888011840165E-2</v>
      </c>
      <c r="Y18" s="166">
        <f t="shared" si="9"/>
        <v>0</v>
      </c>
    </row>
    <row r="19" spans="1:25" x14ac:dyDescent="0.2">
      <c r="A19" s="6" t="s">
        <v>7</v>
      </c>
      <c r="B19" s="5" t="s">
        <v>268</v>
      </c>
      <c r="C19" s="90"/>
      <c r="D19" s="76">
        <f>投入係数表!I19</f>
        <v>1.1918951132300357E-3</v>
      </c>
      <c r="E19" s="77">
        <f t="shared" si="0"/>
        <v>0.11918951132300357</v>
      </c>
      <c r="F19" s="76">
        <f>分析係数表!C22</f>
        <v>7.3540561031084195E-2</v>
      </c>
      <c r="G19" s="77">
        <f t="shared" si="1"/>
        <v>8.7652635317144439E-3</v>
      </c>
      <c r="H19" s="77">
        <v>1.003109709644453E-2</v>
      </c>
      <c r="I19" s="77">
        <f t="shared" si="2"/>
        <v>1.003109709644453E-2</v>
      </c>
      <c r="J19" s="76">
        <f>分析係数表!G22</f>
        <v>0.1948261924009701</v>
      </c>
      <c r="K19" s="78">
        <f t="shared" si="3"/>
        <v>1.9543204529047144E-3</v>
      </c>
      <c r="L19" s="79"/>
      <c r="M19" s="80"/>
      <c r="N19" s="81">
        <f>分析係数表!H22</f>
        <v>4.0565482830659394E-5</v>
      </c>
      <c r="O19" s="82">
        <f t="shared" si="4"/>
        <v>6.4484354774713918E-4</v>
      </c>
      <c r="P19" s="76">
        <f>分析係数表!C22</f>
        <v>7.3540561031084195E-2</v>
      </c>
      <c r="Q19" s="82">
        <f t="shared" si="5"/>
        <v>4.7422156278599342E-5</v>
      </c>
      <c r="R19" s="83">
        <v>6.1341608309458697E-4</v>
      </c>
      <c r="S19" s="84">
        <f t="shared" si="6"/>
        <v>1.0644513179539117E-2</v>
      </c>
      <c r="T19" s="85">
        <f>分析係数表!F22</f>
        <v>0.41269199676637025</v>
      </c>
      <c r="U19" s="86">
        <f t="shared" si="7"/>
        <v>4.3929053986699433E-3</v>
      </c>
      <c r="V19" s="87">
        <f>分析係数表!D22</f>
        <v>1.4955537590945837E-2</v>
      </c>
      <c r="W19" s="167">
        <f t="shared" si="8"/>
        <v>0</v>
      </c>
      <c r="X19" s="76">
        <f>分析係数表!E22</f>
        <v>1.3742926434923201E-2</v>
      </c>
      <c r="Y19" s="166">
        <f t="shared" si="9"/>
        <v>0</v>
      </c>
    </row>
    <row r="20" spans="1:25" x14ac:dyDescent="0.2">
      <c r="A20" s="6" t="s">
        <v>8</v>
      </c>
      <c r="B20" s="5" t="s">
        <v>269</v>
      </c>
      <c r="C20" s="90"/>
      <c r="D20" s="76">
        <f>投入係数表!I20</f>
        <v>0</v>
      </c>
      <c r="E20" s="77">
        <f t="shared" si="0"/>
        <v>0</v>
      </c>
      <c r="F20" s="76">
        <f>分析係数表!C23</f>
        <v>0</v>
      </c>
      <c r="G20" s="77">
        <f t="shared" si="1"/>
        <v>0</v>
      </c>
      <c r="H20" s="77">
        <v>0</v>
      </c>
      <c r="I20" s="77">
        <f t="shared" si="2"/>
        <v>0</v>
      </c>
      <c r="J20" s="76">
        <f>分析係数表!G23</f>
        <v>0.21560920830993824</v>
      </c>
      <c r="K20" s="78">
        <f t="shared" si="3"/>
        <v>0</v>
      </c>
      <c r="L20" s="79"/>
      <c r="M20" s="80"/>
      <c r="N20" s="81">
        <f>分析係数表!H23</f>
        <v>2.0282741415329697E-5</v>
      </c>
      <c r="O20" s="82">
        <f t="shared" si="4"/>
        <v>3.2242177387356959E-4</v>
      </c>
      <c r="P20" s="76">
        <f>分析係数表!C23</f>
        <v>0</v>
      </c>
      <c r="Q20" s="82">
        <f t="shared" si="5"/>
        <v>0</v>
      </c>
      <c r="R20" s="83">
        <v>0</v>
      </c>
      <c r="S20" s="84">
        <f t="shared" si="6"/>
        <v>0</v>
      </c>
      <c r="T20" s="85">
        <f>分析係数表!F23</f>
        <v>0.4407636159460977</v>
      </c>
      <c r="U20" s="86">
        <f t="shared" si="7"/>
        <v>0</v>
      </c>
      <c r="V20" s="87">
        <f>分析係数表!D23</f>
        <v>7.046603032004492E-2</v>
      </c>
      <c r="W20" s="167">
        <f t="shared" si="8"/>
        <v>0</v>
      </c>
      <c r="X20" s="76">
        <f>分析係数表!E23</f>
        <v>6.9904548006737788E-2</v>
      </c>
      <c r="Y20" s="166">
        <f t="shared" si="9"/>
        <v>0</v>
      </c>
    </row>
    <row r="21" spans="1:25" x14ac:dyDescent="0.2">
      <c r="A21" s="6" t="s">
        <v>9</v>
      </c>
      <c r="B21" s="5" t="s">
        <v>270</v>
      </c>
      <c r="C21" s="90"/>
      <c r="D21" s="76">
        <f>投入係数表!I21</f>
        <v>0</v>
      </c>
      <c r="E21" s="77">
        <f t="shared" si="0"/>
        <v>0</v>
      </c>
      <c r="F21" s="76">
        <f>分析係数表!C24</f>
        <v>9.8081023454157812E-2</v>
      </c>
      <c r="G21" s="77">
        <f t="shared" si="1"/>
        <v>0</v>
      </c>
      <c r="H21" s="77">
        <v>8.8144479154349188E-4</v>
      </c>
      <c r="I21" s="77">
        <f t="shared" si="2"/>
        <v>8.8144479154349188E-4</v>
      </c>
      <c r="J21" s="76">
        <f>分析係数表!G24</f>
        <v>0.21052631578947367</v>
      </c>
      <c r="K21" s="78">
        <f t="shared" si="3"/>
        <v>1.8556732453547196E-4</v>
      </c>
      <c r="L21" s="79"/>
      <c r="M21" s="80"/>
      <c r="N21" s="81">
        <f>分析係数表!H24</f>
        <v>4.0565482830659392E-4</v>
      </c>
      <c r="O21" s="82">
        <f t="shared" si="4"/>
        <v>6.448435477471392E-3</v>
      </c>
      <c r="P21" s="76">
        <f>分析係数表!C24</f>
        <v>9.8081023454157812E-2</v>
      </c>
      <c r="Q21" s="82">
        <f t="shared" si="5"/>
        <v>6.324691513084949E-4</v>
      </c>
      <c r="R21" s="83">
        <v>2.2255562885938958E-3</v>
      </c>
      <c r="S21" s="84">
        <f t="shared" si="6"/>
        <v>3.1070010801373879E-3</v>
      </c>
      <c r="T21" s="85">
        <f>分析係数表!F24</f>
        <v>0.39473684210526316</v>
      </c>
      <c r="U21" s="86">
        <f t="shared" si="7"/>
        <v>1.2264477947910742E-3</v>
      </c>
      <c r="V21" s="87">
        <f>分析係数表!D24</f>
        <v>4.6052631578947366E-2</v>
      </c>
      <c r="W21" s="167">
        <f t="shared" si="8"/>
        <v>0</v>
      </c>
      <c r="X21" s="76">
        <f>分析係数表!E24</f>
        <v>4.6052631578947366E-2</v>
      </c>
      <c r="Y21" s="166">
        <f t="shared" si="9"/>
        <v>0</v>
      </c>
    </row>
    <row r="22" spans="1:25" x14ac:dyDescent="0.2">
      <c r="A22" s="6" t="s">
        <v>10</v>
      </c>
      <c r="B22" s="5" t="s">
        <v>271</v>
      </c>
      <c r="C22" s="90"/>
      <c r="D22" s="76">
        <f>投入係数表!I22</f>
        <v>0</v>
      </c>
      <c r="E22" s="77">
        <f t="shared" si="0"/>
        <v>0</v>
      </c>
      <c r="F22" s="76">
        <f>分析係数表!C25</f>
        <v>1.7970049916805286E-2</v>
      </c>
      <c r="G22" s="77">
        <f t="shared" si="1"/>
        <v>0</v>
      </c>
      <c r="H22" s="77">
        <v>3.9330318401954132E-4</v>
      </c>
      <c r="I22" s="77">
        <f t="shared" si="2"/>
        <v>3.9330318401954132E-4</v>
      </c>
      <c r="J22" s="76">
        <f>分析係数表!G25</f>
        <v>0.19552238805970149</v>
      </c>
      <c r="K22" s="78">
        <f t="shared" si="3"/>
        <v>7.6899577770984942E-5</v>
      </c>
      <c r="L22" s="79"/>
      <c r="M22" s="80"/>
      <c r="N22" s="81">
        <f>分析係数表!H25</f>
        <v>5.4763401821390182E-4</v>
      </c>
      <c r="O22" s="82">
        <f t="shared" si="4"/>
        <v>8.7053878945863791E-3</v>
      </c>
      <c r="P22" s="76">
        <f>分析係数表!C25</f>
        <v>1.7970049916805286E-2</v>
      </c>
      <c r="Q22" s="82">
        <f t="shared" si="5"/>
        <v>1.5643625501086971E-4</v>
      </c>
      <c r="R22" s="83">
        <v>1.0756436546144723E-3</v>
      </c>
      <c r="S22" s="84">
        <f t="shared" si="6"/>
        <v>1.4689468386340136E-3</v>
      </c>
      <c r="T22" s="85">
        <f>分析係数表!F25</f>
        <v>0.34776119402985073</v>
      </c>
      <c r="U22" s="86">
        <f t="shared" si="7"/>
        <v>5.1084270656973909E-4</v>
      </c>
      <c r="V22" s="87">
        <f>分析係数表!D25</f>
        <v>4.6268656716417909E-2</v>
      </c>
      <c r="W22" s="167">
        <f t="shared" si="8"/>
        <v>0</v>
      </c>
      <c r="X22" s="76">
        <f>分析係数表!E25</f>
        <v>3.5820895522388062E-2</v>
      </c>
      <c r="Y22" s="166">
        <f t="shared" si="9"/>
        <v>0</v>
      </c>
    </row>
    <row r="23" spans="1:25" x14ac:dyDescent="0.2">
      <c r="A23" s="6" t="s">
        <v>11</v>
      </c>
      <c r="B23" s="5" t="s">
        <v>35</v>
      </c>
      <c r="C23" s="90"/>
      <c r="D23" s="76">
        <f>投入係数表!I23</f>
        <v>0</v>
      </c>
      <c r="E23" s="77">
        <f t="shared" si="0"/>
        <v>0</v>
      </c>
      <c r="F23" s="76">
        <f>分析係数表!C26</f>
        <v>0.78646748681898071</v>
      </c>
      <c r="G23" s="77">
        <f t="shared" si="1"/>
        <v>0</v>
      </c>
      <c r="H23" s="77">
        <v>9.821620252468178E-3</v>
      </c>
      <c r="I23" s="77">
        <f t="shared" si="2"/>
        <v>9.821620252468178E-3</v>
      </c>
      <c r="J23" s="76">
        <f>分析係数表!G26</f>
        <v>0.1963978281022381</v>
      </c>
      <c r="K23" s="78">
        <f t="shared" si="3"/>
        <v>1.9289448860297057E-3</v>
      </c>
      <c r="L23" s="79"/>
      <c r="M23" s="80"/>
      <c r="N23" s="81">
        <f>分析係数表!H26</f>
        <v>1.1845120986552542E-2</v>
      </c>
      <c r="O23" s="82">
        <f t="shared" si="4"/>
        <v>0.18829431594216464</v>
      </c>
      <c r="P23" s="76">
        <f>分析係数表!C26</f>
        <v>0.78646748681898071</v>
      </c>
      <c r="Q23" s="82">
        <f t="shared" si="5"/>
        <v>0.14808735744133336</v>
      </c>
      <c r="R23" s="83">
        <v>0.1687948160969126</v>
      </c>
      <c r="S23" s="84">
        <f t="shared" si="6"/>
        <v>0.17861643634938079</v>
      </c>
      <c r="T23" s="85">
        <f>分析係数表!F26</f>
        <v>0.33492252681764006</v>
      </c>
      <c r="U23" s="86">
        <f t="shared" si="7"/>
        <v>5.9822668193296791E-2</v>
      </c>
      <c r="V23" s="87">
        <f>分析係数表!D26</f>
        <v>2.0262216924910609E-2</v>
      </c>
      <c r="W23" s="167">
        <f t="shared" si="8"/>
        <v>0</v>
      </c>
      <c r="X23" s="76">
        <f>分析係数表!E26</f>
        <v>2.2447357965832339E-2</v>
      </c>
      <c r="Y23" s="166">
        <f t="shared" si="9"/>
        <v>0</v>
      </c>
    </row>
    <row r="24" spans="1:25" x14ac:dyDescent="0.2">
      <c r="A24" s="6" t="s">
        <v>12</v>
      </c>
      <c r="B24" s="5" t="s">
        <v>365</v>
      </c>
      <c r="C24" s="90"/>
      <c r="D24" s="76">
        <f>投入係数表!I24</f>
        <v>0</v>
      </c>
      <c r="E24" s="77">
        <f t="shared" si="0"/>
        <v>0</v>
      </c>
      <c r="F24" s="76">
        <f>分析係数表!C27</f>
        <v>0.30036101083032496</v>
      </c>
      <c r="G24" s="77">
        <f t="shared" si="1"/>
        <v>0</v>
      </c>
      <c r="H24" s="77">
        <v>9.8951146284930618E-4</v>
      </c>
      <c r="I24" s="77">
        <f t="shared" si="2"/>
        <v>9.8951146284930618E-4</v>
      </c>
      <c r="J24" s="76">
        <f>分析係数表!G27</f>
        <v>0.17003676470588236</v>
      </c>
      <c r="K24" s="78">
        <f t="shared" si="3"/>
        <v>1.6825332778228094E-4</v>
      </c>
      <c r="L24" s="79"/>
      <c r="M24" s="80"/>
      <c r="N24" s="81">
        <f>分析係数表!H27</f>
        <v>1.1256921485507981E-2</v>
      </c>
      <c r="O24" s="82">
        <f t="shared" si="4"/>
        <v>0.17894408449983112</v>
      </c>
      <c r="P24" s="76">
        <f>分析係数表!C27</f>
        <v>0.30036101083032496</v>
      </c>
      <c r="Q24" s="82">
        <f t="shared" si="5"/>
        <v>5.3747826102476359E-2</v>
      </c>
      <c r="R24" s="83">
        <v>5.4627995659315594E-2</v>
      </c>
      <c r="S24" s="84">
        <f t="shared" si="6"/>
        <v>5.56175071221649E-2</v>
      </c>
      <c r="T24" s="85">
        <f>分析係数表!F27</f>
        <v>0.32077205882352944</v>
      </c>
      <c r="U24" s="86">
        <f t="shared" si="7"/>
        <v>1.7840542266209146E-2</v>
      </c>
      <c r="V24" s="87">
        <f>分析係数表!D27</f>
        <v>0</v>
      </c>
      <c r="W24" s="167">
        <f t="shared" si="8"/>
        <v>0</v>
      </c>
      <c r="X24" s="76">
        <f>分析係数表!E27</f>
        <v>0</v>
      </c>
      <c r="Y24" s="166">
        <f t="shared" si="9"/>
        <v>0</v>
      </c>
    </row>
    <row r="25" spans="1:25" x14ac:dyDescent="0.2">
      <c r="A25" s="6" t="s">
        <v>13</v>
      </c>
      <c r="B25" s="5" t="s">
        <v>191</v>
      </c>
      <c r="C25" s="90"/>
      <c r="D25" s="76">
        <f>投入係数表!I25</f>
        <v>0</v>
      </c>
      <c r="E25" s="77">
        <f t="shared" si="0"/>
        <v>0</v>
      </c>
      <c r="F25" s="76">
        <f>分析係数表!C28</f>
        <v>0.10035725885027602</v>
      </c>
      <c r="G25" s="77">
        <f t="shared" si="1"/>
        <v>0</v>
      </c>
      <c r="H25" s="77">
        <v>5.5998296520554753E-3</v>
      </c>
      <c r="I25" s="77">
        <f t="shared" si="2"/>
        <v>5.5998296520554753E-3</v>
      </c>
      <c r="J25" s="76">
        <f>分析係数表!G28</f>
        <v>0.12476459510357815</v>
      </c>
      <c r="K25" s="78">
        <f t="shared" si="3"/>
        <v>6.9866047918771233E-4</v>
      </c>
      <c r="L25" s="79"/>
      <c r="M25" s="80"/>
      <c r="N25" s="81">
        <f>分析係数表!H28</f>
        <v>2.1134616554773542E-2</v>
      </c>
      <c r="O25" s="82">
        <f t="shared" si="4"/>
        <v>0.3359634883762595</v>
      </c>
      <c r="P25" s="76">
        <f>分析係数表!C28</f>
        <v>0.10035725885027602</v>
      </c>
      <c r="Q25" s="82">
        <f t="shared" si="5"/>
        <v>3.3716374767217977E-2</v>
      </c>
      <c r="R25" s="83">
        <v>3.7206974529194851E-2</v>
      </c>
      <c r="S25" s="84">
        <f t="shared" si="6"/>
        <v>4.2806804181250324E-2</v>
      </c>
      <c r="T25" s="85">
        <f>分析係数表!F28</f>
        <v>0.21374764595103579</v>
      </c>
      <c r="U25" s="86">
        <f t="shared" si="7"/>
        <v>9.1498536244292127E-3</v>
      </c>
      <c r="V25" s="87">
        <f>分析係数表!D28</f>
        <v>3.5310734463276837E-2</v>
      </c>
      <c r="W25" s="167">
        <f t="shared" si="8"/>
        <v>0</v>
      </c>
      <c r="X25" s="76">
        <f>分析係数表!E28</f>
        <v>3.7664783427495289E-2</v>
      </c>
      <c r="Y25" s="166">
        <f t="shared" si="9"/>
        <v>0</v>
      </c>
    </row>
    <row r="26" spans="1:25" x14ac:dyDescent="0.2">
      <c r="A26" s="6" t="s">
        <v>14</v>
      </c>
      <c r="B26" s="5" t="s">
        <v>50</v>
      </c>
      <c r="C26" s="90"/>
      <c r="D26" s="76">
        <f>投入係数表!I26</f>
        <v>1.0727056019070322E-2</v>
      </c>
      <c r="E26" s="77">
        <f t="shared" si="0"/>
        <v>1.0727056019070322</v>
      </c>
      <c r="F26" s="76">
        <f>分析係数表!C29</f>
        <v>0.36404243439419315</v>
      </c>
      <c r="G26" s="77">
        <f t="shared" si="1"/>
        <v>0.39051035870652423</v>
      </c>
      <c r="H26" s="77">
        <v>0.46595837383040684</v>
      </c>
      <c r="I26" s="77">
        <f t="shared" si="2"/>
        <v>0.46595837383040684</v>
      </c>
      <c r="J26" s="76">
        <f>分析係数表!G29</f>
        <v>0.26159695817490497</v>
      </c>
      <c r="K26" s="78">
        <f t="shared" si="3"/>
        <v>0.12189329323015967</v>
      </c>
      <c r="L26" s="79"/>
      <c r="M26" s="80"/>
      <c r="N26" s="81">
        <f>分析係数表!H29</f>
        <v>1.0060239742003528E-2</v>
      </c>
      <c r="O26" s="82">
        <f t="shared" si="4"/>
        <v>0.1599211998412905</v>
      </c>
      <c r="P26" s="76">
        <f>分析係数表!C29</f>
        <v>0.36404243439419315</v>
      </c>
      <c r="Q26" s="82">
        <f t="shared" si="5"/>
        <v>5.8218102901463648E-2</v>
      </c>
      <c r="R26" s="83">
        <v>7.805372708941602E-2</v>
      </c>
      <c r="S26" s="84">
        <f t="shared" si="6"/>
        <v>0.54401210091982288</v>
      </c>
      <c r="T26" s="85">
        <f>分析係数表!F29</f>
        <v>0.47034220532319393</v>
      </c>
      <c r="U26" s="86">
        <f t="shared" si="7"/>
        <v>0.25587185126913342</v>
      </c>
      <c r="V26" s="87">
        <f>分析係数表!D29</f>
        <v>0.1285171102661597</v>
      </c>
      <c r="W26" s="167">
        <f t="shared" si="8"/>
        <v>0</v>
      </c>
      <c r="X26" s="76">
        <f>分析係数表!E29</f>
        <v>0.10532319391634981</v>
      </c>
      <c r="Y26" s="166">
        <f t="shared" si="9"/>
        <v>0</v>
      </c>
    </row>
    <row r="27" spans="1:25" x14ac:dyDescent="0.2">
      <c r="A27" s="6" t="s">
        <v>15</v>
      </c>
      <c r="B27" s="5" t="s">
        <v>36</v>
      </c>
      <c r="C27" s="90"/>
      <c r="D27" s="76">
        <f>投入係数表!I27</f>
        <v>1.1918951132300357E-3</v>
      </c>
      <c r="E27" s="77">
        <f t="shared" si="0"/>
        <v>0.11918951132300357</v>
      </c>
      <c r="F27" s="76">
        <f>分析係数表!C30</f>
        <v>1</v>
      </c>
      <c r="G27" s="77">
        <f t="shared" si="1"/>
        <v>0.11918951132300357</v>
      </c>
      <c r="H27" s="77">
        <v>0.18466146859508281</v>
      </c>
      <c r="I27" s="77">
        <f t="shared" si="2"/>
        <v>0.18466146859508281</v>
      </c>
      <c r="J27" s="76">
        <f>分析係数表!G30</f>
        <v>0.34476121737038373</v>
      </c>
      <c r="K27" s="78">
        <f t="shared" si="3"/>
        <v>6.3664112714243631E-2</v>
      </c>
      <c r="L27" s="79"/>
      <c r="M27" s="80"/>
      <c r="N27" s="81">
        <f>分析係数表!H30</f>
        <v>0</v>
      </c>
      <c r="O27" s="82">
        <f t="shared" si="4"/>
        <v>0</v>
      </c>
      <c r="P27" s="76">
        <f>分析係数表!C30</f>
        <v>1</v>
      </c>
      <c r="Q27" s="82">
        <f t="shared" si="5"/>
        <v>0</v>
      </c>
      <c r="R27" s="83">
        <v>3.3059402392447576E-2</v>
      </c>
      <c r="S27" s="84">
        <f t="shared" si="6"/>
        <v>0.2177208709875304</v>
      </c>
      <c r="T27" s="85">
        <f>分析係数表!F30</f>
        <v>0.44087573679778658</v>
      </c>
      <c r="U27" s="86">
        <f t="shared" si="7"/>
        <v>9.5987849412883297E-2</v>
      </c>
      <c r="V27" s="87">
        <f>分析係数表!D30</f>
        <v>0.13545049921809216</v>
      </c>
      <c r="W27" s="167">
        <f t="shared" si="8"/>
        <v>0</v>
      </c>
      <c r="X27" s="76">
        <f>分析係数表!E30</f>
        <v>8.8415734391916273E-2</v>
      </c>
      <c r="Y27" s="166">
        <f t="shared" si="9"/>
        <v>0</v>
      </c>
    </row>
    <row r="28" spans="1:25" x14ac:dyDescent="0.2">
      <c r="A28" s="6" t="s">
        <v>16</v>
      </c>
      <c r="B28" s="5" t="s">
        <v>192</v>
      </c>
      <c r="C28" s="90"/>
      <c r="D28" s="76">
        <f>投入係数表!I28</f>
        <v>2.2646007151370679E-2</v>
      </c>
      <c r="E28" s="77">
        <f t="shared" si="0"/>
        <v>2.264600715137068</v>
      </c>
      <c r="F28" s="76">
        <f>分析係数表!C31</f>
        <v>4.5149153453372781E-2</v>
      </c>
      <c r="G28" s="77">
        <f t="shared" si="1"/>
        <v>0.10224480519834123</v>
      </c>
      <c r="H28" s="77">
        <v>0.11714503821178569</v>
      </c>
      <c r="I28" s="77">
        <f t="shared" si="2"/>
        <v>0.11714503821178569</v>
      </c>
      <c r="J28" s="76">
        <f>分析係数表!G31</f>
        <v>7.1005917159763315E-2</v>
      </c>
      <c r="K28" s="78">
        <f t="shared" si="3"/>
        <v>8.3179908789433633E-3</v>
      </c>
      <c r="L28" s="79"/>
      <c r="M28" s="80"/>
      <c r="N28" s="81">
        <f>分析係数表!H31</f>
        <v>2.4521834371133602E-2</v>
      </c>
      <c r="O28" s="82">
        <f t="shared" si="4"/>
        <v>0.38980792461314562</v>
      </c>
      <c r="P28" s="76">
        <f>分析係数表!C31</f>
        <v>4.5149153453372781E-2</v>
      </c>
      <c r="Q28" s="82">
        <f t="shared" si="5"/>
        <v>1.7599497805699679E-2</v>
      </c>
      <c r="R28" s="83">
        <v>2.2713933775366953E-2</v>
      </c>
      <c r="S28" s="84">
        <f t="shared" si="6"/>
        <v>0.13985897198715264</v>
      </c>
      <c r="T28" s="85">
        <f>分析係数表!F31</f>
        <v>0.34319526627218933</v>
      </c>
      <c r="U28" s="86">
        <f t="shared" si="7"/>
        <v>4.7998937131685515E-2</v>
      </c>
      <c r="V28" s="87">
        <f>分析係数表!D31</f>
        <v>1.7751479289940829E-2</v>
      </c>
      <c r="W28" s="167">
        <f t="shared" si="8"/>
        <v>0</v>
      </c>
      <c r="X28" s="76">
        <f>分析係数表!E31</f>
        <v>1.7751479289940829E-2</v>
      </c>
      <c r="Y28" s="166">
        <f t="shared" si="9"/>
        <v>0</v>
      </c>
    </row>
    <row r="29" spans="1:25" x14ac:dyDescent="0.2">
      <c r="A29" s="6" t="s">
        <v>17</v>
      </c>
      <c r="B29" s="5" t="s">
        <v>272</v>
      </c>
      <c r="C29" s="90"/>
      <c r="D29" s="76">
        <f>投入係数表!I29</f>
        <v>0</v>
      </c>
      <c r="E29" s="77">
        <f t="shared" si="0"/>
        <v>0</v>
      </c>
      <c r="F29" s="76">
        <f>分析係数表!C32</f>
        <v>0.82390745501285345</v>
      </c>
      <c r="G29" s="77">
        <f t="shared" si="1"/>
        <v>0</v>
      </c>
      <c r="H29" s="77">
        <v>1.2887162234746303E-2</v>
      </c>
      <c r="I29" s="77">
        <f t="shared" si="2"/>
        <v>1.2887162234746303E-2</v>
      </c>
      <c r="J29" s="76">
        <f>分析係数表!G32</f>
        <v>0.14108527131782947</v>
      </c>
      <c r="K29" s="78">
        <f t="shared" si="3"/>
        <v>1.8181887804060678E-3</v>
      </c>
      <c r="L29" s="79"/>
      <c r="M29" s="80"/>
      <c r="N29" s="81">
        <f>分析係数表!H32</f>
        <v>6.9772630468734158E-3</v>
      </c>
      <c r="O29" s="82">
        <f t="shared" si="4"/>
        <v>0.11091309021250795</v>
      </c>
      <c r="P29" s="76">
        <f>分析係数表!C32</f>
        <v>0.82390745501285345</v>
      </c>
      <c r="Q29" s="82">
        <f t="shared" si="5"/>
        <v>9.1382121884598447E-2</v>
      </c>
      <c r="R29" s="83">
        <v>0.11951083208214053</v>
      </c>
      <c r="S29" s="84">
        <f t="shared" si="6"/>
        <v>0.13239799431688684</v>
      </c>
      <c r="T29" s="85">
        <f>分析係数表!F32</f>
        <v>0.48372093023255813</v>
      </c>
      <c r="U29" s="86">
        <f t="shared" si="7"/>
        <v>6.404368097188945E-2</v>
      </c>
      <c r="V29" s="87">
        <f>分析係数表!D32</f>
        <v>4.6511627906976744E-3</v>
      </c>
      <c r="W29" s="167">
        <f t="shared" si="8"/>
        <v>0</v>
      </c>
      <c r="X29" s="76">
        <f>分析係数表!E32</f>
        <v>6.2015503875968991E-3</v>
      </c>
      <c r="Y29" s="166">
        <f t="shared" si="9"/>
        <v>0</v>
      </c>
    </row>
    <row r="30" spans="1:25" x14ac:dyDescent="0.2">
      <c r="A30" s="6" t="s">
        <v>18</v>
      </c>
      <c r="B30" s="5" t="s">
        <v>273</v>
      </c>
      <c r="C30" s="90"/>
      <c r="D30" s="76">
        <f>投入係数表!I30</f>
        <v>0</v>
      </c>
      <c r="E30" s="77">
        <f t="shared" si="0"/>
        <v>0</v>
      </c>
      <c r="F30" s="76">
        <f>分析係数表!C33</f>
        <v>1</v>
      </c>
      <c r="G30" s="77">
        <f t="shared" si="1"/>
        <v>0</v>
      </c>
      <c r="H30" s="77">
        <v>2.4555218319498251E-2</v>
      </c>
      <c r="I30" s="77">
        <f t="shared" si="2"/>
        <v>2.4555218319498251E-2</v>
      </c>
      <c r="J30" s="76">
        <f>分析係数表!G33</f>
        <v>0.50819672131147542</v>
      </c>
      <c r="K30" s="78">
        <f t="shared" si="3"/>
        <v>1.2478881441056489E-2</v>
      </c>
      <c r="L30" s="79"/>
      <c r="M30" s="80"/>
      <c r="N30" s="81">
        <f>分析係数表!H33</f>
        <v>1.0141370707664847E-3</v>
      </c>
      <c r="O30" s="82">
        <f t="shared" si="4"/>
        <v>1.6121088693678478E-2</v>
      </c>
      <c r="P30" s="76">
        <f>分析係数表!C33</f>
        <v>1</v>
      </c>
      <c r="Q30" s="82">
        <f t="shared" si="5"/>
        <v>1.6121088693678478E-2</v>
      </c>
      <c r="R30" s="83">
        <v>5.6636440678069187E-2</v>
      </c>
      <c r="S30" s="84">
        <f t="shared" si="6"/>
        <v>8.1191658997567445E-2</v>
      </c>
      <c r="T30" s="85">
        <f>分析係数表!F33</f>
        <v>0.64606977721731818</v>
      </c>
      <c r="U30" s="86">
        <f t="shared" si="7"/>
        <v>5.2455477040462863E-2</v>
      </c>
      <c r="V30" s="87">
        <f>分析係数表!D33</f>
        <v>1.8495166036149643E-2</v>
      </c>
      <c r="W30" s="167">
        <f t="shared" si="8"/>
        <v>0</v>
      </c>
      <c r="X30" s="76">
        <f>分析係数表!E33</f>
        <v>1.7234131988230348E-2</v>
      </c>
      <c r="Y30" s="166">
        <f t="shared" si="9"/>
        <v>0</v>
      </c>
    </row>
    <row r="31" spans="1:25" x14ac:dyDescent="0.2">
      <c r="A31" s="6" t="s">
        <v>19</v>
      </c>
      <c r="B31" s="5" t="s">
        <v>274</v>
      </c>
      <c r="C31" s="90"/>
      <c r="D31" s="76">
        <f>投入係数表!I31</f>
        <v>7.1513706793802145E-2</v>
      </c>
      <c r="E31" s="77">
        <f t="shared" si="0"/>
        <v>7.1513706793802143</v>
      </c>
      <c r="F31" s="76">
        <f>分析係数表!C34</f>
        <v>0.25927379784102056</v>
      </c>
      <c r="G31" s="77">
        <f t="shared" si="1"/>
        <v>1.8541630358118275</v>
      </c>
      <c r="H31" s="77">
        <v>2.0506048065450697</v>
      </c>
      <c r="I31" s="77">
        <f t="shared" si="2"/>
        <v>2.0506048065450697</v>
      </c>
      <c r="J31" s="76">
        <f>分析係数表!G34</f>
        <v>0.42506142506142508</v>
      </c>
      <c r="K31" s="78">
        <f t="shared" si="3"/>
        <v>0.87163300130785526</v>
      </c>
      <c r="L31" s="79"/>
      <c r="M31" s="80"/>
      <c r="N31" s="81">
        <f>分析係数表!H34</f>
        <v>0.17165284059793523</v>
      </c>
      <c r="O31" s="82">
        <f t="shared" si="4"/>
        <v>2.7286554722920195</v>
      </c>
      <c r="P31" s="76">
        <f>分析係数表!C34</f>
        <v>0.25927379784102056</v>
      </c>
      <c r="Q31" s="82">
        <f t="shared" si="5"/>
        <v>0.70746886730083558</v>
      </c>
      <c r="R31" s="83">
        <v>0.76510002995007442</v>
      </c>
      <c r="S31" s="84">
        <f t="shared" si="6"/>
        <v>2.815704836495144</v>
      </c>
      <c r="T31" s="85">
        <f>分析係数表!F34</f>
        <v>0.69978501228501233</v>
      </c>
      <c r="U31" s="86">
        <f t="shared" si="7"/>
        <v>1.970388043597723</v>
      </c>
      <c r="V31" s="87">
        <f>分析係数表!D34</f>
        <v>0.29069410319410321</v>
      </c>
      <c r="W31" s="167">
        <f t="shared" si="8"/>
        <v>1</v>
      </c>
      <c r="X31" s="76">
        <f>分析係数表!E34</f>
        <v>0.18903562653562653</v>
      </c>
      <c r="Y31" s="166">
        <f t="shared" si="9"/>
        <v>1</v>
      </c>
    </row>
    <row r="32" spans="1:25" x14ac:dyDescent="0.2">
      <c r="A32" s="6" t="s">
        <v>20</v>
      </c>
      <c r="B32" s="5" t="s">
        <v>37</v>
      </c>
      <c r="C32" s="90"/>
      <c r="D32" s="76">
        <f>投入係数表!I32</f>
        <v>9.5351609058402856E-3</v>
      </c>
      <c r="E32" s="77">
        <f t="shared" si="0"/>
        <v>0.95351609058402853</v>
      </c>
      <c r="F32" s="76">
        <f>分析係数表!C35</f>
        <v>0.58271802035521847</v>
      </c>
      <c r="G32" s="77">
        <f t="shared" si="1"/>
        <v>0.55563100868197224</v>
      </c>
      <c r="H32" s="77">
        <v>0.72483643234706807</v>
      </c>
      <c r="I32" s="77">
        <f t="shared" si="2"/>
        <v>0.72483643234706807</v>
      </c>
      <c r="J32" s="76">
        <f>分析係数表!G35</f>
        <v>0.3146067415730337</v>
      </c>
      <c r="K32" s="78">
        <f t="shared" si="3"/>
        <v>0.22803842815413378</v>
      </c>
      <c r="L32" s="79"/>
      <c r="M32" s="80"/>
      <c r="N32" s="81">
        <f>分析係数表!H35</f>
        <v>6.4762793339147723E-2</v>
      </c>
      <c r="O32" s="82">
        <f t="shared" si="4"/>
        <v>1.0294927239783078</v>
      </c>
      <c r="P32" s="76">
        <f>分析係数表!C35</f>
        <v>0.58271802035521847</v>
      </c>
      <c r="Q32" s="82">
        <f t="shared" si="5"/>
        <v>0.59990396208674091</v>
      </c>
      <c r="R32" s="83">
        <v>0.7176789603349425</v>
      </c>
      <c r="S32" s="84">
        <f t="shared" si="6"/>
        <v>1.4425153926820107</v>
      </c>
      <c r="T32" s="85">
        <f>分析係数表!F35</f>
        <v>0.64558587479935792</v>
      </c>
      <c r="U32" s="86">
        <f t="shared" si="7"/>
        <v>0.93126756169615521</v>
      </c>
      <c r="V32" s="87">
        <f>分析係数表!D35</f>
        <v>5.2969502407704656E-2</v>
      </c>
      <c r="W32" s="167">
        <f t="shared" si="8"/>
        <v>0</v>
      </c>
      <c r="X32" s="76">
        <f>分析係数表!E35</f>
        <v>4.8475120385232745E-2</v>
      </c>
      <c r="Y32" s="166">
        <f t="shared" si="9"/>
        <v>0</v>
      </c>
    </row>
    <row r="33" spans="1:25" x14ac:dyDescent="0.2">
      <c r="A33" s="6" t="s">
        <v>21</v>
      </c>
      <c r="B33" s="5" t="s">
        <v>38</v>
      </c>
      <c r="C33" s="90"/>
      <c r="D33" s="76">
        <f>投入係数表!I33</f>
        <v>2.3837902264600714E-3</v>
      </c>
      <c r="E33" s="77">
        <f t="shared" si="0"/>
        <v>0.23837902264600713</v>
      </c>
      <c r="F33" s="76">
        <f>分析係数表!C36</f>
        <v>0.66070007955449483</v>
      </c>
      <c r="G33" s="77">
        <f t="shared" si="1"/>
        <v>0.15749703922633965</v>
      </c>
      <c r="H33" s="77">
        <v>0.24119146470458014</v>
      </c>
      <c r="I33" s="77">
        <f t="shared" si="2"/>
        <v>0.24119146470458014</v>
      </c>
      <c r="J33" s="76">
        <f>分析係数表!G36</f>
        <v>1.3413413413413414E-2</v>
      </c>
      <c r="K33" s="78">
        <f t="shared" si="3"/>
        <v>3.2352008278692434E-3</v>
      </c>
      <c r="L33" s="79"/>
      <c r="M33" s="80"/>
      <c r="N33" s="81">
        <f>分析係数表!H36</f>
        <v>0.12962700038537209</v>
      </c>
      <c r="O33" s="82">
        <f t="shared" si="4"/>
        <v>2.0605975568259831</v>
      </c>
      <c r="P33" s="76">
        <f>分析係数表!C36</f>
        <v>0.66070007955449483</v>
      </c>
      <c r="Q33" s="82">
        <f t="shared" si="5"/>
        <v>1.3614369697247248</v>
      </c>
      <c r="R33" s="83">
        <v>1.4232291027311346</v>
      </c>
      <c r="S33" s="84">
        <f t="shared" si="6"/>
        <v>1.6644205674357146</v>
      </c>
      <c r="T33" s="85">
        <f>分析係数表!F36</f>
        <v>0.89049049049049045</v>
      </c>
      <c r="U33" s="86">
        <f t="shared" si="7"/>
        <v>1.4821506874782899</v>
      </c>
      <c r="V33" s="87">
        <f>分析係数表!D36</f>
        <v>8.8088088088088094E-3</v>
      </c>
      <c r="W33" s="167">
        <f t="shared" si="8"/>
        <v>0</v>
      </c>
      <c r="X33" s="76">
        <f>分析係数表!E36</f>
        <v>2.002002002002002E-3</v>
      </c>
      <c r="Y33" s="166">
        <f t="shared" si="9"/>
        <v>0</v>
      </c>
    </row>
    <row r="34" spans="1:25" x14ac:dyDescent="0.2">
      <c r="A34" s="6" t="s">
        <v>22</v>
      </c>
      <c r="B34" s="5" t="s">
        <v>377</v>
      </c>
      <c r="C34" s="90"/>
      <c r="D34" s="76">
        <f>投入係数表!I34</f>
        <v>2.8605482717520857E-2</v>
      </c>
      <c r="E34" s="77">
        <f t="shared" si="0"/>
        <v>2.8605482717520858</v>
      </c>
      <c r="F34" s="76">
        <f>分析係数表!C37</f>
        <v>0.61776513884242223</v>
      </c>
      <c r="G34" s="77">
        <f t="shared" si="1"/>
        <v>1.7671470002643783</v>
      </c>
      <c r="H34" s="77">
        <v>2.2573384563658991</v>
      </c>
      <c r="I34" s="77">
        <f t="shared" si="2"/>
        <v>2.2573384563658991</v>
      </c>
      <c r="J34" s="76">
        <f>分析係数表!G37</f>
        <v>0.47462053207116045</v>
      </c>
      <c r="K34" s="78">
        <f t="shared" si="3"/>
        <v>1.0713791792250751</v>
      </c>
      <c r="L34" s="79"/>
      <c r="M34" s="80"/>
      <c r="N34" s="81">
        <f>分析係数表!H37</f>
        <v>5.0585157089832258E-2</v>
      </c>
      <c r="O34" s="82">
        <f t="shared" si="4"/>
        <v>0.80411990404068245</v>
      </c>
      <c r="P34" s="76">
        <f>分析係数表!C37</f>
        <v>0.61776513884242223</v>
      </c>
      <c r="Q34" s="82">
        <f t="shared" si="5"/>
        <v>0.49675724416564743</v>
      </c>
      <c r="R34" s="83">
        <v>0.60302413919210063</v>
      </c>
      <c r="S34" s="84">
        <f t="shared" si="6"/>
        <v>2.8603625955579997</v>
      </c>
      <c r="T34" s="85">
        <f>分析係数表!F37</f>
        <v>0.71813285457809695</v>
      </c>
      <c r="U34" s="86">
        <f t="shared" si="7"/>
        <v>2.0541203558764809</v>
      </c>
      <c r="V34" s="87">
        <f>分析係数表!D37</f>
        <v>9.4662967194385508E-2</v>
      </c>
      <c r="W34" s="167">
        <f t="shared" si="8"/>
        <v>0</v>
      </c>
      <c r="X34" s="76">
        <f>分析係数表!E37</f>
        <v>8.6339154561775752E-2</v>
      </c>
      <c r="Y34" s="166">
        <f t="shared" si="9"/>
        <v>0</v>
      </c>
    </row>
    <row r="35" spans="1:25" x14ac:dyDescent="0.2">
      <c r="A35" s="6" t="s">
        <v>23</v>
      </c>
      <c r="B35" s="5" t="s">
        <v>193</v>
      </c>
      <c r="C35" s="90"/>
      <c r="D35" s="76">
        <f>投入係数表!I35</f>
        <v>4.7675804529201428E-3</v>
      </c>
      <c r="E35" s="77">
        <f t="shared" si="0"/>
        <v>0.47675804529201427</v>
      </c>
      <c r="F35" s="76">
        <f>分析係数表!C38</f>
        <v>2.0566981656475858E-2</v>
      </c>
      <c r="G35" s="77">
        <f t="shared" si="1"/>
        <v>9.8054739720981436E-3</v>
      </c>
      <c r="H35" s="77">
        <v>1.4868592856059149E-2</v>
      </c>
      <c r="I35" s="77">
        <f t="shared" si="2"/>
        <v>1.4868592856059149E-2</v>
      </c>
      <c r="J35" s="76">
        <f>分析係数表!G38</f>
        <v>0.31874999999999998</v>
      </c>
      <c r="K35" s="78">
        <f t="shared" si="3"/>
        <v>4.7393639728688531E-3</v>
      </c>
      <c r="L35" s="79"/>
      <c r="M35" s="80"/>
      <c r="N35" s="81">
        <f>分析係数表!H38</f>
        <v>4.4398920958156701E-2</v>
      </c>
      <c r="O35" s="82">
        <f t="shared" si="4"/>
        <v>0.70578126300924382</v>
      </c>
      <c r="P35" s="76">
        <f>分析係数表!C38</f>
        <v>2.0566981656475858E-2</v>
      </c>
      <c r="Q35" s="82">
        <f t="shared" si="5"/>
        <v>1.451579028979548E-2</v>
      </c>
      <c r="R35" s="83">
        <v>1.7920585894903498E-2</v>
      </c>
      <c r="S35" s="84">
        <f t="shared" si="6"/>
        <v>3.2789178750962648E-2</v>
      </c>
      <c r="T35" s="85">
        <f>分析係数表!F38</f>
        <v>0.52500000000000002</v>
      </c>
      <c r="U35" s="86">
        <f t="shared" si="7"/>
        <v>1.7214318844255391E-2</v>
      </c>
      <c r="V35" s="87">
        <f>分析係数表!D38</f>
        <v>0.28125</v>
      </c>
      <c r="W35" s="167">
        <f t="shared" si="8"/>
        <v>0</v>
      </c>
      <c r="X35" s="76">
        <f>分析係数表!E38</f>
        <v>0.31874999999999998</v>
      </c>
      <c r="Y35" s="166">
        <f t="shared" si="9"/>
        <v>0</v>
      </c>
    </row>
    <row r="36" spans="1:25" x14ac:dyDescent="0.2">
      <c r="A36" s="6" t="s">
        <v>24</v>
      </c>
      <c r="B36" s="5" t="s">
        <v>39</v>
      </c>
      <c r="C36" s="90"/>
      <c r="D36" s="76">
        <f>投入係数表!I36</f>
        <v>0</v>
      </c>
      <c r="E36" s="77">
        <f t="shared" si="0"/>
        <v>0</v>
      </c>
      <c r="F36" s="76">
        <f>分析係数表!C39</f>
        <v>1</v>
      </c>
      <c r="G36" s="77">
        <f t="shared" si="1"/>
        <v>0</v>
      </c>
      <c r="H36" s="77">
        <v>3.6948097081684242E-2</v>
      </c>
      <c r="I36" s="77">
        <f t="shared" si="2"/>
        <v>3.6948097081684242E-2</v>
      </c>
      <c r="J36" s="76">
        <f>分析係数表!G39</f>
        <v>0.35457429931253304</v>
      </c>
      <c r="K36" s="78">
        <f t="shared" si="3"/>
        <v>1.3100845633669637E-2</v>
      </c>
      <c r="L36" s="79"/>
      <c r="M36" s="80"/>
      <c r="N36" s="81">
        <f>分析係数表!H39</f>
        <v>4.0565482830659388E-3</v>
      </c>
      <c r="O36" s="82">
        <f t="shared" si="4"/>
        <v>6.4484354774713912E-2</v>
      </c>
      <c r="P36" s="76">
        <f>分析係数表!C39</f>
        <v>1</v>
      </c>
      <c r="Q36" s="82">
        <f t="shared" si="5"/>
        <v>6.4484354774713912E-2</v>
      </c>
      <c r="R36" s="83">
        <v>8.1932593351838112E-2</v>
      </c>
      <c r="S36" s="84">
        <f t="shared" si="6"/>
        <v>0.11888069043352235</v>
      </c>
      <c r="T36" s="85">
        <f>分析係数表!F39</f>
        <v>0.70531464833421476</v>
      </c>
      <c r="U36" s="86">
        <f t="shared" si="7"/>
        <v>8.3848292366848473E-2</v>
      </c>
      <c r="V36" s="87">
        <f>分析係数表!D39</f>
        <v>5.4071919619249072E-2</v>
      </c>
      <c r="W36" s="167">
        <f t="shared" si="8"/>
        <v>0</v>
      </c>
      <c r="X36" s="76">
        <f>分析係数表!E39</f>
        <v>6.8482284505552618E-2</v>
      </c>
      <c r="Y36" s="166">
        <f t="shared" si="9"/>
        <v>0</v>
      </c>
    </row>
    <row r="37" spans="1:25" x14ac:dyDescent="0.2">
      <c r="A37" s="6" t="s">
        <v>25</v>
      </c>
      <c r="B37" s="5" t="s">
        <v>40</v>
      </c>
      <c r="C37" s="90"/>
      <c r="D37" s="76">
        <f>投入係数表!I37</f>
        <v>0</v>
      </c>
      <c r="E37" s="77">
        <f t="shared" si="0"/>
        <v>0</v>
      </c>
      <c r="F37" s="76">
        <f>分析係数表!C40</f>
        <v>0.98077433041633522</v>
      </c>
      <c r="G37" s="77">
        <f t="shared" si="1"/>
        <v>0</v>
      </c>
      <c r="H37" s="77">
        <v>3.4273210828302484E-3</v>
      </c>
      <c r="I37" s="77">
        <f t="shared" si="2"/>
        <v>3.4273210828302484E-3</v>
      </c>
      <c r="J37" s="76">
        <f>分析係数表!G40</f>
        <v>0.51043551695017497</v>
      </c>
      <c r="K37" s="78">
        <f t="shared" si="3"/>
        <v>1.7494264086686912E-3</v>
      </c>
      <c r="L37" s="79"/>
      <c r="M37" s="80"/>
      <c r="N37" s="81">
        <f>分析係数表!H40</f>
        <v>2.8781210068352839E-2</v>
      </c>
      <c r="O37" s="82">
        <f t="shared" si="4"/>
        <v>0.45751649712659526</v>
      </c>
      <c r="P37" s="76">
        <f>分析係数表!C40</f>
        <v>0.98077433041633522</v>
      </c>
      <c r="Q37" s="82">
        <f t="shared" si="5"/>
        <v>0.44872043612376361</v>
      </c>
      <c r="R37" s="83">
        <v>0.45002894645005553</v>
      </c>
      <c r="S37" s="84">
        <f t="shared" si="6"/>
        <v>0.45345626753288576</v>
      </c>
      <c r="T37" s="85">
        <f>分析係数表!F40</f>
        <v>0.70708167450838466</v>
      </c>
      <c r="U37" s="86">
        <f t="shared" si="7"/>
        <v>0.32063061696347495</v>
      </c>
      <c r="V37" s="87">
        <f>分析係数表!D40</f>
        <v>7.3350223187356733E-2</v>
      </c>
      <c r="W37" s="167">
        <f t="shared" si="8"/>
        <v>0</v>
      </c>
      <c r="X37" s="76">
        <f>分析係数表!E40</f>
        <v>4.4637471347569069E-2</v>
      </c>
      <c r="Y37" s="166">
        <f t="shared" si="9"/>
        <v>0</v>
      </c>
    </row>
    <row r="38" spans="1:25" x14ac:dyDescent="0.2">
      <c r="A38" s="6" t="s">
        <v>26</v>
      </c>
      <c r="B38" s="5" t="s">
        <v>276</v>
      </c>
      <c r="C38" s="90"/>
      <c r="D38" s="76">
        <f>投入係数表!I38</f>
        <v>0</v>
      </c>
      <c r="E38" s="77">
        <f t="shared" si="0"/>
        <v>0</v>
      </c>
      <c r="F38" s="76">
        <f>分析係数表!C41</f>
        <v>0.86627474829380358</v>
      </c>
      <c r="G38" s="77">
        <f t="shared" si="1"/>
        <v>0</v>
      </c>
      <c r="H38" s="77">
        <v>3.8911736320418203E-4</v>
      </c>
      <c r="I38" s="77">
        <f t="shared" si="2"/>
        <v>3.8911736320418203E-4</v>
      </c>
      <c r="J38" s="76">
        <f>分析係数表!G41</f>
        <v>0.44732977818996833</v>
      </c>
      <c r="K38" s="78">
        <f t="shared" si="3"/>
        <v>1.7406378377199209E-4</v>
      </c>
      <c r="L38" s="79"/>
      <c r="M38" s="80"/>
      <c r="N38" s="81">
        <f>分析係数表!H41</f>
        <v>6.251140904204612E-2</v>
      </c>
      <c r="O38" s="82">
        <f t="shared" si="4"/>
        <v>0.99370390707834144</v>
      </c>
      <c r="P38" s="76">
        <f>分析係数表!C41</f>
        <v>0.86627474829380358</v>
      </c>
      <c r="Q38" s="82">
        <f t="shared" si="5"/>
        <v>0.86082060198285937</v>
      </c>
      <c r="R38" s="83">
        <v>0.87704938154152745</v>
      </c>
      <c r="S38" s="84">
        <f t="shared" si="6"/>
        <v>0.87743849890473158</v>
      </c>
      <c r="T38" s="85">
        <f>分析係数表!F41</f>
        <v>0.55174279310611329</v>
      </c>
      <c r="U38" s="86">
        <f t="shared" si="7"/>
        <v>0.48412036816453191</v>
      </c>
      <c r="V38" s="87">
        <f>分析係数表!D41</f>
        <v>0.15209830744261535</v>
      </c>
      <c r="W38" s="167">
        <f t="shared" si="8"/>
        <v>0</v>
      </c>
      <c r="X38" s="76">
        <f>分析係数表!E41</f>
        <v>0.14676559239508463</v>
      </c>
      <c r="Y38" s="166">
        <f t="shared" si="9"/>
        <v>0</v>
      </c>
    </row>
    <row r="39" spans="1:25" x14ac:dyDescent="0.2">
      <c r="A39" s="6" t="s">
        <v>51</v>
      </c>
      <c r="B39" s="5" t="s">
        <v>367</v>
      </c>
      <c r="C39" s="90"/>
      <c r="D39" s="76">
        <f>投入係数表!I39</f>
        <v>0</v>
      </c>
      <c r="E39" s="77">
        <f>$C$11*D39</f>
        <v>0</v>
      </c>
      <c r="F39" s="76">
        <f>分析係数表!C42</f>
        <v>0.22259887005649714</v>
      </c>
      <c r="G39" s="77">
        <f>E39*F39</f>
        <v>0</v>
      </c>
      <c r="H39" s="77">
        <v>2.6387949146787592E-3</v>
      </c>
      <c r="I39" s="77">
        <f>C39+H39</f>
        <v>2.6387949146787592E-3</v>
      </c>
      <c r="J39" s="76">
        <f>分析係数表!G42</f>
        <v>0.47474747474747475</v>
      </c>
      <c r="K39" s="78">
        <f>I39*J39</f>
        <v>1.2527612221202189E-3</v>
      </c>
      <c r="L39" s="79"/>
      <c r="M39" s="80"/>
      <c r="N39" s="81">
        <f>分析係数表!H42</f>
        <v>1.5212056061497272E-2</v>
      </c>
      <c r="O39" s="82">
        <f t="shared" si="4"/>
        <v>0.24181633040517719</v>
      </c>
      <c r="P39" s="76">
        <f>分析係数表!C42</f>
        <v>0.22259887005649714</v>
      </c>
      <c r="Q39" s="82">
        <f>O39*P39</f>
        <v>5.382804190940102E-2</v>
      </c>
      <c r="R39" s="83">
        <v>5.5914008783861491E-2</v>
      </c>
      <c r="S39" s="84">
        <f>I39+R39</f>
        <v>5.8552803698540247E-2</v>
      </c>
      <c r="T39" s="85">
        <f>分析係数表!F42</f>
        <v>0.5505050505050505</v>
      </c>
      <c r="U39" s="86">
        <f t="shared" si="7"/>
        <v>3.2233614157277206E-2</v>
      </c>
      <c r="V39" s="87">
        <f>分析係数表!D42</f>
        <v>1.2373737373737375</v>
      </c>
      <c r="W39" s="167">
        <f t="shared" si="8"/>
        <v>0</v>
      </c>
      <c r="X39" s="76">
        <f>分析係数表!E42</f>
        <v>0.93434343434343436</v>
      </c>
      <c r="Y39" s="166">
        <f t="shared" si="9"/>
        <v>0</v>
      </c>
    </row>
    <row r="40" spans="1:25" x14ac:dyDescent="0.2">
      <c r="A40" s="6" t="s">
        <v>194</v>
      </c>
      <c r="B40" s="5" t="s">
        <v>41</v>
      </c>
      <c r="C40" s="90"/>
      <c r="D40" s="76">
        <f>投入係数表!I40</f>
        <v>2.0262216924910609E-2</v>
      </c>
      <c r="E40" s="77">
        <f>$C$11*D40</f>
        <v>2.026221692491061</v>
      </c>
      <c r="F40" s="76">
        <f>分析係数表!C43</f>
        <v>0.64995386035066138</v>
      </c>
      <c r="G40" s="77">
        <f>E40*F40</f>
        <v>1.3169506109608158</v>
      </c>
      <c r="H40" s="77">
        <v>2.0528049878177121</v>
      </c>
      <c r="I40" s="77">
        <f>C40+H40</f>
        <v>2.0528049878177121</v>
      </c>
      <c r="J40" s="76">
        <f>分析係数表!G43</f>
        <v>0.42414674485039844</v>
      </c>
      <c r="K40" s="78">
        <f>I40*J40</f>
        <v>0.87069055339554446</v>
      </c>
      <c r="L40" s="79"/>
      <c r="M40" s="80"/>
      <c r="N40" s="81">
        <f>分析係数表!H43</f>
        <v>4.0565482830659395E-2</v>
      </c>
      <c r="O40" s="82">
        <f t="shared" si="4"/>
        <v>0.64484354774713926</v>
      </c>
      <c r="P40" s="76">
        <f>分析係数表!C43</f>
        <v>0.64995386035066138</v>
      </c>
      <c r="Q40" s="82">
        <f>O40*P40</f>
        <v>0.4191185531804692</v>
      </c>
      <c r="R40" s="83">
        <v>0.7213128566155208</v>
      </c>
      <c r="S40" s="84">
        <f>I40+R40</f>
        <v>2.7741178444332331</v>
      </c>
      <c r="T40" s="85">
        <f>分析係数表!F43</f>
        <v>0.67869493309276796</v>
      </c>
      <c r="U40" s="86">
        <f t="shared" si="7"/>
        <v>1.8827797248190667</v>
      </c>
      <c r="V40" s="87">
        <f>分析係数表!D43</f>
        <v>0.11832807096677192</v>
      </c>
      <c r="W40" s="167">
        <f t="shared" si="8"/>
        <v>0</v>
      </c>
      <c r="X40" s="76">
        <f>分析係数表!E43</f>
        <v>8.3446098331078036E-2</v>
      </c>
      <c r="Y40" s="166">
        <f t="shared" si="9"/>
        <v>0</v>
      </c>
    </row>
    <row r="41" spans="1:25" x14ac:dyDescent="0.2">
      <c r="A41" s="6" t="s">
        <v>340</v>
      </c>
      <c r="B41" s="5" t="s">
        <v>42</v>
      </c>
      <c r="C41" s="90"/>
      <c r="D41" s="76">
        <f>投入係数表!I41</f>
        <v>0</v>
      </c>
      <c r="E41" s="77">
        <f>$C$11*D41</f>
        <v>0</v>
      </c>
      <c r="F41" s="76">
        <f>分析係数表!C44</f>
        <v>0.42233270626175756</v>
      </c>
      <c r="G41" s="77">
        <f>E41*F41</f>
        <v>0</v>
      </c>
      <c r="H41" s="77">
        <v>2.4826068337381944E-3</v>
      </c>
      <c r="I41" s="77">
        <f>C41+H41</f>
        <v>2.4826068337381944E-3</v>
      </c>
      <c r="J41" s="76">
        <f>分析係数表!G44</f>
        <v>0.26381484852424913</v>
      </c>
      <c r="K41" s="78">
        <f>I41*J41</f>
        <v>6.5494854578790752E-4</v>
      </c>
      <c r="L41" s="79"/>
      <c r="M41" s="80"/>
      <c r="N41" s="81">
        <f>分析係数表!H44</f>
        <v>0.11630123927550047</v>
      </c>
      <c r="O41" s="82">
        <f t="shared" si="4"/>
        <v>1.848766451391048</v>
      </c>
      <c r="P41" s="76">
        <f>分析係数表!C44</f>
        <v>0.42233270626175756</v>
      </c>
      <c r="Q41" s="82">
        <f>O41*P41</f>
        <v>0.78079453866192738</v>
      </c>
      <c r="R41" s="83">
        <v>0.79451567289497316</v>
      </c>
      <c r="S41" s="84">
        <f>I41+R41</f>
        <v>0.7969982797287114</v>
      </c>
      <c r="T41" s="85">
        <f>分析係数表!F44</f>
        <v>0.47978156286568718</v>
      </c>
      <c r="U41" s="86">
        <f t="shared" si="7"/>
        <v>0.38238508024950529</v>
      </c>
      <c r="V41" s="87">
        <f>分析係数表!D44</f>
        <v>0.17839032635548044</v>
      </c>
      <c r="W41" s="167">
        <f t="shared" si="8"/>
        <v>0</v>
      </c>
      <c r="X41" s="76">
        <f>分析係数表!E44</f>
        <v>0.10141724093095826</v>
      </c>
      <c r="Y41" s="166">
        <f t="shared" si="9"/>
        <v>0</v>
      </c>
    </row>
    <row r="42" spans="1:25" x14ac:dyDescent="0.2">
      <c r="A42" s="6" t="s">
        <v>341</v>
      </c>
      <c r="B42" s="5" t="s">
        <v>278</v>
      </c>
      <c r="C42" s="90"/>
      <c r="D42" s="76">
        <f>投入係数表!I42</f>
        <v>0</v>
      </c>
      <c r="E42" s="77">
        <f>$C$11*D42</f>
        <v>0</v>
      </c>
      <c r="F42" s="76">
        <f>分析係数表!C45</f>
        <v>1</v>
      </c>
      <c r="G42" s="77">
        <f>E42*F42</f>
        <v>0</v>
      </c>
      <c r="H42" s="77">
        <v>2.3745762479240332E-2</v>
      </c>
      <c r="I42" s="77">
        <f>C42+H42</f>
        <v>2.3745762479240332E-2</v>
      </c>
      <c r="J42" s="76">
        <f>分析係数表!G45</f>
        <v>0</v>
      </c>
      <c r="K42" s="78">
        <f>I42*J42</f>
        <v>0</v>
      </c>
      <c r="L42" s="79"/>
      <c r="M42" s="80"/>
      <c r="N42" s="81">
        <f>分析係数表!H45</f>
        <v>0</v>
      </c>
      <c r="O42" s="82">
        <f t="shared" si="4"/>
        <v>0</v>
      </c>
      <c r="P42" s="76">
        <f>分析係数表!C45</f>
        <v>1</v>
      </c>
      <c r="Q42" s="82">
        <f>O42*P42</f>
        <v>0</v>
      </c>
      <c r="R42" s="83">
        <v>5.874505220137956E-3</v>
      </c>
      <c r="S42" s="84">
        <f>I42+R42</f>
        <v>2.9620267699378287E-2</v>
      </c>
      <c r="T42" s="85">
        <f>分析係数表!F45</f>
        <v>0</v>
      </c>
      <c r="U42" s="86">
        <f t="shared" si="7"/>
        <v>0</v>
      </c>
      <c r="V42" s="87">
        <f>分析係数表!D45</f>
        <v>0</v>
      </c>
      <c r="W42" s="167">
        <f t="shared" si="8"/>
        <v>0</v>
      </c>
      <c r="X42" s="76">
        <f>分析係数表!E45</f>
        <v>0</v>
      </c>
      <c r="Y42" s="166">
        <f t="shared" si="9"/>
        <v>0</v>
      </c>
    </row>
    <row r="43" spans="1:25" x14ac:dyDescent="0.2">
      <c r="A43" s="6" t="s">
        <v>342</v>
      </c>
      <c r="B43" s="5" t="s">
        <v>279</v>
      </c>
      <c r="C43" s="90"/>
      <c r="D43" s="76">
        <f>投入係数表!I43</f>
        <v>7.1513706793802142E-3</v>
      </c>
      <c r="E43" s="77">
        <f>$C$11*D43</f>
        <v>0.71513706793802145</v>
      </c>
      <c r="F43" s="76">
        <f>分析係数表!C46</f>
        <v>0.21794871794871795</v>
      </c>
      <c r="G43" s="77">
        <f>E43*F43</f>
        <v>0.15586320711469698</v>
      </c>
      <c r="H43" s="77">
        <v>0.19535775468476724</v>
      </c>
      <c r="I43" s="77">
        <f>C43+H43</f>
        <v>0.19535775468476724</v>
      </c>
      <c r="J43" s="76">
        <f>分析係数表!G46</f>
        <v>8.6956521739130436E-3</v>
      </c>
      <c r="K43" s="78">
        <f>I43*J43</f>
        <v>1.6987630842153674E-3</v>
      </c>
      <c r="L43" s="79"/>
      <c r="M43" s="80"/>
      <c r="N43" s="81">
        <f>分析係数表!H46</f>
        <v>2.3669959231689755E-2</v>
      </c>
      <c r="O43" s="82">
        <f t="shared" si="4"/>
        <v>0.37626621011045569</v>
      </c>
      <c r="P43" s="76">
        <f>分析係数表!C46</f>
        <v>0.21794871794871795</v>
      </c>
      <c r="Q43" s="82">
        <f>O43*P43</f>
        <v>8.2006738100996748E-2</v>
      </c>
      <c r="R43" s="83">
        <v>9.2255054545714199E-2</v>
      </c>
      <c r="S43" s="84">
        <f>I43+R43</f>
        <v>0.28761280923048144</v>
      </c>
      <c r="T43" s="85">
        <f>分析係数表!F46</f>
        <v>0.31521739130434784</v>
      </c>
      <c r="U43" s="86">
        <f t="shared" si="7"/>
        <v>9.0660559431347418E-2</v>
      </c>
      <c r="V43" s="87">
        <f>分析係数表!D46</f>
        <v>4.3478260869565218E-3</v>
      </c>
      <c r="W43" s="167">
        <f t="shared" si="8"/>
        <v>0</v>
      </c>
      <c r="X43" s="76">
        <f>分析係数表!E46</f>
        <v>8.6956521739130436E-3</v>
      </c>
      <c r="Y43" s="166">
        <f t="shared" si="9"/>
        <v>0</v>
      </c>
    </row>
    <row r="44" spans="1:25" x14ac:dyDescent="0.2">
      <c r="A44" s="192">
        <v>40</v>
      </c>
      <c r="B44" s="14" t="s">
        <v>150</v>
      </c>
      <c r="C44" s="197">
        <f>SUM(C5:C43)</f>
        <v>100</v>
      </c>
      <c r="D44" s="92">
        <f>投入係数表!I44</f>
        <v>0.600715137067938</v>
      </c>
      <c r="E44" s="91">
        <f>SUM(E5:E43)</f>
        <v>60.071513706793802</v>
      </c>
      <c r="F44" s="92">
        <f>分析係数表!C47</f>
        <v>0.47569546306807309</v>
      </c>
      <c r="G44" s="91">
        <f>SUM(G5:G43)</f>
        <v>21.126724895257574</v>
      </c>
      <c r="H44" s="91">
        <f>SUM(H5:H43)</f>
        <v>25.57645441335</v>
      </c>
      <c r="I44" s="91">
        <f>SUM(I5:I43)</f>
        <v>125.57645441334999</v>
      </c>
      <c r="J44" s="92">
        <f>分析係数表!G47</f>
        <v>0.28144255164914822</v>
      </c>
      <c r="K44" s="93">
        <f>SUM(K5:K43)</f>
        <v>25.353047395994579</v>
      </c>
      <c r="L44" s="94">
        <f>最終需要_まとめ!$L$33</f>
        <v>0.627</v>
      </c>
      <c r="M44" s="91">
        <f>K44*L44</f>
        <v>15.896360717288601</v>
      </c>
      <c r="N44" s="95">
        <f>分析係数表!H47</f>
        <v>1</v>
      </c>
      <c r="O44" s="96">
        <f>SUM(O5:O43)</f>
        <v>15.896360717288605</v>
      </c>
      <c r="P44" s="92">
        <f>分析係数表!C47</f>
        <v>0.47569546306807309</v>
      </c>
      <c r="Q44" s="96">
        <f>SUM(Q5:Q43)</f>
        <v>6.6562892567915757</v>
      </c>
      <c r="R44" s="91">
        <f>SUM(R5:R43)</f>
        <v>7.6386972041949521</v>
      </c>
      <c r="S44" s="97">
        <f>SUM(S5:S43)</f>
        <v>133.21515161754502</v>
      </c>
      <c r="T44" s="98">
        <f>分析係数表!F47</f>
        <v>0.50608191373686118</v>
      </c>
      <c r="U44" s="99">
        <f>SUM(U5:U43)</f>
        <v>59.454185153031816</v>
      </c>
      <c r="V44" s="100">
        <f>分析係数表!D47</f>
        <v>9.051105472997463E-2</v>
      </c>
      <c r="W44" s="164">
        <f>SUM(W5:W43)</f>
        <v>14</v>
      </c>
      <c r="X44" s="92">
        <f>分析係数表!E47</f>
        <v>7.0619789778905401E-2</v>
      </c>
      <c r="Y44" s="165">
        <f>SUM(Y5:Y43)</f>
        <v>11</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2015年養父市産業連関表</v>
      </c>
      <c r="H1" s="401"/>
      <c r="I1" s="401"/>
    </row>
    <row r="2" spans="1:25" x14ac:dyDescent="0.2">
      <c r="B2" s="3" t="s">
        <v>244</v>
      </c>
      <c r="S2" s="3" t="s">
        <v>152</v>
      </c>
      <c r="U2" s="64" t="s">
        <v>209</v>
      </c>
      <c r="W2" s="3" t="s">
        <v>130</v>
      </c>
      <c r="Y2" s="3" t="s">
        <v>153</v>
      </c>
    </row>
    <row r="3" spans="1:25" ht="44" x14ac:dyDescent="0.2">
      <c r="B3" s="65"/>
      <c r="C3" s="66" t="s">
        <v>227</v>
      </c>
      <c r="D3" s="66" t="s">
        <v>245</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投入係数表!J5</f>
        <v>1.1852353538774128E-3</v>
      </c>
      <c r="E5" s="77">
        <f t="shared" ref="E5:E38" si="0">$C$12*D5</f>
        <v>0.11852353538774128</v>
      </c>
      <c r="F5" s="76">
        <f>分析係数表!C8</f>
        <v>0.71474473402356309</v>
      </c>
      <c r="G5" s="77">
        <f t="shared" ref="G5:G38" si="1">E5*F5</f>
        <v>8.4714072776243515E-2</v>
      </c>
      <c r="H5" s="77">
        <f t="array" ref="H5:H43">MMULT(逆行列係数!C5:AO43,'8'!G5:G43)</f>
        <v>0.10550599079531972</v>
      </c>
      <c r="I5" s="77">
        <f t="shared" ref="I5:I38" si="2">C5+H5</f>
        <v>0.10550599079531972</v>
      </c>
      <c r="J5" s="76">
        <f>分析係数表!G8</f>
        <v>0.11986548162382897</v>
      </c>
      <c r="K5" s="78">
        <f t="shared" ref="K5:K38" si="3">I5*J5</f>
        <v>1.2646526400880265E-2</v>
      </c>
      <c r="L5" s="79" t="s">
        <v>182</v>
      </c>
      <c r="M5" s="80" t="s">
        <v>182</v>
      </c>
      <c r="N5" s="81">
        <f>分析係数表!H8</f>
        <v>1.2980954505811005E-2</v>
      </c>
      <c r="O5" s="82">
        <f t="shared" ref="O5:O43" si="4">$M$44*N5</f>
        <v>0.1066002430178041</v>
      </c>
      <c r="P5" s="76">
        <f>分析係数表!C8</f>
        <v>0.71474473402356309</v>
      </c>
      <c r="Q5" s="82">
        <f t="shared" ref="Q5:Q38" si="5">O5*P5</f>
        <v>7.6191962342607583E-2</v>
      </c>
      <c r="R5" s="83">
        <f t="array" ref="R5:R43">MMULT(逆行列係数!C5:AO43,'8'!Q5:Q43)</f>
        <v>0.10360317948486666</v>
      </c>
      <c r="S5" s="84">
        <f t="shared" ref="S5:S38" si="6">I5+R5</f>
        <v>0.20910917028018638</v>
      </c>
      <c r="T5" s="85">
        <f>分析係数表!F8</f>
        <v>0.45231803987509006</v>
      </c>
      <c r="U5" s="86">
        <f t="shared" ref="U5:U43" si="7">S5*T5</f>
        <v>9.4583850021040347E-2</v>
      </c>
      <c r="V5" s="87">
        <f>分析係数表!D8</f>
        <v>0.25822723997117464</v>
      </c>
      <c r="W5" s="88">
        <f t="shared" ref="W5:W43" si="8">ROUND(S5*V5,0)</f>
        <v>0</v>
      </c>
      <c r="X5" s="76">
        <f>分析係数表!E8</f>
        <v>0.17343262070622148</v>
      </c>
      <c r="Y5" s="89">
        <f t="shared" ref="Y5:Y43" si="9">ROUND(S5*X5,0)</f>
        <v>0</v>
      </c>
    </row>
    <row r="6" spans="1:25" x14ac:dyDescent="0.2">
      <c r="A6" s="6" t="s">
        <v>219</v>
      </c>
      <c r="B6" s="5" t="s">
        <v>265</v>
      </c>
      <c r="C6" s="90"/>
      <c r="D6" s="76">
        <f>投入係数表!J6</f>
        <v>3.3863867253640368E-4</v>
      </c>
      <c r="E6" s="77">
        <f t="shared" si="0"/>
        <v>3.3863867253640365E-2</v>
      </c>
      <c r="F6" s="76">
        <f>分析係数表!C9</f>
        <v>1</v>
      </c>
      <c r="G6" s="77">
        <f t="shared" si="1"/>
        <v>3.3863867253640365E-2</v>
      </c>
      <c r="H6" s="77">
        <v>6.8769730627496514E-2</v>
      </c>
      <c r="I6" s="77">
        <f t="shared" si="2"/>
        <v>6.8769730627496514E-2</v>
      </c>
      <c r="J6" s="76">
        <f>分析係数表!G9</f>
        <v>0.24776500638569604</v>
      </c>
      <c r="K6" s="78">
        <f t="shared" si="3"/>
        <v>1.7038732748064271E-2</v>
      </c>
      <c r="L6" s="79"/>
      <c r="M6" s="80"/>
      <c r="N6" s="81">
        <f>分析係数表!H9</f>
        <v>6.6933046670587999E-4</v>
      </c>
      <c r="O6" s="82">
        <f t="shared" si="4"/>
        <v>5.4965750306055243E-3</v>
      </c>
      <c r="P6" s="76">
        <f>分析係数表!C9</f>
        <v>1</v>
      </c>
      <c r="Q6" s="82">
        <f t="shared" si="5"/>
        <v>5.4965750306055243E-3</v>
      </c>
      <c r="R6" s="83">
        <v>7.6859712852019747E-3</v>
      </c>
      <c r="S6" s="84">
        <f t="shared" si="6"/>
        <v>7.6455701912698487E-2</v>
      </c>
      <c r="T6" s="85">
        <f>分析係数表!F9</f>
        <v>0.67688378033205621</v>
      </c>
      <c r="U6" s="86">
        <f t="shared" si="7"/>
        <v>5.1751624538608175E-2</v>
      </c>
      <c r="V6" s="87">
        <f>分析係数表!D9</f>
        <v>0.15836526181353769</v>
      </c>
      <c r="W6" s="88">
        <f t="shared" si="8"/>
        <v>0</v>
      </c>
      <c r="X6" s="76">
        <f>分析係数表!E9</f>
        <v>0.13537675606641125</v>
      </c>
      <c r="Y6" s="89">
        <f t="shared" si="9"/>
        <v>0</v>
      </c>
    </row>
    <row r="7" spans="1:25" x14ac:dyDescent="0.2">
      <c r="A7" s="6" t="s">
        <v>220</v>
      </c>
      <c r="B7" s="5" t="s">
        <v>266</v>
      </c>
      <c r="C7" s="90"/>
      <c r="D7" s="76">
        <f>投入係数表!J7</f>
        <v>0</v>
      </c>
      <c r="E7" s="77">
        <f t="shared" si="0"/>
        <v>0</v>
      </c>
      <c r="F7" s="76">
        <f>分析係数表!C10</f>
        <v>3.9393939393939426E-2</v>
      </c>
      <c r="G7" s="77">
        <f t="shared" si="1"/>
        <v>0</v>
      </c>
      <c r="H7" s="77">
        <v>1.0024038097471952E-4</v>
      </c>
      <c r="I7" s="77">
        <f t="shared" si="2"/>
        <v>1.0024038097471952E-4</v>
      </c>
      <c r="J7" s="76">
        <f>分析係数表!G10</f>
        <v>0.17647058823529413</v>
      </c>
      <c r="K7" s="78">
        <f t="shared" si="3"/>
        <v>1.7689478995538742E-5</v>
      </c>
      <c r="L7" s="79"/>
      <c r="M7" s="80"/>
      <c r="N7" s="81">
        <f>分析係数表!H10</f>
        <v>1.3183781919964303E-3</v>
      </c>
      <c r="O7" s="82">
        <f t="shared" si="4"/>
        <v>1.0826587181495729E-2</v>
      </c>
      <c r="P7" s="76">
        <f>分析係数表!C10</f>
        <v>3.9393939393939426E-2</v>
      </c>
      <c r="Q7" s="82">
        <f t="shared" si="5"/>
        <v>4.2650191927104419E-4</v>
      </c>
      <c r="R7" s="83">
        <v>6.0460272960256747E-4</v>
      </c>
      <c r="S7" s="84">
        <f t="shared" si="6"/>
        <v>7.0484311057728705E-4</v>
      </c>
      <c r="T7" s="85">
        <f>分析係数表!F10</f>
        <v>0.58823529411764708</v>
      </c>
      <c r="U7" s="86">
        <f t="shared" si="7"/>
        <v>4.1461359445722767E-4</v>
      </c>
      <c r="V7" s="87">
        <f>分析係数表!D10</f>
        <v>0.11764705882352941</v>
      </c>
      <c r="W7" s="88">
        <f t="shared" si="8"/>
        <v>0</v>
      </c>
      <c r="X7" s="76">
        <f>分析係数表!E10</f>
        <v>0</v>
      </c>
      <c r="Y7" s="89">
        <f t="shared" si="9"/>
        <v>0</v>
      </c>
    </row>
    <row r="8" spans="1:25" x14ac:dyDescent="0.2">
      <c r="A8" s="6" t="s">
        <v>221</v>
      </c>
      <c r="B8" s="5" t="s">
        <v>27</v>
      </c>
      <c r="C8" s="90"/>
      <c r="D8" s="76">
        <f>投入係数表!J8</f>
        <v>5.2488994243142569E-3</v>
      </c>
      <c r="E8" s="77">
        <f t="shared" si="0"/>
        <v>0.52488994243142573</v>
      </c>
      <c r="F8" s="76">
        <f>分析係数表!C11</f>
        <v>0.34065202927478377</v>
      </c>
      <c r="G8" s="77">
        <f t="shared" si="1"/>
        <v>0.1788048240351896</v>
      </c>
      <c r="H8" s="77">
        <v>0.33166526218072911</v>
      </c>
      <c r="I8" s="77">
        <f t="shared" si="2"/>
        <v>0.33166526218072911</v>
      </c>
      <c r="J8" s="76">
        <f>分析係数表!G11</f>
        <v>0.33868808567603748</v>
      </c>
      <c r="K8" s="78">
        <f t="shared" si="3"/>
        <v>0.11233107273323222</v>
      </c>
      <c r="L8" s="79"/>
      <c r="M8" s="80"/>
      <c r="N8" s="81">
        <f>分析係数表!H11</f>
        <v>-2.0282741415329697E-5</v>
      </c>
      <c r="O8" s="82">
        <f t="shared" si="4"/>
        <v>-1.6656287971531891E-4</v>
      </c>
      <c r="P8" s="76">
        <f>分析係数表!C11</f>
        <v>0.34065202927478377</v>
      </c>
      <c r="Q8" s="82">
        <f t="shared" si="5"/>
        <v>-5.6739982976875108E-5</v>
      </c>
      <c r="R8" s="83">
        <v>4.0115554093292155E-3</v>
      </c>
      <c r="S8" s="84">
        <f t="shared" si="6"/>
        <v>0.33567681759005835</v>
      </c>
      <c r="T8" s="85">
        <f>分析係数表!F11</f>
        <v>0.55689424364123163</v>
      </c>
      <c r="U8" s="86">
        <f t="shared" si="7"/>
        <v>0.18693648743971122</v>
      </c>
      <c r="V8" s="87">
        <f>分析係数表!D11</f>
        <v>4.2838018741633198E-2</v>
      </c>
      <c r="W8" s="88">
        <f t="shared" si="8"/>
        <v>0</v>
      </c>
      <c r="X8" s="76">
        <f>分析係数表!E11</f>
        <v>3.2128514056224897E-2</v>
      </c>
      <c r="Y8" s="89">
        <f t="shared" si="9"/>
        <v>0</v>
      </c>
    </row>
    <row r="9" spans="1:25" x14ac:dyDescent="0.2">
      <c r="A9" s="6" t="s">
        <v>222</v>
      </c>
      <c r="B9" s="5" t="s">
        <v>190</v>
      </c>
      <c r="C9" s="90"/>
      <c r="D9" s="76">
        <f>投入係数表!J9</f>
        <v>7.4500507958008806E-3</v>
      </c>
      <c r="E9" s="77">
        <f t="shared" si="0"/>
        <v>0.7450050795800881</v>
      </c>
      <c r="F9" s="76">
        <f>分析係数表!C12</f>
        <v>0.100342633382281</v>
      </c>
      <c r="G9" s="77">
        <f t="shared" si="1"/>
        <v>7.4755771568241855E-2</v>
      </c>
      <c r="H9" s="77">
        <v>7.7945328189061969E-2</v>
      </c>
      <c r="I9" s="77">
        <f t="shared" si="2"/>
        <v>7.7945328189061969E-2</v>
      </c>
      <c r="J9" s="76">
        <f>分析係数表!G12</f>
        <v>0.13263417643429981</v>
      </c>
      <c r="K9" s="78">
        <f t="shared" si="3"/>
        <v>1.0338214411257448E-2</v>
      </c>
      <c r="L9" s="79"/>
      <c r="M9" s="80"/>
      <c r="N9" s="81">
        <f>分析係数表!H12</f>
        <v>9.8026489260288424E-2</v>
      </c>
      <c r="O9" s="82">
        <f t="shared" si="4"/>
        <v>0.80499839766413628</v>
      </c>
      <c r="P9" s="76">
        <f>分析係数表!C12</f>
        <v>0.100342633382281</v>
      </c>
      <c r="Q9" s="82">
        <f t="shared" si="5"/>
        <v>8.0775659090136079E-2</v>
      </c>
      <c r="R9" s="83">
        <v>8.9626595444167192E-2</v>
      </c>
      <c r="S9" s="84">
        <f t="shared" si="6"/>
        <v>0.16757192363322915</v>
      </c>
      <c r="T9" s="85">
        <f>分析係数表!F12</f>
        <v>0.36681061073411475</v>
      </c>
      <c r="U9" s="86">
        <f t="shared" si="7"/>
        <v>6.1467159649795218E-2</v>
      </c>
      <c r="V9" s="87">
        <f>分析係数表!D12</f>
        <v>2.9364589759407773E-2</v>
      </c>
      <c r="W9" s="88">
        <f t="shared" si="8"/>
        <v>0</v>
      </c>
      <c r="X9" s="76">
        <f>分析係数表!E12</f>
        <v>2.8994447871684145E-2</v>
      </c>
      <c r="Y9" s="89">
        <f t="shared" si="9"/>
        <v>0</v>
      </c>
    </row>
    <row r="10" spans="1:25" x14ac:dyDescent="0.2">
      <c r="A10" s="6" t="s">
        <v>223</v>
      </c>
      <c r="B10" s="5" t="s">
        <v>28</v>
      </c>
      <c r="C10" s="90"/>
      <c r="D10" s="76">
        <f>投入係数表!J10</f>
        <v>1.0159160176092109E-3</v>
      </c>
      <c r="E10" s="77">
        <f t="shared" si="0"/>
        <v>0.10159160176092109</v>
      </c>
      <c r="F10" s="76">
        <f>分析係数表!C13</f>
        <v>0</v>
      </c>
      <c r="G10" s="77">
        <f t="shared" si="1"/>
        <v>0</v>
      </c>
      <c r="H10" s="77">
        <v>0</v>
      </c>
      <c r="I10" s="77">
        <f t="shared" si="2"/>
        <v>0</v>
      </c>
      <c r="J10" s="76">
        <f>分析係数表!G13</f>
        <v>0.24545454545454545</v>
      </c>
      <c r="K10" s="78">
        <f t="shared" si="3"/>
        <v>0</v>
      </c>
      <c r="L10" s="79"/>
      <c r="M10" s="80"/>
      <c r="N10" s="81">
        <f>分析係数表!H13</f>
        <v>1.4563008336206721E-2</v>
      </c>
      <c r="O10" s="82">
        <f t="shared" si="4"/>
        <v>0.11959214763559897</v>
      </c>
      <c r="P10" s="76">
        <f>分析係数表!C13</f>
        <v>0</v>
      </c>
      <c r="Q10" s="82">
        <f t="shared" si="5"/>
        <v>0</v>
      </c>
      <c r="R10" s="83">
        <v>0</v>
      </c>
      <c r="S10" s="84">
        <f t="shared" si="6"/>
        <v>0</v>
      </c>
      <c r="T10" s="85">
        <f>分析係数表!F13</f>
        <v>0.38181818181818183</v>
      </c>
      <c r="U10" s="86">
        <f t="shared" si="7"/>
        <v>0</v>
      </c>
      <c r="V10" s="87">
        <f>分析係数表!D13</f>
        <v>0.28545454545454546</v>
      </c>
      <c r="W10" s="88">
        <f t="shared" si="8"/>
        <v>0</v>
      </c>
      <c r="X10" s="76">
        <f>分析係数表!E13</f>
        <v>0.23818181818181819</v>
      </c>
      <c r="Y10" s="89">
        <f t="shared" si="9"/>
        <v>0</v>
      </c>
    </row>
    <row r="11" spans="1:25" x14ac:dyDescent="0.2">
      <c r="A11" s="6" t="s">
        <v>224</v>
      </c>
      <c r="B11" s="5" t="s">
        <v>267</v>
      </c>
      <c r="C11" s="90"/>
      <c r="D11" s="76">
        <f>投入係数表!J11</f>
        <v>1.4392143582797156E-2</v>
      </c>
      <c r="E11" s="77">
        <f t="shared" si="0"/>
        <v>1.4392143582797157</v>
      </c>
      <c r="F11" s="76">
        <f>分析係数表!C14</f>
        <v>0.15141787051899414</v>
      </c>
      <c r="G11" s="77">
        <f t="shared" si="1"/>
        <v>0.21792277335107521</v>
      </c>
      <c r="H11" s="77">
        <v>0.23890090844977832</v>
      </c>
      <c r="I11" s="77">
        <f t="shared" si="2"/>
        <v>0.23890090844977832</v>
      </c>
      <c r="J11" s="76">
        <f>分析係数表!G14</f>
        <v>0.18116805721096543</v>
      </c>
      <c r="K11" s="78">
        <f t="shared" si="3"/>
        <v>4.3281213449781052E-2</v>
      </c>
      <c r="L11" s="79"/>
      <c r="M11" s="80"/>
      <c r="N11" s="81">
        <f>分析係数表!H14</f>
        <v>1.2372472263351114E-3</v>
      </c>
      <c r="O11" s="82">
        <f t="shared" si="4"/>
        <v>1.0160335662634452E-2</v>
      </c>
      <c r="P11" s="76">
        <f>分析係数表!C14</f>
        <v>0.15141787051899414</v>
      </c>
      <c r="Q11" s="82">
        <f t="shared" si="5"/>
        <v>1.538456389794302E-3</v>
      </c>
      <c r="R11" s="83">
        <v>6.2804977931313725E-3</v>
      </c>
      <c r="S11" s="84">
        <f t="shared" si="6"/>
        <v>0.24518140624290968</v>
      </c>
      <c r="T11" s="85">
        <f>分析係数表!F14</f>
        <v>0.38617401668653156</v>
      </c>
      <c r="U11" s="86">
        <f t="shared" si="7"/>
        <v>9.4682688465676679E-2</v>
      </c>
      <c r="V11" s="87">
        <f>分析係数表!D14</f>
        <v>0.10846245530393325</v>
      </c>
      <c r="W11" s="88">
        <f t="shared" si="8"/>
        <v>0</v>
      </c>
      <c r="X11" s="76">
        <f>分析係数表!E14</f>
        <v>8.1048867699642438E-2</v>
      </c>
      <c r="Y11" s="89">
        <f t="shared" si="9"/>
        <v>0</v>
      </c>
    </row>
    <row r="12" spans="1:25" x14ac:dyDescent="0.2">
      <c r="A12" s="6" t="s">
        <v>225</v>
      </c>
      <c r="B12" s="5" t="s">
        <v>29</v>
      </c>
      <c r="C12" s="75">
        <f>最終需要_まとめ!C13</f>
        <v>100</v>
      </c>
      <c r="D12" s="76">
        <f>投入係数表!J12</f>
        <v>0.36065018625126988</v>
      </c>
      <c r="E12" s="77">
        <f t="shared" si="0"/>
        <v>36.065018625126989</v>
      </c>
      <c r="F12" s="76">
        <f>分析係数表!C15</f>
        <v>0</v>
      </c>
      <c r="G12" s="77">
        <f t="shared" si="1"/>
        <v>0</v>
      </c>
      <c r="H12" s="77">
        <v>0</v>
      </c>
      <c r="I12" s="77">
        <f t="shared" si="2"/>
        <v>100</v>
      </c>
      <c r="J12" s="76">
        <f>分析係数表!G15</f>
        <v>9.5665424991534034E-2</v>
      </c>
      <c r="K12" s="78">
        <f t="shared" si="3"/>
        <v>9.5665424991534032</v>
      </c>
      <c r="L12" s="79"/>
      <c r="M12" s="80"/>
      <c r="N12" s="81">
        <f>分析係数表!H15</f>
        <v>9.0663854126523738E-3</v>
      </c>
      <c r="O12" s="82">
        <f t="shared" si="4"/>
        <v>7.4453607232747548E-2</v>
      </c>
      <c r="P12" s="76">
        <f>分析係数表!C15</f>
        <v>0</v>
      </c>
      <c r="Q12" s="82">
        <f t="shared" si="5"/>
        <v>0</v>
      </c>
      <c r="R12" s="83">
        <v>0</v>
      </c>
      <c r="S12" s="84">
        <f t="shared" si="6"/>
        <v>100</v>
      </c>
      <c r="T12" s="85">
        <f>分析係数表!F15</f>
        <v>0.30392820860142228</v>
      </c>
      <c r="U12" s="86">
        <f t="shared" si="7"/>
        <v>30.392820860142226</v>
      </c>
      <c r="V12" s="87">
        <f>分析係数表!D15</f>
        <v>1.7101252963088384E-2</v>
      </c>
      <c r="W12" s="88">
        <f t="shared" si="8"/>
        <v>2</v>
      </c>
      <c r="X12" s="76">
        <f>分析係数表!E15</f>
        <v>1.5577378936674569E-2</v>
      </c>
      <c r="Y12" s="89">
        <f t="shared" si="9"/>
        <v>2</v>
      </c>
    </row>
    <row r="13" spans="1:25" x14ac:dyDescent="0.2">
      <c r="A13" s="6" t="s">
        <v>226</v>
      </c>
      <c r="B13" s="5" t="s">
        <v>30</v>
      </c>
      <c r="C13" s="90"/>
      <c r="D13" s="76">
        <f>投入係数表!J13</f>
        <v>8.127328140873688E-2</v>
      </c>
      <c r="E13" s="77">
        <f t="shared" si="0"/>
        <v>8.1273281408736882</v>
      </c>
      <c r="F13" s="76">
        <f>分析係数表!C16</f>
        <v>7.3463935886019627E-2</v>
      </c>
      <c r="G13" s="77">
        <f t="shared" si="1"/>
        <v>0.59706551346578773</v>
      </c>
      <c r="H13" s="77">
        <v>0.60838932006109292</v>
      </c>
      <c r="I13" s="77">
        <f t="shared" si="2"/>
        <v>0.60838932006109292</v>
      </c>
      <c r="J13" s="76">
        <f>分析係数表!G16</f>
        <v>3.2967032967032968E-2</v>
      </c>
      <c r="K13" s="78">
        <f t="shared" si="3"/>
        <v>2.0056790771244823E-2</v>
      </c>
      <c r="L13" s="79"/>
      <c r="M13" s="80"/>
      <c r="N13" s="81">
        <f>分析係数表!H16</f>
        <v>1.7422874875768209E-2</v>
      </c>
      <c r="O13" s="82">
        <f t="shared" si="4"/>
        <v>0.14307751367545893</v>
      </c>
      <c r="P13" s="76">
        <f>分析係数表!C16</f>
        <v>7.3463935886019627E-2</v>
      </c>
      <c r="Q13" s="82">
        <f t="shared" si="5"/>
        <v>1.0511037291385011E-2</v>
      </c>
      <c r="R13" s="83">
        <v>1.2360874152196664E-2</v>
      </c>
      <c r="S13" s="84">
        <f t="shared" si="6"/>
        <v>0.62075019421328959</v>
      </c>
      <c r="T13" s="85">
        <f>分析係数表!F16</f>
        <v>0.28846153846153844</v>
      </c>
      <c r="U13" s="86">
        <f t="shared" si="7"/>
        <v>0.17906255602306428</v>
      </c>
      <c r="V13" s="87">
        <f>分析係数表!D16</f>
        <v>8.241758241758242E-3</v>
      </c>
      <c r="W13" s="88">
        <f t="shared" si="8"/>
        <v>0</v>
      </c>
      <c r="X13" s="76">
        <f>分析係数表!E16</f>
        <v>8.241758241758242E-3</v>
      </c>
      <c r="Y13" s="89">
        <f t="shared" si="9"/>
        <v>0</v>
      </c>
    </row>
    <row r="14" spans="1:25" x14ac:dyDescent="0.2">
      <c r="A14" s="6" t="s">
        <v>2</v>
      </c>
      <c r="B14" s="5" t="s">
        <v>364</v>
      </c>
      <c r="C14" s="90"/>
      <c r="D14" s="76">
        <f>投入係数表!J14</f>
        <v>1.8963765662038605E-2</v>
      </c>
      <c r="E14" s="77">
        <f t="shared" si="0"/>
        <v>1.8963765662038605</v>
      </c>
      <c r="F14" s="76">
        <f>分析係数表!C17</f>
        <v>2.3129921259842479E-2</v>
      </c>
      <c r="G14" s="77">
        <f t="shared" si="1"/>
        <v>4.3863040655305753E-2</v>
      </c>
      <c r="H14" s="77">
        <v>4.5888042372189769E-2</v>
      </c>
      <c r="I14" s="77">
        <f t="shared" si="2"/>
        <v>4.5888042372189769E-2</v>
      </c>
      <c r="J14" s="76">
        <f>分析係数表!G17</f>
        <v>0.21126760563380281</v>
      </c>
      <c r="K14" s="78">
        <f t="shared" si="3"/>
        <v>9.6946568391950219E-3</v>
      </c>
      <c r="L14" s="79"/>
      <c r="M14" s="80"/>
      <c r="N14" s="81">
        <f>分析係数表!H17</f>
        <v>2.8801492809768167E-3</v>
      </c>
      <c r="O14" s="82">
        <f t="shared" si="4"/>
        <v>2.3651928919575283E-2</v>
      </c>
      <c r="P14" s="76">
        <f>分析係数表!C17</f>
        <v>2.3129921259842479E-2</v>
      </c>
      <c r="Q14" s="82">
        <f t="shared" si="5"/>
        <v>5.4706725355316743E-4</v>
      </c>
      <c r="R14" s="83">
        <v>1.1211041835061349E-3</v>
      </c>
      <c r="S14" s="84">
        <f t="shared" si="6"/>
        <v>4.7009146555695901E-2</v>
      </c>
      <c r="T14" s="85">
        <f>分析係数表!F17</f>
        <v>0.32746478873239437</v>
      </c>
      <c r="U14" s="86">
        <f t="shared" si="7"/>
        <v>1.5393840245351122E-2</v>
      </c>
      <c r="V14" s="87">
        <f>分析係数表!D17</f>
        <v>0.12676056338028169</v>
      </c>
      <c r="W14" s="88">
        <f t="shared" si="8"/>
        <v>0</v>
      </c>
      <c r="X14" s="76">
        <f>分析係数表!E17</f>
        <v>0.10563380281690141</v>
      </c>
      <c r="Y14" s="89">
        <f t="shared" si="9"/>
        <v>0</v>
      </c>
    </row>
    <row r="15" spans="1:25" x14ac:dyDescent="0.2">
      <c r="A15" s="6" t="s">
        <v>3</v>
      </c>
      <c r="B15" s="5" t="s">
        <v>31</v>
      </c>
      <c r="C15" s="90"/>
      <c r="D15" s="76">
        <f>投入係数表!J15</f>
        <v>6.7727734507280731E-3</v>
      </c>
      <c r="E15" s="77">
        <f t="shared" si="0"/>
        <v>0.67727734507280735</v>
      </c>
      <c r="F15" s="76">
        <f>分析係数表!C18</f>
        <v>0.3230337078651685</v>
      </c>
      <c r="G15" s="77">
        <f t="shared" si="1"/>
        <v>0.21878341203194615</v>
      </c>
      <c r="H15" s="77">
        <v>0.23461808722547339</v>
      </c>
      <c r="I15" s="77">
        <f t="shared" si="2"/>
        <v>0.23461808722547339</v>
      </c>
      <c r="J15" s="76">
        <f>分析係数表!G18</f>
        <v>0.21584440227703985</v>
      </c>
      <c r="K15" s="78">
        <f t="shared" si="3"/>
        <v>5.0641000800564703E-2</v>
      </c>
      <c r="L15" s="79"/>
      <c r="M15" s="80"/>
      <c r="N15" s="81">
        <f>分析係数表!H18</f>
        <v>4.66503052552583E-4</v>
      </c>
      <c r="O15" s="82">
        <f t="shared" si="4"/>
        <v>3.8309462334523347E-3</v>
      </c>
      <c r="P15" s="76">
        <f>分析係数表!C18</f>
        <v>0.3230337078651685</v>
      </c>
      <c r="Q15" s="82">
        <f t="shared" si="5"/>
        <v>1.2375247664242091E-3</v>
      </c>
      <c r="R15" s="83">
        <v>2.95783213032276E-3</v>
      </c>
      <c r="S15" s="84">
        <f t="shared" si="6"/>
        <v>0.23757591935579614</v>
      </c>
      <c r="T15" s="85">
        <f>分析係数表!F18</f>
        <v>0.45967741935483869</v>
      </c>
      <c r="U15" s="86">
        <f t="shared" si="7"/>
        <v>0.10920828551032565</v>
      </c>
      <c r="V15" s="87">
        <f>分析係数表!D18</f>
        <v>4.8861480075901326E-2</v>
      </c>
      <c r="W15" s="88">
        <f t="shared" si="8"/>
        <v>0</v>
      </c>
      <c r="X15" s="76">
        <f>分析係数表!E18</f>
        <v>4.6489563567362426E-2</v>
      </c>
      <c r="Y15" s="89">
        <f t="shared" si="9"/>
        <v>0</v>
      </c>
    </row>
    <row r="16" spans="1:25" x14ac:dyDescent="0.2">
      <c r="A16" s="6" t="s">
        <v>4</v>
      </c>
      <c r="B16" s="5" t="s">
        <v>32</v>
      </c>
      <c r="C16" s="90"/>
      <c r="D16" s="76">
        <f>投入係数表!J16</f>
        <v>0</v>
      </c>
      <c r="E16" s="77">
        <f t="shared" si="0"/>
        <v>0</v>
      </c>
      <c r="F16" s="76">
        <f>分析係数表!C19</f>
        <v>0.12071832391087467</v>
      </c>
      <c r="G16" s="77">
        <f t="shared" si="1"/>
        <v>0</v>
      </c>
      <c r="H16" s="77">
        <v>6.2138897620260996E-3</v>
      </c>
      <c r="I16" s="77">
        <f t="shared" si="2"/>
        <v>6.2138897620260996E-3</v>
      </c>
      <c r="J16" s="76">
        <f>分析係数表!G19</f>
        <v>5.7680250783699059E-2</v>
      </c>
      <c r="K16" s="78">
        <f t="shared" si="3"/>
        <v>3.584187198159255E-4</v>
      </c>
      <c r="L16" s="79"/>
      <c r="M16" s="80"/>
      <c r="N16" s="81">
        <f>分析係数表!H19</f>
        <v>-1.2169644849197817E-4</v>
      </c>
      <c r="O16" s="82">
        <f t="shared" si="4"/>
        <v>-9.9937727829191346E-4</v>
      </c>
      <c r="P16" s="76">
        <f>分析係数表!C19</f>
        <v>0.12071832391087467</v>
      </c>
      <c r="Q16" s="82">
        <f t="shared" si="5"/>
        <v>-1.2064314999001154E-4</v>
      </c>
      <c r="R16" s="83">
        <v>7.5840802256006939E-4</v>
      </c>
      <c r="S16" s="84">
        <f t="shared" si="6"/>
        <v>6.9722977845861692E-3</v>
      </c>
      <c r="T16" s="85">
        <f>分析係数表!F19</f>
        <v>0.23887147335423198</v>
      </c>
      <c r="U16" s="86">
        <f t="shared" si="7"/>
        <v>1.6654830444685458E-3</v>
      </c>
      <c r="V16" s="87">
        <f>分析係数表!D19</f>
        <v>1.0658307210031349E-2</v>
      </c>
      <c r="W16" s="88">
        <f t="shared" si="8"/>
        <v>0</v>
      </c>
      <c r="X16" s="76">
        <f>分析係数表!E19</f>
        <v>1.128526645768025E-2</v>
      </c>
      <c r="Y16" s="89">
        <f t="shared" si="9"/>
        <v>0</v>
      </c>
    </row>
    <row r="17" spans="1:25" x14ac:dyDescent="0.2">
      <c r="A17" s="6" t="s">
        <v>5</v>
      </c>
      <c r="B17" s="5" t="s">
        <v>33</v>
      </c>
      <c r="C17" s="90"/>
      <c r="D17" s="76">
        <f>投入係数表!J17</f>
        <v>5.079580088046055E-3</v>
      </c>
      <c r="E17" s="77">
        <f t="shared" si="0"/>
        <v>0.50795800880460551</v>
      </c>
      <c r="F17" s="76">
        <f>分析係数表!C20</f>
        <v>0.31557475401967838</v>
      </c>
      <c r="G17" s="77">
        <f t="shared" si="1"/>
        <v>0.160298723680839</v>
      </c>
      <c r="H17" s="77">
        <v>0.19221056790375213</v>
      </c>
      <c r="I17" s="77">
        <f t="shared" si="2"/>
        <v>0.19221056790375213</v>
      </c>
      <c r="J17" s="76">
        <f>分析係数表!G20</f>
        <v>9.9984279201383433E-2</v>
      </c>
      <c r="K17" s="78">
        <f t="shared" si="3"/>
        <v>1.9218035086745223E-2</v>
      </c>
      <c r="L17" s="79"/>
      <c r="M17" s="80"/>
      <c r="N17" s="81">
        <f>分析係数表!H20</f>
        <v>5.8819950104456117E-4</v>
      </c>
      <c r="O17" s="82">
        <f t="shared" si="4"/>
        <v>4.8303235117442478E-3</v>
      </c>
      <c r="P17" s="76">
        <f>分析係数表!C20</f>
        <v>0.31557475401967838</v>
      </c>
      <c r="Q17" s="82">
        <f t="shared" si="5"/>
        <v>1.52432815405416E-3</v>
      </c>
      <c r="R17" s="83">
        <v>5.251342385755314E-3</v>
      </c>
      <c r="S17" s="84">
        <f t="shared" si="6"/>
        <v>0.19746191028950744</v>
      </c>
      <c r="T17" s="85">
        <f>分析係数表!F20</f>
        <v>0.22276371639679296</v>
      </c>
      <c r="U17" s="86">
        <f t="shared" si="7"/>
        <v>4.3987348982900805E-2</v>
      </c>
      <c r="V17" s="87">
        <f>分析係数表!D20</f>
        <v>9.4324791699418331E-4</v>
      </c>
      <c r="W17" s="88">
        <f t="shared" si="8"/>
        <v>0</v>
      </c>
      <c r="X17" s="76">
        <f>分析係数表!E20</f>
        <v>6.2883194466278891E-4</v>
      </c>
      <c r="Y17" s="89">
        <f t="shared" si="9"/>
        <v>0</v>
      </c>
    </row>
    <row r="18" spans="1:25" x14ac:dyDescent="0.2">
      <c r="A18" s="6" t="s">
        <v>6</v>
      </c>
      <c r="B18" s="5" t="s">
        <v>34</v>
      </c>
      <c r="C18" s="90"/>
      <c r="D18" s="76">
        <f>投入係数表!J18</f>
        <v>9.1432441584828987E-3</v>
      </c>
      <c r="E18" s="77">
        <f t="shared" si="0"/>
        <v>0.91432441584828983</v>
      </c>
      <c r="F18" s="76">
        <f>分析係数表!C21</f>
        <v>0.13081936685288642</v>
      </c>
      <c r="G18" s="77">
        <f t="shared" si="1"/>
        <v>0.11961134117940851</v>
      </c>
      <c r="H18" s="77">
        <v>0.12915006517242</v>
      </c>
      <c r="I18" s="77">
        <f t="shared" si="2"/>
        <v>0.12915006517242</v>
      </c>
      <c r="J18" s="76">
        <f>分析係数表!G21</f>
        <v>0.28416378885051802</v>
      </c>
      <c r="K18" s="78">
        <f t="shared" si="3"/>
        <v>3.6699771849686195E-2</v>
      </c>
      <c r="L18" s="79"/>
      <c r="M18" s="80"/>
      <c r="N18" s="81">
        <f>分析係数表!H21</f>
        <v>9.7357158793582536E-4</v>
      </c>
      <c r="O18" s="82">
        <f t="shared" si="4"/>
        <v>7.9950182263353077E-3</v>
      </c>
      <c r="P18" s="76">
        <f>分析係数表!C21</f>
        <v>0.13081936685288642</v>
      </c>
      <c r="Q18" s="82">
        <f t="shared" si="5"/>
        <v>1.0459032223464719E-3</v>
      </c>
      <c r="R18" s="83">
        <v>2.5175421553951939E-3</v>
      </c>
      <c r="S18" s="84">
        <f t="shared" si="6"/>
        <v>0.13166760732781518</v>
      </c>
      <c r="T18" s="85">
        <f>分析係数表!F21</f>
        <v>0.42476566354218054</v>
      </c>
      <c r="U18" s="86">
        <f t="shared" si="7"/>
        <v>5.5927878593610689E-2</v>
      </c>
      <c r="V18" s="87">
        <f>分析係数表!D21</f>
        <v>7.9921065614208184E-2</v>
      </c>
      <c r="W18" s="88">
        <f t="shared" si="8"/>
        <v>0</v>
      </c>
      <c r="X18" s="76">
        <f>分析係数表!E21</f>
        <v>6.6600888011840165E-2</v>
      </c>
      <c r="Y18" s="89">
        <f t="shared" si="9"/>
        <v>0</v>
      </c>
    </row>
    <row r="19" spans="1:25" x14ac:dyDescent="0.2">
      <c r="A19" s="6" t="s">
        <v>7</v>
      </c>
      <c r="B19" s="5" t="s">
        <v>268</v>
      </c>
      <c r="C19" s="90"/>
      <c r="D19" s="76">
        <f>投入係数表!J19</f>
        <v>0</v>
      </c>
      <c r="E19" s="77">
        <f t="shared" si="0"/>
        <v>0</v>
      </c>
      <c r="F19" s="76">
        <f>分析係数表!C22</f>
        <v>7.3540561031084195E-2</v>
      </c>
      <c r="G19" s="77">
        <f t="shared" si="1"/>
        <v>0</v>
      </c>
      <c r="H19" s="77">
        <v>1.7160304580549489E-3</v>
      </c>
      <c r="I19" s="77">
        <f t="shared" si="2"/>
        <v>1.7160304580549489E-3</v>
      </c>
      <c r="J19" s="76">
        <f>分析係数表!G22</f>
        <v>0.1948261924009701</v>
      </c>
      <c r="K19" s="78">
        <f t="shared" si="3"/>
        <v>3.3432768018693833E-4</v>
      </c>
      <c r="L19" s="79"/>
      <c r="M19" s="80"/>
      <c r="N19" s="81">
        <f>分析係数表!H22</f>
        <v>4.0565482830659394E-5</v>
      </c>
      <c r="O19" s="82">
        <f t="shared" si="4"/>
        <v>3.3312575943063782E-4</v>
      </c>
      <c r="P19" s="76">
        <f>分析係数表!C22</f>
        <v>7.3540561031084195E-2</v>
      </c>
      <c r="Q19" s="82">
        <f t="shared" si="5"/>
        <v>2.4498255242435093E-5</v>
      </c>
      <c r="R19" s="83">
        <v>3.1689035153063301E-4</v>
      </c>
      <c r="S19" s="84">
        <f t="shared" si="6"/>
        <v>2.0329208095855819E-3</v>
      </c>
      <c r="T19" s="85">
        <f>分析係数表!F22</f>
        <v>0.41269199676637025</v>
      </c>
      <c r="U19" s="86">
        <f t="shared" si="7"/>
        <v>8.3897014817577978E-4</v>
      </c>
      <c r="V19" s="87">
        <f>分析係数表!D22</f>
        <v>1.4955537590945837E-2</v>
      </c>
      <c r="W19" s="88">
        <f t="shared" si="8"/>
        <v>0</v>
      </c>
      <c r="X19" s="76">
        <f>分析係数表!E22</f>
        <v>1.3742926434923201E-2</v>
      </c>
      <c r="Y19" s="89">
        <f t="shared" si="9"/>
        <v>0</v>
      </c>
    </row>
    <row r="20" spans="1:25" x14ac:dyDescent="0.2">
      <c r="A20" s="6" t="s">
        <v>8</v>
      </c>
      <c r="B20" s="5" t="s">
        <v>269</v>
      </c>
      <c r="C20" s="90"/>
      <c r="D20" s="76">
        <f>投入係数表!J20</f>
        <v>0</v>
      </c>
      <c r="E20" s="77">
        <f t="shared" si="0"/>
        <v>0</v>
      </c>
      <c r="F20" s="76">
        <f>分析係数表!C23</f>
        <v>0</v>
      </c>
      <c r="G20" s="77">
        <f t="shared" si="1"/>
        <v>0</v>
      </c>
      <c r="H20" s="77">
        <v>0</v>
      </c>
      <c r="I20" s="77">
        <f t="shared" si="2"/>
        <v>0</v>
      </c>
      <c r="J20" s="76">
        <f>分析係数表!G23</f>
        <v>0.21560920830993824</v>
      </c>
      <c r="K20" s="78">
        <f t="shared" si="3"/>
        <v>0</v>
      </c>
      <c r="L20" s="79"/>
      <c r="M20" s="80"/>
      <c r="N20" s="81">
        <f>分析係数表!H23</f>
        <v>2.0282741415329697E-5</v>
      </c>
      <c r="O20" s="82">
        <f t="shared" si="4"/>
        <v>1.6656287971531891E-4</v>
      </c>
      <c r="P20" s="76">
        <f>分析係数表!C23</f>
        <v>0</v>
      </c>
      <c r="Q20" s="82">
        <f t="shared" si="5"/>
        <v>0</v>
      </c>
      <c r="R20" s="83">
        <v>0</v>
      </c>
      <c r="S20" s="84">
        <f t="shared" si="6"/>
        <v>0</v>
      </c>
      <c r="T20" s="85">
        <f>分析係数表!F23</f>
        <v>0.4407636159460977</v>
      </c>
      <c r="U20" s="86">
        <f t="shared" si="7"/>
        <v>0</v>
      </c>
      <c r="V20" s="87">
        <f>分析係数表!D23</f>
        <v>7.046603032004492E-2</v>
      </c>
      <c r="W20" s="88">
        <f t="shared" si="8"/>
        <v>0</v>
      </c>
      <c r="X20" s="76">
        <f>分析係数表!E23</f>
        <v>6.9904548006737788E-2</v>
      </c>
      <c r="Y20" s="89">
        <f t="shared" si="9"/>
        <v>0</v>
      </c>
    </row>
    <row r="21" spans="1:25" x14ac:dyDescent="0.2">
      <c r="A21" s="6" t="s">
        <v>9</v>
      </c>
      <c r="B21" s="5" t="s">
        <v>270</v>
      </c>
      <c r="C21" s="90"/>
      <c r="D21" s="76">
        <f>投入係数表!J21</f>
        <v>0</v>
      </c>
      <c r="E21" s="77">
        <f t="shared" si="0"/>
        <v>0</v>
      </c>
      <c r="F21" s="76">
        <f>分析係数表!C24</f>
        <v>9.8081023454157812E-2</v>
      </c>
      <c r="G21" s="77">
        <f t="shared" si="1"/>
        <v>0</v>
      </c>
      <c r="H21" s="77">
        <v>1.0027541898435508E-3</v>
      </c>
      <c r="I21" s="77">
        <f t="shared" si="2"/>
        <v>1.0027541898435508E-3</v>
      </c>
      <c r="J21" s="76">
        <f>分析係数表!G24</f>
        <v>0.21052631578947367</v>
      </c>
      <c r="K21" s="78">
        <f t="shared" si="3"/>
        <v>2.1110614523022121E-4</v>
      </c>
      <c r="L21" s="79"/>
      <c r="M21" s="80"/>
      <c r="N21" s="81">
        <f>分析係数表!H24</f>
        <v>4.0565482830659392E-4</v>
      </c>
      <c r="O21" s="82">
        <f t="shared" si="4"/>
        <v>3.3312575943063782E-3</v>
      </c>
      <c r="P21" s="76">
        <f>分析係数表!C24</f>
        <v>9.8081023454157812E-2</v>
      </c>
      <c r="Q21" s="82">
        <f t="shared" si="5"/>
        <v>3.267331542390052E-4</v>
      </c>
      <c r="R21" s="83">
        <v>1.1497209383324598E-3</v>
      </c>
      <c r="S21" s="84">
        <f t="shared" si="6"/>
        <v>2.1524751281760107E-3</v>
      </c>
      <c r="T21" s="85">
        <f>分析係数表!F24</f>
        <v>0.39473684210526316</v>
      </c>
      <c r="U21" s="86">
        <f t="shared" si="7"/>
        <v>8.4966123480632004E-4</v>
      </c>
      <c r="V21" s="87">
        <f>分析係数表!D24</f>
        <v>4.6052631578947366E-2</v>
      </c>
      <c r="W21" s="88">
        <f t="shared" si="8"/>
        <v>0</v>
      </c>
      <c r="X21" s="76">
        <f>分析係数表!E24</f>
        <v>4.6052631578947366E-2</v>
      </c>
      <c r="Y21" s="89">
        <f t="shared" si="9"/>
        <v>0</v>
      </c>
    </row>
    <row r="22" spans="1:25" x14ac:dyDescent="0.2">
      <c r="A22" s="6" t="s">
        <v>10</v>
      </c>
      <c r="B22" s="5" t="s">
        <v>271</v>
      </c>
      <c r="C22" s="90"/>
      <c r="D22" s="76">
        <f>投入係数表!J22</f>
        <v>0</v>
      </c>
      <c r="E22" s="77">
        <f t="shared" si="0"/>
        <v>0</v>
      </c>
      <c r="F22" s="76">
        <f>分析係数表!C25</f>
        <v>1.7970049916805286E-2</v>
      </c>
      <c r="G22" s="77">
        <f t="shared" si="1"/>
        <v>0</v>
      </c>
      <c r="H22" s="77">
        <v>5.3228112589565784E-4</v>
      </c>
      <c r="I22" s="77">
        <f t="shared" si="2"/>
        <v>5.3228112589565784E-4</v>
      </c>
      <c r="J22" s="76">
        <f>分析係数表!G25</f>
        <v>0.19552238805970149</v>
      </c>
      <c r="K22" s="78">
        <f t="shared" si="3"/>
        <v>1.0407287685422564E-4</v>
      </c>
      <c r="L22" s="79"/>
      <c r="M22" s="80"/>
      <c r="N22" s="81">
        <f>分析係数表!H25</f>
        <v>5.4763401821390182E-4</v>
      </c>
      <c r="O22" s="82">
        <f t="shared" si="4"/>
        <v>4.4971977523136104E-3</v>
      </c>
      <c r="P22" s="76">
        <f>分析係数表!C25</f>
        <v>1.7970049916805286E-2</v>
      </c>
      <c r="Q22" s="82">
        <f t="shared" si="5"/>
        <v>8.0814868094820111E-5</v>
      </c>
      <c r="R22" s="83">
        <v>5.556768158292895E-4</v>
      </c>
      <c r="S22" s="84">
        <f t="shared" si="6"/>
        <v>1.0879579417249472E-3</v>
      </c>
      <c r="T22" s="85">
        <f>分析係数表!F25</f>
        <v>0.34776119402985073</v>
      </c>
      <c r="U22" s="86">
        <f t="shared" si="7"/>
        <v>3.783495528685264E-4</v>
      </c>
      <c r="V22" s="87">
        <f>分析係数表!D25</f>
        <v>4.6268656716417909E-2</v>
      </c>
      <c r="W22" s="88">
        <f t="shared" si="8"/>
        <v>0</v>
      </c>
      <c r="X22" s="76">
        <f>分析係数表!E25</f>
        <v>3.5820895522388062E-2</v>
      </c>
      <c r="Y22" s="89">
        <f t="shared" si="9"/>
        <v>0</v>
      </c>
    </row>
    <row r="23" spans="1:25" x14ac:dyDescent="0.2">
      <c r="A23" s="6" t="s">
        <v>11</v>
      </c>
      <c r="B23" s="5" t="s">
        <v>35</v>
      </c>
      <c r="C23" s="90"/>
      <c r="D23" s="76">
        <f>投入係数表!J23</f>
        <v>0</v>
      </c>
      <c r="E23" s="77">
        <f t="shared" si="0"/>
        <v>0</v>
      </c>
      <c r="F23" s="76">
        <f>分析係数表!C26</f>
        <v>0.78646748681898071</v>
      </c>
      <c r="G23" s="77">
        <f t="shared" si="1"/>
        <v>0</v>
      </c>
      <c r="H23" s="77">
        <v>1.528650751427239E-2</v>
      </c>
      <c r="I23" s="77">
        <f t="shared" si="2"/>
        <v>1.528650751427239E-2</v>
      </c>
      <c r="J23" s="76">
        <f>分析係数表!G26</f>
        <v>0.1963978281022381</v>
      </c>
      <c r="K23" s="78">
        <f t="shared" si="3"/>
        <v>3.0022368750716399E-3</v>
      </c>
      <c r="L23" s="79"/>
      <c r="M23" s="80"/>
      <c r="N23" s="81">
        <f>分析係数表!H26</f>
        <v>1.1845120986552542E-2</v>
      </c>
      <c r="O23" s="82">
        <f t="shared" si="4"/>
        <v>9.7272721753746239E-2</v>
      </c>
      <c r="P23" s="76">
        <f>分析係数表!C26</f>
        <v>0.78646748681898071</v>
      </c>
      <c r="Q23" s="82">
        <f t="shared" si="5"/>
        <v>7.6501833013710802E-2</v>
      </c>
      <c r="R23" s="83">
        <v>8.7199292753547319E-2</v>
      </c>
      <c r="S23" s="84">
        <f t="shared" si="6"/>
        <v>0.10248580026781971</v>
      </c>
      <c r="T23" s="85">
        <f>分析係数表!F26</f>
        <v>0.33492252681764006</v>
      </c>
      <c r="U23" s="86">
        <f t="shared" si="7"/>
        <v>3.432480318862615E-2</v>
      </c>
      <c r="V23" s="87">
        <f>分析係数表!D26</f>
        <v>2.0262216924910609E-2</v>
      </c>
      <c r="W23" s="88">
        <f t="shared" si="8"/>
        <v>0</v>
      </c>
      <c r="X23" s="76">
        <f>分析係数表!E26</f>
        <v>2.2447357965832339E-2</v>
      </c>
      <c r="Y23" s="89">
        <f t="shared" si="9"/>
        <v>0</v>
      </c>
    </row>
    <row r="24" spans="1:25" x14ac:dyDescent="0.2">
      <c r="A24" s="6" t="s">
        <v>12</v>
      </c>
      <c r="B24" s="5" t="s">
        <v>365</v>
      </c>
      <c r="C24" s="90"/>
      <c r="D24" s="76">
        <f>投入係数表!J24</f>
        <v>0</v>
      </c>
      <c r="E24" s="77">
        <f t="shared" si="0"/>
        <v>0</v>
      </c>
      <c r="F24" s="76">
        <f>分析係数表!C27</f>
        <v>0.30036101083032496</v>
      </c>
      <c r="G24" s="77">
        <f t="shared" si="1"/>
        <v>0</v>
      </c>
      <c r="H24" s="77">
        <v>1.3406941285246121E-3</v>
      </c>
      <c r="I24" s="77">
        <f t="shared" si="2"/>
        <v>1.3406941285246121E-3</v>
      </c>
      <c r="J24" s="76">
        <f>分析係数表!G27</f>
        <v>0.17003676470588236</v>
      </c>
      <c r="K24" s="78">
        <f t="shared" si="3"/>
        <v>2.2796729207449746E-4</v>
      </c>
      <c r="L24" s="79"/>
      <c r="M24" s="80"/>
      <c r="N24" s="81">
        <f>分析係数表!H27</f>
        <v>1.1256921485507981E-2</v>
      </c>
      <c r="O24" s="82">
        <f t="shared" si="4"/>
        <v>9.2442398242001983E-2</v>
      </c>
      <c r="P24" s="76">
        <f>分析係数表!C27</f>
        <v>0.30036101083032496</v>
      </c>
      <c r="Q24" s="82">
        <f t="shared" si="5"/>
        <v>2.7766092179547171E-2</v>
      </c>
      <c r="R24" s="83">
        <v>2.8220787202974426E-2</v>
      </c>
      <c r="S24" s="84">
        <f t="shared" si="6"/>
        <v>2.9561481331499037E-2</v>
      </c>
      <c r="T24" s="85">
        <f>分析係数表!F27</f>
        <v>0.32077205882352944</v>
      </c>
      <c r="U24" s="86">
        <f t="shared" si="7"/>
        <v>9.4824972285782773E-3</v>
      </c>
      <c r="V24" s="87">
        <f>分析係数表!D27</f>
        <v>0</v>
      </c>
      <c r="W24" s="88">
        <f t="shared" si="8"/>
        <v>0</v>
      </c>
      <c r="X24" s="76">
        <f>分析係数表!E27</f>
        <v>0</v>
      </c>
      <c r="Y24" s="89">
        <f t="shared" si="9"/>
        <v>0</v>
      </c>
    </row>
    <row r="25" spans="1:25" x14ac:dyDescent="0.2">
      <c r="A25" s="6" t="s">
        <v>13</v>
      </c>
      <c r="B25" s="5" t="s">
        <v>191</v>
      </c>
      <c r="C25" s="90"/>
      <c r="D25" s="76">
        <f>投入係数表!J25</f>
        <v>0</v>
      </c>
      <c r="E25" s="77">
        <f t="shared" si="0"/>
        <v>0</v>
      </c>
      <c r="F25" s="76">
        <f>分析係数表!C28</f>
        <v>0.10035725885027602</v>
      </c>
      <c r="G25" s="77">
        <f t="shared" si="1"/>
        <v>0</v>
      </c>
      <c r="H25" s="77">
        <v>7.3468637435826862E-3</v>
      </c>
      <c r="I25" s="77">
        <f t="shared" si="2"/>
        <v>7.3468637435826862E-3</v>
      </c>
      <c r="J25" s="76">
        <f>分析係数表!G28</f>
        <v>0.12476459510357815</v>
      </c>
      <c r="K25" s="78">
        <f t="shared" si="3"/>
        <v>9.1662848024925232E-4</v>
      </c>
      <c r="L25" s="79"/>
      <c r="M25" s="80"/>
      <c r="N25" s="81">
        <f>分析係数表!H28</f>
        <v>2.1134616554773542E-2</v>
      </c>
      <c r="O25" s="82">
        <f t="shared" si="4"/>
        <v>0.17355852066336228</v>
      </c>
      <c r="P25" s="76">
        <f>分析係数表!C28</f>
        <v>0.10035725885027602</v>
      </c>
      <c r="Q25" s="82">
        <f t="shared" si="5"/>
        <v>1.7417857383884027E-2</v>
      </c>
      <c r="R25" s="83">
        <v>1.9221098961844131E-2</v>
      </c>
      <c r="S25" s="84">
        <f t="shared" si="6"/>
        <v>2.6567962705426818E-2</v>
      </c>
      <c r="T25" s="85">
        <f>分析係数表!F28</f>
        <v>0.21374764595103579</v>
      </c>
      <c r="U25" s="86">
        <f t="shared" si="7"/>
        <v>5.6788394859998946E-3</v>
      </c>
      <c r="V25" s="87">
        <f>分析係数表!D28</f>
        <v>3.5310734463276837E-2</v>
      </c>
      <c r="W25" s="88">
        <f t="shared" si="8"/>
        <v>0</v>
      </c>
      <c r="X25" s="76">
        <f>分析係数表!E28</f>
        <v>3.7664783427495289E-2</v>
      </c>
      <c r="Y25" s="89">
        <f t="shared" si="9"/>
        <v>0</v>
      </c>
    </row>
    <row r="26" spans="1:25" x14ac:dyDescent="0.2">
      <c r="A26" s="6" t="s">
        <v>14</v>
      </c>
      <c r="B26" s="5" t="s">
        <v>50</v>
      </c>
      <c r="C26" s="90"/>
      <c r="D26" s="76">
        <f>投入係数表!J26</f>
        <v>3.8943447341686422E-3</v>
      </c>
      <c r="E26" s="77">
        <f t="shared" si="0"/>
        <v>0.38943447341686421</v>
      </c>
      <c r="F26" s="76">
        <f>分析係数表!C29</f>
        <v>0.36404243439419315</v>
      </c>
      <c r="G26" s="77">
        <f t="shared" si="1"/>
        <v>0.14177067373969596</v>
      </c>
      <c r="H26" s="77">
        <v>0.16911915673014441</v>
      </c>
      <c r="I26" s="77">
        <f t="shared" si="2"/>
        <v>0.16911915673014441</v>
      </c>
      <c r="J26" s="76">
        <f>分析係数表!G29</f>
        <v>0.26159695817490497</v>
      </c>
      <c r="K26" s="78">
        <f t="shared" si="3"/>
        <v>4.4241056969710785E-2</v>
      </c>
      <c r="L26" s="79"/>
      <c r="M26" s="80"/>
      <c r="N26" s="81">
        <f>分析係数表!H29</f>
        <v>1.0060239742003528E-2</v>
      </c>
      <c r="O26" s="82">
        <f t="shared" si="4"/>
        <v>8.2615188338798176E-2</v>
      </c>
      <c r="P26" s="76">
        <f>分析係数表!C29</f>
        <v>0.36404243439419315</v>
      </c>
      <c r="Q26" s="82">
        <f t="shared" si="5"/>
        <v>3.0075434280790847E-2</v>
      </c>
      <c r="R26" s="83">
        <v>4.0322504898892844E-2</v>
      </c>
      <c r="S26" s="84">
        <f t="shared" si="6"/>
        <v>0.20944166162903727</v>
      </c>
      <c r="T26" s="85">
        <f>分析係数表!F29</f>
        <v>0.47034220532319393</v>
      </c>
      <c r="U26" s="86">
        <f t="shared" si="7"/>
        <v>9.850925301715556E-2</v>
      </c>
      <c r="V26" s="87">
        <f>分析係数表!D29</f>
        <v>0.1285171102661597</v>
      </c>
      <c r="W26" s="88">
        <f t="shared" si="8"/>
        <v>0</v>
      </c>
      <c r="X26" s="76">
        <f>分析係数表!E29</f>
        <v>0.10532319391634981</v>
      </c>
      <c r="Y26" s="89">
        <f t="shared" si="9"/>
        <v>0</v>
      </c>
    </row>
    <row r="27" spans="1:25" x14ac:dyDescent="0.2">
      <c r="A27" s="6" t="s">
        <v>15</v>
      </c>
      <c r="B27" s="5" t="s">
        <v>36</v>
      </c>
      <c r="C27" s="90"/>
      <c r="D27" s="76">
        <f>投入係数表!J27</f>
        <v>3.2170673890958346E-3</v>
      </c>
      <c r="E27" s="77">
        <f t="shared" si="0"/>
        <v>0.32170673890958346</v>
      </c>
      <c r="F27" s="76">
        <f>分析係数表!C30</f>
        <v>1</v>
      </c>
      <c r="G27" s="77">
        <f t="shared" si="1"/>
        <v>0.32170673890958346</v>
      </c>
      <c r="H27" s="77">
        <v>0.35370095086845166</v>
      </c>
      <c r="I27" s="77">
        <f t="shared" si="2"/>
        <v>0.35370095086845166</v>
      </c>
      <c r="J27" s="76">
        <f>分析係数表!G30</f>
        <v>0.34476121737038373</v>
      </c>
      <c r="K27" s="78">
        <f t="shared" si="3"/>
        <v>0.12194237040646969</v>
      </c>
      <c r="L27" s="79"/>
      <c r="M27" s="80"/>
      <c r="N27" s="81">
        <f>分析係数表!H30</f>
        <v>0</v>
      </c>
      <c r="O27" s="82">
        <f t="shared" si="4"/>
        <v>0</v>
      </c>
      <c r="P27" s="76">
        <f>分析係数表!C30</f>
        <v>1</v>
      </c>
      <c r="Q27" s="82">
        <f t="shared" si="5"/>
        <v>0</v>
      </c>
      <c r="R27" s="83">
        <v>1.7078465880262812E-2</v>
      </c>
      <c r="S27" s="84">
        <f t="shared" si="6"/>
        <v>0.37077941674871445</v>
      </c>
      <c r="T27" s="85">
        <f>分析係数表!F30</f>
        <v>0.44087573679778658</v>
      </c>
      <c r="U27" s="86">
        <f t="shared" si="7"/>
        <v>0.16346764854854307</v>
      </c>
      <c r="V27" s="87">
        <f>分析係数表!D30</f>
        <v>0.13545049921809216</v>
      </c>
      <c r="W27" s="88">
        <f t="shared" si="8"/>
        <v>0</v>
      </c>
      <c r="X27" s="76">
        <f>分析係数表!E30</f>
        <v>8.8415734391916273E-2</v>
      </c>
      <c r="Y27" s="89">
        <f t="shared" si="9"/>
        <v>0</v>
      </c>
    </row>
    <row r="28" spans="1:25" x14ac:dyDescent="0.2">
      <c r="A28" s="6" t="s">
        <v>16</v>
      </c>
      <c r="B28" s="5" t="s">
        <v>192</v>
      </c>
      <c r="C28" s="90"/>
      <c r="D28" s="76">
        <f>投入係数表!J28</f>
        <v>3.0308161192008128E-2</v>
      </c>
      <c r="E28" s="77">
        <f t="shared" si="0"/>
        <v>3.030816119200813</v>
      </c>
      <c r="F28" s="76">
        <f>分析係数表!C31</f>
        <v>4.5149153453372781E-2</v>
      </c>
      <c r="G28" s="77">
        <f t="shared" si="1"/>
        <v>0.13683878205475328</v>
      </c>
      <c r="H28" s="77">
        <v>0.14469741652994608</v>
      </c>
      <c r="I28" s="77">
        <f t="shared" si="2"/>
        <v>0.14469741652994608</v>
      </c>
      <c r="J28" s="76">
        <f>分析係数表!G31</f>
        <v>7.1005917159763315E-2</v>
      </c>
      <c r="K28" s="78">
        <f t="shared" si="3"/>
        <v>1.0274372771357119E-2</v>
      </c>
      <c r="L28" s="79"/>
      <c r="M28" s="80"/>
      <c r="N28" s="81">
        <f>分析係数表!H31</f>
        <v>2.4521834371133602E-2</v>
      </c>
      <c r="O28" s="82">
        <f t="shared" si="4"/>
        <v>0.20137452157582056</v>
      </c>
      <c r="P28" s="76">
        <f>分析係数表!C31</f>
        <v>4.5149153453372781E-2</v>
      </c>
      <c r="Q28" s="82">
        <f t="shared" si="5"/>
        <v>9.0918891762262512E-3</v>
      </c>
      <c r="R28" s="83">
        <v>1.1734003488150587E-2</v>
      </c>
      <c r="S28" s="84">
        <f t="shared" si="6"/>
        <v>0.15643142001809668</v>
      </c>
      <c r="T28" s="85">
        <f>分析係数表!F31</f>
        <v>0.34319526627218933</v>
      </c>
      <c r="U28" s="86">
        <f t="shared" si="7"/>
        <v>5.3686522846447378E-2</v>
      </c>
      <c r="V28" s="87">
        <f>分析係数表!D31</f>
        <v>1.7751479289940829E-2</v>
      </c>
      <c r="W28" s="88">
        <f t="shared" si="8"/>
        <v>0</v>
      </c>
      <c r="X28" s="76">
        <f>分析係数表!E31</f>
        <v>1.7751479289940829E-2</v>
      </c>
      <c r="Y28" s="89">
        <f t="shared" si="9"/>
        <v>0</v>
      </c>
    </row>
    <row r="29" spans="1:25" x14ac:dyDescent="0.2">
      <c r="A29" s="6" t="s">
        <v>17</v>
      </c>
      <c r="B29" s="5" t="s">
        <v>272</v>
      </c>
      <c r="C29" s="90"/>
      <c r="D29" s="76">
        <f>投入係数表!J29</f>
        <v>2.5397900440230275E-3</v>
      </c>
      <c r="E29" s="77">
        <f t="shared" si="0"/>
        <v>0.25397900440230275</v>
      </c>
      <c r="F29" s="76">
        <f>分析係数表!C32</f>
        <v>0.82390745501285345</v>
      </c>
      <c r="G29" s="77">
        <f t="shared" si="1"/>
        <v>0.20925519514379956</v>
      </c>
      <c r="H29" s="77">
        <v>0.23909553133235312</v>
      </c>
      <c r="I29" s="77">
        <f t="shared" si="2"/>
        <v>0.23909553133235312</v>
      </c>
      <c r="J29" s="76">
        <f>分析係数表!G32</f>
        <v>0.14108527131782947</v>
      </c>
      <c r="K29" s="78">
        <f t="shared" si="3"/>
        <v>3.3732857908905636E-2</v>
      </c>
      <c r="L29" s="79"/>
      <c r="M29" s="80"/>
      <c r="N29" s="81">
        <f>分析係数表!H32</f>
        <v>6.9772630468734158E-3</v>
      </c>
      <c r="O29" s="82">
        <f t="shared" si="4"/>
        <v>5.7297630622069703E-2</v>
      </c>
      <c r="P29" s="76">
        <f>分析係数表!C32</f>
        <v>0.82390745501285345</v>
      </c>
      <c r="Q29" s="82">
        <f t="shared" si="5"/>
        <v>4.720794502409599E-2</v>
      </c>
      <c r="R29" s="83">
        <v>6.1739218507559493E-2</v>
      </c>
      <c r="S29" s="84">
        <f t="shared" si="6"/>
        <v>0.3008347498399126</v>
      </c>
      <c r="T29" s="85">
        <f>分析係数表!F32</f>
        <v>0.48372093023255813</v>
      </c>
      <c r="U29" s="86">
        <f t="shared" si="7"/>
        <v>0.14552006503884143</v>
      </c>
      <c r="V29" s="87">
        <f>分析係数表!D32</f>
        <v>4.6511627906976744E-3</v>
      </c>
      <c r="W29" s="88">
        <f t="shared" si="8"/>
        <v>0</v>
      </c>
      <c r="X29" s="76">
        <f>分析係数表!E32</f>
        <v>6.2015503875968991E-3</v>
      </c>
      <c r="Y29" s="89">
        <f t="shared" si="9"/>
        <v>0</v>
      </c>
    </row>
    <row r="30" spans="1:25" x14ac:dyDescent="0.2">
      <c r="A30" s="6" t="s">
        <v>18</v>
      </c>
      <c r="B30" s="5" t="s">
        <v>273</v>
      </c>
      <c r="C30" s="90"/>
      <c r="D30" s="76">
        <f>投入係数表!J30</f>
        <v>2.3704707077548256E-3</v>
      </c>
      <c r="E30" s="77">
        <f t="shared" si="0"/>
        <v>0.23704707077548257</v>
      </c>
      <c r="F30" s="76">
        <f>分析係数表!C33</f>
        <v>1</v>
      </c>
      <c r="G30" s="77">
        <f t="shared" si="1"/>
        <v>0.23704707077548257</v>
      </c>
      <c r="H30" s="77">
        <v>0.25518361314591681</v>
      </c>
      <c r="I30" s="77">
        <f t="shared" si="2"/>
        <v>0.25518361314591681</v>
      </c>
      <c r="J30" s="76">
        <f>分析係数表!G33</f>
        <v>0.50819672131147542</v>
      </c>
      <c r="K30" s="78">
        <f t="shared" si="3"/>
        <v>0.12968347553317083</v>
      </c>
      <c r="L30" s="79"/>
      <c r="M30" s="80"/>
      <c r="N30" s="81">
        <f>分析係数表!H33</f>
        <v>1.0141370707664847E-3</v>
      </c>
      <c r="O30" s="82">
        <f t="shared" si="4"/>
        <v>8.3281439857659442E-3</v>
      </c>
      <c r="P30" s="76">
        <f>分析係数表!C33</f>
        <v>1</v>
      </c>
      <c r="Q30" s="82">
        <f t="shared" si="5"/>
        <v>8.3281439857659442E-3</v>
      </c>
      <c r="R30" s="83">
        <v>2.9258348599819371E-2</v>
      </c>
      <c r="S30" s="84">
        <f t="shared" si="6"/>
        <v>0.28444196174573616</v>
      </c>
      <c r="T30" s="85">
        <f>分析係数表!F33</f>
        <v>0.64606977721731818</v>
      </c>
      <c r="U30" s="86">
        <f t="shared" si="7"/>
        <v>0.1837693548563247</v>
      </c>
      <c r="V30" s="87">
        <f>分析係数表!D33</f>
        <v>1.8495166036149643E-2</v>
      </c>
      <c r="W30" s="88">
        <f t="shared" si="8"/>
        <v>0</v>
      </c>
      <c r="X30" s="76">
        <f>分析係数表!E33</f>
        <v>1.7234131988230348E-2</v>
      </c>
      <c r="Y30" s="89">
        <f t="shared" si="9"/>
        <v>0</v>
      </c>
    </row>
    <row r="31" spans="1:25" x14ac:dyDescent="0.2">
      <c r="A31" s="6" t="s">
        <v>19</v>
      </c>
      <c r="B31" s="5" t="s">
        <v>274</v>
      </c>
      <c r="C31" s="90"/>
      <c r="D31" s="76">
        <f>投入係数表!J31</f>
        <v>4.0128682695563835E-2</v>
      </c>
      <c r="E31" s="77">
        <f t="shared" si="0"/>
        <v>4.0128682695563835</v>
      </c>
      <c r="F31" s="76">
        <f>分析係数表!C34</f>
        <v>0.25927379784102056</v>
      </c>
      <c r="G31" s="77">
        <f t="shared" si="1"/>
        <v>1.0404315964836077</v>
      </c>
      <c r="H31" s="77">
        <v>1.0970411633108339</v>
      </c>
      <c r="I31" s="77">
        <f t="shared" si="2"/>
        <v>1.0970411633108339</v>
      </c>
      <c r="J31" s="76">
        <f>分析係数表!G34</f>
        <v>0.42506142506142508</v>
      </c>
      <c r="K31" s="78">
        <f t="shared" si="3"/>
        <v>0.46630988022794662</v>
      </c>
      <c r="L31" s="79"/>
      <c r="M31" s="80"/>
      <c r="N31" s="81">
        <f>分析係数表!H34</f>
        <v>0.17165284059793523</v>
      </c>
      <c r="O31" s="82">
        <f t="shared" si="4"/>
        <v>1.409621651030744</v>
      </c>
      <c r="P31" s="76">
        <f>分析係数表!C34</f>
        <v>0.25927379784102056</v>
      </c>
      <c r="Q31" s="82">
        <f t="shared" si="5"/>
        <v>0.36547795898167074</v>
      </c>
      <c r="R31" s="83">
        <v>0.39525018030802339</v>
      </c>
      <c r="S31" s="84">
        <f t="shared" si="6"/>
        <v>1.4922913436188572</v>
      </c>
      <c r="T31" s="85">
        <f>分析係数表!F34</f>
        <v>0.69978501228501233</v>
      </c>
      <c r="U31" s="86">
        <f t="shared" si="7"/>
        <v>1.0442831162271395</v>
      </c>
      <c r="V31" s="87">
        <f>分析係数表!D34</f>
        <v>0.29069410319410321</v>
      </c>
      <c r="W31" s="88">
        <f t="shared" si="8"/>
        <v>0</v>
      </c>
      <c r="X31" s="76">
        <f>分析係数表!E34</f>
        <v>0.18903562653562653</v>
      </c>
      <c r="Y31" s="89">
        <f t="shared" si="9"/>
        <v>0</v>
      </c>
    </row>
    <row r="32" spans="1:25" x14ac:dyDescent="0.2">
      <c r="A32" s="6" t="s">
        <v>20</v>
      </c>
      <c r="B32" s="5" t="s">
        <v>37</v>
      </c>
      <c r="C32" s="90"/>
      <c r="D32" s="76">
        <f>投入係数表!J32</f>
        <v>5.9261767693870636E-3</v>
      </c>
      <c r="E32" s="77">
        <f t="shared" si="0"/>
        <v>0.59261767693870637</v>
      </c>
      <c r="F32" s="76">
        <f>分析係数表!C35</f>
        <v>0.58271802035521847</v>
      </c>
      <c r="G32" s="77">
        <f t="shared" si="1"/>
        <v>0.34532899953323137</v>
      </c>
      <c r="H32" s="77">
        <v>0.43039545966831244</v>
      </c>
      <c r="I32" s="77">
        <f t="shared" si="2"/>
        <v>0.43039545966831244</v>
      </c>
      <c r="J32" s="76">
        <f>分析係数表!G35</f>
        <v>0.3146067415730337</v>
      </c>
      <c r="K32" s="78">
        <f t="shared" si="3"/>
        <v>0.13540531315407581</v>
      </c>
      <c r="L32" s="79"/>
      <c r="M32" s="80"/>
      <c r="N32" s="81">
        <f>分析係数表!H35</f>
        <v>6.4762793339147723E-2</v>
      </c>
      <c r="O32" s="82">
        <f t="shared" si="4"/>
        <v>0.53183527493101324</v>
      </c>
      <c r="P32" s="76">
        <f>分析係数表!C35</f>
        <v>0.58271802035521847</v>
      </c>
      <c r="Q32" s="82">
        <f t="shared" si="5"/>
        <v>0.30990999856287338</v>
      </c>
      <c r="R32" s="83">
        <v>0.37075248643523229</v>
      </c>
      <c r="S32" s="84">
        <f t="shared" si="6"/>
        <v>0.80114794610354467</v>
      </c>
      <c r="T32" s="85">
        <f>分析係数表!F35</f>
        <v>0.64558587479935792</v>
      </c>
      <c r="U32" s="86">
        <f t="shared" si="7"/>
        <v>0.51720979762896568</v>
      </c>
      <c r="V32" s="87">
        <f>分析係数表!D35</f>
        <v>5.2969502407704656E-2</v>
      </c>
      <c r="W32" s="88">
        <f t="shared" si="8"/>
        <v>0</v>
      </c>
      <c r="X32" s="76">
        <f>分析係数表!E35</f>
        <v>4.8475120385232745E-2</v>
      </c>
      <c r="Y32" s="89">
        <f t="shared" si="9"/>
        <v>0</v>
      </c>
    </row>
    <row r="33" spans="1:25" x14ac:dyDescent="0.2">
      <c r="A33" s="6" t="s">
        <v>21</v>
      </c>
      <c r="B33" s="5" t="s">
        <v>38</v>
      </c>
      <c r="C33" s="90"/>
      <c r="D33" s="76">
        <f>投入係数表!J33</f>
        <v>1.6931933626820183E-3</v>
      </c>
      <c r="E33" s="77">
        <f t="shared" si="0"/>
        <v>0.16931933626820184</v>
      </c>
      <c r="F33" s="76">
        <f>分析係数表!C36</f>
        <v>0.66070007955449483</v>
      </c>
      <c r="G33" s="77">
        <f t="shared" si="1"/>
        <v>0.11186929894251521</v>
      </c>
      <c r="H33" s="77">
        <v>0.16967892686578173</v>
      </c>
      <c r="I33" s="77">
        <f t="shared" si="2"/>
        <v>0.16967892686578173</v>
      </c>
      <c r="J33" s="76">
        <f>分析係数表!G36</f>
        <v>1.3413413413413414E-2</v>
      </c>
      <c r="K33" s="78">
        <f t="shared" si="3"/>
        <v>2.2759735935950704E-3</v>
      </c>
      <c r="L33" s="79"/>
      <c r="M33" s="80"/>
      <c r="N33" s="81">
        <f>分析係数表!H36</f>
        <v>0.12962700038537209</v>
      </c>
      <c r="O33" s="82">
        <f t="shared" si="4"/>
        <v>1.0645033642606032</v>
      </c>
      <c r="P33" s="76">
        <f>分析係数表!C36</f>
        <v>0.66070007955449483</v>
      </c>
      <c r="Q33" s="82">
        <f t="shared" si="5"/>
        <v>0.70331745745300789</v>
      </c>
      <c r="R33" s="83">
        <v>0.73523923337294173</v>
      </c>
      <c r="S33" s="84">
        <f t="shared" si="6"/>
        <v>0.90491816023872351</v>
      </c>
      <c r="T33" s="85">
        <f>分析係数表!F36</f>
        <v>0.89049049049049045</v>
      </c>
      <c r="U33" s="86">
        <f t="shared" si="7"/>
        <v>0.80582101636473313</v>
      </c>
      <c r="V33" s="87">
        <f>分析係数表!D36</f>
        <v>8.8088088088088094E-3</v>
      </c>
      <c r="W33" s="88">
        <f t="shared" si="8"/>
        <v>0</v>
      </c>
      <c r="X33" s="76">
        <f>分析係数表!E36</f>
        <v>2.002002002002002E-3</v>
      </c>
      <c r="Y33" s="89">
        <f t="shared" si="9"/>
        <v>0</v>
      </c>
    </row>
    <row r="34" spans="1:25" x14ac:dyDescent="0.2">
      <c r="A34" s="6" t="s">
        <v>22</v>
      </c>
      <c r="B34" s="5" t="s">
        <v>377</v>
      </c>
      <c r="C34" s="90"/>
      <c r="D34" s="76">
        <f>投入係数表!J34</f>
        <v>2.1842194378598037E-2</v>
      </c>
      <c r="E34" s="77">
        <f t="shared" si="0"/>
        <v>2.1842194378598037</v>
      </c>
      <c r="F34" s="76">
        <f>分析係数表!C37</f>
        <v>0.61776513884242223</v>
      </c>
      <c r="G34" s="77">
        <f t="shared" si="1"/>
        <v>1.349334624291779</v>
      </c>
      <c r="H34" s="77">
        <v>1.5056827472201462</v>
      </c>
      <c r="I34" s="77">
        <f t="shared" si="2"/>
        <v>1.5056827472201462</v>
      </c>
      <c r="J34" s="76">
        <f>分析係数表!G37</f>
        <v>0.47462053207116045</v>
      </c>
      <c r="K34" s="78">
        <f t="shared" si="3"/>
        <v>0.71462794661599238</v>
      </c>
      <c r="L34" s="79"/>
      <c r="M34" s="80"/>
      <c r="N34" s="81">
        <f>分析係数表!H37</f>
        <v>5.0585157089832258E-2</v>
      </c>
      <c r="O34" s="82">
        <f t="shared" si="4"/>
        <v>0.41540782201000531</v>
      </c>
      <c r="P34" s="76">
        <f>分析係数表!C37</f>
        <v>0.61776513884242223</v>
      </c>
      <c r="Q34" s="82">
        <f t="shared" si="5"/>
        <v>0.25662447084023915</v>
      </c>
      <c r="R34" s="83">
        <v>0.31152188003615849</v>
      </c>
      <c r="S34" s="84">
        <f t="shared" si="6"/>
        <v>1.8172046272563047</v>
      </c>
      <c r="T34" s="85">
        <f>分析係数表!F37</f>
        <v>0.71813285457809695</v>
      </c>
      <c r="U34" s="86">
        <f t="shared" si="7"/>
        <v>1.3049943463240967</v>
      </c>
      <c r="V34" s="87">
        <f>分析係数表!D37</f>
        <v>9.4662967194385508E-2</v>
      </c>
      <c r="W34" s="88">
        <f t="shared" si="8"/>
        <v>0</v>
      </c>
      <c r="X34" s="76">
        <f>分析係数表!E37</f>
        <v>8.6339154561775752E-2</v>
      </c>
      <c r="Y34" s="89">
        <f t="shared" si="9"/>
        <v>0</v>
      </c>
    </row>
    <row r="35" spans="1:25" x14ac:dyDescent="0.2">
      <c r="A35" s="6" t="s">
        <v>23</v>
      </c>
      <c r="B35" s="5" t="s">
        <v>193</v>
      </c>
      <c r="C35" s="90"/>
      <c r="D35" s="76">
        <f>投入係数表!J35</f>
        <v>1.100575685743312E-2</v>
      </c>
      <c r="E35" s="77">
        <f t="shared" si="0"/>
        <v>1.100575685743312</v>
      </c>
      <c r="F35" s="76">
        <f>分析係数表!C38</f>
        <v>2.0566981656475858E-2</v>
      </c>
      <c r="G35" s="77">
        <f t="shared" si="1"/>
        <v>2.2635519940246037E-2</v>
      </c>
      <c r="H35" s="77">
        <v>2.7230637132388436E-2</v>
      </c>
      <c r="I35" s="77">
        <f t="shared" si="2"/>
        <v>2.7230637132388436E-2</v>
      </c>
      <c r="J35" s="76">
        <f>分析係数表!G38</f>
        <v>0.31874999999999998</v>
      </c>
      <c r="K35" s="78">
        <f t="shared" si="3"/>
        <v>8.6797655859488128E-3</v>
      </c>
      <c r="L35" s="79"/>
      <c r="M35" s="80"/>
      <c r="N35" s="81">
        <f>分析係数表!H38</f>
        <v>4.4398920958156701E-2</v>
      </c>
      <c r="O35" s="82">
        <f t="shared" si="4"/>
        <v>0.36460614369683303</v>
      </c>
      <c r="P35" s="76">
        <f>分析係数表!C38</f>
        <v>2.0566981656475858E-2</v>
      </c>
      <c r="Q35" s="82">
        <f t="shared" si="5"/>
        <v>7.4988478692511653E-3</v>
      </c>
      <c r="R35" s="83">
        <v>9.2577630753043188E-3</v>
      </c>
      <c r="S35" s="84">
        <f t="shared" si="6"/>
        <v>3.6488400207692756E-2</v>
      </c>
      <c r="T35" s="85">
        <f>分析係数表!F38</f>
        <v>0.52500000000000002</v>
      </c>
      <c r="U35" s="86">
        <f t="shared" si="7"/>
        <v>1.9156410109038697E-2</v>
      </c>
      <c r="V35" s="87">
        <f>分析係数表!D38</f>
        <v>0.28125</v>
      </c>
      <c r="W35" s="88">
        <f t="shared" si="8"/>
        <v>0</v>
      </c>
      <c r="X35" s="76">
        <f>分析係数表!E38</f>
        <v>0.31874999999999998</v>
      </c>
      <c r="Y35" s="89">
        <f t="shared" si="9"/>
        <v>0</v>
      </c>
    </row>
    <row r="36" spans="1:25" x14ac:dyDescent="0.2">
      <c r="A36" s="6" t="s">
        <v>24</v>
      </c>
      <c r="B36" s="5" t="s">
        <v>39</v>
      </c>
      <c r="C36" s="90"/>
      <c r="D36" s="76">
        <f>投入係数表!J36</f>
        <v>0</v>
      </c>
      <c r="E36" s="77">
        <f t="shared" si="0"/>
        <v>0</v>
      </c>
      <c r="F36" s="76">
        <f>分析係数表!C39</f>
        <v>1</v>
      </c>
      <c r="G36" s="77">
        <f t="shared" si="1"/>
        <v>0</v>
      </c>
      <c r="H36" s="77">
        <v>1.0947767949688001E-2</v>
      </c>
      <c r="I36" s="77">
        <f t="shared" si="2"/>
        <v>1.0947767949688001E-2</v>
      </c>
      <c r="J36" s="76">
        <f>分析係数表!G39</f>
        <v>0.35457429931253304</v>
      </c>
      <c r="K36" s="78">
        <f t="shared" si="3"/>
        <v>3.8817971497968292E-3</v>
      </c>
      <c r="L36" s="79"/>
      <c r="M36" s="80"/>
      <c r="N36" s="81">
        <f>分析係数表!H39</f>
        <v>4.0565482830659388E-3</v>
      </c>
      <c r="O36" s="82">
        <f t="shared" si="4"/>
        <v>3.3312575943063777E-2</v>
      </c>
      <c r="P36" s="76">
        <f>分析係数表!C39</f>
        <v>1</v>
      </c>
      <c r="Q36" s="82">
        <f t="shared" si="5"/>
        <v>3.3312575943063777E-2</v>
      </c>
      <c r="R36" s="83">
        <v>4.2326324699701219E-2</v>
      </c>
      <c r="S36" s="84">
        <f t="shared" si="6"/>
        <v>5.3274092649389218E-2</v>
      </c>
      <c r="T36" s="85">
        <f>分析係数表!F39</f>
        <v>0.70531464833421476</v>
      </c>
      <c r="U36" s="86">
        <f t="shared" si="7"/>
        <v>3.7574997922328331E-2</v>
      </c>
      <c r="V36" s="87">
        <f>分析係数表!D39</f>
        <v>5.4071919619249072E-2</v>
      </c>
      <c r="W36" s="88">
        <f t="shared" si="8"/>
        <v>0</v>
      </c>
      <c r="X36" s="76">
        <f>分析係数表!E39</f>
        <v>6.8482284505552618E-2</v>
      </c>
      <c r="Y36" s="89">
        <f t="shared" si="9"/>
        <v>0</v>
      </c>
    </row>
    <row r="37" spans="1:25" x14ac:dyDescent="0.2">
      <c r="A37" s="6" t="s">
        <v>25</v>
      </c>
      <c r="B37" s="5" t="s">
        <v>40</v>
      </c>
      <c r="C37" s="90"/>
      <c r="D37" s="76">
        <f>投入係数表!J37</f>
        <v>1.6931933626820184E-4</v>
      </c>
      <c r="E37" s="77">
        <f t="shared" si="0"/>
        <v>1.6931933626820182E-2</v>
      </c>
      <c r="F37" s="76">
        <f>分析係数表!C40</f>
        <v>0.98077433041633522</v>
      </c>
      <c r="G37" s="77">
        <f t="shared" si="1"/>
        <v>1.6606405865498393E-2</v>
      </c>
      <c r="H37" s="77">
        <v>1.9285786117336626E-2</v>
      </c>
      <c r="I37" s="77">
        <f t="shared" si="2"/>
        <v>1.9285786117336626E-2</v>
      </c>
      <c r="J37" s="76">
        <f>分析係数表!G40</f>
        <v>0.51043551695017497</v>
      </c>
      <c r="K37" s="78">
        <f t="shared" si="3"/>
        <v>9.8441502065932281E-3</v>
      </c>
      <c r="L37" s="79"/>
      <c r="M37" s="80"/>
      <c r="N37" s="81">
        <f>分析係数表!H40</f>
        <v>2.8781210068352839E-2</v>
      </c>
      <c r="O37" s="82">
        <f t="shared" si="4"/>
        <v>0.23635272631603751</v>
      </c>
      <c r="P37" s="76">
        <f>分析係数表!C40</f>
        <v>0.98077433041633522</v>
      </c>
      <c r="Q37" s="82">
        <f t="shared" si="5"/>
        <v>0.23180868689468703</v>
      </c>
      <c r="R37" s="83">
        <v>0.23248466248239619</v>
      </c>
      <c r="S37" s="84">
        <f t="shared" si="6"/>
        <v>0.2517704485997328</v>
      </c>
      <c r="T37" s="85">
        <f>分析係数表!F40</f>
        <v>0.70708167450838466</v>
      </c>
      <c r="U37" s="86">
        <f t="shared" si="7"/>
        <v>0.17802227038762625</v>
      </c>
      <c r="V37" s="87">
        <f>分析係数表!D40</f>
        <v>7.3350223187356733E-2</v>
      </c>
      <c r="W37" s="88">
        <f t="shared" si="8"/>
        <v>0</v>
      </c>
      <c r="X37" s="76">
        <f>分析係数表!E40</f>
        <v>4.4637471347569069E-2</v>
      </c>
      <c r="Y37" s="89">
        <f t="shared" si="9"/>
        <v>0</v>
      </c>
    </row>
    <row r="38" spans="1:25" x14ac:dyDescent="0.2">
      <c r="A38" s="6" t="s">
        <v>26</v>
      </c>
      <c r="B38" s="5" t="s">
        <v>276</v>
      </c>
      <c r="C38" s="90"/>
      <c r="D38" s="76">
        <f>投入係数表!J38</f>
        <v>0</v>
      </c>
      <c r="E38" s="77">
        <f t="shared" si="0"/>
        <v>0</v>
      </c>
      <c r="F38" s="76">
        <f>分析係数表!C41</f>
        <v>0.86627474829380358</v>
      </c>
      <c r="G38" s="77">
        <f t="shared" si="1"/>
        <v>0</v>
      </c>
      <c r="H38" s="77">
        <v>1.5575457321185911E-4</v>
      </c>
      <c r="I38" s="77">
        <f t="shared" si="2"/>
        <v>1.5575457321185911E-4</v>
      </c>
      <c r="J38" s="76">
        <f>分析係数表!G41</f>
        <v>0.44732977818996833</v>
      </c>
      <c r="K38" s="78">
        <f t="shared" si="3"/>
        <v>6.967365868693412E-5</v>
      </c>
      <c r="L38" s="79"/>
      <c r="M38" s="80"/>
      <c r="N38" s="81">
        <f>分析係数表!H41</f>
        <v>6.251140904204612E-2</v>
      </c>
      <c r="O38" s="82">
        <f t="shared" si="4"/>
        <v>0.51334679528261284</v>
      </c>
      <c r="P38" s="76">
        <f>分析係数表!C41</f>
        <v>0.86627474829380358</v>
      </c>
      <c r="Q38" s="82">
        <f t="shared" si="5"/>
        <v>0.44469936587087616</v>
      </c>
      <c r="R38" s="83">
        <v>0.45308314288779944</v>
      </c>
      <c r="S38" s="84">
        <f t="shared" si="6"/>
        <v>0.45323889746101131</v>
      </c>
      <c r="T38" s="85">
        <f>分析係数表!F41</f>
        <v>0.55174279310611329</v>
      </c>
      <c r="U38" s="86">
        <f t="shared" si="7"/>
        <v>0.25007129522947369</v>
      </c>
      <c r="V38" s="87">
        <f>分析係数表!D41</f>
        <v>0.15209830744261535</v>
      </c>
      <c r="W38" s="88">
        <f t="shared" si="8"/>
        <v>0</v>
      </c>
      <c r="X38" s="76">
        <f>分析係数表!E41</f>
        <v>0.14676559239508463</v>
      </c>
      <c r="Y38" s="89">
        <f t="shared" si="9"/>
        <v>0</v>
      </c>
    </row>
    <row r="39" spans="1:25" x14ac:dyDescent="0.2">
      <c r="A39" s="6" t="s">
        <v>51</v>
      </c>
      <c r="B39" s="5" t="s">
        <v>367</v>
      </c>
      <c r="C39" s="90"/>
      <c r="D39" s="76">
        <f>投入係数表!J39</f>
        <v>1.3545546901456147E-3</v>
      </c>
      <c r="E39" s="77">
        <f>$C$12*D39</f>
        <v>0.13545546901456146</v>
      </c>
      <c r="F39" s="76">
        <f>分析係数表!C42</f>
        <v>0.22259887005649714</v>
      </c>
      <c r="G39" s="77">
        <f>E39*F39</f>
        <v>3.0152234345614242E-2</v>
      </c>
      <c r="H39" s="77">
        <v>3.3609413768023358E-2</v>
      </c>
      <c r="I39" s="77">
        <f>C39+H39</f>
        <v>3.3609413768023358E-2</v>
      </c>
      <c r="J39" s="76">
        <f>分析係数表!G42</f>
        <v>0.47474747474747475</v>
      </c>
      <c r="K39" s="78">
        <f>I39*J39</f>
        <v>1.59559843141121E-2</v>
      </c>
      <c r="L39" s="79"/>
      <c r="M39" s="80"/>
      <c r="N39" s="81">
        <f>分析係数表!H42</f>
        <v>1.5212056061497272E-2</v>
      </c>
      <c r="O39" s="82">
        <f t="shared" si="4"/>
        <v>0.12492215978648918</v>
      </c>
      <c r="P39" s="76">
        <f>分析係数表!C42</f>
        <v>0.22259887005649714</v>
      </c>
      <c r="Q39" s="82">
        <f>O39*P39</f>
        <v>2.7807531613489679E-2</v>
      </c>
      <c r="R39" s="83">
        <v>2.888514075082152E-2</v>
      </c>
      <c r="S39" s="84">
        <f>I39+R39</f>
        <v>6.2494554518844878E-2</v>
      </c>
      <c r="T39" s="85">
        <f>分析係数表!F42</f>
        <v>0.5505050505050505</v>
      </c>
      <c r="U39" s="86">
        <f t="shared" si="7"/>
        <v>3.4403567891687331E-2</v>
      </c>
      <c r="V39" s="87">
        <f>分析係数表!D42</f>
        <v>1.2373737373737375</v>
      </c>
      <c r="W39" s="88">
        <f t="shared" si="8"/>
        <v>0</v>
      </c>
      <c r="X39" s="76">
        <f>分析係数表!E42</f>
        <v>0.93434343434343436</v>
      </c>
      <c r="Y39" s="89">
        <f t="shared" si="9"/>
        <v>0</v>
      </c>
    </row>
    <row r="40" spans="1:25" x14ac:dyDescent="0.2">
      <c r="A40" s="6" t="s">
        <v>194</v>
      </c>
      <c r="B40" s="5" t="s">
        <v>41</v>
      </c>
      <c r="C40" s="90"/>
      <c r="D40" s="76">
        <f>投入係数表!J40</f>
        <v>4.4869624111073488E-2</v>
      </c>
      <c r="E40" s="77">
        <f>$C$12*D40</f>
        <v>4.4869624111073492</v>
      </c>
      <c r="F40" s="76">
        <f>分析係数表!C43</f>
        <v>0.64995386035066138</v>
      </c>
      <c r="G40" s="77">
        <f>E40*F40</f>
        <v>2.9163185403475329</v>
      </c>
      <c r="H40" s="77">
        <v>3.5261602276812467</v>
      </c>
      <c r="I40" s="77">
        <f>C40+H40</f>
        <v>3.5261602276812467</v>
      </c>
      <c r="J40" s="76">
        <f>分析係数表!G43</f>
        <v>0.42414674485039844</v>
      </c>
      <c r="K40" s="78">
        <f>I40*J40</f>
        <v>1.4956093823919405</v>
      </c>
      <c r="L40" s="79"/>
      <c r="M40" s="80"/>
      <c r="N40" s="81">
        <f>分析係数表!H43</f>
        <v>4.0565482830659395E-2</v>
      </c>
      <c r="O40" s="82">
        <f t="shared" si="4"/>
        <v>0.33312575943063782</v>
      </c>
      <c r="P40" s="76">
        <f>分析係数表!C43</f>
        <v>0.64995386035066138</v>
      </c>
      <c r="Q40" s="82">
        <f>O40*P40</f>
        <v>0.2165163733241888</v>
      </c>
      <c r="R40" s="83">
        <v>0.37262975490196198</v>
      </c>
      <c r="S40" s="84">
        <f>I40+R40</f>
        <v>3.8987899825832089</v>
      </c>
      <c r="T40" s="85">
        <f>分析係数表!F43</f>
        <v>0.67869493309276796</v>
      </c>
      <c r="U40" s="86">
        <f t="shared" si="7"/>
        <v>2.646089006372065</v>
      </c>
      <c r="V40" s="87">
        <f>分析係数表!D43</f>
        <v>0.11832807096677192</v>
      </c>
      <c r="W40" s="88">
        <f t="shared" si="8"/>
        <v>0</v>
      </c>
      <c r="X40" s="76">
        <f>分析係数表!E43</f>
        <v>8.3446098331078036E-2</v>
      </c>
      <c r="Y40" s="89">
        <f t="shared" si="9"/>
        <v>0</v>
      </c>
    </row>
    <row r="41" spans="1:25" x14ac:dyDescent="0.2">
      <c r="A41" s="6" t="s">
        <v>340</v>
      </c>
      <c r="B41" s="5" t="s">
        <v>42</v>
      </c>
      <c r="C41" s="90"/>
      <c r="D41" s="76">
        <f>投入係数表!J41</f>
        <v>0</v>
      </c>
      <c r="E41" s="77">
        <f>$C$12*D41</f>
        <v>0</v>
      </c>
      <c r="F41" s="76">
        <f>分析係数表!C44</f>
        <v>0.42233270626175756</v>
      </c>
      <c r="G41" s="77">
        <f>E41*F41</f>
        <v>0</v>
      </c>
      <c r="H41" s="77">
        <v>2.5380248005022446E-3</v>
      </c>
      <c r="I41" s="77">
        <f>C41+H41</f>
        <v>2.5380248005022446E-3</v>
      </c>
      <c r="J41" s="76">
        <f>分析係数表!G44</f>
        <v>0.26381484852424913</v>
      </c>
      <c r="K41" s="78">
        <f>I41*J41</f>
        <v>6.6956862829528727E-4</v>
      </c>
      <c r="L41" s="79"/>
      <c r="M41" s="80"/>
      <c r="N41" s="81">
        <f>分析係数表!H44</f>
        <v>0.11630123927550047</v>
      </c>
      <c r="O41" s="82">
        <f t="shared" si="4"/>
        <v>0.95507155228763851</v>
      </c>
      <c r="P41" s="76">
        <f>分析係数表!C44</f>
        <v>0.42233270626175756</v>
      </c>
      <c r="Q41" s="82">
        <f>O41*P41</f>
        <v>0.40335795335125607</v>
      </c>
      <c r="R41" s="83">
        <v>0.41044628241588288</v>
      </c>
      <c r="S41" s="84">
        <f>I41+R41</f>
        <v>0.41298430721638513</v>
      </c>
      <c r="T41" s="85">
        <f>分析係数表!F44</f>
        <v>0.47978156286568718</v>
      </c>
      <c r="U41" s="86">
        <f t="shared" si="7"/>
        <v>0.19814225635528035</v>
      </c>
      <c r="V41" s="87">
        <f>分析係数表!D44</f>
        <v>0.17839032635548044</v>
      </c>
      <c r="W41" s="88">
        <f t="shared" si="8"/>
        <v>0</v>
      </c>
      <c r="X41" s="76">
        <f>分析係数表!E44</f>
        <v>0.10141724093095826</v>
      </c>
      <c r="Y41" s="89">
        <f t="shared" si="9"/>
        <v>0</v>
      </c>
    </row>
    <row r="42" spans="1:25" x14ac:dyDescent="0.2">
      <c r="A42" s="6" t="s">
        <v>341</v>
      </c>
      <c r="B42" s="5" t="s">
        <v>278</v>
      </c>
      <c r="C42" s="90"/>
      <c r="D42" s="76">
        <f>投入係数表!J42</f>
        <v>1.6931933626820184E-4</v>
      </c>
      <c r="E42" s="77">
        <f>$C$12*D42</f>
        <v>1.6931933626820182E-2</v>
      </c>
      <c r="F42" s="76">
        <f>分析係数表!C45</f>
        <v>1</v>
      </c>
      <c r="G42" s="77">
        <f>E42*F42</f>
        <v>1.6931933626820182E-2</v>
      </c>
      <c r="H42" s="77">
        <v>2.3994213283885079E-2</v>
      </c>
      <c r="I42" s="77">
        <f>C42+H42</f>
        <v>2.3994213283885079E-2</v>
      </c>
      <c r="J42" s="76">
        <f>分析係数表!G45</f>
        <v>0</v>
      </c>
      <c r="K42" s="78">
        <f>I42*J42</f>
        <v>0</v>
      </c>
      <c r="L42" s="79"/>
      <c r="M42" s="80"/>
      <c r="N42" s="81">
        <f>分析係数表!H45</f>
        <v>0</v>
      </c>
      <c r="O42" s="82">
        <f t="shared" si="4"/>
        <v>0</v>
      </c>
      <c r="P42" s="76">
        <f>分析係数表!C45</f>
        <v>1</v>
      </c>
      <c r="Q42" s="82">
        <f>O42*P42</f>
        <v>0</v>
      </c>
      <c r="R42" s="83">
        <v>3.0347655948091707E-3</v>
      </c>
      <c r="S42" s="84">
        <f>I42+R42</f>
        <v>2.7028978878694251E-2</v>
      </c>
      <c r="T42" s="85">
        <f>分析係数表!F45</f>
        <v>0</v>
      </c>
      <c r="U42" s="86">
        <f t="shared" si="7"/>
        <v>0</v>
      </c>
      <c r="V42" s="87">
        <f>分析係数表!D45</f>
        <v>0</v>
      </c>
      <c r="W42" s="88">
        <f t="shared" si="8"/>
        <v>0</v>
      </c>
      <c r="X42" s="76">
        <f>分析係数表!E45</f>
        <v>0</v>
      </c>
      <c r="Y42" s="89">
        <f t="shared" si="9"/>
        <v>0</v>
      </c>
    </row>
    <row r="43" spans="1:25" x14ac:dyDescent="0.2">
      <c r="A43" s="6" t="s">
        <v>342</v>
      </c>
      <c r="B43" s="5" t="s">
        <v>279</v>
      </c>
      <c r="C43" s="90"/>
      <c r="D43" s="76">
        <f>投入係数表!J43</f>
        <v>1.8625126989502202E-3</v>
      </c>
      <c r="E43" s="77">
        <f>$C$12*D43</f>
        <v>0.18625126989502203</v>
      </c>
      <c r="F43" s="76">
        <f>分析係数表!C46</f>
        <v>0.21794871794871795</v>
      </c>
      <c r="G43" s="77">
        <f>E43*F43</f>
        <v>4.0593225489940696E-2</v>
      </c>
      <c r="H43" s="77">
        <v>5.7884750078810117E-2</v>
      </c>
      <c r="I43" s="77">
        <f>C43+H43</f>
        <v>5.7884750078810117E-2</v>
      </c>
      <c r="J43" s="76">
        <f>分析係数表!G46</f>
        <v>8.6956521739130436E-3</v>
      </c>
      <c r="K43" s="78">
        <f>I43*J43</f>
        <v>5.0334565285921839E-4</v>
      </c>
      <c r="L43" s="79"/>
      <c r="M43" s="80"/>
      <c r="N43" s="81">
        <f>分析係数表!H46</f>
        <v>2.3669959231689755E-2</v>
      </c>
      <c r="O43" s="82">
        <f t="shared" si="4"/>
        <v>0.19437888062777717</v>
      </c>
      <c r="P43" s="76">
        <f>分析係数表!C46</f>
        <v>0.21794871794871795</v>
      </c>
      <c r="Q43" s="82">
        <f>O43*P43</f>
        <v>4.2364627829130919E-2</v>
      </c>
      <c r="R43" s="83">
        <v>4.7658901471876125E-2</v>
      </c>
      <c r="S43" s="84">
        <f>I43+R43</f>
        <v>0.10554365155068623</v>
      </c>
      <c r="T43" s="85">
        <f>分析係数表!F46</f>
        <v>0.31521739130434784</v>
      </c>
      <c r="U43" s="86">
        <f t="shared" si="7"/>
        <v>3.3269194510542402E-2</v>
      </c>
      <c r="V43" s="87">
        <f>分析係数表!D46</f>
        <v>4.3478260869565218E-3</v>
      </c>
      <c r="W43" s="88">
        <f t="shared" si="8"/>
        <v>0</v>
      </c>
      <c r="X43" s="76">
        <f>分析係数表!E46</f>
        <v>8.6956521739130436E-3</v>
      </c>
      <c r="Y43" s="89">
        <f t="shared" si="9"/>
        <v>0</v>
      </c>
    </row>
    <row r="44" spans="1:25" x14ac:dyDescent="0.2">
      <c r="A44" s="192">
        <v>40</v>
      </c>
      <c r="B44" s="14" t="s">
        <v>150</v>
      </c>
      <c r="C44" s="197">
        <f>SUM(C5:C43)</f>
        <v>100</v>
      </c>
      <c r="D44" s="92">
        <f>投入係数表!J44</f>
        <v>0.68286488316965799</v>
      </c>
      <c r="E44" s="91">
        <f>SUM(E5:E43)</f>
        <v>68.286488316965816</v>
      </c>
      <c r="F44" s="92">
        <f>分析係数表!C47</f>
        <v>0.47569546306807309</v>
      </c>
      <c r="G44" s="91">
        <f>SUM(G5:G43)</f>
        <v>8.6665041794877773</v>
      </c>
      <c r="H44" s="91">
        <f>SUM(H5:H43)</f>
        <v>10.132984105337465</v>
      </c>
      <c r="I44" s="91">
        <f>SUM(I5:I43)</f>
        <v>110.1329841053375</v>
      </c>
      <c r="J44" s="92">
        <f>分析係数表!G47</f>
        <v>0.28144255164914822</v>
      </c>
      <c r="K44" s="93">
        <f>SUM(K5:K43)</f>
        <v>13.097367876561989</v>
      </c>
      <c r="L44" s="94">
        <f>最終需要_まとめ!$L$33</f>
        <v>0.627</v>
      </c>
      <c r="M44" s="91">
        <f>K44*L44</f>
        <v>8.2120496586043679</v>
      </c>
      <c r="N44" s="95">
        <f>分析係数表!H47</f>
        <v>1</v>
      </c>
      <c r="O44" s="91">
        <f>SUM(O5:O43)</f>
        <v>8.2120496586043679</v>
      </c>
      <c r="P44" s="92">
        <f>分析係数表!C47</f>
        <v>0.47569546306807309</v>
      </c>
      <c r="Q44" s="96">
        <f>SUM(Q5:Q43)</f>
        <v>3.4386347221825426</v>
      </c>
      <c r="R44" s="91">
        <f>SUM(R5:R43)</f>
        <v>3.9461460320076873</v>
      </c>
      <c r="S44" s="97">
        <f>SUM(S5:S43)</f>
        <v>114.07913013734512</v>
      </c>
      <c r="T44" s="98">
        <f>分析係数表!F47</f>
        <v>0.50608191373686118</v>
      </c>
      <c r="U44" s="99">
        <f>SUM(U5:U43)</f>
        <v>39.053445916720591</v>
      </c>
      <c r="V44" s="100">
        <f>分析係数表!D47</f>
        <v>9.051105472997463E-2</v>
      </c>
      <c r="W44" s="101">
        <f>SUM(W5:W43)</f>
        <v>2</v>
      </c>
      <c r="X44" s="92">
        <f>分析係数表!E47</f>
        <v>7.0619789778905401E-2</v>
      </c>
      <c r="Y44" s="102">
        <f>SUM(Y5:Y43)</f>
        <v>2</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6" width="9" style="3" bestFit="1" customWidth="1"/>
    <col min="7" max="16384" width="8.90625" style="3"/>
  </cols>
  <sheetData>
    <row r="1" spans="1:25" ht="13" x14ac:dyDescent="0.2">
      <c r="B1" s="61" t="s">
        <v>343</v>
      </c>
      <c r="C1" s="62"/>
      <c r="D1" s="62"/>
      <c r="E1" s="62"/>
      <c r="F1" s="63"/>
      <c r="G1" s="398" t="str">
        <f>取引基本表!$E$1</f>
        <v>2015年養父市産業連関表</v>
      </c>
      <c r="H1" s="401"/>
      <c r="I1" s="401"/>
    </row>
    <row r="2" spans="1:25" x14ac:dyDescent="0.2">
      <c r="B2" s="3" t="s">
        <v>302</v>
      </c>
      <c r="S2" s="3" t="s">
        <v>152</v>
      </c>
      <c r="U2" s="64" t="s">
        <v>209</v>
      </c>
      <c r="W2" s="3" t="s">
        <v>130</v>
      </c>
      <c r="Y2" s="3" t="s">
        <v>153</v>
      </c>
    </row>
    <row r="3" spans="1:25" ht="44" x14ac:dyDescent="0.2">
      <c r="B3" s="65"/>
      <c r="C3" s="66" t="s">
        <v>227</v>
      </c>
      <c r="D3" s="66" t="s">
        <v>243</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107">
        <f>投入係数表!K5</f>
        <v>0</v>
      </c>
      <c r="E5" s="110">
        <f t="shared" ref="E5:E38" si="0">$C$13*D5</f>
        <v>0</v>
      </c>
      <c r="F5" s="76">
        <f>分析係数表!C8</f>
        <v>0.71474473402356309</v>
      </c>
      <c r="G5" s="110">
        <f t="shared" ref="G5:G38" si="1">E5*F5</f>
        <v>0</v>
      </c>
      <c r="H5" s="110">
        <f t="array" ref="H5:H43">MMULT(逆行列係数!C5:AO43,'9'!G5:G43)</f>
        <v>3.7757343309398518E-4</v>
      </c>
      <c r="I5" s="110">
        <f t="shared" ref="I5:I38" si="2">C5+H5</f>
        <v>3.7757343309398518E-4</v>
      </c>
      <c r="J5" s="107">
        <f>分析係数表!G8</f>
        <v>0.11986548162382897</v>
      </c>
      <c r="K5" s="111">
        <f t="shared" ref="K5:K38" si="3">I5*J5</f>
        <v>4.5258021406173098E-5</v>
      </c>
      <c r="L5" s="79" t="s">
        <v>182</v>
      </c>
      <c r="M5" s="80" t="s">
        <v>182</v>
      </c>
      <c r="N5" s="81">
        <f>分析係数表!H8</f>
        <v>1.2980954505811005E-2</v>
      </c>
      <c r="O5" s="82">
        <f t="shared" ref="O5:O43" si="4">$M$44*N5</f>
        <v>9.9823541533188079E-2</v>
      </c>
      <c r="P5" s="76">
        <f>分析係数表!C8</f>
        <v>0.71474473402356309</v>
      </c>
      <c r="Q5" s="82">
        <f t="shared" ref="Q5:Q38" si="5">O5*P5</f>
        <v>7.1348350642428615E-2</v>
      </c>
      <c r="R5" s="83">
        <f t="array" ref="R5:R43">MMULT(逆行列係数!C5:AO43,'9'!Q5:Q43)</f>
        <v>9.7017004816308219E-2</v>
      </c>
      <c r="S5" s="84">
        <f t="shared" ref="S5:S38" si="6">I5+R5</f>
        <v>9.7394578249402203E-2</v>
      </c>
      <c r="T5" s="85">
        <f>分析係数表!F8</f>
        <v>0.45231803987509006</v>
      </c>
      <c r="U5" s="86">
        <f t="shared" ref="U5:U43" si="7">S5*T5</f>
        <v>4.4053324728230682E-2</v>
      </c>
      <c r="V5" s="87">
        <f>分析係数表!D8</f>
        <v>0.25822723997117464</v>
      </c>
      <c r="W5" s="167">
        <f t="shared" ref="W5:W43" si="8">ROUND(S5*V5,0)</f>
        <v>0</v>
      </c>
      <c r="X5" s="76">
        <f>分析係数表!E8</f>
        <v>0.17343262070622148</v>
      </c>
      <c r="Y5" s="166">
        <f t="shared" ref="Y5:Y43" si="9">ROUND(S5*X5,0)</f>
        <v>0</v>
      </c>
    </row>
    <row r="6" spans="1:25" x14ac:dyDescent="0.2">
      <c r="A6" s="6" t="s">
        <v>219</v>
      </c>
      <c r="B6" s="5" t="s">
        <v>265</v>
      </c>
      <c r="C6" s="90"/>
      <c r="D6" s="107">
        <f>投入係数表!K6</f>
        <v>0</v>
      </c>
      <c r="E6" s="110">
        <f t="shared" si="0"/>
        <v>0</v>
      </c>
      <c r="F6" s="76">
        <f>分析係数表!C9</f>
        <v>1</v>
      </c>
      <c r="G6" s="110">
        <f t="shared" si="1"/>
        <v>0</v>
      </c>
      <c r="H6" s="110">
        <v>1.4940029202703271E-3</v>
      </c>
      <c r="I6" s="110">
        <f t="shared" si="2"/>
        <v>1.4940029202703271E-3</v>
      </c>
      <c r="J6" s="107">
        <f>分析係数表!G9</f>
        <v>0.24776500638569604</v>
      </c>
      <c r="K6" s="111">
        <f t="shared" si="3"/>
        <v>3.7016164308102613E-4</v>
      </c>
      <c r="L6" s="79"/>
      <c r="M6" s="80"/>
      <c r="N6" s="81">
        <f>分析係数表!H9</f>
        <v>6.6933046670587999E-4</v>
      </c>
      <c r="O6" s="82">
        <f t="shared" si="4"/>
        <v>5.1471513603050106E-3</v>
      </c>
      <c r="P6" s="76">
        <f>分析係数表!C9</f>
        <v>1</v>
      </c>
      <c r="Q6" s="82">
        <f t="shared" si="5"/>
        <v>5.1471513603050106E-3</v>
      </c>
      <c r="R6" s="83">
        <v>7.1973651474988428E-3</v>
      </c>
      <c r="S6" s="84">
        <f t="shared" si="6"/>
        <v>8.6913680677691701E-3</v>
      </c>
      <c r="T6" s="85">
        <f>分析係数表!F9</f>
        <v>0.67688378033205621</v>
      </c>
      <c r="U6" s="86">
        <f t="shared" si="7"/>
        <v>5.8830460739689146E-3</v>
      </c>
      <c r="V6" s="87">
        <f>分析係数表!D9</f>
        <v>0.15836526181353769</v>
      </c>
      <c r="W6" s="167">
        <f t="shared" si="8"/>
        <v>0</v>
      </c>
      <c r="X6" s="76">
        <f>分析係数表!E9</f>
        <v>0.13537675606641125</v>
      </c>
      <c r="Y6" s="166">
        <f t="shared" si="9"/>
        <v>0</v>
      </c>
    </row>
    <row r="7" spans="1:25" x14ac:dyDescent="0.2">
      <c r="A7" s="6" t="s">
        <v>220</v>
      </c>
      <c r="B7" s="5" t="s">
        <v>266</v>
      </c>
      <c r="C7" s="90"/>
      <c r="D7" s="107">
        <f>投入係数表!K7</f>
        <v>0</v>
      </c>
      <c r="E7" s="110">
        <f t="shared" si="0"/>
        <v>0</v>
      </c>
      <c r="F7" s="76">
        <f>分析係数表!C10</f>
        <v>3.9393939393939426E-2</v>
      </c>
      <c r="G7" s="110">
        <f t="shared" si="1"/>
        <v>0</v>
      </c>
      <c r="H7" s="110">
        <v>1.6784832450440778E-5</v>
      </c>
      <c r="I7" s="110">
        <f t="shared" si="2"/>
        <v>1.6784832450440778E-5</v>
      </c>
      <c r="J7" s="107">
        <f>分析係数表!G10</f>
        <v>0.17647058823529413</v>
      </c>
      <c r="K7" s="111">
        <f t="shared" si="3"/>
        <v>2.9620292559601374E-6</v>
      </c>
      <c r="L7" s="79"/>
      <c r="M7" s="80"/>
      <c r="N7" s="81">
        <f>分析係数表!H10</f>
        <v>1.3183781919964303E-3</v>
      </c>
      <c r="O7" s="82">
        <f t="shared" si="4"/>
        <v>1.0138328436964415E-2</v>
      </c>
      <c r="P7" s="76">
        <f>分析係数表!C10</f>
        <v>3.9393939393939426E-2</v>
      </c>
      <c r="Q7" s="82">
        <f t="shared" si="5"/>
        <v>3.9938869600162876E-4</v>
      </c>
      <c r="R7" s="83">
        <v>5.6616743058907201E-4</v>
      </c>
      <c r="S7" s="84">
        <f t="shared" si="6"/>
        <v>5.8295226303951278E-4</v>
      </c>
      <c r="T7" s="85">
        <f>分析係数表!F10</f>
        <v>0.58823529411764708</v>
      </c>
      <c r="U7" s="86">
        <f t="shared" si="7"/>
        <v>3.4291309590559578E-4</v>
      </c>
      <c r="V7" s="87">
        <f>分析係数表!D10</f>
        <v>0.11764705882352941</v>
      </c>
      <c r="W7" s="167">
        <f t="shared" si="8"/>
        <v>0</v>
      </c>
      <c r="X7" s="76">
        <f>分析係数表!E10</f>
        <v>0</v>
      </c>
      <c r="Y7" s="166">
        <f t="shared" si="9"/>
        <v>0</v>
      </c>
    </row>
    <row r="8" spans="1:25" x14ac:dyDescent="0.2">
      <c r="A8" s="6" t="s">
        <v>221</v>
      </c>
      <c r="B8" s="5" t="s">
        <v>27</v>
      </c>
      <c r="C8" s="90"/>
      <c r="D8" s="107">
        <f>投入係数表!K8</f>
        <v>0.58791208791208793</v>
      </c>
      <c r="E8" s="110">
        <f t="shared" si="0"/>
        <v>58.791208791208796</v>
      </c>
      <c r="F8" s="76">
        <f>分析係数表!C11</f>
        <v>0.34065202927478377</v>
      </c>
      <c r="G8" s="110">
        <f t="shared" si="1"/>
        <v>20.027344578242783</v>
      </c>
      <c r="H8" s="110">
        <v>20.145795540919234</v>
      </c>
      <c r="I8" s="110">
        <f t="shared" si="2"/>
        <v>20.145795540919234</v>
      </c>
      <c r="J8" s="107">
        <f>分析係数表!G11</f>
        <v>0.33868808567603748</v>
      </c>
      <c r="K8" s="111">
        <f t="shared" si="3"/>
        <v>6.8231409261747871</v>
      </c>
      <c r="L8" s="79"/>
      <c r="M8" s="80"/>
      <c r="N8" s="81">
        <f>分析係数表!H11</f>
        <v>-2.0282741415329697E-5</v>
      </c>
      <c r="O8" s="82">
        <f t="shared" si="4"/>
        <v>-1.559742836456064E-4</v>
      </c>
      <c r="P8" s="76">
        <f>分析係数表!C11</f>
        <v>0.34065202927478377</v>
      </c>
      <c r="Q8" s="82">
        <f t="shared" si="5"/>
        <v>-5.3132956238556537E-5</v>
      </c>
      <c r="R8" s="83">
        <v>3.7565361642653899E-3</v>
      </c>
      <c r="S8" s="84">
        <f t="shared" si="6"/>
        <v>20.149552077083499</v>
      </c>
      <c r="T8" s="85">
        <f>分析係数表!F11</f>
        <v>0.55689424364123163</v>
      </c>
      <c r="U8" s="86">
        <f t="shared" si="7"/>
        <v>11.221169563677023</v>
      </c>
      <c r="V8" s="87">
        <f>分析係数表!D11</f>
        <v>4.2838018741633198E-2</v>
      </c>
      <c r="W8" s="167">
        <f t="shared" si="8"/>
        <v>1</v>
      </c>
      <c r="X8" s="76">
        <f>分析係数表!E11</f>
        <v>3.2128514056224897E-2</v>
      </c>
      <c r="Y8" s="166">
        <f t="shared" si="9"/>
        <v>1</v>
      </c>
    </row>
    <row r="9" spans="1:25" x14ac:dyDescent="0.2">
      <c r="A9" s="6" t="s">
        <v>222</v>
      </c>
      <c r="B9" s="5" t="s">
        <v>190</v>
      </c>
      <c r="C9" s="90"/>
      <c r="D9" s="107">
        <f>投入係数表!K9</f>
        <v>0</v>
      </c>
      <c r="E9" s="110">
        <f t="shared" si="0"/>
        <v>0</v>
      </c>
      <c r="F9" s="76">
        <f>分析係数表!C12</f>
        <v>0.100342633382281</v>
      </c>
      <c r="G9" s="110">
        <f t="shared" si="1"/>
        <v>0</v>
      </c>
      <c r="H9" s="110">
        <v>8.3458101859370994E-5</v>
      </c>
      <c r="I9" s="110">
        <f t="shared" si="2"/>
        <v>8.3458101859370994E-5</v>
      </c>
      <c r="J9" s="107">
        <f>分析係数表!G12</f>
        <v>0.13263417643429981</v>
      </c>
      <c r="K9" s="111">
        <f t="shared" si="3"/>
        <v>1.1069396606887577E-5</v>
      </c>
      <c r="L9" s="79"/>
      <c r="M9" s="80"/>
      <c r="N9" s="81">
        <f>分析係数表!H12</f>
        <v>9.8026489260288424E-2</v>
      </c>
      <c r="O9" s="82">
        <f t="shared" si="4"/>
        <v>0.75382371285921568</v>
      </c>
      <c r="P9" s="76">
        <f>分析係数表!C12</f>
        <v>0.100342633382281</v>
      </c>
      <c r="Q9" s="82">
        <f t="shared" si="5"/>
        <v>7.5640656454302138E-2</v>
      </c>
      <c r="R9" s="83">
        <v>8.3928928485695733E-2</v>
      </c>
      <c r="S9" s="84">
        <f t="shared" si="6"/>
        <v>8.401238658755511E-2</v>
      </c>
      <c r="T9" s="85">
        <f>分析係数表!F12</f>
        <v>0.36681061073411475</v>
      </c>
      <c r="U9" s="86">
        <f t="shared" si="7"/>
        <v>3.0816634833411641E-2</v>
      </c>
      <c r="V9" s="87">
        <f>分析係数表!D12</f>
        <v>2.9364589759407773E-2</v>
      </c>
      <c r="W9" s="167">
        <f t="shared" si="8"/>
        <v>0</v>
      </c>
      <c r="X9" s="76">
        <f>分析係数表!E12</f>
        <v>2.8994447871684145E-2</v>
      </c>
      <c r="Y9" s="166">
        <f t="shared" si="9"/>
        <v>0</v>
      </c>
    </row>
    <row r="10" spans="1:25" x14ac:dyDescent="0.2">
      <c r="A10" s="6" t="s">
        <v>223</v>
      </c>
      <c r="B10" s="5" t="s">
        <v>28</v>
      </c>
      <c r="C10" s="90"/>
      <c r="D10" s="107">
        <f>投入係数表!K10</f>
        <v>0</v>
      </c>
      <c r="E10" s="110">
        <f t="shared" si="0"/>
        <v>0</v>
      </c>
      <c r="F10" s="76">
        <f>分析係数表!C13</f>
        <v>0</v>
      </c>
      <c r="G10" s="110">
        <f t="shared" si="1"/>
        <v>0</v>
      </c>
      <c r="H10" s="110">
        <v>0</v>
      </c>
      <c r="I10" s="110">
        <f t="shared" si="2"/>
        <v>0</v>
      </c>
      <c r="J10" s="107">
        <f>分析係数表!G13</f>
        <v>0.24545454545454545</v>
      </c>
      <c r="K10" s="111">
        <f t="shared" si="3"/>
        <v>0</v>
      </c>
      <c r="L10" s="79"/>
      <c r="M10" s="80"/>
      <c r="N10" s="81">
        <f>分析係数表!H13</f>
        <v>1.4563008336206721E-2</v>
      </c>
      <c r="O10" s="82">
        <f t="shared" si="4"/>
        <v>0.11198953565754538</v>
      </c>
      <c r="P10" s="76">
        <f>分析係数表!C13</f>
        <v>0</v>
      </c>
      <c r="Q10" s="82">
        <f t="shared" si="5"/>
        <v>0</v>
      </c>
      <c r="R10" s="83">
        <v>0</v>
      </c>
      <c r="S10" s="84">
        <f t="shared" si="6"/>
        <v>0</v>
      </c>
      <c r="T10" s="85">
        <f>分析係数表!F13</f>
        <v>0.38181818181818183</v>
      </c>
      <c r="U10" s="86">
        <f t="shared" si="7"/>
        <v>0</v>
      </c>
      <c r="V10" s="87">
        <f>分析係数表!D13</f>
        <v>0.28545454545454546</v>
      </c>
      <c r="W10" s="167">
        <f t="shared" si="8"/>
        <v>0</v>
      </c>
      <c r="X10" s="76">
        <f>分析係数表!E13</f>
        <v>0.23818181818181819</v>
      </c>
      <c r="Y10" s="166">
        <f t="shared" si="9"/>
        <v>0</v>
      </c>
    </row>
    <row r="11" spans="1:25" x14ac:dyDescent="0.2">
      <c r="A11" s="6" t="s">
        <v>224</v>
      </c>
      <c r="B11" s="5" t="s">
        <v>267</v>
      </c>
      <c r="C11" s="90"/>
      <c r="D11" s="107">
        <f>投入係数表!K11</f>
        <v>0</v>
      </c>
      <c r="E11" s="110">
        <f t="shared" si="0"/>
        <v>0</v>
      </c>
      <c r="F11" s="76">
        <f>分析係数表!C14</f>
        <v>0.15141787051899414</v>
      </c>
      <c r="G11" s="110">
        <f t="shared" si="1"/>
        <v>0</v>
      </c>
      <c r="H11" s="110">
        <v>1.2044433858073158E-2</v>
      </c>
      <c r="I11" s="110">
        <f t="shared" si="2"/>
        <v>1.2044433858073158E-2</v>
      </c>
      <c r="J11" s="107">
        <f>分析係数表!G14</f>
        <v>0.18116805721096543</v>
      </c>
      <c r="K11" s="111">
        <f t="shared" si="3"/>
        <v>2.1820666822730869E-3</v>
      </c>
      <c r="L11" s="79"/>
      <c r="M11" s="80"/>
      <c r="N11" s="81">
        <f>分析係数表!H14</f>
        <v>1.2372472263351114E-3</v>
      </c>
      <c r="O11" s="82">
        <f t="shared" si="4"/>
        <v>9.5144313023819895E-3</v>
      </c>
      <c r="P11" s="76">
        <f>分析係数表!C14</f>
        <v>0.15141787051899414</v>
      </c>
      <c r="Q11" s="82">
        <f t="shared" si="5"/>
        <v>1.4406549270059407E-3</v>
      </c>
      <c r="R11" s="83">
        <v>5.8812392406744846E-3</v>
      </c>
      <c r="S11" s="84">
        <f t="shared" si="6"/>
        <v>1.7925673098747642E-2</v>
      </c>
      <c r="T11" s="85">
        <f>分析係数表!F14</f>
        <v>0.38617401668653156</v>
      </c>
      <c r="U11" s="86">
        <f t="shared" si="7"/>
        <v>6.9224291823530813E-3</v>
      </c>
      <c r="V11" s="87">
        <f>分析係数表!D14</f>
        <v>0.10846245530393325</v>
      </c>
      <c r="W11" s="167">
        <f t="shared" si="8"/>
        <v>0</v>
      </c>
      <c r="X11" s="76">
        <f>分析係数表!E14</f>
        <v>8.1048867699642438E-2</v>
      </c>
      <c r="Y11" s="166">
        <f t="shared" si="9"/>
        <v>0</v>
      </c>
    </row>
    <row r="12" spans="1:25" x14ac:dyDescent="0.2">
      <c r="A12" s="6" t="s">
        <v>225</v>
      </c>
      <c r="B12" s="5" t="s">
        <v>29</v>
      </c>
      <c r="C12" s="90"/>
      <c r="D12" s="107">
        <f>投入係数表!K12</f>
        <v>2.7472527472527475E-3</v>
      </c>
      <c r="E12" s="110">
        <f t="shared" si="0"/>
        <v>0.27472527472527475</v>
      </c>
      <c r="F12" s="76">
        <f>分析係数表!C15</f>
        <v>0</v>
      </c>
      <c r="G12" s="110">
        <f t="shared" si="1"/>
        <v>0</v>
      </c>
      <c r="H12" s="110">
        <v>0</v>
      </c>
      <c r="I12" s="110">
        <f t="shared" si="2"/>
        <v>0</v>
      </c>
      <c r="J12" s="107">
        <f>分析係数表!G15</f>
        <v>9.5665424991534034E-2</v>
      </c>
      <c r="K12" s="111">
        <f t="shared" si="3"/>
        <v>0</v>
      </c>
      <c r="L12" s="79"/>
      <c r="M12" s="80"/>
      <c r="N12" s="81">
        <f>分析係数表!H15</f>
        <v>9.0663854126523738E-3</v>
      </c>
      <c r="O12" s="82">
        <f t="shared" si="4"/>
        <v>6.9720504789586052E-2</v>
      </c>
      <c r="P12" s="76">
        <f>分析係数表!C15</f>
        <v>0</v>
      </c>
      <c r="Q12" s="82">
        <f t="shared" si="5"/>
        <v>0</v>
      </c>
      <c r="R12" s="83">
        <v>0</v>
      </c>
      <c r="S12" s="84">
        <f t="shared" si="6"/>
        <v>0</v>
      </c>
      <c r="T12" s="85">
        <f>分析係数表!F15</f>
        <v>0.30392820860142228</v>
      </c>
      <c r="U12" s="86">
        <f t="shared" si="7"/>
        <v>0</v>
      </c>
      <c r="V12" s="87">
        <f>分析係数表!D15</f>
        <v>1.7101252963088384E-2</v>
      </c>
      <c r="W12" s="167">
        <f t="shared" si="8"/>
        <v>0</v>
      </c>
      <c r="X12" s="76">
        <f>分析係数表!E15</f>
        <v>1.5577378936674569E-2</v>
      </c>
      <c r="Y12" s="166">
        <f t="shared" si="9"/>
        <v>0</v>
      </c>
    </row>
    <row r="13" spans="1:25" x14ac:dyDescent="0.2">
      <c r="A13" s="6" t="s">
        <v>226</v>
      </c>
      <c r="B13" s="5" t="s">
        <v>30</v>
      </c>
      <c r="C13" s="75">
        <f>最終需要_まとめ!C14</f>
        <v>100</v>
      </c>
      <c r="D13" s="107">
        <f>投入係数表!K13</f>
        <v>6.043956043956044E-2</v>
      </c>
      <c r="E13" s="110">
        <f t="shared" si="0"/>
        <v>6.0439560439560438</v>
      </c>
      <c r="F13" s="76">
        <f>分析係数表!C16</f>
        <v>7.3463935886019627E-2</v>
      </c>
      <c r="G13" s="110">
        <f t="shared" si="1"/>
        <v>0.4440127993111076</v>
      </c>
      <c r="H13" s="110">
        <v>0.49693381123215646</v>
      </c>
      <c r="I13" s="110">
        <f t="shared" si="2"/>
        <v>100.49693381123215</v>
      </c>
      <c r="J13" s="107">
        <f>分析係数表!G16</f>
        <v>3.2967032967032968E-2</v>
      </c>
      <c r="K13" s="111">
        <f t="shared" si="3"/>
        <v>3.3130857300406205</v>
      </c>
      <c r="L13" s="79"/>
      <c r="M13" s="80"/>
      <c r="N13" s="81">
        <f>分析係数表!H16</f>
        <v>1.7422874875768209E-2</v>
      </c>
      <c r="O13" s="82">
        <f t="shared" si="4"/>
        <v>0.13398190965157589</v>
      </c>
      <c r="P13" s="76">
        <f>分析係数表!C16</f>
        <v>7.3463935886019627E-2</v>
      </c>
      <c r="Q13" s="82">
        <f t="shared" si="5"/>
        <v>9.8428384205298449E-3</v>
      </c>
      <c r="R13" s="83">
        <v>1.1575078999700139E-2</v>
      </c>
      <c r="S13" s="84">
        <f t="shared" si="6"/>
        <v>100.50850889023185</v>
      </c>
      <c r="T13" s="85">
        <f>分析係数表!F16</f>
        <v>0.28846153846153844</v>
      </c>
      <c r="U13" s="86">
        <f t="shared" si="7"/>
        <v>28.992839102951493</v>
      </c>
      <c r="V13" s="87">
        <f>分析係数表!D16</f>
        <v>8.241758241758242E-3</v>
      </c>
      <c r="W13" s="167">
        <f t="shared" si="8"/>
        <v>1</v>
      </c>
      <c r="X13" s="76">
        <f>分析係数表!E16</f>
        <v>8.241758241758242E-3</v>
      </c>
      <c r="Y13" s="166">
        <f t="shared" si="9"/>
        <v>1</v>
      </c>
    </row>
    <row r="14" spans="1:25" x14ac:dyDescent="0.2">
      <c r="A14" s="6" t="s">
        <v>2</v>
      </c>
      <c r="B14" s="5" t="s">
        <v>364</v>
      </c>
      <c r="C14" s="90"/>
      <c r="D14" s="107">
        <f>投入係数表!K14</f>
        <v>0</v>
      </c>
      <c r="E14" s="110">
        <f t="shared" si="0"/>
        <v>0</v>
      </c>
      <c r="F14" s="76">
        <f>分析係数表!C17</f>
        <v>2.3129921259842479E-2</v>
      </c>
      <c r="G14" s="110">
        <f t="shared" si="1"/>
        <v>0</v>
      </c>
      <c r="H14" s="110">
        <v>3.3307940908963774E-3</v>
      </c>
      <c r="I14" s="110">
        <f t="shared" si="2"/>
        <v>3.3307940908963774E-3</v>
      </c>
      <c r="J14" s="107">
        <f>分析係数表!G17</f>
        <v>0.21126760563380281</v>
      </c>
      <c r="K14" s="111">
        <f t="shared" si="3"/>
        <v>7.0368889244289666E-4</v>
      </c>
      <c r="L14" s="79"/>
      <c r="M14" s="80"/>
      <c r="N14" s="81">
        <f>分析係数表!H17</f>
        <v>2.8801492809768167E-3</v>
      </c>
      <c r="O14" s="82">
        <f t="shared" si="4"/>
        <v>2.2148348277676106E-2</v>
      </c>
      <c r="P14" s="76">
        <f>分析係数表!C17</f>
        <v>2.3129921259842479E-2</v>
      </c>
      <c r="Q14" s="82">
        <f t="shared" si="5"/>
        <v>5.1228955169821606E-4</v>
      </c>
      <c r="R14" s="83">
        <v>1.0498342860866105E-3</v>
      </c>
      <c r="S14" s="84">
        <f t="shared" si="6"/>
        <v>4.3806283769829875E-3</v>
      </c>
      <c r="T14" s="85">
        <f>分析係数表!F17</f>
        <v>0.32746478873239437</v>
      </c>
      <c r="U14" s="86">
        <f t="shared" si="7"/>
        <v>1.4345015459838657E-3</v>
      </c>
      <c r="V14" s="87">
        <f>分析係数表!D17</f>
        <v>0.12676056338028169</v>
      </c>
      <c r="W14" s="167">
        <f t="shared" si="8"/>
        <v>0</v>
      </c>
      <c r="X14" s="76">
        <f>分析係数表!E17</f>
        <v>0.10563380281690141</v>
      </c>
      <c r="Y14" s="166">
        <f t="shared" si="9"/>
        <v>0</v>
      </c>
    </row>
    <row r="15" spans="1:25" x14ac:dyDescent="0.2">
      <c r="A15" s="6" t="s">
        <v>3</v>
      </c>
      <c r="B15" s="5" t="s">
        <v>31</v>
      </c>
      <c r="C15" s="90"/>
      <c r="D15" s="107">
        <f>投入係数表!K15</f>
        <v>0</v>
      </c>
      <c r="E15" s="110">
        <f t="shared" si="0"/>
        <v>0</v>
      </c>
      <c r="F15" s="76">
        <f>分析係数表!C18</f>
        <v>0.3230337078651685</v>
      </c>
      <c r="G15" s="110">
        <f t="shared" si="1"/>
        <v>0</v>
      </c>
      <c r="H15" s="110">
        <v>2.7921509646630298E-3</v>
      </c>
      <c r="I15" s="110">
        <f t="shared" si="2"/>
        <v>2.7921509646630298E-3</v>
      </c>
      <c r="J15" s="107">
        <f>分析係数表!G18</f>
        <v>0.21584440227703985</v>
      </c>
      <c r="K15" s="111">
        <f t="shared" si="3"/>
        <v>6.0267015603495191E-4</v>
      </c>
      <c r="L15" s="79"/>
      <c r="M15" s="80"/>
      <c r="N15" s="81">
        <f>分析係数表!H18</f>
        <v>4.66503052552583E-4</v>
      </c>
      <c r="O15" s="82">
        <f t="shared" si="4"/>
        <v>3.5874085238489467E-3</v>
      </c>
      <c r="P15" s="76">
        <f>分析係数表!C18</f>
        <v>0.3230337078651685</v>
      </c>
      <c r="Q15" s="82">
        <f t="shared" si="5"/>
        <v>1.158853877086036E-3</v>
      </c>
      <c r="R15" s="83">
        <v>2.769799300177565E-3</v>
      </c>
      <c r="S15" s="84">
        <f t="shared" si="6"/>
        <v>5.5619502648405952E-3</v>
      </c>
      <c r="T15" s="85">
        <f>分析係数表!F18</f>
        <v>0.45967741935483869</v>
      </c>
      <c r="U15" s="86">
        <f t="shared" si="7"/>
        <v>2.5567029443218864E-3</v>
      </c>
      <c r="V15" s="87">
        <f>分析係数表!D18</f>
        <v>4.8861480075901326E-2</v>
      </c>
      <c r="W15" s="167">
        <f t="shared" si="8"/>
        <v>0</v>
      </c>
      <c r="X15" s="76">
        <f>分析係数表!E18</f>
        <v>4.6489563567362426E-2</v>
      </c>
      <c r="Y15" s="166">
        <f t="shared" si="9"/>
        <v>0</v>
      </c>
    </row>
    <row r="16" spans="1:25" x14ac:dyDescent="0.2">
      <c r="A16" s="6" t="s">
        <v>4</v>
      </c>
      <c r="B16" s="5" t="s">
        <v>32</v>
      </c>
      <c r="C16" s="90"/>
      <c r="D16" s="107">
        <f>投入係数表!K16</f>
        <v>0</v>
      </c>
      <c r="E16" s="110">
        <f t="shared" si="0"/>
        <v>0</v>
      </c>
      <c r="F16" s="76">
        <f>分析係数表!C19</f>
        <v>0.12071832391087467</v>
      </c>
      <c r="G16" s="110">
        <f t="shared" si="1"/>
        <v>0</v>
      </c>
      <c r="H16" s="110">
        <v>1.317915678272911E-2</v>
      </c>
      <c r="I16" s="110">
        <f t="shared" si="2"/>
        <v>1.317915678272911E-2</v>
      </c>
      <c r="J16" s="107">
        <f>分析係数表!G19</f>
        <v>5.7680250783699059E-2</v>
      </c>
      <c r="K16" s="111">
        <f t="shared" si="3"/>
        <v>7.6017706834550353E-4</v>
      </c>
      <c r="L16" s="79"/>
      <c r="M16" s="80"/>
      <c r="N16" s="81">
        <f>分析係数表!H19</f>
        <v>-1.2169644849197817E-4</v>
      </c>
      <c r="O16" s="82">
        <f t="shared" si="4"/>
        <v>-9.3584570187363824E-4</v>
      </c>
      <c r="P16" s="76">
        <f>分析係数表!C19</f>
        <v>0.12071832391087467</v>
      </c>
      <c r="Q16" s="82">
        <f t="shared" si="5"/>
        <v>-1.1297372456938171E-4</v>
      </c>
      <c r="R16" s="83">
        <v>7.1019514211129707E-4</v>
      </c>
      <c r="S16" s="84">
        <f t="shared" si="6"/>
        <v>1.3889351924840407E-2</v>
      </c>
      <c r="T16" s="85">
        <f>分析係数表!F19</f>
        <v>0.23887147335423198</v>
      </c>
      <c r="U16" s="86">
        <f t="shared" si="7"/>
        <v>3.3177699582220659E-3</v>
      </c>
      <c r="V16" s="87">
        <f>分析係数表!D19</f>
        <v>1.0658307210031349E-2</v>
      </c>
      <c r="W16" s="167">
        <f t="shared" si="8"/>
        <v>0</v>
      </c>
      <c r="X16" s="76">
        <f>分析係数表!E19</f>
        <v>1.128526645768025E-2</v>
      </c>
      <c r="Y16" s="166">
        <f t="shared" si="9"/>
        <v>0</v>
      </c>
    </row>
    <row r="17" spans="1:25" x14ac:dyDescent="0.2">
      <c r="A17" s="6" t="s">
        <v>5</v>
      </c>
      <c r="B17" s="5" t="s">
        <v>33</v>
      </c>
      <c r="C17" s="90"/>
      <c r="D17" s="107">
        <f>投入係数表!K17</f>
        <v>0</v>
      </c>
      <c r="E17" s="110">
        <f t="shared" si="0"/>
        <v>0</v>
      </c>
      <c r="F17" s="76">
        <f>分析係数表!C20</f>
        <v>0.31557475401967838</v>
      </c>
      <c r="G17" s="110">
        <f t="shared" si="1"/>
        <v>0</v>
      </c>
      <c r="H17" s="110">
        <v>1.2996385817506404E-2</v>
      </c>
      <c r="I17" s="110">
        <f t="shared" si="2"/>
        <v>1.2996385817506404E-2</v>
      </c>
      <c r="J17" s="107">
        <f>分析係数表!G20</f>
        <v>9.9984279201383433E-2</v>
      </c>
      <c r="K17" s="111">
        <f t="shared" si="3"/>
        <v>1.2994342681864602E-3</v>
      </c>
      <c r="L17" s="79"/>
      <c r="M17" s="80"/>
      <c r="N17" s="81">
        <f>分析係数表!H20</f>
        <v>5.8819950104456117E-4</v>
      </c>
      <c r="O17" s="82">
        <f t="shared" si="4"/>
        <v>4.5232542257225847E-3</v>
      </c>
      <c r="P17" s="76">
        <f>分析係数表!C20</f>
        <v>0.31557475401967838</v>
      </c>
      <c r="Q17" s="82">
        <f t="shared" si="5"/>
        <v>1.4274248396508756E-3</v>
      </c>
      <c r="R17" s="83">
        <v>4.9175084400312746E-3</v>
      </c>
      <c r="S17" s="84">
        <f t="shared" si="6"/>
        <v>1.7913894257537678E-2</v>
      </c>
      <c r="T17" s="85">
        <f>分析係数表!F20</f>
        <v>0.22276371639679296</v>
      </c>
      <c r="U17" s="86">
        <f t="shared" si="7"/>
        <v>3.9905656599482616E-3</v>
      </c>
      <c r="V17" s="87">
        <f>分析係数表!D20</f>
        <v>9.4324791699418331E-4</v>
      </c>
      <c r="W17" s="167">
        <f t="shared" si="8"/>
        <v>0</v>
      </c>
      <c r="X17" s="76">
        <f>分析係数表!E20</f>
        <v>6.2883194466278891E-4</v>
      </c>
      <c r="Y17" s="166">
        <f t="shared" si="9"/>
        <v>0</v>
      </c>
    </row>
    <row r="18" spans="1:25" x14ac:dyDescent="0.2">
      <c r="A18" s="6" t="s">
        <v>6</v>
      </c>
      <c r="B18" s="5" t="s">
        <v>34</v>
      </c>
      <c r="C18" s="90"/>
      <c r="D18" s="107">
        <f>投入係数表!K18</f>
        <v>0</v>
      </c>
      <c r="E18" s="110">
        <f t="shared" si="0"/>
        <v>0</v>
      </c>
      <c r="F18" s="76">
        <f>分析係数表!C21</f>
        <v>0.13081936685288642</v>
      </c>
      <c r="G18" s="110">
        <f t="shared" si="1"/>
        <v>0</v>
      </c>
      <c r="H18" s="110">
        <v>6.9902884009403143E-2</v>
      </c>
      <c r="I18" s="110">
        <f t="shared" si="2"/>
        <v>6.9902884009403143E-2</v>
      </c>
      <c r="J18" s="107">
        <f>分析係数表!G21</f>
        <v>0.28416378885051802</v>
      </c>
      <c r="K18" s="111">
        <f t="shared" si="3"/>
        <v>1.9863868371690286E-2</v>
      </c>
      <c r="L18" s="79"/>
      <c r="M18" s="80"/>
      <c r="N18" s="81">
        <f>分析係数表!H21</f>
        <v>9.7357158793582536E-4</v>
      </c>
      <c r="O18" s="82">
        <f t="shared" si="4"/>
        <v>7.4867656149891059E-3</v>
      </c>
      <c r="P18" s="76">
        <f>分析係数表!C21</f>
        <v>0.13081936685288642</v>
      </c>
      <c r="Q18" s="82">
        <f t="shared" si="5"/>
        <v>9.7941393752883576E-4</v>
      </c>
      <c r="R18" s="83">
        <v>2.3574990712607554E-3</v>
      </c>
      <c r="S18" s="84">
        <f t="shared" si="6"/>
        <v>7.2260383080663904E-2</v>
      </c>
      <c r="T18" s="85">
        <f>分析係数表!F21</f>
        <v>0.42476566354218054</v>
      </c>
      <c r="U18" s="86">
        <f t="shared" si="7"/>
        <v>3.0693729567070359E-2</v>
      </c>
      <c r="V18" s="87">
        <f>分析係数表!D21</f>
        <v>7.9921065614208184E-2</v>
      </c>
      <c r="W18" s="167">
        <f t="shared" si="8"/>
        <v>0</v>
      </c>
      <c r="X18" s="76">
        <f>分析係数表!E21</f>
        <v>6.6600888011840165E-2</v>
      </c>
      <c r="Y18" s="166">
        <f t="shared" si="9"/>
        <v>0</v>
      </c>
    </row>
    <row r="19" spans="1:25" x14ac:dyDescent="0.2">
      <c r="A19" s="6" t="s">
        <v>7</v>
      </c>
      <c r="B19" s="5" t="s">
        <v>268</v>
      </c>
      <c r="C19" s="90"/>
      <c r="D19" s="107">
        <f>投入係数表!K19</f>
        <v>0</v>
      </c>
      <c r="E19" s="110">
        <f t="shared" si="0"/>
        <v>0</v>
      </c>
      <c r="F19" s="76">
        <f>分析係数表!C22</f>
        <v>7.3540561031084195E-2</v>
      </c>
      <c r="G19" s="110">
        <f t="shared" si="1"/>
        <v>0</v>
      </c>
      <c r="H19" s="110">
        <v>6.6510231860415795E-3</v>
      </c>
      <c r="I19" s="110">
        <f t="shared" si="2"/>
        <v>6.6510231860415795E-3</v>
      </c>
      <c r="J19" s="107">
        <f>分析係数表!G22</f>
        <v>0.1948261924009701</v>
      </c>
      <c r="K19" s="111">
        <f t="shared" si="3"/>
        <v>1.2957935229070499E-3</v>
      </c>
      <c r="L19" s="79"/>
      <c r="M19" s="80"/>
      <c r="N19" s="81">
        <f>分析係数表!H22</f>
        <v>4.0565482830659394E-5</v>
      </c>
      <c r="O19" s="82">
        <f t="shared" si="4"/>
        <v>3.119485672912128E-4</v>
      </c>
      <c r="P19" s="76">
        <f>分析係数表!C22</f>
        <v>7.3540561031084195E-2</v>
      </c>
      <c r="Q19" s="82">
        <f t="shared" si="5"/>
        <v>2.2940872651438711E-5</v>
      </c>
      <c r="R19" s="83">
        <v>2.9674526316231226E-4</v>
      </c>
      <c r="S19" s="84">
        <f t="shared" si="6"/>
        <v>6.947768449203892E-3</v>
      </c>
      <c r="T19" s="85">
        <f>分析係数表!F22</f>
        <v>0.41269199676637025</v>
      </c>
      <c r="U19" s="86">
        <f t="shared" si="7"/>
        <v>2.8672884343723419E-3</v>
      </c>
      <c r="V19" s="87">
        <f>分析係数表!D22</f>
        <v>1.4955537590945837E-2</v>
      </c>
      <c r="W19" s="167">
        <f t="shared" si="8"/>
        <v>0</v>
      </c>
      <c r="X19" s="76">
        <f>分析係数表!E22</f>
        <v>1.3742926434923201E-2</v>
      </c>
      <c r="Y19" s="166">
        <f t="shared" si="9"/>
        <v>0</v>
      </c>
    </row>
    <row r="20" spans="1:25" x14ac:dyDescent="0.2">
      <c r="A20" s="6" t="s">
        <v>8</v>
      </c>
      <c r="B20" s="5" t="s">
        <v>269</v>
      </c>
      <c r="C20" s="90"/>
      <c r="D20" s="107">
        <f>投入係数表!K20</f>
        <v>0</v>
      </c>
      <c r="E20" s="110">
        <f t="shared" si="0"/>
        <v>0</v>
      </c>
      <c r="F20" s="76">
        <f>分析係数表!C23</f>
        <v>0</v>
      </c>
      <c r="G20" s="110">
        <f t="shared" si="1"/>
        <v>0</v>
      </c>
      <c r="H20" s="110">
        <v>0</v>
      </c>
      <c r="I20" s="110">
        <f t="shared" si="2"/>
        <v>0</v>
      </c>
      <c r="J20" s="107">
        <f>分析係数表!G23</f>
        <v>0.21560920830993824</v>
      </c>
      <c r="K20" s="111">
        <f t="shared" si="3"/>
        <v>0</v>
      </c>
      <c r="L20" s="79"/>
      <c r="M20" s="80"/>
      <c r="N20" s="81">
        <f>分析係数表!H23</f>
        <v>2.0282741415329697E-5</v>
      </c>
      <c r="O20" s="82">
        <f t="shared" si="4"/>
        <v>1.559742836456064E-4</v>
      </c>
      <c r="P20" s="76">
        <f>分析係数表!C23</f>
        <v>0</v>
      </c>
      <c r="Q20" s="82">
        <f t="shared" si="5"/>
        <v>0</v>
      </c>
      <c r="R20" s="83">
        <v>0</v>
      </c>
      <c r="S20" s="84">
        <f t="shared" si="6"/>
        <v>0</v>
      </c>
      <c r="T20" s="85">
        <f>分析係数表!F23</f>
        <v>0.4407636159460977</v>
      </c>
      <c r="U20" s="86">
        <f t="shared" si="7"/>
        <v>0</v>
      </c>
      <c r="V20" s="87">
        <f>分析係数表!D23</f>
        <v>7.046603032004492E-2</v>
      </c>
      <c r="W20" s="167">
        <f t="shared" si="8"/>
        <v>0</v>
      </c>
      <c r="X20" s="76">
        <f>分析係数表!E23</f>
        <v>6.9904548006737788E-2</v>
      </c>
      <c r="Y20" s="166">
        <f t="shared" si="9"/>
        <v>0</v>
      </c>
    </row>
    <row r="21" spans="1:25" x14ac:dyDescent="0.2">
      <c r="A21" s="6" t="s">
        <v>9</v>
      </c>
      <c r="B21" s="5" t="s">
        <v>270</v>
      </c>
      <c r="C21" s="90"/>
      <c r="D21" s="107">
        <f>投入係数表!K21</f>
        <v>0</v>
      </c>
      <c r="E21" s="110">
        <f t="shared" si="0"/>
        <v>0</v>
      </c>
      <c r="F21" s="76">
        <f>分析係数表!C24</f>
        <v>9.8081023454157812E-2</v>
      </c>
      <c r="G21" s="110">
        <f t="shared" si="1"/>
        <v>0</v>
      </c>
      <c r="H21" s="110">
        <v>4.6398559579927774E-4</v>
      </c>
      <c r="I21" s="110">
        <f t="shared" si="2"/>
        <v>4.6398559579927774E-4</v>
      </c>
      <c r="J21" s="107">
        <f>分析係数表!G24</f>
        <v>0.21052631578947367</v>
      </c>
      <c r="K21" s="111">
        <f t="shared" si="3"/>
        <v>9.768117806300583E-5</v>
      </c>
      <c r="L21" s="79"/>
      <c r="M21" s="80"/>
      <c r="N21" s="81">
        <f>分析係数表!H24</f>
        <v>4.0565482830659392E-4</v>
      </c>
      <c r="O21" s="82">
        <f t="shared" si="4"/>
        <v>3.1194856729121275E-3</v>
      </c>
      <c r="P21" s="76">
        <f>分析係数表!C24</f>
        <v>9.8081023454157812E-2</v>
      </c>
      <c r="Q21" s="82">
        <f t="shared" si="5"/>
        <v>3.0596234744980364E-4</v>
      </c>
      <c r="R21" s="83">
        <v>1.0766318405112626E-3</v>
      </c>
      <c r="S21" s="84">
        <f t="shared" si="6"/>
        <v>1.5406174363105404E-3</v>
      </c>
      <c r="T21" s="85">
        <f>分析係数表!F24</f>
        <v>0.39473684210526316</v>
      </c>
      <c r="U21" s="86">
        <f t="shared" si="7"/>
        <v>6.0813846170152915E-4</v>
      </c>
      <c r="V21" s="87">
        <f>分析係数表!D24</f>
        <v>4.6052631578947366E-2</v>
      </c>
      <c r="W21" s="167">
        <f t="shared" si="8"/>
        <v>0</v>
      </c>
      <c r="X21" s="76">
        <f>分析係数表!E24</f>
        <v>4.6052631578947366E-2</v>
      </c>
      <c r="Y21" s="166">
        <f t="shared" si="9"/>
        <v>0</v>
      </c>
    </row>
    <row r="22" spans="1:25" x14ac:dyDescent="0.2">
      <c r="A22" s="6" t="s">
        <v>10</v>
      </c>
      <c r="B22" s="5" t="s">
        <v>271</v>
      </c>
      <c r="C22" s="90"/>
      <c r="D22" s="107">
        <f>投入係数表!K22</f>
        <v>0</v>
      </c>
      <c r="E22" s="110">
        <f t="shared" si="0"/>
        <v>0</v>
      </c>
      <c r="F22" s="76">
        <f>分析係数表!C25</f>
        <v>1.7970049916805286E-2</v>
      </c>
      <c r="G22" s="110">
        <f t="shared" si="1"/>
        <v>0</v>
      </c>
      <c r="H22" s="110">
        <v>2.4189302109608194E-4</v>
      </c>
      <c r="I22" s="110">
        <f t="shared" si="2"/>
        <v>2.4189302109608194E-4</v>
      </c>
      <c r="J22" s="107">
        <f>分析係数表!G25</f>
        <v>0.19552238805970149</v>
      </c>
      <c r="K22" s="111">
        <f t="shared" si="3"/>
        <v>4.7295501139681694E-5</v>
      </c>
      <c r="L22" s="79"/>
      <c r="M22" s="80"/>
      <c r="N22" s="81">
        <f>分析係数表!H25</f>
        <v>5.4763401821390182E-4</v>
      </c>
      <c r="O22" s="82">
        <f t="shared" si="4"/>
        <v>4.2113056584313722E-3</v>
      </c>
      <c r="P22" s="76">
        <f>分析係数表!C25</f>
        <v>1.7970049916805286E-2</v>
      </c>
      <c r="Q22" s="82">
        <f t="shared" si="5"/>
        <v>7.5677372896936312E-5</v>
      </c>
      <c r="R22" s="83">
        <v>5.2035179408268704E-4</v>
      </c>
      <c r="S22" s="84">
        <f t="shared" si="6"/>
        <v>7.6224481517876892E-4</v>
      </c>
      <c r="T22" s="85">
        <f>分析係数表!F25</f>
        <v>0.34776119402985073</v>
      </c>
      <c r="U22" s="86">
        <f t="shared" si="7"/>
        <v>2.6507916706963155E-4</v>
      </c>
      <c r="V22" s="87">
        <f>分析係数表!D25</f>
        <v>4.6268656716417909E-2</v>
      </c>
      <c r="W22" s="167">
        <f t="shared" si="8"/>
        <v>0</v>
      </c>
      <c r="X22" s="76">
        <f>分析係数表!E25</f>
        <v>3.5820895522388062E-2</v>
      </c>
      <c r="Y22" s="166">
        <f t="shared" si="9"/>
        <v>0</v>
      </c>
    </row>
    <row r="23" spans="1:25" x14ac:dyDescent="0.2">
      <c r="A23" s="6" t="s">
        <v>11</v>
      </c>
      <c r="B23" s="5" t="s">
        <v>35</v>
      </c>
      <c r="C23" s="90"/>
      <c r="D23" s="107">
        <f>投入係数表!K23</f>
        <v>0</v>
      </c>
      <c r="E23" s="110">
        <f t="shared" si="0"/>
        <v>0</v>
      </c>
      <c r="F23" s="76">
        <f>分析係数表!C26</f>
        <v>0.78646748681898071</v>
      </c>
      <c r="G23" s="110">
        <f t="shared" si="1"/>
        <v>0</v>
      </c>
      <c r="H23" s="110">
        <v>6.5146094768064695E-3</v>
      </c>
      <c r="I23" s="110">
        <f t="shared" si="2"/>
        <v>6.5146094768064695E-3</v>
      </c>
      <c r="J23" s="107">
        <f>分析係数表!G26</f>
        <v>0.1963978281022381</v>
      </c>
      <c r="K23" s="111">
        <f t="shared" si="3"/>
        <v>1.2794551521790483E-3</v>
      </c>
      <c r="L23" s="79"/>
      <c r="M23" s="80"/>
      <c r="N23" s="81">
        <f>分析係数表!H26</f>
        <v>1.1845120986552542E-2</v>
      </c>
      <c r="O23" s="82">
        <f t="shared" si="4"/>
        <v>9.1088981649034118E-2</v>
      </c>
      <c r="P23" s="76">
        <f>分析係数表!C26</f>
        <v>0.78646748681898071</v>
      </c>
      <c r="Q23" s="82">
        <f t="shared" si="5"/>
        <v>7.1638522474416114E-2</v>
      </c>
      <c r="R23" s="83">
        <v>8.1655932251435345E-2</v>
      </c>
      <c r="S23" s="84">
        <f t="shared" si="6"/>
        <v>8.8170541728241819E-2</v>
      </c>
      <c r="T23" s="85">
        <f>分析係数表!F26</f>
        <v>0.33492252681764006</v>
      </c>
      <c r="U23" s="86">
        <f t="shared" si="7"/>
        <v>2.9530300626502921E-2</v>
      </c>
      <c r="V23" s="87">
        <f>分析係数表!D26</f>
        <v>2.0262216924910609E-2</v>
      </c>
      <c r="W23" s="167">
        <f t="shared" si="8"/>
        <v>0</v>
      </c>
      <c r="X23" s="76">
        <f>分析係数表!E26</f>
        <v>2.2447357965832339E-2</v>
      </c>
      <c r="Y23" s="166">
        <f t="shared" si="9"/>
        <v>0</v>
      </c>
    </row>
    <row r="24" spans="1:25" x14ac:dyDescent="0.2">
      <c r="A24" s="6" t="s">
        <v>12</v>
      </c>
      <c r="B24" s="5" t="s">
        <v>365</v>
      </c>
      <c r="C24" s="90"/>
      <c r="D24" s="107">
        <f>投入係数表!K24</f>
        <v>0</v>
      </c>
      <c r="E24" s="110">
        <f t="shared" si="0"/>
        <v>0</v>
      </c>
      <c r="F24" s="76">
        <f>分析係数表!C27</f>
        <v>0.30036101083032496</v>
      </c>
      <c r="G24" s="110">
        <f t="shared" si="1"/>
        <v>0</v>
      </c>
      <c r="H24" s="110">
        <v>6.1173298339836494E-4</v>
      </c>
      <c r="I24" s="110">
        <f t="shared" si="2"/>
        <v>6.1173298339836494E-4</v>
      </c>
      <c r="J24" s="107">
        <f>分析係数表!G27</f>
        <v>0.17003676470588236</v>
      </c>
      <c r="K24" s="111">
        <f t="shared" si="3"/>
        <v>1.0401709736093522E-4</v>
      </c>
      <c r="L24" s="79"/>
      <c r="M24" s="80"/>
      <c r="N24" s="81">
        <f>分析係数表!H27</f>
        <v>1.1256921485507981E-2</v>
      </c>
      <c r="O24" s="82">
        <f t="shared" si="4"/>
        <v>8.6565727423311534E-2</v>
      </c>
      <c r="P24" s="76">
        <f>分析係数表!C27</f>
        <v>0.30036101083032496</v>
      </c>
      <c r="Q24" s="82">
        <f t="shared" si="5"/>
        <v>2.6000969392128235E-2</v>
      </c>
      <c r="R24" s="83">
        <v>2.6426758923850446E-2</v>
      </c>
      <c r="S24" s="84">
        <f t="shared" si="6"/>
        <v>2.7038491907248812E-2</v>
      </c>
      <c r="T24" s="85">
        <f>分析係数表!F27</f>
        <v>0.32077205882352944</v>
      </c>
      <c r="U24" s="86">
        <f t="shared" si="7"/>
        <v>8.6731927165715414E-3</v>
      </c>
      <c r="V24" s="87">
        <f>分析係数表!D27</f>
        <v>0</v>
      </c>
      <c r="W24" s="167">
        <f t="shared" si="8"/>
        <v>0</v>
      </c>
      <c r="X24" s="76">
        <f>分析係数表!E27</f>
        <v>0</v>
      </c>
      <c r="Y24" s="166">
        <f t="shared" si="9"/>
        <v>0</v>
      </c>
    </row>
    <row r="25" spans="1:25" x14ac:dyDescent="0.2">
      <c r="A25" s="6" t="s">
        <v>13</v>
      </c>
      <c r="B25" s="5" t="s">
        <v>191</v>
      </c>
      <c r="C25" s="90"/>
      <c r="D25" s="107">
        <f>投入係数表!K25</f>
        <v>0</v>
      </c>
      <c r="E25" s="110">
        <f t="shared" si="0"/>
        <v>0</v>
      </c>
      <c r="F25" s="76">
        <f>分析係数表!C28</f>
        <v>0.10035725885027602</v>
      </c>
      <c r="G25" s="110">
        <f t="shared" si="1"/>
        <v>0</v>
      </c>
      <c r="H25" s="110">
        <v>4.2291141552319583E-3</v>
      </c>
      <c r="I25" s="110">
        <f t="shared" si="2"/>
        <v>4.2291141552319583E-3</v>
      </c>
      <c r="J25" s="107">
        <f>分析係数表!G28</f>
        <v>0.12476459510357815</v>
      </c>
      <c r="K25" s="111">
        <f t="shared" si="3"/>
        <v>5.2764371522432622E-4</v>
      </c>
      <c r="L25" s="79"/>
      <c r="M25" s="80"/>
      <c r="N25" s="81">
        <f>分析係数表!H28</f>
        <v>2.1134616554773542E-2</v>
      </c>
      <c r="O25" s="82">
        <f t="shared" si="4"/>
        <v>0.16252520355872183</v>
      </c>
      <c r="P25" s="76">
        <f>分析係数表!C28</f>
        <v>0.10035725885027602</v>
      </c>
      <c r="Q25" s="82">
        <f t="shared" si="5"/>
        <v>1.6310583923236449E-2</v>
      </c>
      <c r="R25" s="83">
        <v>1.799919133590255E-2</v>
      </c>
      <c r="S25" s="84">
        <f t="shared" si="6"/>
        <v>2.2228305491134508E-2</v>
      </c>
      <c r="T25" s="85">
        <f>分析係数表!F28</f>
        <v>0.21374764595103579</v>
      </c>
      <c r="U25" s="86">
        <f t="shared" si="7"/>
        <v>4.7512479722104832E-3</v>
      </c>
      <c r="V25" s="87">
        <f>分析係数表!D28</f>
        <v>3.5310734463276837E-2</v>
      </c>
      <c r="W25" s="167">
        <f t="shared" si="8"/>
        <v>0</v>
      </c>
      <c r="X25" s="76">
        <f>分析係数表!E28</f>
        <v>3.7664783427495289E-2</v>
      </c>
      <c r="Y25" s="166">
        <f t="shared" si="9"/>
        <v>0</v>
      </c>
    </row>
    <row r="26" spans="1:25" x14ac:dyDescent="0.2">
      <c r="A26" s="6" t="s">
        <v>14</v>
      </c>
      <c r="B26" s="5" t="s">
        <v>50</v>
      </c>
      <c r="C26" s="90"/>
      <c r="D26" s="107">
        <f>投入係数表!K26</f>
        <v>2.7472527472527475E-3</v>
      </c>
      <c r="E26" s="110">
        <f t="shared" si="0"/>
        <v>0.27472527472527475</v>
      </c>
      <c r="F26" s="76">
        <f>分析係数表!C29</f>
        <v>0.36404243439419315</v>
      </c>
      <c r="G26" s="110">
        <f t="shared" si="1"/>
        <v>0.10001165780060252</v>
      </c>
      <c r="H26" s="110">
        <v>0.15642039859039586</v>
      </c>
      <c r="I26" s="110">
        <f t="shared" si="2"/>
        <v>0.15642039859039586</v>
      </c>
      <c r="J26" s="107">
        <f>分析係数表!G29</f>
        <v>0.26159695817490497</v>
      </c>
      <c r="K26" s="111">
        <f t="shared" si="3"/>
        <v>4.0919100467753752E-2</v>
      </c>
      <c r="L26" s="79"/>
      <c r="M26" s="80"/>
      <c r="N26" s="81">
        <f>分析係数表!H29</f>
        <v>1.0060239742003528E-2</v>
      </c>
      <c r="O26" s="82">
        <f t="shared" si="4"/>
        <v>7.7363244688220756E-2</v>
      </c>
      <c r="P26" s="76">
        <f>分析係数表!C29</f>
        <v>0.36404243439419315</v>
      </c>
      <c r="Q26" s="82">
        <f t="shared" si="5"/>
        <v>2.8163503928933516E-2</v>
      </c>
      <c r="R26" s="83">
        <v>3.7759156344742494E-2</v>
      </c>
      <c r="S26" s="84">
        <f t="shared" si="6"/>
        <v>0.19417955493513836</v>
      </c>
      <c r="T26" s="85">
        <f>分析係数表!F29</f>
        <v>0.47034220532319393</v>
      </c>
      <c r="U26" s="86">
        <f t="shared" si="7"/>
        <v>9.1330840096869259E-2</v>
      </c>
      <c r="V26" s="87">
        <f>分析係数表!D29</f>
        <v>0.1285171102661597</v>
      </c>
      <c r="W26" s="167">
        <f t="shared" si="8"/>
        <v>0</v>
      </c>
      <c r="X26" s="76">
        <f>分析係数表!E29</f>
        <v>0.10532319391634981</v>
      </c>
      <c r="Y26" s="166">
        <f t="shared" si="9"/>
        <v>0</v>
      </c>
    </row>
    <row r="27" spans="1:25" x14ac:dyDescent="0.2">
      <c r="A27" s="6" t="s">
        <v>15</v>
      </c>
      <c r="B27" s="5" t="s">
        <v>36</v>
      </c>
      <c r="C27" s="90"/>
      <c r="D27" s="107">
        <f>投入係数表!K27</f>
        <v>0</v>
      </c>
      <c r="E27" s="110">
        <f t="shared" si="0"/>
        <v>0</v>
      </c>
      <c r="F27" s="76">
        <f>分析係数表!C30</f>
        <v>1</v>
      </c>
      <c r="G27" s="110">
        <f t="shared" si="1"/>
        <v>0</v>
      </c>
      <c r="H27" s="110">
        <v>9.9249870139456978E-2</v>
      </c>
      <c r="I27" s="110">
        <f t="shared" si="2"/>
        <v>9.9249870139456978E-2</v>
      </c>
      <c r="J27" s="107">
        <f>分析係数表!G30</f>
        <v>0.34476121737038373</v>
      </c>
      <c r="K27" s="111">
        <f t="shared" si="3"/>
        <v>3.4217506053131681E-2</v>
      </c>
      <c r="L27" s="79"/>
      <c r="M27" s="80"/>
      <c r="N27" s="81">
        <f>分析係数表!H30</f>
        <v>0</v>
      </c>
      <c r="O27" s="82">
        <f t="shared" si="4"/>
        <v>0</v>
      </c>
      <c r="P27" s="76">
        <f>分析係数表!C30</f>
        <v>1</v>
      </c>
      <c r="Q27" s="82">
        <f t="shared" si="5"/>
        <v>0</v>
      </c>
      <c r="R27" s="83">
        <v>1.5992767932403437E-2</v>
      </c>
      <c r="S27" s="84">
        <f t="shared" si="6"/>
        <v>0.11524263807186041</v>
      </c>
      <c r="T27" s="85">
        <f>分析係数表!F30</f>
        <v>0.44087573679778658</v>
      </c>
      <c r="U27" s="86">
        <f t="shared" si="7"/>
        <v>5.0807682970452114E-2</v>
      </c>
      <c r="V27" s="87">
        <f>分析係数表!D30</f>
        <v>0.13545049921809216</v>
      </c>
      <c r="W27" s="167">
        <f t="shared" si="8"/>
        <v>0</v>
      </c>
      <c r="X27" s="76">
        <f>分析係数表!E30</f>
        <v>8.8415734391916273E-2</v>
      </c>
      <c r="Y27" s="166">
        <f t="shared" si="9"/>
        <v>0</v>
      </c>
    </row>
    <row r="28" spans="1:25" x14ac:dyDescent="0.2">
      <c r="A28" s="6" t="s">
        <v>16</v>
      </c>
      <c r="B28" s="5" t="s">
        <v>192</v>
      </c>
      <c r="C28" s="90"/>
      <c r="D28" s="107">
        <f>投入係数表!K28</f>
        <v>8.241758241758242E-3</v>
      </c>
      <c r="E28" s="110">
        <f t="shared" si="0"/>
        <v>0.82417582417582425</v>
      </c>
      <c r="F28" s="76">
        <f>分析係数表!C31</f>
        <v>4.5149153453372781E-2</v>
      </c>
      <c r="G28" s="110">
        <f t="shared" si="1"/>
        <v>3.7210840758274272E-2</v>
      </c>
      <c r="H28" s="110">
        <v>8.4602142438870764E-2</v>
      </c>
      <c r="I28" s="110">
        <f t="shared" si="2"/>
        <v>8.4602142438870764E-2</v>
      </c>
      <c r="J28" s="107">
        <f>分析係数表!G31</f>
        <v>7.1005917159763315E-2</v>
      </c>
      <c r="K28" s="111">
        <f t="shared" si="3"/>
        <v>6.0072527175529539E-3</v>
      </c>
      <c r="L28" s="79"/>
      <c r="M28" s="80"/>
      <c r="N28" s="81">
        <f>分析係数表!H31</f>
        <v>2.4521834371133602E-2</v>
      </c>
      <c r="O28" s="82">
        <f t="shared" si="4"/>
        <v>0.18857290892753811</v>
      </c>
      <c r="P28" s="76">
        <f>分析係数表!C31</f>
        <v>4.5149153453372781E-2</v>
      </c>
      <c r="Q28" s="82">
        <f t="shared" si="5"/>
        <v>8.5139072023183091E-3</v>
      </c>
      <c r="R28" s="83">
        <v>1.0988059233170245E-2</v>
      </c>
      <c r="S28" s="84">
        <f t="shared" si="6"/>
        <v>9.5590201672041006E-2</v>
      </c>
      <c r="T28" s="85">
        <f>分析係数表!F31</f>
        <v>0.34319526627218933</v>
      </c>
      <c r="U28" s="86">
        <f t="shared" si="7"/>
        <v>3.280610471584839E-2</v>
      </c>
      <c r="V28" s="87">
        <f>分析係数表!D31</f>
        <v>1.7751479289940829E-2</v>
      </c>
      <c r="W28" s="167">
        <f t="shared" si="8"/>
        <v>0</v>
      </c>
      <c r="X28" s="76">
        <f>分析係数表!E31</f>
        <v>1.7751479289940829E-2</v>
      </c>
      <c r="Y28" s="166">
        <f t="shared" si="9"/>
        <v>0</v>
      </c>
    </row>
    <row r="29" spans="1:25" x14ac:dyDescent="0.2">
      <c r="A29" s="6" t="s">
        <v>17</v>
      </c>
      <c r="B29" s="5" t="s">
        <v>272</v>
      </c>
      <c r="C29" s="90"/>
      <c r="D29" s="107">
        <f>投入係数表!K29</f>
        <v>0</v>
      </c>
      <c r="E29" s="110">
        <f t="shared" si="0"/>
        <v>0</v>
      </c>
      <c r="F29" s="76">
        <f>分析係数表!C32</f>
        <v>0.82390745501285345</v>
      </c>
      <c r="G29" s="110">
        <f t="shared" si="1"/>
        <v>0</v>
      </c>
      <c r="H29" s="110">
        <v>7.9559982765418688E-2</v>
      </c>
      <c r="I29" s="110">
        <f t="shared" si="2"/>
        <v>7.9559982765418688E-2</v>
      </c>
      <c r="J29" s="107">
        <f>分析係数表!G32</f>
        <v>0.14108527131782947</v>
      </c>
      <c r="K29" s="111">
        <f t="shared" si="3"/>
        <v>1.1224741754500932E-2</v>
      </c>
      <c r="L29" s="79"/>
      <c r="M29" s="80"/>
      <c r="N29" s="81">
        <f>分析係数表!H32</f>
        <v>6.9772630468734158E-3</v>
      </c>
      <c r="O29" s="82">
        <f t="shared" si="4"/>
        <v>5.36551535740886E-2</v>
      </c>
      <c r="P29" s="76">
        <f>分析係数表!C32</f>
        <v>0.82390745501285345</v>
      </c>
      <c r="Q29" s="82">
        <f t="shared" si="5"/>
        <v>4.420688102955115E-2</v>
      </c>
      <c r="R29" s="83">
        <v>5.7814384549635667E-2</v>
      </c>
      <c r="S29" s="84">
        <f t="shared" si="6"/>
        <v>0.13737436731505437</v>
      </c>
      <c r="T29" s="85">
        <f>分析係数表!F32</f>
        <v>0.48372093023255813</v>
      </c>
      <c r="U29" s="86">
        <f t="shared" si="7"/>
        <v>6.6450856747747228E-2</v>
      </c>
      <c r="V29" s="87">
        <f>分析係数表!D32</f>
        <v>4.6511627906976744E-3</v>
      </c>
      <c r="W29" s="167">
        <f t="shared" si="8"/>
        <v>0</v>
      </c>
      <c r="X29" s="76">
        <f>分析係数表!E32</f>
        <v>6.2015503875968991E-3</v>
      </c>
      <c r="Y29" s="166">
        <f t="shared" si="9"/>
        <v>0</v>
      </c>
    </row>
    <row r="30" spans="1:25" x14ac:dyDescent="0.2">
      <c r="A30" s="6" t="s">
        <v>18</v>
      </c>
      <c r="B30" s="5" t="s">
        <v>273</v>
      </c>
      <c r="C30" s="90"/>
      <c r="D30" s="107">
        <f>投入係数表!K30</f>
        <v>0</v>
      </c>
      <c r="E30" s="110">
        <f t="shared" si="0"/>
        <v>0</v>
      </c>
      <c r="F30" s="76">
        <f>分析係数表!C33</f>
        <v>1</v>
      </c>
      <c r="G30" s="110">
        <f t="shared" si="1"/>
        <v>0</v>
      </c>
      <c r="H30" s="110">
        <v>9.7686584923146649E-2</v>
      </c>
      <c r="I30" s="110">
        <f t="shared" si="2"/>
        <v>9.7686584923146649E-2</v>
      </c>
      <c r="J30" s="107">
        <f>分析係数表!G33</f>
        <v>0.50819672131147542</v>
      </c>
      <c r="K30" s="111">
        <f t="shared" si="3"/>
        <v>4.9644002174058136E-2</v>
      </c>
      <c r="L30" s="79"/>
      <c r="M30" s="80"/>
      <c r="N30" s="81">
        <f>分析係数表!H33</f>
        <v>1.0141370707664847E-3</v>
      </c>
      <c r="O30" s="82">
        <f t="shared" si="4"/>
        <v>7.7987141822803184E-3</v>
      </c>
      <c r="P30" s="76">
        <f>分析係数表!C33</f>
        <v>1</v>
      </c>
      <c r="Q30" s="82">
        <f t="shared" si="5"/>
        <v>7.7987141822803184E-3</v>
      </c>
      <c r="R30" s="83">
        <v>2.739836133543112E-2</v>
      </c>
      <c r="S30" s="84">
        <f t="shared" si="6"/>
        <v>0.12508494625857777</v>
      </c>
      <c r="T30" s="85">
        <f>分析係数表!F33</f>
        <v>0.64606977721731818</v>
      </c>
      <c r="U30" s="86">
        <f t="shared" si="7"/>
        <v>8.0813603362519554E-2</v>
      </c>
      <c r="V30" s="87">
        <f>分析係数表!D33</f>
        <v>1.8495166036149643E-2</v>
      </c>
      <c r="W30" s="167">
        <f t="shared" si="8"/>
        <v>0</v>
      </c>
      <c r="X30" s="76">
        <f>分析係数表!E33</f>
        <v>1.7234131988230348E-2</v>
      </c>
      <c r="Y30" s="166">
        <f t="shared" si="9"/>
        <v>0</v>
      </c>
    </row>
    <row r="31" spans="1:25" x14ac:dyDescent="0.2">
      <c r="A31" s="6" t="s">
        <v>19</v>
      </c>
      <c r="B31" s="5" t="s">
        <v>274</v>
      </c>
      <c r="C31" s="90"/>
      <c r="D31" s="107">
        <f>投入係数表!K31</f>
        <v>1.098901098901099E-2</v>
      </c>
      <c r="E31" s="110">
        <f t="shared" si="0"/>
        <v>1.098901098901099</v>
      </c>
      <c r="F31" s="76">
        <f>分析係数表!C34</f>
        <v>0.25927379784102056</v>
      </c>
      <c r="G31" s="110">
        <f t="shared" si="1"/>
        <v>0.28491626136375886</v>
      </c>
      <c r="H31" s="110">
        <v>0.4421430762289289</v>
      </c>
      <c r="I31" s="110">
        <f t="shared" si="2"/>
        <v>0.4421430762289289</v>
      </c>
      <c r="J31" s="107">
        <f>分析係数表!G34</f>
        <v>0.42506142506142508</v>
      </c>
      <c r="K31" s="111">
        <f t="shared" si="3"/>
        <v>0.18793796606291083</v>
      </c>
      <c r="L31" s="79"/>
      <c r="M31" s="80"/>
      <c r="N31" s="81">
        <f>分析係数表!H34</f>
        <v>0.17165284059793523</v>
      </c>
      <c r="O31" s="82">
        <f t="shared" si="4"/>
        <v>1.3200103624927668</v>
      </c>
      <c r="P31" s="76">
        <f>分析係数表!C34</f>
        <v>0.25927379784102056</v>
      </c>
      <c r="Q31" s="82">
        <f t="shared" si="5"/>
        <v>0.34224409987300192</v>
      </c>
      <c r="R31" s="83">
        <v>0.37012366644781791</v>
      </c>
      <c r="S31" s="84">
        <f t="shared" si="6"/>
        <v>0.81226674267674681</v>
      </c>
      <c r="T31" s="85">
        <f>分析係数表!F34</f>
        <v>0.69978501228501233</v>
      </c>
      <c r="U31" s="86">
        <f t="shared" si="7"/>
        <v>0.56841209250275426</v>
      </c>
      <c r="V31" s="87">
        <f>分析係数表!D34</f>
        <v>0.29069410319410321</v>
      </c>
      <c r="W31" s="167">
        <f t="shared" si="8"/>
        <v>0</v>
      </c>
      <c r="X31" s="76">
        <f>分析係数表!E34</f>
        <v>0.18903562653562653</v>
      </c>
      <c r="Y31" s="166">
        <f t="shared" si="9"/>
        <v>0</v>
      </c>
    </row>
    <row r="32" spans="1:25" x14ac:dyDescent="0.2">
      <c r="A32" s="6" t="s">
        <v>20</v>
      </c>
      <c r="B32" s="5" t="s">
        <v>37</v>
      </c>
      <c r="C32" s="90"/>
      <c r="D32" s="107">
        <f>投入係数表!K32</f>
        <v>2.7472527472527475E-3</v>
      </c>
      <c r="E32" s="110">
        <f t="shared" si="0"/>
        <v>0.27472527472527475</v>
      </c>
      <c r="F32" s="76">
        <f>分析係数表!C35</f>
        <v>0.58271802035521847</v>
      </c>
      <c r="G32" s="110">
        <f t="shared" si="1"/>
        <v>0.16008736822945563</v>
      </c>
      <c r="H32" s="110">
        <v>0.83629905911208047</v>
      </c>
      <c r="I32" s="110">
        <f t="shared" si="2"/>
        <v>0.83629905911208047</v>
      </c>
      <c r="J32" s="107">
        <f>分析係数表!G35</f>
        <v>0.3146067415730337</v>
      </c>
      <c r="K32" s="111">
        <f t="shared" si="3"/>
        <v>0.26310532196784553</v>
      </c>
      <c r="L32" s="79"/>
      <c r="M32" s="80"/>
      <c r="N32" s="81">
        <f>分析係数表!H35</f>
        <v>6.4762793339147723E-2</v>
      </c>
      <c r="O32" s="82">
        <f t="shared" si="4"/>
        <v>0.49802588768042122</v>
      </c>
      <c r="P32" s="76">
        <f>分析係数表!C35</f>
        <v>0.58271802035521847</v>
      </c>
      <c r="Q32" s="82">
        <f t="shared" si="5"/>
        <v>0.29020865935478546</v>
      </c>
      <c r="R32" s="83">
        <v>0.34718331947910175</v>
      </c>
      <c r="S32" s="84">
        <f t="shared" si="6"/>
        <v>1.1834823785911821</v>
      </c>
      <c r="T32" s="85">
        <f>分析係数表!F35</f>
        <v>0.64558587479935792</v>
      </c>
      <c r="U32" s="86">
        <f t="shared" si="7"/>
        <v>0.76403950669241316</v>
      </c>
      <c r="V32" s="87">
        <f>分析係数表!D35</f>
        <v>5.2969502407704656E-2</v>
      </c>
      <c r="W32" s="167">
        <f t="shared" si="8"/>
        <v>0</v>
      </c>
      <c r="X32" s="76">
        <f>分析係数表!E35</f>
        <v>4.8475120385232745E-2</v>
      </c>
      <c r="Y32" s="166">
        <f t="shared" si="9"/>
        <v>0</v>
      </c>
    </row>
    <row r="33" spans="1:25" x14ac:dyDescent="0.2">
      <c r="A33" s="6" t="s">
        <v>21</v>
      </c>
      <c r="B33" s="5" t="s">
        <v>38</v>
      </c>
      <c r="C33" s="90"/>
      <c r="D33" s="107">
        <f>投入係数表!K33</f>
        <v>0</v>
      </c>
      <c r="E33" s="110">
        <f t="shared" si="0"/>
        <v>0</v>
      </c>
      <c r="F33" s="76">
        <f>分析係数表!C36</f>
        <v>0.66070007955449483</v>
      </c>
      <c r="G33" s="110">
        <f t="shared" si="1"/>
        <v>0</v>
      </c>
      <c r="H33" s="110">
        <v>0.14698616562464417</v>
      </c>
      <c r="I33" s="110">
        <f t="shared" si="2"/>
        <v>0.14698616562464417</v>
      </c>
      <c r="J33" s="107">
        <f>分析係数表!G36</f>
        <v>1.3413413413413414E-2</v>
      </c>
      <c r="K33" s="111">
        <f t="shared" si="3"/>
        <v>1.9715862055758077E-3</v>
      </c>
      <c r="L33" s="79"/>
      <c r="M33" s="80"/>
      <c r="N33" s="81">
        <f>分析係数表!H36</f>
        <v>0.12962700038537209</v>
      </c>
      <c r="O33" s="82">
        <f t="shared" si="4"/>
        <v>0.99683164677907043</v>
      </c>
      <c r="P33" s="76">
        <f>分析係数表!C36</f>
        <v>0.66070007955449483</v>
      </c>
      <c r="Q33" s="82">
        <f t="shared" si="5"/>
        <v>0.65860674832936994</v>
      </c>
      <c r="R33" s="83">
        <v>0.68849921981111362</v>
      </c>
      <c r="S33" s="84">
        <f t="shared" si="6"/>
        <v>0.83548538543575779</v>
      </c>
      <c r="T33" s="85">
        <f>分析係数表!F36</f>
        <v>0.89049049049049045</v>
      </c>
      <c r="U33" s="86">
        <f t="shared" si="7"/>
        <v>0.74399179067432442</v>
      </c>
      <c r="V33" s="87">
        <f>分析係数表!D36</f>
        <v>8.8088088088088094E-3</v>
      </c>
      <c r="W33" s="167">
        <f t="shared" si="8"/>
        <v>0</v>
      </c>
      <c r="X33" s="76">
        <f>分析係数表!E36</f>
        <v>2.002002002002002E-3</v>
      </c>
      <c r="Y33" s="166">
        <f t="shared" si="9"/>
        <v>0</v>
      </c>
    </row>
    <row r="34" spans="1:25" x14ac:dyDescent="0.2">
      <c r="A34" s="6" t="s">
        <v>22</v>
      </c>
      <c r="B34" s="5" t="s">
        <v>377</v>
      </c>
      <c r="C34" s="90"/>
      <c r="D34" s="107">
        <f>投入係数表!K34</f>
        <v>2.197802197802198E-2</v>
      </c>
      <c r="E34" s="110">
        <f t="shared" si="0"/>
        <v>2.197802197802198</v>
      </c>
      <c r="F34" s="76">
        <f>分析係数表!C37</f>
        <v>0.61776513884242223</v>
      </c>
      <c r="G34" s="110">
        <f t="shared" si="1"/>
        <v>1.3577255798734555</v>
      </c>
      <c r="H34" s="110">
        <v>1.7725203885973677</v>
      </c>
      <c r="I34" s="110">
        <f t="shared" si="2"/>
        <v>1.7725203885973677</v>
      </c>
      <c r="J34" s="107">
        <f>分析係数表!G37</f>
        <v>0.47462053207116045</v>
      </c>
      <c r="K34" s="111">
        <f t="shared" si="3"/>
        <v>0.84127456994306271</v>
      </c>
      <c r="L34" s="79"/>
      <c r="M34" s="80"/>
      <c r="N34" s="81">
        <f>分析係数表!H37</f>
        <v>5.0585157089832258E-2</v>
      </c>
      <c r="O34" s="82">
        <f t="shared" si="4"/>
        <v>0.38899986341214232</v>
      </c>
      <c r="P34" s="76">
        <f>分析係数表!C37</f>
        <v>0.61776513884242223</v>
      </c>
      <c r="Q34" s="82">
        <f t="shared" si="5"/>
        <v>0.2403105546304854</v>
      </c>
      <c r="R34" s="83">
        <v>0.29171807164729019</v>
      </c>
      <c r="S34" s="84">
        <f t="shared" si="6"/>
        <v>2.064238460244658</v>
      </c>
      <c r="T34" s="85">
        <f>分析係数表!F37</f>
        <v>0.71813285457809695</v>
      </c>
      <c r="U34" s="86">
        <f t="shared" si="7"/>
        <v>1.4823974579853918</v>
      </c>
      <c r="V34" s="87">
        <f>分析係数表!D37</f>
        <v>9.4662967194385508E-2</v>
      </c>
      <c r="W34" s="167">
        <f t="shared" si="8"/>
        <v>0</v>
      </c>
      <c r="X34" s="76">
        <f>分析係数表!E37</f>
        <v>8.6339154561775752E-2</v>
      </c>
      <c r="Y34" s="166">
        <f t="shared" si="9"/>
        <v>0</v>
      </c>
    </row>
    <row r="35" spans="1:25" x14ac:dyDescent="0.2">
      <c r="A35" s="6" t="s">
        <v>23</v>
      </c>
      <c r="B35" s="5" t="s">
        <v>193</v>
      </c>
      <c r="C35" s="90"/>
      <c r="D35" s="107">
        <f>投入係数表!K35</f>
        <v>0</v>
      </c>
      <c r="E35" s="110">
        <f t="shared" si="0"/>
        <v>0</v>
      </c>
      <c r="F35" s="76">
        <f>分析係数表!C38</f>
        <v>2.0566981656475858E-2</v>
      </c>
      <c r="G35" s="110">
        <f t="shared" si="1"/>
        <v>0</v>
      </c>
      <c r="H35" s="110">
        <v>6.289947644904371E-3</v>
      </c>
      <c r="I35" s="110">
        <f t="shared" si="2"/>
        <v>6.289947644904371E-3</v>
      </c>
      <c r="J35" s="107">
        <f>分析係数表!G38</f>
        <v>0.31874999999999998</v>
      </c>
      <c r="K35" s="111">
        <f t="shared" si="3"/>
        <v>2.004920811813268E-3</v>
      </c>
      <c r="L35" s="79"/>
      <c r="M35" s="80"/>
      <c r="N35" s="81">
        <f>分析係数表!H38</f>
        <v>4.4398920958156701E-2</v>
      </c>
      <c r="O35" s="82">
        <f t="shared" si="4"/>
        <v>0.34142770690023233</v>
      </c>
      <c r="P35" s="76">
        <f>分析係数表!C38</f>
        <v>2.0566981656475858E-2</v>
      </c>
      <c r="Q35" s="82">
        <f t="shared" si="5"/>
        <v>7.0221373848296936E-3</v>
      </c>
      <c r="R35" s="83">
        <v>8.6692363046274486E-3</v>
      </c>
      <c r="S35" s="84">
        <f t="shared" si="6"/>
        <v>1.4959183949531819E-2</v>
      </c>
      <c r="T35" s="85">
        <f>分析係数表!F38</f>
        <v>0.52500000000000002</v>
      </c>
      <c r="U35" s="86">
        <f t="shared" si="7"/>
        <v>7.8535715735042044E-3</v>
      </c>
      <c r="V35" s="87">
        <f>分析係数表!D38</f>
        <v>0.28125</v>
      </c>
      <c r="W35" s="167">
        <f t="shared" si="8"/>
        <v>0</v>
      </c>
      <c r="X35" s="76">
        <f>分析係数表!E38</f>
        <v>0.31874999999999998</v>
      </c>
      <c r="Y35" s="166">
        <f t="shared" si="9"/>
        <v>0</v>
      </c>
    </row>
    <row r="36" spans="1:25" x14ac:dyDescent="0.2">
      <c r="A36" s="6" t="s">
        <v>24</v>
      </c>
      <c r="B36" s="5" t="s">
        <v>39</v>
      </c>
      <c r="C36" s="90"/>
      <c r="D36" s="107">
        <f>投入係数表!K36</f>
        <v>0</v>
      </c>
      <c r="E36" s="110">
        <f t="shared" si="0"/>
        <v>0</v>
      </c>
      <c r="F36" s="76">
        <f>分析係数表!C39</f>
        <v>1</v>
      </c>
      <c r="G36" s="110">
        <f t="shared" si="1"/>
        <v>0</v>
      </c>
      <c r="H36" s="110">
        <v>1.6422264907119753E-2</v>
      </c>
      <c r="I36" s="110">
        <f t="shared" si="2"/>
        <v>1.6422264907119753E-2</v>
      </c>
      <c r="J36" s="107">
        <f>分析係数表!G39</f>
        <v>0.35457429931253304</v>
      </c>
      <c r="K36" s="111">
        <f t="shared" si="3"/>
        <v>5.8229130725667867E-3</v>
      </c>
      <c r="L36" s="79"/>
      <c r="M36" s="80"/>
      <c r="N36" s="81">
        <f>分析係数表!H39</f>
        <v>4.0565482830659388E-3</v>
      </c>
      <c r="O36" s="82">
        <f t="shared" si="4"/>
        <v>3.1194856729121274E-2</v>
      </c>
      <c r="P36" s="76">
        <f>分析係数表!C39</f>
        <v>1</v>
      </c>
      <c r="Q36" s="82">
        <f t="shared" si="5"/>
        <v>3.1194856729121274E-2</v>
      </c>
      <c r="R36" s="83">
        <v>3.963559098924524E-2</v>
      </c>
      <c r="S36" s="84">
        <f t="shared" si="6"/>
        <v>5.6057855896364993E-2</v>
      </c>
      <c r="T36" s="85">
        <f>分析係数表!F39</f>
        <v>0.70531464833421476</v>
      </c>
      <c r="U36" s="86">
        <f t="shared" si="7"/>
        <v>3.953842691791476E-2</v>
      </c>
      <c r="V36" s="87">
        <f>分析係数表!D39</f>
        <v>5.4071919619249072E-2</v>
      </c>
      <c r="W36" s="167">
        <f t="shared" si="8"/>
        <v>0</v>
      </c>
      <c r="X36" s="76">
        <f>分析係数表!E39</f>
        <v>6.8482284505552618E-2</v>
      </c>
      <c r="Y36" s="166">
        <f t="shared" si="9"/>
        <v>0</v>
      </c>
    </row>
    <row r="37" spans="1:25" x14ac:dyDescent="0.2">
      <c r="A37" s="6" t="s">
        <v>25</v>
      </c>
      <c r="B37" s="5" t="s">
        <v>40</v>
      </c>
      <c r="C37" s="90"/>
      <c r="D37" s="107">
        <f>投入係数表!K37</f>
        <v>0</v>
      </c>
      <c r="E37" s="110">
        <f t="shared" si="0"/>
        <v>0</v>
      </c>
      <c r="F37" s="76">
        <f>分析係数表!C40</f>
        <v>0.98077433041633522</v>
      </c>
      <c r="G37" s="110">
        <f t="shared" si="1"/>
        <v>0</v>
      </c>
      <c r="H37" s="110">
        <v>2.5495936920660782E-3</v>
      </c>
      <c r="I37" s="110">
        <f t="shared" si="2"/>
        <v>2.5495936920660782E-3</v>
      </c>
      <c r="J37" s="107">
        <f>分析係数表!G40</f>
        <v>0.51043551695017497</v>
      </c>
      <c r="K37" s="111">
        <f t="shared" si="3"/>
        <v>1.3014031742226539E-3</v>
      </c>
      <c r="L37" s="79"/>
      <c r="M37" s="80"/>
      <c r="N37" s="81">
        <f>分析係数表!H40</f>
        <v>2.8781210068352839E-2</v>
      </c>
      <c r="O37" s="82">
        <f t="shared" si="4"/>
        <v>0.22132750849311547</v>
      </c>
      <c r="P37" s="76">
        <f>分析係数表!C40</f>
        <v>0.98077433041633522</v>
      </c>
      <c r="Q37" s="82">
        <f t="shared" si="5"/>
        <v>0.21707233894505107</v>
      </c>
      <c r="R37" s="83">
        <v>0.21770534197811015</v>
      </c>
      <c r="S37" s="84">
        <f t="shared" si="6"/>
        <v>0.22025493567017623</v>
      </c>
      <c r="T37" s="85">
        <f>分析係数表!F40</f>
        <v>0.70708167450838466</v>
      </c>
      <c r="U37" s="86">
        <f t="shared" si="7"/>
        <v>0.15573822873240475</v>
      </c>
      <c r="V37" s="87">
        <f>分析係数表!D40</f>
        <v>7.3350223187356733E-2</v>
      </c>
      <c r="W37" s="167">
        <f t="shared" si="8"/>
        <v>0</v>
      </c>
      <c r="X37" s="76">
        <f>分析係数表!E40</f>
        <v>4.4637471347569069E-2</v>
      </c>
      <c r="Y37" s="166">
        <f t="shared" si="9"/>
        <v>0</v>
      </c>
    </row>
    <row r="38" spans="1:25" x14ac:dyDescent="0.2">
      <c r="A38" s="6" t="s">
        <v>26</v>
      </c>
      <c r="B38" s="5" t="s">
        <v>276</v>
      </c>
      <c r="C38" s="90"/>
      <c r="D38" s="107">
        <f>投入係数表!K38</f>
        <v>0</v>
      </c>
      <c r="E38" s="110">
        <f t="shared" si="0"/>
        <v>0</v>
      </c>
      <c r="F38" s="76">
        <f>分析係数表!C41</f>
        <v>0.86627474829380358</v>
      </c>
      <c r="G38" s="110">
        <f t="shared" si="1"/>
        <v>0</v>
      </c>
      <c r="H38" s="110">
        <v>1.6671253457794529E-4</v>
      </c>
      <c r="I38" s="110">
        <f t="shared" si="2"/>
        <v>1.6671253457794529E-4</v>
      </c>
      <c r="J38" s="107">
        <f>分析係数表!G41</f>
        <v>0.44732977818996833</v>
      </c>
      <c r="K38" s="111">
        <f t="shared" si="3"/>
        <v>7.4575481114239699E-5</v>
      </c>
      <c r="L38" s="79"/>
      <c r="M38" s="80"/>
      <c r="N38" s="81">
        <f>分析係数表!H41</f>
        <v>6.251140904204612E-2</v>
      </c>
      <c r="O38" s="82">
        <f t="shared" si="4"/>
        <v>0.48071274219575888</v>
      </c>
      <c r="P38" s="76">
        <f>分析係数表!C41</f>
        <v>0.86627474829380358</v>
      </c>
      <c r="Q38" s="82">
        <f t="shared" si="5"/>
        <v>0.41642930974725512</v>
      </c>
      <c r="R38" s="83">
        <v>0.42428012030416956</v>
      </c>
      <c r="S38" s="84">
        <f t="shared" si="6"/>
        <v>0.42444683283874751</v>
      </c>
      <c r="T38" s="85">
        <f>分析係数表!F41</f>
        <v>0.55174279310611329</v>
      </c>
      <c r="U38" s="86">
        <f t="shared" si="7"/>
        <v>0.23418548107549411</v>
      </c>
      <c r="V38" s="87">
        <f>分析係数表!D41</f>
        <v>0.15209830744261535</v>
      </c>
      <c r="W38" s="167">
        <f t="shared" si="8"/>
        <v>0</v>
      </c>
      <c r="X38" s="76">
        <f>分析係数表!E41</f>
        <v>0.14676559239508463</v>
      </c>
      <c r="Y38" s="166">
        <f t="shared" si="9"/>
        <v>0</v>
      </c>
    </row>
    <row r="39" spans="1:25" x14ac:dyDescent="0.2">
      <c r="A39" s="6" t="s">
        <v>51</v>
      </c>
      <c r="B39" s="5" t="s">
        <v>367</v>
      </c>
      <c r="C39" s="90"/>
      <c r="D39" s="107">
        <f>投入係数表!K39</f>
        <v>0</v>
      </c>
      <c r="E39" s="110">
        <f>$C$13*D39</f>
        <v>0</v>
      </c>
      <c r="F39" s="76">
        <f>分析係数表!C42</f>
        <v>0.22259887005649714</v>
      </c>
      <c r="G39" s="110">
        <f>E39*F39</f>
        <v>0</v>
      </c>
      <c r="H39" s="110">
        <v>2.0113545195545379E-2</v>
      </c>
      <c r="I39" s="110">
        <f>C39+H39</f>
        <v>2.0113545195545379E-2</v>
      </c>
      <c r="J39" s="107">
        <f>分析係数表!G42</f>
        <v>0.47474747474747475</v>
      </c>
      <c r="K39" s="111">
        <f>I39*J39</f>
        <v>9.5488547898043719E-3</v>
      </c>
      <c r="L39" s="79"/>
      <c r="M39" s="80"/>
      <c r="N39" s="81">
        <f>分析係数表!H42</f>
        <v>1.5212056061497272E-2</v>
      </c>
      <c r="O39" s="82">
        <f t="shared" si="4"/>
        <v>0.11698071273420479</v>
      </c>
      <c r="P39" s="76">
        <f>分析係数表!C42</f>
        <v>0.22259887005649714</v>
      </c>
      <c r="Q39" s="82">
        <f>O39*P39</f>
        <v>2.6039774473037673E-2</v>
      </c>
      <c r="R39" s="83">
        <v>2.7048878743644467E-2</v>
      </c>
      <c r="S39" s="84">
        <f>I39+R39</f>
        <v>4.7162423939189846E-2</v>
      </c>
      <c r="T39" s="85">
        <f>分析係数表!F42</f>
        <v>0.5505050505050505</v>
      </c>
      <c r="U39" s="86">
        <f t="shared" si="7"/>
        <v>2.596315257258431E-2</v>
      </c>
      <c r="V39" s="87">
        <f>分析係数表!D42</f>
        <v>1.2373737373737375</v>
      </c>
      <c r="W39" s="167">
        <f t="shared" si="8"/>
        <v>0</v>
      </c>
      <c r="X39" s="76">
        <f>分析係数表!E42</f>
        <v>0.93434343434343436</v>
      </c>
      <c r="Y39" s="166">
        <f t="shared" si="9"/>
        <v>0</v>
      </c>
    </row>
    <row r="40" spans="1:25" x14ac:dyDescent="0.2">
      <c r="A40" s="6" t="s">
        <v>194</v>
      </c>
      <c r="B40" s="5" t="s">
        <v>41</v>
      </c>
      <c r="C40" s="90"/>
      <c r="D40" s="107">
        <f>投入係数表!K40</f>
        <v>5.4945054945054949E-3</v>
      </c>
      <c r="E40" s="110">
        <f>$C$13*D40</f>
        <v>0.5494505494505495</v>
      </c>
      <c r="F40" s="76">
        <f>分析係数表!C43</f>
        <v>0.64995386035066138</v>
      </c>
      <c r="G40" s="110">
        <f>E40*F40</f>
        <v>0.3571175056871766</v>
      </c>
      <c r="H40" s="110">
        <v>1.5163078619432262</v>
      </c>
      <c r="I40" s="110">
        <f>C40+H40</f>
        <v>1.5163078619432262</v>
      </c>
      <c r="J40" s="107">
        <f>分析係数表!G43</f>
        <v>0.42414674485039844</v>
      </c>
      <c r="K40" s="111">
        <f>I40*J40</f>
        <v>0.64313704383428671</v>
      </c>
      <c r="L40" s="79"/>
      <c r="M40" s="80"/>
      <c r="N40" s="81">
        <f>分析係数表!H43</f>
        <v>4.0565482830659395E-2</v>
      </c>
      <c r="O40" s="82">
        <f t="shared" si="4"/>
        <v>0.31194856729121279</v>
      </c>
      <c r="P40" s="76">
        <f>分析係数表!C43</f>
        <v>0.64995386035066138</v>
      </c>
      <c r="Q40" s="82">
        <f>O40*P40</f>
        <v>0.20275217554178182</v>
      </c>
      <c r="R40" s="83">
        <v>0.34894124780508351</v>
      </c>
      <c r="S40" s="84">
        <f>I40+R40</f>
        <v>1.8652491097483097</v>
      </c>
      <c r="T40" s="85">
        <f>分析係数表!F43</f>
        <v>0.67869493309276796</v>
      </c>
      <c r="U40" s="86">
        <f t="shared" si="7"/>
        <v>1.2659351197419741</v>
      </c>
      <c r="V40" s="87">
        <f>分析係数表!D43</f>
        <v>0.11832807096677192</v>
      </c>
      <c r="W40" s="167">
        <f t="shared" si="8"/>
        <v>0</v>
      </c>
      <c r="X40" s="76">
        <f>分析係数表!E43</f>
        <v>8.3446098331078036E-2</v>
      </c>
      <c r="Y40" s="166">
        <f t="shared" si="9"/>
        <v>0</v>
      </c>
    </row>
    <row r="41" spans="1:25" x14ac:dyDescent="0.2">
      <c r="A41" s="6" t="s">
        <v>340</v>
      </c>
      <c r="B41" s="5" t="s">
        <v>42</v>
      </c>
      <c r="C41" s="90"/>
      <c r="D41" s="107">
        <f>投入係数表!K41</f>
        <v>0</v>
      </c>
      <c r="E41" s="110">
        <f>$C$13*D41</f>
        <v>0</v>
      </c>
      <c r="F41" s="76">
        <f>分析係数表!C44</f>
        <v>0.42233270626175756</v>
      </c>
      <c r="G41" s="110">
        <f>E41*F41</f>
        <v>0</v>
      </c>
      <c r="H41" s="110">
        <v>1.4641214075713507E-3</v>
      </c>
      <c r="I41" s="110">
        <f>C41+H41</f>
        <v>1.4641214075713507E-3</v>
      </c>
      <c r="J41" s="107">
        <f>分析係数表!G44</f>
        <v>0.26381484852424913</v>
      </c>
      <c r="K41" s="111">
        <f>I41*J41</f>
        <v>3.8625696735954633E-4</v>
      </c>
      <c r="L41" s="79"/>
      <c r="M41" s="80"/>
      <c r="N41" s="81">
        <f>分析係数表!H44</f>
        <v>0.11630123927550047</v>
      </c>
      <c r="O41" s="82">
        <f t="shared" si="4"/>
        <v>0.89435654242390694</v>
      </c>
      <c r="P41" s="76">
        <f>分析係数表!C44</f>
        <v>0.42233270626175756</v>
      </c>
      <c r="Q41" s="82">
        <f>O41*P41</f>
        <v>0.377716018924797</v>
      </c>
      <c r="R41" s="83">
        <v>0.38435373466307626</v>
      </c>
      <c r="S41" s="84">
        <f>I41+R41</f>
        <v>0.38581785607064761</v>
      </c>
      <c r="T41" s="85">
        <f>分析係数表!F44</f>
        <v>0.47978156286568718</v>
      </c>
      <c r="U41" s="86">
        <f t="shared" si="7"/>
        <v>0.18510829396706407</v>
      </c>
      <c r="V41" s="87">
        <f>分析係数表!D44</f>
        <v>0.17839032635548044</v>
      </c>
      <c r="W41" s="167">
        <f t="shared" si="8"/>
        <v>0</v>
      </c>
      <c r="X41" s="76">
        <f>分析係数表!E44</f>
        <v>0.10141724093095826</v>
      </c>
      <c r="Y41" s="166">
        <f t="shared" si="9"/>
        <v>0</v>
      </c>
    </row>
    <row r="42" spans="1:25" x14ac:dyDescent="0.2">
      <c r="A42" s="6" t="s">
        <v>341</v>
      </c>
      <c r="B42" s="5" t="s">
        <v>278</v>
      </c>
      <c r="C42" s="90"/>
      <c r="D42" s="107">
        <f>投入係数表!K42</f>
        <v>0</v>
      </c>
      <c r="E42" s="110">
        <f>$C$13*D42</f>
        <v>0</v>
      </c>
      <c r="F42" s="76">
        <f>分析係数表!C45</f>
        <v>1</v>
      </c>
      <c r="G42" s="110">
        <f>E42*F42</f>
        <v>0</v>
      </c>
      <c r="H42" s="110">
        <v>4.8733162034303758E-3</v>
      </c>
      <c r="I42" s="110">
        <f>C42+H42</f>
        <v>4.8733162034303758E-3</v>
      </c>
      <c r="J42" s="107">
        <f>分析係数表!G45</f>
        <v>0</v>
      </c>
      <c r="K42" s="111">
        <f>I42*J42</f>
        <v>0</v>
      </c>
      <c r="L42" s="79"/>
      <c r="M42" s="80"/>
      <c r="N42" s="81">
        <f>分析係数表!H45</f>
        <v>0</v>
      </c>
      <c r="O42" s="82">
        <f t="shared" si="4"/>
        <v>0</v>
      </c>
      <c r="P42" s="76">
        <f>分析係数表!C45</f>
        <v>1</v>
      </c>
      <c r="Q42" s="82">
        <f>O42*P42</f>
        <v>0</v>
      </c>
      <c r="R42" s="83">
        <v>2.8418420148097322E-3</v>
      </c>
      <c r="S42" s="84">
        <f>I42+R42</f>
        <v>7.715158218240108E-3</v>
      </c>
      <c r="T42" s="85">
        <f>分析係数表!F45</f>
        <v>0</v>
      </c>
      <c r="U42" s="86">
        <f t="shared" si="7"/>
        <v>0</v>
      </c>
      <c r="V42" s="87">
        <f>分析係数表!D45</f>
        <v>0</v>
      </c>
      <c r="W42" s="167">
        <f t="shared" si="8"/>
        <v>0</v>
      </c>
      <c r="X42" s="76">
        <f>分析係数表!E45</f>
        <v>0</v>
      </c>
      <c r="Y42" s="166">
        <f t="shared" si="9"/>
        <v>0</v>
      </c>
    </row>
    <row r="43" spans="1:25" x14ac:dyDescent="0.2">
      <c r="A43" s="6" t="s">
        <v>342</v>
      </c>
      <c r="B43" s="5" t="s">
        <v>279</v>
      </c>
      <c r="C43" s="90"/>
      <c r="D43" s="107">
        <f>投入係数表!K43</f>
        <v>0</v>
      </c>
      <c r="E43" s="110">
        <f>$C$13*D43</f>
        <v>0</v>
      </c>
      <c r="F43" s="76">
        <f>分析係数表!C46</f>
        <v>0.21794871794871795</v>
      </c>
      <c r="G43" s="110">
        <f>E43*F43</f>
        <v>0</v>
      </c>
      <c r="H43" s="110">
        <v>8.6830366175575699E-2</v>
      </c>
      <c r="I43" s="110">
        <f>C43+H43</f>
        <v>8.6830366175575699E-2</v>
      </c>
      <c r="J43" s="107">
        <f>分析係数表!G46</f>
        <v>8.6956521739130436E-3</v>
      </c>
      <c r="K43" s="111">
        <f>I43*J43</f>
        <v>7.5504666239631043E-4</v>
      </c>
      <c r="L43" s="79"/>
      <c r="M43" s="80"/>
      <c r="N43" s="81">
        <f>分析係数表!H46</f>
        <v>2.3669959231689755E-2</v>
      </c>
      <c r="O43" s="82">
        <f t="shared" si="4"/>
        <v>0.18202198901442265</v>
      </c>
      <c r="P43" s="76">
        <f>分析係数表!C46</f>
        <v>0.21794871794871795</v>
      </c>
      <c r="Q43" s="82">
        <f>O43*P43</f>
        <v>3.9671459144169037E-2</v>
      </c>
      <c r="R43" s="83">
        <v>4.4629169651230191E-2</v>
      </c>
      <c r="S43" s="84">
        <f>I43+R43</f>
        <v>0.13145953582680589</v>
      </c>
      <c r="T43" s="85">
        <f>分析係数表!F46</f>
        <v>0.31521739130434784</v>
      </c>
      <c r="U43" s="86">
        <f t="shared" si="7"/>
        <v>4.1438331945406207E-2</v>
      </c>
      <c r="V43" s="87">
        <f>分析係数表!D46</f>
        <v>4.3478260869565218E-3</v>
      </c>
      <c r="W43" s="167">
        <f t="shared" si="8"/>
        <v>0</v>
      </c>
      <c r="X43" s="76">
        <f>分析係数表!E46</f>
        <v>8.6956521739130436E-3</v>
      </c>
      <c r="Y43" s="166">
        <f t="shared" si="9"/>
        <v>0</v>
      </c>
    </row>
    <row r="44" spans="1:25" x14ac:dyDescent="0.2">
      <c r="A44" s="192">
        <v>40</v>
      </c>
      <c r="B44" s="14" t="s">
        <v>150</v>
      </c>
      <c r="C44" s="197">
        <f>SUM(C5:C43)</f>
        <v>100</v>
      </c>
      <c r="D44" s="108">
        <f>投入係数表!K44</f>
        <v>0.70329670329670335</v>
      </c>
      <c r="E44" s="91">
        <f>SUM(E5:E43)</f>
        <v>70.329670329670336</v>
      </c>
      <c r="F44" s="92">
        <f>分析係数表!C47</f>
        <v>0.47569546306807309</v>
      </c>
      <c r="G44" s="91">
        <f>SUM(G5:G43)</f>
        <v>22.768426591266614</v>
      </c>
      <c r="H44" s="91">
        <f>SUM(H5:H43)</f>
        <v>26.148144733505035</v>
      </c>
      <c r="I44" s="91">
        <f>SUM(I5:I43)</f>
        <v>126.14814473350505</v>
      </c>
      <c r="J44" s="108">
        <f>分析係数表!G47</f>
        <v>0.28144255164914822</v>
      </c>
      <c r="K44" s="93">
        <f>SUM(K5:K43)</f>
        <v>12.264752961051565</v>
      </c>
      <c r="L44" s="94">
        <f>最終需要_まとめ!$L$33</f>
        <v>0.627</v>
      </c>
      <c r="M44" s="91">
        <f>K44*L44</f>
        <v>7.6900001065793315</v>
      </c>
      <c r="N44" s="95">
        <f>分析係数表!H47</f>
        <v>1</v>
      </c>
      <c r="O44" s="96">
        <f>SUM(O5:O43)</f>
        <v>7.6900001065793315</v>
      </c>
      <c r="P44" s="92">
        <f>分析係数表!C47</f>
        <v>0.47569546306807309</v>
      </c>
      <c r="Q44" s="96">
        <f>SUM(Q5:Q43)</f>
        <v>3.2200367118292768</v>
      </c>
      <c r="R44" s="91">
        <f>SUM(R5:R43)</f>
        <v>3.6952849371680463</v>
      </c>
      <c r="S44" s="97">
        <f>SUM(S5:S43)</f>
        <v>129.84342967067306</v>
      </c>
      <c r="T44" s="98">
        <f>分析係数表!F47</f>
        <v>0.50608191373686118</v>
      </c>
      <c r="U44" s="99">
        <f>SUM(U5:U43)</f>
        <v>46.227526073871033</v>
      </c>
      <c r="V44" s="100">
        <f>分析係数表!D47</f>
        <v>9.051105472997463E-2</v>
      </c>
      <c r="W44" s="164">
        <f>SUM(W5:W43)</f>
        <v>2</v>
      </c>
      <c r="X44" s="92">
        <f>分析係数表!E47</f>
        <v>7.0619789778905401E-2</v>
      </c>
      <c r="Y44" s="165">
        <f>SUM(Y5:Y43)</f>
        <v>2</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2015年養父市産業連関表</v>
      </c>
      <c r="H1" s="401"/>
      <c r="I1" s="401"/>
    </row>
    <row r="2" spans="1:25" x14ac:dyDescent="0.2">
      <c r="B2" s="3" t="s">
        <v>364</v>
      </c>
      <c r="S2" s="3" t="s">
        <v>152</v>
      </c>
      <c r="U2" s="64" t="s">
        <v>209</v>
      </c>
      <c r="W2" s="3" t="s">
        <v>130</v>
      </c>
      <c r="Y2" s="3" t="s">
        <v>153</v>
      </c>
    </row>
    <row r="3" spans="1:25" ht="44" x14ac:dyDescent="0.2">
      <c r="B3" s="65"/>
      <c r="C3" s="66" t="s">
        <v>227</v>
      </c>
      <c r="D3" s="66" t="s">
        <v>378</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投入係数表!L5</f>
        <v>3.5211267605633804E-3</v>
      </c>
      <c r="E5" s="77">
        <f t="shared" ref="E5:E38" si="0">$C$14*D5</f>
        <v>0.35211267605633806</v>
      </c>
      <c r="F5" s="76">
        <f>分析係数表!C8</f>
        <v>0.71474473402356309</v>
      </c>
      <c r="G5" s="77">
        <f t="shared" ref="G5:G38" si="1">E5*F5</f>
        <v>0.25167068099421236</v>
      </c>
      <c r="H5" s="77">
        <f t="array" ref="H5:H43">MMULT(逆行列係数!C5:AO43,'10'!G5:G43)</f>
        <v>0.28275540340577415</v>
      </c>
      <c r="I5" s="77">
        <f t="shared" ref="I5:I38" si="2">C5+H5</f>
        <v>0.28275540340577415</v>
      </c>
      <c r="J5" s="76">
        <f>分析係数表!G8</f>
        <v>0.11986548162382897</v>
      </c>
      <c r="K5" s="78">
        <f t="shared" ref="K5:K38" si="3">I5*J5</f>
        <v>3.389261261097317E-2</v>
      </c>
      <c r="L5" s="79" t="s">
        <v>182</v>
      </c>
      <c r="M5" s="80" t="s">
        <v>182</v>
      </c>
      <c r="N5" s="81">
        <f>分析係数表!H8</f>
        <v>1.2980954505811005E-2</v>
      </c>
      <c r="O5" s="82">
        <f t="shared" ref="O5:O43" si="4">$M$44*N5</f>
        <v>0.19581686094137132</v>
      </c>
      <c r="P5" s="76">
        <f>分析係数表!C8</f>
        <v>0.71474473402356309</v>
      </c>
      <c r="Q5" s="82">
        <f t="shared" ref="Q5:Q38" si="5">O5*P5</f>
        <v>0.13995907019086948</v>
      </c>
      <c r="R5" s="83">
        <f t="array" ref="R5:R43">MMULT(逆行列係数!C5:AO43,'10'!Q5:Q43)</f>
        <v>0.19031147412003327</v>
      </c>
      <c r="S5" s="84">
        <f t="shared" ref="S5:S38" si="6">I5+R5</f>
        <v>0.47306687752580745</v>
      </c>
      <c r="T5" s="85">
        <f>分析係数表!F8</f>
        <v>0.45231803987509006</v>
      </c>
      <c r="U5" s="86">
        <f t="shared" ref="U5:U43" si="7">S5*T5</f>
        <v>0.21397668277230253</v>
      </c>
      <c r="V5" s="87">
        <f>分析係数表!D8</f>
        <v>0.25822723997117464</v>
      </c>
      <c r="W5" s="167">
        <f t="shared" ref="W5:W43" si="8">ROUND(S5*V5,0)</f>
        <v>0</v>
      </c>
      <c r="X5" s="76">
        <f>分析係数表!E8</f>
        <v>0.17343262070622148</v>
      </c>
      <c r="Y5" s="166">
        <f t="shared" ref="Y5:Y43" si="9">ROUND(S5*X5,0)</f>
        <v>0</v>
      </c>
    </row>
    <row r="6" spans="1:25" x14ac:dyDescent="0.2">
      <c r="A6" s="6" t="s">
        <v>219</v>
      </c>
      <c r="B6" s="5" t="s">
        <v>265</v>
      </c>
      <c r="C6" s="90"/>
      <c r="D6" s="76">
        <f>投入係数表!L6</f>
        <v>0</v>
      </c>
      <c r="E6" s="77">
        <f t="shared" si="0"/>
        <v>0</v>
      </c>
      <c r="F6" s="76">
        <f>分析係数表!C9</f>
        <v>1</v>
      </c>
      <c r="G6" s="77">
        <f t="shared" si="1"/>
        <v>0</v>
      </c>
      <c r="H6" s="77">
        <v>1.5019380206309657E-2</v>
      </c>
      <c r="I6" s="77">
        <f t="shared" si="2"/>
        <v>1.5019380206309657E-2</v>
      </c>
      <c r="J6" s="76">
        <f>分析係数表!G9</f>
        <v>0.24776500638569604</v>
      </c>
      <c r="K6" s="78">
        <f t="shared" si="3"/>
        <v>3.7212768327255091E-3</v>
      </c>
      <c r="L6" s="79"/>
      <c r="M6" s="80"/>
      <c r="N6" s="81">
        <f>分析係数表!H9</f>
        <v>6.6933046670587999E-4</v>
      </c>
      <c r="O6" s="82">
        <f t="shared" si="4"/>
        <v>1.0096806892289459E-2</v>
      </c>
      <c r="P6" s="76">
        <f>分析係数表!C9</f>
        <v>1</v>
      </c>
      <c r="Q6" s="82">
        <f t="shared" si="5"/>
        <v>1.0096806892289459E-2</v>
      </c>
      <c r="R6" s="83">
        <v>1.4118567910791715E-2</v>
      </c>
      <c r="S6" s="84">
        <f t="shared" si="6"/>
        <v>2.9137948117101374E-2</v>
      </c>
      <c r="T6" s="85">
        <f>分析係数表!F9</f>
        <v>0.67688378033205621</v>
      </c>
      <c r="U6" s="86">
        <f t="shared" si="7"/>
        <v>1.9723004472622898E-2</v>
      </c>
      <c r="V6" s="87">
        <f>分析係数表!D9</f>
        <v>0.15836526181353769</v>
      </c>
      <c r="W6" s="167">
        <f t="shared" si="8"/>
        <v>0</v>
      </c>
      <c r="X6" s="76">
        <f>分析係数表!E9</f>
        <v>0.13537675606641125</v>
      </c>
      <c r="Y6" s="166">
        <f t="shared" si="9"/>
        <v>0</v>
      </c>
    </row>
    <row r="7" spans="1:25" x14ac:dyDescent="0.2">
      <c r="A7" s="6" t="s">
        <v>220</v>
      </c>
      <c r="B7" s="5" t="s">
        <v>266</v>
      </c>
      <c r="C7" s="90"/>
      <c r="D7" s="76">
        <f>投入係数表!L7</f>
        <v>0</v>
      </c>
      <c r="E7" s="77">
        <f t="shared" si="0"/>
        <v>0</v>
      </c>
      <c r="F7" s="76">
        <f>分析係数表!C10</f>
        <v>3.9393939393939426E-2</v>
      </c>
      <c r="G7" s="77">
        <f t="shared" si="1"/>
        <v>0</v>
      </c>
      <c r="H7" s="77">
        <v>6.3186157049927888E-6</v>
      </c>
      <c r="I7" s="77">
        <f t="shared" si="2"/>
        <v>6.3186157049927888E-6</v>
      </c>
      <c r="J7" s="76">
        <f>分析係数表!G10</f>
        <v>0.17647058823529413</v>
      </c>
      <c r="K7" s="78">
        <f t="shared" si="3"/>
        <v>1.1150498302928452E-6</v>
      </c>
      <c r="L7" s="79"/>
      <c r="M7" s="80"/>
      <c r="N7" s="81">
        <f>分析係数表!H10</f>
        <v>1.3183781919964303E-3</v>
      </c>
      <c r="O7" s="82">
        <f t="shared" si="4"/>
        <v>1.9887649939358026E-2</v>
      </c>
      <c r="P7" s="76">
        <f>分析係数表!C10</f>
        <v>3.9393939393939426E-2</v>
      </c>
      <c r="Q7" s="82">
        <f t="shared" si="5"/>
        <v>7.834528763989531E-4</v>
      </c>
      <c r="R7" s="83">
        <v>1.1106110574962392E-3</v>
      </c>
      <c r="S7" s="84">
        <f t="shared" si="6"/>
        <v>1.116929673201232E-3</v>
      </c>
      <c r="T7" s="85">
        <f>分析係数表!F10</f>
        <v>0.58823529411764708</v>
      </c>
      <c r="U7" s="86">
        <f t="shared" si="7"/>
        <v>6.5701745482425408E-4</v>
      </c>
      <c r="V7" s="87">
        <f>分析係数表!D10</f>
        <v>0.11764705882352941</v>
      </c>
      <c r="W7" s="167">
        <f t="shared" si="8"/>
        <v>0</v>
      </c>
      <c r="X7" s="76">
        <f>分析係数表!E10</f>
        <v>0</v>
      </c>
      <c r="Y7" s="166">
        <f t="shared" si="9"/>
        <v>0</v>
      </c>
    </row>
    <row r="8" spans="1:25" x14ac:dyDescent="0.2">
      <c r="A8" s="6" t="s">
        <v>221</v>
      </c>
      <c r="B8" s="5" t="s">
        <v>27</v>
      </c>
      <c r="C8" s="90"/>
      <c r="D8" s="76">
        <f>投入係数表!L8</f>
        <v>0</v>
      </c>
      <c r="E8" s="77">
        <f t="shared" si="0"/>
        <v>0</v>
      </c>
      <c r="F8" s="76">
        <f>分析係数表!C11</f>
        <v>0.34065202927478377</v>
      </c>
      <c r="G8" s="77">
        <f t="shared" si="1"/>
        <v>0</v>
      </c>
      <c r="H8" s="77">
        <v>2.8557271605316941E-2</v>
      </c>
      <c r="I8" s="77">
        <f t="shared" si="2"/>
        <v>2.8557271605316941E-2</v>
      </c>
      <c r="J8" s="76">
        <f>分析係数表!G11</f>
        <v>0.33868808567603748</v>
      </c>
      <c r="K8" s="78">
        <f t="shared" si="3"/>
        <v>9.6720076521354566E-3</v>
      </c>
      <c r="L8" s="79"/>
      <c r="M8" s="80"/>
      <c r="N8" s="81">
        <f>分析係数表!H11</f>
        <v>-2.0282741415329697E-5</v>
      </c>
      <c r="O8" s="82">
        <f t="shared" si="4"/>
        <v>-3.059638452208927E-4</v>
      </c>
      <c r="P8" s="76">
        <f>分析係数表!C11</f>
        <v>0.34065202927478377</v>
      </c>
      <c r="Q8" s="82">
        <f t="shared" si="5"/>
        <v>-1.0422720475921295E-4</v>
      </c>
      <c r="R8" s="83">
        <v>7.3689343054877269E-3</v>
      </c>
      <c r="S8" s="84">
        <f t="shared" si="6"/>
        <v>3.5926205910804671E-2</v>
      </c>
      <c r="T8" s="85">
        <f>分析係数表!F11</f>
        <v>0.55689424364123163</v>
      </c>
      <c r="U8" s="86">
        <f t="shared" si="7"/>
        <v>2.0007097267596714E-2</v>
      </c>
      <c r="V8" s="87">
        <f>分析係数表!D11</f>
        <v>4.2838018741633198E-2</v>
      </c>
      <c r="W8" s="167">
        <f t="shared" si="8"/>
        <v>0</v>
      </c>
      <c r="X8" s="76">
        <f>分析係数表!E11</f>
        <v>3.2128514056224897E-2</v>
      </c>
      <c r="Y8" s="166">
        <f t="shared" si="9"/>
        <v>0</v>
      </c>
    </row>
    <row r="9" spans="1:25" x14ac:dyDescent="0.2">
      <c r="A9" s="6" t="s">
        <v>222</v>
      </c>
      <c r="B9" s="5" t="s">
        <v>190</v>
      </c>
      <c r="C9" s="90"/>
      <c r="D9" s="76">
        <f>投入係数表!L9</f>
        <v>0</v>
      </c>
      <c r="E9" s="77">
        <f t="shared" si="0"/>
        <v>0</v>
      </c>
      <c r="F9" s="76">
        <f>分析係数表!C12</f>
        <v>0.100342633382281</v>
      </c>
      <c r="G9" s="77">
        <f t="shared" si="1"/>
        <v>0</v>
      </c>
      <c r="H9" s="77">
        <v>3.9396695965964621E-3</v>
      </c>
      <c r="I9" s="77">
        <f t="shared" si="2"/>
        <v>3.9396695965964621E-3</v>
      </c>
      <c r="J9" s="76">
        <f>分析係数表!G12</f>
        <v>0.13263417643429981</v>
      </c>
      <c r="K9" s="78">
        <f t="shared" si="3"/>
        <v>5.2253483236782197E-4</v>
      </c>
      <c r="L9" s="79"/>
      <c r="M9" s="80"/>
      <c r="N9" s="81">
        <f>分析係数表!H12</f>
        <v>9.8026489260288424E-2</v>
      </c>
      <c r="O9" s="82">
        <f t="shared" si="4"/>
        <v>1.4787232639525745</v>
      </c>
      <c r="P9" s="76">
        <f>分析係数表!C12</f>
        <v>0.100342633382281</v>
      </c>
      <c r="Q9" s="82">
        <f t="shared" si="5"/>
        <v>0.1483789863486431</v>
      </c>
      <c r="R9" s="83">
        <v>0.1646375100083759</v>
      </c>
      <c r="S9" s="84">
        <f t="shared" si="6"/>
        <v>0.16857717960497237</v>
      </c>
      <c r="T9" s="85">
        <f>分析係数表!F12</f>
        <v>0.36681061073411475</v>
      </c>
      <c r="U9" s="86">
        <f t="shared" si="7"/>
        <v>6.183589820673447E-2</v>
      </c>
      <c r="V9" s="87">
        <f>分析係数表!D12</f>
        <v>2.9364589759407773E-2</v>
      </c>
      <c r="W9" s="167">
        <f t="shared" si="8"/>
        <v>0</v>
      </c>
      <c r="X9" s="76">
        <f>分析係数表!E12</f>
        <v>2.8994447871684145E-2</v>
      </c>
      <c r="Y9" s="166">
        <f t="shared" si="9"/>
        <v>0</v>
      </c>
    </row>
    <row r="10" spans="1:25" x14ac:dyDescent="0.2">
      <c r="A10" s="6" t="s">
        <v>223</v>
      </c>
      <c r="B10" s="5" t="s">
        <v>28</v>
      </c>
      <c r="C10" s="90"/>
      <c r="D10" s="76">
        <f>投入係数表!L10</f>
        <v>0</v>
      </c>
      <c r="E10" s="77">
        <f t="shared" si="0"/>
        <v>0</v>
      </c>
      <c r="F10" s="76">
        <f>分析係数表!C13</f>
        <v>0</v>
      </c>
      <c r="G10" s="77">
        <f t="shared" si="1"/>
        <v>0</v>
      </c>
      <c r="H10" s="77">
        <v>0</v>
      </c>
      <c r="I10" s="77">
        <f t="shared" si="2"/>
        <v>0</v>
      </c>
      <c r="J10" s="76">
        <f>分析係数表!G13</f>
        <v>0.24545454545454545</v>
      </c>
      <c r="K10" s="78">
        <f t="shared" si="3"/>
        <v>0</v>
      </c>
      <c r="L10" s="79"/>
      <c r="M10" s="80"/>
      <c r="N10" s="81">
        <f>分析係数表!H13</f>
        <v>1.4563008336206721E-2</v>
      </c>
      <c r="O10" s="82">
        <f t="shared" si="4"/>
        <v>0.21968204086860094</v>
      </c>
      <c r="P10" s="76">
        <f>分析係数表!C13</f>
        <v>0</v>
      </c>
      <c r="Q10" s="82">
        <f t="shared" si="5"/>
        <v>0</v>
      </c>
      <c r="R10" s="83">
        <v>0</v>
      </c>
      <c r="S10" s="84">
        <f t="shared" si="6"/>
        <v>0</v>
      </c>
      <c r="T10" s="85">
        <f>分析係数表!F13</f>
        <v>0.38181818181818183</v>
      </c>
      <c r="U10" s="86">
        <f t="shared" si="7"/>
        <v>0</v>
      </c>
      <c r="V10" s="87">
        <f>分析係数表!D13</f>
        <v>0.28545454545454546</v>
      </c>
      <c r="W10" s="167">
        <f t="shared" si="8"/>
        <v>0</v>
      </c>
      <c r="X10" s="76">
        <f>分析係数表!E13</f>
        <v>0.23818181818181819</v>
      </c>
      <c r="Y10" s="166">
        <f t="shared" si="9"/>
        <v>0</v>
      </c>
    </row>
    <row r="11" spans="1:25" x14ac:dyDescent="0.2">
      <c r="A11" s="6" t="s">
        <v>224</v>
      </c>
      <c r="B11" s="5" t="s">
        <v>267</v>
      </c>
      <c r="C11" s="90"/>
      <c r="D11" s="76">
        <f>投入係数表!L11</f>
        <v>7.0422535211267607E-3</v>
      </c>
      <c r="E11" s="77">
        <f t="shared" si="0"/>
        <v>0.70422535211267612</v>
      </c>
      <c r="F11" s="76">
        <f>分析係数表!C14</f>
        <v>0.15141787051899414</v>
      </c>
      <c r="G11" s="77">
        <f t="shared" si="1"/>
        <v>0.10663230318239024</v>
      </c>
      <c r="H11" s="77">
        <v>0.12057009551597113</v>
      </c>
      <c r="I11" s="77">
        <f t="shared" si="2"/>
        <v>0.12057009551597113</v>
      </c>
      <c r="J11" s="76">
        <f>分析係数表!G14</f>
        <v>0.18116805721096543</v>
      </c>
      <c r="K11" s="78">
        <f t="shared" si="3"/>
        <v>2.1843449962369026E-2</v>
      </c>
      <c r="L11" s="79"/>
      <c r="M11" s="80"/>
      <c r="N11" s="81">
        <f>分析係数表!H14</f>
        <v>1.2372472263351114E-3</v>
      </c>
      <c r="O11" s="82">
        <f t="shared" si="4"/>
        <v>1.8663794558474452E-2</v>
      </c>
      <c r="P11" s="76">
        <f>分析係数表!C14</f>
        <v>0.15141787051899414</v>
      </c>
      <c r="Q11" s="82">
        <f t="shared" si="5"/>
        <v>2.8260320278481917E-3</v>
      </c>
      <c r="R11" s="83">
        <v>1.1536815753738877E-2</v>
      </c>
      <c r="S11" s="84">
        <f t="shared" si="6"/>
        <v>0.13210691126971</v>
      </c>
      <c r="T11" s="85">
        <f>分析係数表!F14</f>
        <v>0.38617401668653156</v>
      </c>
      <c r="U11" s="86">
        <f t="shared" si="7"/>
        <v>5.1016256557075132E-2</v>
      </c>
      <c r="V11" s="87">
        <f>分析係数表!D14</f>
        <v>0.10846245530393325</v>
      </c>
      <c r="W11" s="167">
        <f t="shared" si="8"/>
        <v>0</v>
      </c>
      <c r="X11" s="76">
        <f>分析係数表!E14</f>
        <v>8.1048867699642438E-2</v>
      </c>
      <c r="Y11" s="166">
        <f t="shared" si="9"/>
        <v>0</v>
      </c>
    </row>
    <row r="12" spans="1:25" x14ac:dyDescent="0.2">
      <c r="A12" s="6" t="s">
        <v>225</v>
      </c>
      <c r="B12" s="5" t="s">
        <v>29</v>
      </c>
      <c r="C12" s="90"/>
      <c r="D12" s="76">
        <f>投入係数表!L12</f>
        <v>0.21126760563380281</v>
      </c>
      <c r="E12" s="77">
        <f t="shared" si="0"/>
        <v>21.12676056338028</v>
      </c>
      <c r="F12" s="76">
        <f>分析係数表!C15</f>
        <v>0</v>
      </c>
      <c r="G12" s="77">
        <f t="shared" si="1"/>
        <v>0</v>
      </c>
      <c r="H12" s="77">
        <v>0</v>
      </c>
      <c r="I12" s="77">
        <f t="shared" si="2"/>
        <v>0</v>
      </c>
      <c r="J12" s="76">
        <f>分析係数表!G15</f>
        <v>9.5665424991534034E-2</v>
      </c>
      <c r="K12" s="78">
        <f t="shared" si="3"/>
        <v>0</v>
      </c>
      <c r="L12" s="79"/>
      <c r="M12" s="80"/>
      <c r="N12" s="81">
        <f>分析係数表!H15</f>
        <v>9.0663854126523738E-3</v>
      </c>
      <c r="O12" s="82">
        <f t="shared" si="4"/>
        <v>0.13676583881373902</v>
      </c>
      <c r="P12" s="76">
        <f>分析係数表!C15</f>
        <v>0</v>
      </c>
      <c r="Q12" s="82">
        <f t="shared" si="5"/>
        <v>0</v>
      </c>
      <c r="R12" s="83">
        <v>0</v>
      </c>
      <c r="S12" s="84">
        <f t="shared" si="6"/>
        <v>0</v>
      </c>
      <c r="T12" s="85">
        <f>分析係数表!F15</f>
        <v>0.30392820860142228</v>
      </c>
      <c r="U12" s="86">
        <f t="shared" si="7"/>
        <v>0</v>
      </c>
      <c r="V12" s="87">
        <f>分析係数表!D15</f>
        <v>1.7101252963088384E-2</v>
      </c>
      <c r="W12" s="167">
        <f t="shared" si="8"/>
        <v>0</v>
      </c>
      <c r="X12" s="76">
        <f>分析係数表!E15</f>
        <v>1.5577378936674569E-2</v>
      </c>
      <c r="Y12" s="166">
        <f t="shared" si="9"/>
        <v>0</v>
      </c>
    </row>
    <row r="13" spans="1:25" x14ac:dyDescent="0.2">
      <c r="A13" s="6" t="s">
        <v>226</v>
      </c>
      <c r="B13" s="5" t="s">
        <v>30</v>
      </c>
      <c r="C13" s="90"/>
      <c r="D13" s="76">
        <f>投入係数表!L13</f>
        <v>0</v>
      </c>
      <c r="E13" s="77">
        <f t="shared" si="0"/>
        <v>0</v>
      </c>
      <c r="F13" s="76">
        <f>分析係数表!C16</f>
        <v>7.3463935886019627E-2</v>
      </c>
      <c r="G13" s="77">
        <f t="shared" si="1"/>
        <v>0</v>
      </c>
      <c r="H13" s="77">
        <v>6.30425107721117E-3</v>
      </c>
      <c r="I13" s="77">
        <f t="shared" si="2"/>
        <v>6.30425107721117E-3</v>
      </c>
      <c r="J13" s="76">
        <f>分析係数表!G16</f>
        <v>3.2967032967032968E-2</v>
      </c>
      <c r="K13" s="78">
        <f t="shared" si="3"/>
        <v>2.0783245309487374E-4</v>
      </c>
      <c r="L13" s="79"/>
      <c r="M13" s="80"/>
      <c r="N13" s="81">
        <f>分析係数表!H16</f>
        <v>1.7422874875768209E-2</v>
      </c>
      <c r="O13" s="82">
        <f t="shared" si="4"/>
        <v>0.26282294304474685</v>
      </c>
      <c r="P13" s="76">
        <f>分析係数表!C16</f>
        <v>7.3463935886019627E-2</v>
      </c>
      <c r="Q13" s="82">
        <f t="shared" si="5"/>
        <v>1.9308007837214272E-2</v>
      </c>
      <c r="R13" s="83">
        <v>2.2706023048842647E-2</v>
      </c>
      <c r="S13" s="84">
        <f t="shared" si="6"/>
        <v>2.9010274126053816E-2</v>
      </c>
      <c r="T13" s="85">
        <f>分析係数表!F16</f>
        <v>0.28846153846153844</v>
      </c>
      <c r="U13" s="86">
        <f t="shared" si="7"/>
        <v>8.3683483055924466E-3</v>
      </c>
      <c r="V13" s="87">
        <f>分析係数表!D16</f>
        <v>8.241758241758242E-3</v>
      </c>
      <c r="W13" s="167">
        <f t="shared" si="8"/>
        <v>0</v>
      </c>
      <c r="X13" s="76">
        <f>分析係数表!E16</f>
        <v>8.241758241758242E-3</v>
      </c>
      <c r="Y13" s="166">
        <f t="shared" si="9"/>
        <v>0</v>
      </c>
    </row>
    <row r="14" spans="1:25" x14ac:dyDescent="0.2">
      <c r="A14" s="6" t="s">
        <v>2</v>
      </c>
      <c r="B14" s="5" t="s">
        <v>364</v>
      </c>
      <c r="C14" s="75">
        <f>最終需要_まとめ!C15</f>
        <v>100</v>
      </c>
      <c r="D14" s="76">
        <f>投入係数表!L14</f>
        <v>0.26056338028169013</v>
      </c>
      <c r="E14" s="77">
        <f t="shared" si="0"/>
        <v>26.056338028169012</v>
      </c>
      <c r="F14" s="76">
        <f>分析係数表!C17</f>
        <v>2.3129921259842479E-2</v>
      </c>
      <c r="G14" s="77">
        <f t="shared" si="1"/>
        <v>0.60268104691138846</v>
      </c>
      <c r="H14" s="77">
        <v>0.60736408283025656</v>
      </c>
      <c r="I14" s="77">
        <f t="shared" si="2"/>
        <v>100.60736408283026</v>
      </c>
      <c r="J14" s="76">
        <f>分析係数表!G17</f>
        <v>0.21126760563380281</v>
      </c>
      <c r="K14" s="78">
        <f t="shared" si="3"/>
        <v>21.2550769189078</v>
      </c>
      <c r="L14" s="79"/>
      <c r="M14" s="80"/>
      <c r="N14" s="81">
        <f>分析係数表!H17</f>
        <v>2.8801492809768167E-3</v>
      </c>
      <c r="O14" s="82">
        <f t="shared" si="4"/>
        <v>4.3446866021366763E-2</v>
      </c>
      <c r="P14" s="76">
        <f>分析係数表!C17</f>
        <v>2.3129921259842479E-2</v>
      </c>
      <c r="Q14" s="82">
        <f t="shared" si="5"/>
        <v>1.0049225900611389E-3</v>
      </c>
      <c r="R14" s="83">
        <v>2.0593865059551964E-3</v>
      </c>
      <c r="S14" s="84">
        <f t="shared" si="6"/>
        <v>100.60942346933621</v>
      </c>
      <c r="T14" s="85">
        <f>分析係数表!F17</f>
        <v>0.32746478873239437</v>
      </c>
      <c r="U14" s="86">
        <f t="shared" si="7"/>
        <v>32.946043600874184</v>
      </c>
      <c r="V14" s="87">
        <f>分析係数表!D17</f>
        <v>0.12676056338028169</v>
      </c>
      <c r="W14" s="167">
        <f t="shared" si="8"/>
        <v>13</v>
      </c>
      <c r="X14" s="76">
        <f>分析係数表!E17</f>
        <v>0.10563380281690141</v>
      </c>
      <c r="Y14" s="166">
        <f t="shared" si="9"/>
        <v>11</v>
      </c>
    </row>
    <row r="15" spans="1:25" x14ac:dyDescent="0.2">
      <c r="A15" s="6" t="s">
        <v>3</v>
      </c>
      <c r="B15" s="5" t="s">
        <v>31</v>
      </c>
      <c r="C15" s="90"/>
      <c r="D15" s="76">
        <f>投入係数表!L15</f>
        <v>3.5211267605633804E-3</v>
      </c>
      <c r="E15" s="77">
        <f t="shared" si="0"/>
        <v>0.35211267605633806</v>
      </c>
      <c r="F15" s="76">
        <f>分析係数表!C18</f>
        <v>0.3230337078651685</v>
      </c>
      <c r="G15" s="77">
        <f t="shared" si="1"/>
        <v>0.11374426333280582</v>
      </c>
      <c r="H15" s="77">
        <v>0.12638861848218302</v>
      </c>
      <c r="I15" s="77">
        <f t="shared" si="2"/>
        <v>0.12638861848218302</v>
      </c>
      <c r="J15" s="76">
        <f>分析係数表!G18</f>
        <v>0.21584440227703985</v>
      </c>
      <c r="K15" s="78">
        <f t="shared" si="3"/>
        <v>2.7280275810907625E-2</v>
      </c>
      <c r="L15" s="79"/>
      <c r="M15" s="80"/>
      <c r="N15" s="81">
        <f>分析係数表!H18</f>
        <v>4.66503052552583E-4</v>
      </c>
      <c r="O15" s="82">
        <f t="shared" si="4"/>
        <v>7.0371684400805318E-3</v>
      </c>
      <c r="P15" s="76">
        <f>分析係数表!C18</f>
        <v>0.3230337078651685</v>
      </c>
      <c r="Q15" s="82">
        <f t="shared" si="5"/>
        <v>2.2732426140709581E-3</v>
      </c>
      <c r="R15" s="83">
        <v>5.4333215999760572E-3</v>
      </c>
      <c r="S15" s="84">
        <f t="shared" si="6"/>
        <v>0.13182194008215908</v>
      </c>
      <c r="T15" s="85">
        <f>分析係数表!F18</f>
        <v>0.45967741935483869</v>
      </c>
      <c r="U15" s="86">
        <f t="shared" si="7"/>
        <v>6.0595569231315059E-2</v>
      </c>
      <c r="V15" s="87">
        <f>分析係数表!D18</f>
        <v>4.8861480075901326E-2</v>
      </c>
      <c r="W15" s="167">
        <f t="shared" si="8"/>
        <v>0</v>
      </c>
      <c r="X15" s="76">
        <f>分析係数表!E18</f>
        <v>4.6489563567362426E-2</v>
      </c>
      <c r="Y15" s="166">
        <f t="shared" si="9"/>
        <v>0</v>
      </c>
    </row>
    <row r="16" spans="1:25" x14ac:dyDescent="0.2">
      <c r="A16" s="6" t="s">
        <v>4</v>
      </c>
      <c r="B16" s="5" t="s">
        <v>32</v>
      </c>
      <c r="C16" s="90"/>
      <c r="D16" s="76">
        <f>投入係数表!L16</f>
        <v>0</v>
      </c>
      <c r="E16" s="77">
        <f t="shared" si="0"/>
        <v>0</v>
      </c>
      <c r="F16" s="76">
        <f>分析係数表!C19</f>
        <v>0.12071832391087467</v>
      </c>
      <c r="G16" s="77">
        <f t="shared" si="1"/>
        <v>0</v>
      </c>
      <c r="H16" s="77">
        <v>3.3763391538920184E-3</v>
      </c>
      <c r="I16" s="77">
        <f t="shared" si="2"/>
        <v>3.3763391538920184E-3</v>
      </c>
      <c r="J16" s="76">
        <f>分析係数表!G19</f>
        <v>5.7680250783699059E-2</v>
      </c>
      <c r="K16" s="78">
        <f t="shared" si="3"/>
        <v>1.9474808912731391E-4</v>
      </c>
      <c r="L16" s="79"/>
      <c r="M16" s="80"/>
      <c r="N16" s="81">
        <f>分析係数表!H19</f>
        <v>-1.2169644849197817E-4</v>
      </c>
      <c r="O16" s="82">
        <f t="shared" si="4"/>
        <v>-1.8357830713253561E-3</v>
      </c>
      <c r="P16" s="76">
        <f>分析係数表!C19</f>
        <v>0.12071832391087467</v>
      </c>
      <c r="Q16" s="82">
        <f t="shared" si="5"/>
        <v>-2.2161265543435468E-4</v>
      </c>
      <c r="R16" s="83">
        <v>1.3931401475854228E-3</v>
      </c>
      <c r="S16" s="84">
        <f t="shared" si="6"/>
        <v>4.7694793014774412E-3</v>
      </c>
      <c r="T16" s="85">
        <f>分析係数表!F19</f>
        <v>0.23887147335423198</v>
      </c>
      <c r="U16" s="86">
        <f t="shared" si="7"/>
        <v>1.1392925478764296E-3</v>
      </c>
      <c r="V16" s="87">
        <f>分析係数表!D19</f>
        <v>1.0658307210031349E-2</v>
      </c>
      <c r="W16" s="167">
        <f t="shared" si="8"/>
        <v>0</v>
      </c>
      <c r="X16" s="76">
        <f>分析係数表!E19</f>
        <v>1.128526645768025E-2</v>
      </c>
      <c r="Y16" s="166">
        <f t="shared" si="9"/>
        <v>0</v>
      </c>
    </row>
    <row r="17" spans="1:25" x14ac:dyDescent="0.2">
      <c r="A17" s="6" t="s">
        <v>5</v>
      </c>
      <c r="B17" s="5" t="s">
        <v>33</v>
      </c>
      <c r="C17" s="90"/>
      <c r="D17" s="76">
        <f>投入係数表!L17</f>
        <v>3.5211267605633804E-3</v>
      </c>
      <c r="E17" s="77">
        <f t="shared" si="0"/>
        <v>0.35211267605633806</v>
      </c>
      <c r="F17" s="76">
        <f>分析係数表!C20</f>
        <v>0.31557475401967838</v>
      </c>
      <c r="G17" s="77">
        <f t="shared" si="1"/>
        <v>0.11111787113368958</v>
      </c>
      <c r="H17" s="77">
        <v>0.13292089717898084</v>
      </c>
      <c r="I17" s="77">
        <f t="shared" si="2"/>
        <v>0.13292089717898084</v>
      </c>
      <c r="J17" s="76">
        <f>分析係数表!G20</f>
        <v>9.9984279201383433E-2</v>
      </c>
      <c r="K17" s="78">
        <f t="shared" si="3"/>
        <v>1.3290000095241599E-2</v>
      </c>
      <c r="L17" s="79"/>
      <c r="M17" s="80"/>
      <c r="N17" s="81">
        <f>分析係数表!H20</f>
        <v>5.8819950104456117E-4</v>
      </c>
      <c r="O17" s="82">
        <f t="shared" si="4"/>
        <v>8.8729515114058886E-3</v>
      </c>
      <c r="P17" s="76">
        <f>分析係数表!C20</f>
        <v>0.31557475401967838</v>
      </c>
      <c r="Q17" s="82">
        <f t="shared" si="5"/>
        <v>2.8000794906404467E-3</v>
      </c>
      <c r="R17" s="83">
        <v>9.6463324341130568E-3</v>
      </c>
      <c r="S17" s="84">
        <f t="shared" si="6"/>
        <v>0.1425672296130939</v>
      </c>
      <c r="T17" s="85">
        <f>分析係数表!F20</f>
        <v>0.22276371639679296</v>
      </c>
      <c r="U17" s="86">
        <f t="shared" si="7"/>
        <v>3.1758805905007709E-2</v>
      </c>
      <c r="V17" s="87">
        <f>分析係数表!D20</f>
        <v>9.4324791699418331E-4</v>
      </c>
      <c r="W17" s="167">
        <f t="shared" si="8"/>
        <v>0</v>
      </c>
      <c r="X17" s="76">
        <f>分析係数表!E20</f>
        <v>6.2883194466278891E-4</v>
      </c>
      <c r="Y17" s="166">
        <f t="shared" si="9"/>
        <v>0</v>
      </c>
    </row>
    <row r="18" spans="1:25" x14ac:dyDescent="0.2">
      <c r="A18" s="6" t="s">
        <v>6</v>
      </c>
      <c r="B18" s="5" t="s">
        <v>34</v>
      </c>
      <c r="C18" s="90"/>
      <c r="D18" s="76">
        <f>投入係数表!L18</f>
        <v>3.5211267605633804E-3</v>
      </c>
      <c r="E18" s="77">
        <f t="shared" si="0"/>
        <v>0.35211267605633806</v>
      </c>
      <c r="F18" s="76">
        <f>分析係数表!C21</f>
        <v>0.13081936685288642</v>
      </c>
      <c r="G18" s="77">
        <f t="shared" si="1"/>
        <v>4.6063157342565643E-2</v>
      </c>
      <c r="H18" s="77">
        <v>5.3653724244684113E-2</v>
      </c>
      <c r="I18" s="77">
        <f t="shared" si="2"/>
        <v>5.3653724244684113E-2</v>
      </c>
      <c r="J18" s="76">
        <f>分析係数表!G21</f>
        <v>0.28416378885051802</v>
      </c>
      <c r="K18" s="78">
        <f t="shared" si="3"/>
        <v>1.5246445567310335E-2</v>
      </c>
      <c r="L18" s="79"/>
      <c r="M18" s="80"/>
      <c r="N18" s="81">
        <f>分析係数表!H21</f>
        <v>9.7357158793582536E-4</v>
      </c>
      <c r="O18" s="82">
        <f t="shared" si="4"/>
        <v>1.4686264570602849E-2</v>
      </c>
      <c r="P18" s="76">
        <f>分析係数表!C21</f>
        <v>0.13081936685288642</v>
      </c>
      <c r="Q18" s="82">
        <f t="shared" si="5"/>
        <v>1.9212478325602426E-3</v>
      </c>
      <c r="R18" s="83">
        <v>4.6245410723381262E-3</v>
      </c>
      <c r="S18" s="84">
        <f t="shared" si="6"/>
        <v>5.8278265317022238E-2</v>
      </c>
      <c r="T18" s="85">
        <f>分析係数表!F21</f>
        <v>0.42476566354218054</v>
      </c>
      <c r="U18" s="86">
        <f t="shared" si="7"/>
        <v>2.4754606037472197E-2</v>
      </c>
      <c r="V18" s="87">
        <f>分析係数表!D21</f>
        <v>7.9921065614208184E-2</v>
      </c>
      <c r="W18" s="167">
        <f t="shared" si="8"/>
        <v>0</v>
      </c>
      <c r="X18" s="76">
        <f>分析係数表!E21</f>
        <v>6.6600888011840165E-2</v>
      </c>
      <c r="Y18" s="166">
        <f t="shared" si="9"/>
        <v>0</v>
      </c>
    </row>
    <row r="19" spans="1:25" x14ac:dyDescent="0.2">
      <c r="A19" s="6" t="s">
        <v>7</v>
      </c>
      <c r="B19" s="5" t="s">
        <v>268</v>
      </c>
      <c r="C19" s="90"/>
      <c r="D19" s="76">
        <f>投入係数表!L19</f>
        <v>0</v>
      </c>
      <c r="E19" s="77">
        <f t="shared" si="0"/>
        <v>0</v>
      </c>
      <c r="F19" s="76">
        <f>分析係数表!C22</f>
        <v>7.3540561031084195E-2</v>
      </c>
      <c r="G19" s="77">
        <f t="shared" si="1"/>
        <v>0</v>
      </c>
      <c r="H19" s="77">
        <v>1.164727275645247E-3</v>
      </c>
      <c r="I19" s="77">
        <f t="shared" si="2"/>
        <v>1.164727275645247E-3</v>
      </c>
      <c r="J19" s="76">
        <f>分析係数表!G22</f>
        <v>0.1948261924009701</v>
      </c>
      <c r="K19" s="78">
        <f t="shared" si="3"/>
        <v>2.2691938029951864E-4</v>
      </c>
      <c r="L19" s="79"/>
      <c r="M19" s="80"/>
      <c r="N19" s="81">
        <f>分析係数表!H22</f>
        <v>4.0565482830659394E-5</v>
      </c>
      <c r="O19" s="82">
        <f t="shared" si="4"/>
        <v>6.1192769044178541E-4</v>
      </c>
      <c r="P19" s="76">
        <f>分析係数表!C22</f>
        <v>7.3540561031084195E-2</v>
      </c>
      <c r="Q19" s="82">
        <f t="shared" si="5"/>
        <v>4.5001505665544517E-5</v>
      </c>
      <c r="R19" s="83">
        <v>5.8210443187237777E-4</v>
      </c>
      <c r="S19" s="84">
        <f t="shared" si="6"/>
        <v>1.7468317075176247E-3</v>
      </c>
      <c r="T19" s="85">
        <f>分析係数表!F22</f>
        <v>0.41269199676637025</v>
      </c>
      <c r="U19" s="86">
        <f t="shared" si="7"/>
        <v>7.2090346539025656E-4</v>
      </c>
      <c r="V19" s="87">
        <f>分析係数表!D22</f>
        <v>1.4955537590945837E-2</v>
      </c>
      <c r="W19" s="167">
        <f t="shared" si="8"/>
        <v>0</v>
      </c>
      <c r="X19" s="76">
        <f>分析係数表!E22</f>
        <v>1.3742926434923201E-2</v>
      </c>
      <c r="Y19" s="166">
        <f t="shared" si="9"/>
        <v>0</v>
      </c>
    </row>
    <row r="20" spans="1:25" x14ac:dyDescent="0.2">
      <c r="A20" s="6" t="s">
        <v>8</v>
      </c>
      <c r="B20" s="5" t="s">
        <v>269</v>
      </c>
      <c r="C20" s="90"/>
      <c r="D20" s="76">
        <f>投入係数表!L20</f>
        <v>3.5211267605633804E-3</v>
      </c>
      <c r="E20" s="77">
        <f t="shared" si="0"/>
        <v>0.35211267605633806</v>
      </c>
      <c r="F20" s="76">
        <f>分析係数表!C23</f>
        <v>0</v>
      </c>
      <c r="G20" s="77">
        <f t="shared" si="1"/>
        <v>0</v>
      </c>
      <c r="H20" s="77">
        <v>0</v>
      </c>
      <c r="I20" s="77">
        <f t="shared" si="2"/>
        <v>0</v>
      </c>
      <c r="J20" s="76">
        <f>分析係数表!G23</f>
        <v>0.21560920830993824</v>
      </c>
      <c r="K20" s="78">
        <f t="shared" si="3"/>
        <v>0</v>
      </c>
      <c r="L20" s="79"/>
      <c r="M20" s="80"/>
      <c r="N20" s="81">
        <f>分析係数表!H23</f>
        <v>2.0282741415329697E-5</v>
      </c>
      <c r="O20" s="82">
        <f t="shared" si="4"/>
        <v>3.059638452208927E-4</v>
      </c>
      <c r="P20" s="76">
        <f>分析係数表!C23</f>
        <v>0</v>
      </c>
      <c r="Q20" s="82">
        <f t="shared" si="5"/>
        <v>0</v>
      </c>
      <c r="R20" s="83">
        <v>0</v>
      </c>
      <c r="S20" s="84">
        <f t="shared" si="6"/>
        <v>0</v>
      </c>
      <c r="T20" s="85">
        <f>分析係数表!F23</f>
        <v>0.4407636159460977</v>
      </c>
      <c r="U20" s="86">
        <f t="shared" si="7"/>
        <v>0</v>
      </c>
      <c r="V20" s="87">
        <f>分析係数表!D23</f>
        <v>7.046603032004492E-2</v>
      </c>
      <c r="W20" s="167">
        <f t="shared" si="8"/>
        <v>0</v>
      </c>
      <c r="X20" s="76">
        <f>分析係数表!E23</f>
        <v>6.9904548006737788E-2</v>
      </c>
      <c r="Y20" s="166">
        <f t="shared" si="9"/>
        <v>0</v>
      </c>
    </row>
    <row r="21" spans="1:25" x14ac:dyDescent="0.2">
      <c r="A21" s="6" t="s">
        <v>9</v>
      </c>
      <c r="B21" s="5" t="s">
        <v>270</v>
      </c>
      <c r="C21" s="90"/>
      <c r="D21" s="76">
        <f>投入係数表!L21</f>
        <v>0</v>
      </c>
      <c r="E21" s="77">
        <f t="shared" si="0"/>
        <v>0</v>
      </c>
      <c r="F21" s="76">
        <f>分析係数表!C24</f>
        <v>9.8081023454157812E-2</v>
      </c>
      <c r="G21" s="77">
        <f t="shared" si="1"/>
        <v>0</v>
      </c>
      <c r="H21" s="77">
        <v>8.548689501676163E-4</v>
      </c>
      <c r="I21" s="77">
        <f t="shared" si="2"/>
        <v>8.548689501676163E-4</v>
      </c>
      <c r="J21" s="76">
        <f>分析係数表!G24</f>
        <v>0.21052631578947367</v>
      </c>
      <c r="K21" s="78">
        <f t="shared" si="3"/>
        <v>1.7997241056160341E-4</v>
      </c>
      <c r="L21" s="79"/>
      <c r="M21" s="80"/>
      <c r="N21" s="81">
        <f>分析係数表!H24</f>
        <v>4.0565482830659392E-4</v>
      </c>
      <c r="O21" s="82">
        <f t="shared" si="4"/>
        <v>6.1192769044178539E-3</v>
      </c>
      <c r="P21" s="76">
        <f>分析係数表!C24</f>
        <v>9.8081023454157812E-2</v>
      </c>
      <c r="Q21" s="82">
        <f t="shared" si="5"/>
        <v>6.001849415846937E-4</v>
      </c>
      <c r="R21" s="83">
        <v>2.1119533945642955E-3</v>
      </c>
      <c r="S21" s="84">
        <f t="shared" si="6"/>
        <v>2.9668223447319119E-3</v>
      </c>
      <c r="T21" s="85">
        <f>分析係数表!F24</f>
        <v>0.39473684210526316</v>
      </c>
      <c r="U21" s="86">
        <f t="shared" si="7"/>
        <v>1.1711140834468074E-3</v>
      </c>
      <c r="V21" s="87">
        <f>分析係数表!D24</f>
        <v>4.6052631578947366E-2</v>
      </c>
      <c r="W21" s="167">
        <f t="shared" si="8"/>
        <v>0</v>
      </c>
      <c r="X21" s="76">
        <f>分析係数表!E24</f>
        <v>4.6052631578947366E-2</v>
      </c>
      <c r="Y21" s="166">
        <f t="shared" si="9"/>
        <v>0</v>
      </c>
    </row>
    <row r="22" spans="1:25" x14ac:dyDescent="0.2">
      <c r="A22" s="6" t="s">
        <v>10</v>
      </c>
      <c r="B22" s="5" t="s">
        <v>271</v>
      </c>
      <c r="C22" s="90"/>
      <c r="D22" s="76">
        <f>投入係数表!L22</f>
        <v>0</v>
      </c>
      <c r="E22" s="77">
        <f t="shared" si="0"/>
        <v>0</v>
      </c>
      <c r="F22" s="76">
        <f>分析係数表!C25</f>
        <v>1.7970049916805286E-2</v>
      </c>
      <c r="G22" s="77">
        <f t="shared" si="1"/>
        <v>0</v>
      </c>
      <c r="H22" s="77">
        <v>3.9219799080258174E-4</v>
      </c>
      <c r="I22" s="77">
        <f t="shared" si="2"/>
        <v>3.9219799080258174E-4</v>
      </c>
      <c r="J22" s="76">
        <f>分析係数表!G25</f>
        <v>0.19552238805970149</v>
      </c>
      <c r="K22" s="78">
        <f t="shared" si="3"/>
        <v>7.6683487753937619E-5</v>
      </c>
      <c r="L22" s="79"/>
      <c r="M22" s="80"/>
      <c r="N22" s="81">
        <f>分析係数表!H25</f>
        <v>5.4763401821390182E-4</v>
      </c>
      <c r="O22" s="82">
        <f t="shared" si="4"/>
        <v>8.2610238209641033E-3</v>
      </c>
      <c r="P22" s="76">
        <f>分析係数表!C25</f>
        <v>1.7970049916805286E-2</v>
      </c>
      <c r="Q22" s="82">
        <f t="shared" si="5"/>
        <v>1.4845101042664248E-4</v>
      </c>
      <c r="R22" s="83">
        <v>1.0207377271683579E-3</v>
      </c>
      <c r="S22" s="84">
        <f t="shared" si="6"/>
        <v>1.4129357179709398E-3</v>
      </c>
      <c r="T22" s="85">
        <f>分析係数表!F25</f>
        <v>0.34776119402985073</v>
      </c>
      <c r="U22" s="86">
        <f t="shared" si="7"/>
        <v>4.9136421236899847E-4</v>
      </c>
      <c r="V22" s="87">
        <f>分析係数表!D25</f>
        <v>4.6268656716417909E-2</v>
      </c>
      <c r="W22" s="167">
        <f t="shared" si="8"/>
        <v>0</v>
      </c>
      <c r="X22" s="76">
        <f>分析係数表!E25</f>
        <v>3.5820895522388062E-2</v>
      </c>
      <c r="Y22" s="166">
        <f t="shared" si="9"/>
        <v>0</v>
      </c>
    </row>
    <row r="23" spans="1:25" x14ac:dyDescent="0.2">
      <c r="A23" s="6" t="s">
        <v>11</v>
      </c>
      <c r="B23" s="5" t="s">
        <v>35</v>
      </c>
      <c r="C23" s="90"/>
      <c r="D23" s="76">
        <f>投入係数表!L23</f>
        <v>0</v>
      </c>
      <c r="E23" s="77">
        <f t="shared" si="0"/>
        <v>0</v>
      </c>
      <c r="F23" s="76">
        <f>分析係数表!C26</f>
        <v>0.78646748681898071</v>
      </c>
      <c r="G23" s="77">
        <f t="shared" si="1"/>
        <v>0</v>
      </c>
      <c r="H23" s="77">
        <v>1.2694671952818115E-2</v>
      </c>
      <c r="I23" s="77">
        <f t="shared" si="2"/>
        <v>1.2694671952818115E-2</v>
      </c>
      <c r="J23" s="76">
        <f>分析係数表!G26</f>
        <v>0.1963978281022381</v>
      </c>
      <c r="K23" s="78">
        <f t="shared" si="3"/>
        <v>2.4932060000038754E-3</v>
      </c>
      <c r="L23" s="79"/>
      <c r="M23" s="80"/>
      <c r="N23" s="81">
        <f>分析係数表!H26</f>
        <v>1.1845120986552542E-2</v>
      </c>
      <c r="O23" s="82">
        <f t="shared" si="4"/>
        <v>0.17868288560900134</v>
      </c>
      <c r="P23" s="76">
        <f>分析係数表!C26</f>
        <v>0.78646748681898071</v>
      </c>
      <c r="Q23" s="82">
        <f t="shared" si="5"/>
        <v>0.14052827998247469</v>
      </c>
      <c r="R23" s="83">
        <v>0.16017873224224705</v>
      </c>
      <c r="S23" s="84">
        <f t="shared" si="6"/>
        <v>0.17287340419506517</v>
      </c>
      <c r="T23" s="85">
        <f>分析係数表!F26</f>
        <v>0.33492252681764006</v>
      </c>
      <c r="U23" s="86">
        <f t="shared" si="7"/>
        <v>5.7899197352578445E-2</v>
      </c>
      <c r="V23" s="87">
        <f>分析係数表!D26</f>
        <v>2.0262216924910609E-2</v>
      </c>
      <c r="W23" s="167">
        <f t="shared" si="8"/>
        <v>0</v>
      </c>
      <c r="X23" s="76">
        <f>分析係数表!E26</f>
        <v>2.2447357965832339E-2</v>
      </c>
      <c r="Y23" s="166">
        <f t="shared" si="9"/>
        <v>0</v>
      </c>
    </row>
    <row r="24" spans="1:25" x14ac:dyDescent="0.2">
      <c r="A24" s="6" t="s">
        <v>12</v>
      </c>
      <c r="B24" s="5" t="s">
        <v>365</v>
      </c>
      <c r="C24" s="90"/>
      <c r="D24" s="76">
        <f>投入係数表!L24</f>
        <v>0</v>
      </c>
      <c r="E24" s="77">
        <f t="shared" si="0"/>
        <v>0</v>
      </c>
      <c r="F24" s="76">
        <f>分析係数表!C27</f>
        <v>0.30036101083032496</v>
      </c>
      <c r="G24" s="77">
        <f t="shared" si="1"/>
        <v>0</v>
      </c>
      <c r="H24" s="77">
        <v>1.1715320361926232E-3</v>
      </c>
      <c r="I24" s="77">
        <f t="shared" si="2"/>
        <v>1.1715320361926232E-3</v>
      </c>
      <c r="J24" s="76">
        <f>分析係数表!G27</f>
        <v>0.17003676470588236</v>
      </c>
      <c r="K24" s="78">
        <f t="shared" si="3"/>
        <v>1.9920351718348832E-4</v>
      </c>
      <c r="L24" s="79"/>
      <c r="M24" s="80"/>
      <c r="N24" s="81">
        <f>分析係数表!H27</f>
        <v>1.1256921485507981E-2</v>
      </c>
      <c r="O24" s="82">
        <f t="shared" si="4"/>
        <v>0.16980993409759543</v>
      </c>
      <c r="P24" s="76">
        <f>分析係数表!C27</f>
        <v>0.30036101083032496</v>
      </c>
      <c r="Q24" s="82">
        <f t="shared" si="5"/>
        <v>5.1004283454584624E-2</v>
      </c>
      <c r="R24" s="83">
        <v>5.1839525004252762E-2</v>
      </c>
      <c r="S24" s="84">
        <f t="shared" si="6"/>
        <v>5.3011057040445383E-2</v>
      </c>
      <c r="T24" s="85">
        <f>分析係数表!F27</f>
        <v>0.32077205882352944</v>
      </c>
      <c r="U24" s="86">
        <f t="shared" si="7"/>
        <v>1.700446590727522E-2</v>
      </c>
      <c r="V24" s="87">
        <f>分析係数表!D27</f>
        <v>0</v>
      </c>
      <c r="W24" s="167">
        <f t="shared" si="8"/>
        <v>0</v>
      </c>
      <c r="X24" s="76">
        <f>分析係数表!E27</f>
        <v>0</v>
      </c>
      <c r="Y24" s="166">
        <f t="shared" si="9"/>
        <v>0</v>
      </c>
    </row>
    <row r="25" spans="1:25" x14ac:dyDescent="0.2">
      <c r="A25" s="6" t="s">
        <v>13</v>
      </c>
      <c r="B25" s="5" t="s">
        <v>191</v>
      </c>
      <c r="C25" s="90"/>
      <c r="D25" s="76">
        <f>投入係数表!L25</f>
        <v>0</v>
      </c>
      <c r="E25" s="77">
        <f t="shared" si="0"/>
        <v>0</v>
      </c>
      <c r="F25" s="76">
        <f>分析係数表!C28</f>
        <v>0.10035725885027602</v>
      </c>
      <c r="G25" s="77">
        <f t="shared" si="1"/>
        <v>0</v>
      </c>
      <c r="H25" s="77">
        <v>5.8047959548335627E-3</v>
      </c>
      <c r="I25" s="77">
        <f t="shared" si="2"/>
        <v>5.8047959548335627E-3</v>
      </c>
      <c r="J25" s="76">
        <f>分析係数表!G28</f>
        <v>0.12476459510357815</v>
      </c>
      <c r="K25" s="78">
        <f t="shared" si="3"/>
        <v>7.2423301696369782E-4</v>
      </c>
      <c r="L25" s="79"/>
      <c r="M25" s="80"/>
      <c r="N25" s="81">
        <f>分析係数表!H28</f>
        <v>2.1134616554773542E-2</v>
      </c>
      <c r="O25" s="82">
        <f t="shared" si="4"/>
        <v>0.31881432672017018</v>
      </c>
      <c r="P25" s="76">
        <f>分析係数表!C28</f>
        <v>0.10035725885027602</v>
      </c>
      <c r="Q25" s="82">
        <f t="shared" si="5"/>
        <v>3.199533191183259E-2</v>
      </c>
      <c r="R25" s="83">
        <v>3.5307754991920105E-2</v>
      </c>
      <c r="S25" s="84">
        <f t="shared" si="6"/>
        <v>4.1112550946753666E-2</v>
      </c>
      <c r="T25" s="85">
        <f>分析係数表!F28</f>
        <v>0.21374764595103579</v>
      </c>
      <c r="U25" s="86">
        <f t="shared" si="7"/>
        <v>8.7877109839106238E-3</v>
      </c>
      <c r="V25" s="87">
        <f>分析係数表!D28</f>
        <v>3.5310734463276837E-2</v>
      </c>
      <c r="W25" s="167">
        <f t="shared" si="8"/>
        <v>0</v>
      </c>
      <c r="X25" s="76">
        <f>分析係数表!E28</f>
        <v>3.7664783427495289E-2</v>
      </c>
      <c r="Y25" s="166">
        <f t="shared" si="9"/>
        <v>0</v>
      </c>
    </row>
    <row r="26" spans="1:25" x14ac:dyDescent="0.2">
      <c r="A26" s="6" t="s">
        <v>14</v>
      </c>
      <c r="B26" s="5" t="s">
        <v>50</v>
      </c>
      <c r="C26" s="90"/>
      <c r="D26" s="76">
        <f>投入係数表!L26</f>
        <v>0</v>
      </c>
      <c r="E26" s="77">
        <f t="shared" si="0"/>
        <v>0</v>
      </c>
      <c r="F26" s="76">
        <f>分析係数表!C29</f>
        <v>0.36404243439419315</v>
      </c>
      <c r="G26" s="77">
        <f t="shared" si="1"/>
        <v>0</v>
      </c>
      <c r="H26" s="77">
        <v>1.7004597023381522E-2</v>
      </c>
      <c r="I26" s="77">
        <f t="shared" si="2"/>
        <v>1.7004597023381522E-2</v>
      </c>
      <c r="J26" s="76">
        <f>分析係数表!G29</f>
        <v>0.26159695817490497</v>
      </c>
      <c r="K26" s="78">
        <f t="shared" si="3"/>
        <v>4.4483508563066499E-3</v>
      </c>
      <c r="L26" s="79"/>
      <c r="M26" s="80"/>
      <c r="N26" s="81">
        <f>分析係数表!H29</f>
        <v>1.0060239742003528E-2</v>
      </c>
      <c r="O26" s="82">
        <f t="shared" si="4"/>
        <v>0.15175806722956275</v>
      </c>
      <c r="P26" s="76">
        <f>分析係数表!C29</f>
        <v>0.36404243439419315</v>
      </c>
      <c r="Q26" s="82">
        <f t="shared" si="5"/>
        <v>5.5246376233207654E-2</v>
      </c>
      <c r="R26" s="83">
        <v>7.4069496570242546E-2</v>
      </c>
      <c r="S26" s="84">
        <f t="shared" si="6"/>
        <v>9.1074093593624061E-2</v>
      </c>
      <c r="T26" s="85">
        <f>分析係数表!F29</f>
        <v>0.47034220532319393</v>
      </c>
      <c r="U26" s="86">
        <f t="shared" si="7"/>
        <v>4.2835990028636112E-2</v>
      </c>
      <c r="V26" s="87">
        <f>分析係数表!D29</f>
        <v>0.1285171102661597</v>
      </c>
      <c r="W26" s="167">
        <f t="shared" si="8"/>
        <v>0</v>
      </c>
      <c r="X26" s="76">
        <f>分析係数表!E29</f>
        <v>0.10532319391634981</v>
      </c>
      <c r="Y26" s="166">
        <f t="shared" si="9"/>
        <v>0</v>
      </c>
    </row>
    <row r="27" spans="1:25" x14ac:dyDescent="0.2">
      <c r="A27" s="6" t="s">
        <v>15</v>
      </c>
      <c r="B27" s="5" t="s">
        <v>36</v>
      </c>
      <c r="C27" s="90"/>
      <c r="D27" s="76">
        <f>投入係数表!L27</f>
        <v>3.5211267605633804E-3</v>
      </c>
      <c r="E27" s="77">
        <f t="shared" si="0"/>
        <v>0.35211267605633806</v>
      </c>
      <c r="F27" s="76">
        <f>分析係数表!C30</f>
        <v>1</v>
      </c>
      <c r="G27" s="77">
        <f t="shared" si="1"/>
        <v>0.35211267605633806</v>
      </c>
      <c r="H27" s="77">
        <v>0.37428709769096408</v>
      </c>
      <c r="I27" s="77">
        <f t="shared" si="2"/>
        <v>0.37428709769096408</v>
      </c>
      <c r="J27" s="76">
        <f>分析係数表!G30</f>
        <v>0.34476121737038373</v>
      </c>
      <c r="K27" s="78">
        <f t="shared" si="3"/>
        <v>0.12903967544596451</v>
      </c>
      <c r="L27" s="79"/>
      <c r="M27" s="80"/>
      <c r="N27" s="81">
        <f>分析係数表!H30</f>
        <v>0</v>
      </c>
      <c r="O27" s="82">
        <f t="shared" si="4"/>
        <v>0</v>
      </c>
      <c r="P27" s="76">
        <f>分析係数表!C30</f>
        <v>1</v>
      </c>
      <c r="Q27" s="82">
        <f t="shared" si="5"/>
        <v>0</v>
      </c>
      <c r="R27" s="83">
        <v>3.1371894506927435E-2</v>
      </c>
      <c r="S27" s="84">
        <f t="shared" si="6"/>
        <v>0.40565899219789153</v>
      </c>
      <c r="T27" s="85">
        <f>分析係数表!F30</f>
        <v>0.44087573679778658</v>
      </c>
      <c r="U27" s="86">
        <f t="shared" si="7"/>
        <v>0.17884520707389298</v>
      </c>
      <c r="V27" s="87">
        <f>分析係数表!D30</f>
        <v>0.13545049921809216</v>
      </c>
      <c r="W27" s="167">
        <f t="shared" si="8"/>
        <v>0</v>
      </c>
      <c r="X27" s="76">
        <f>分析係数表!E30</f>
        <v>8.8415734391916273E-2</v>
      </c>
      <c r="Y27" s="166">
        <f t="shared" si="9"/>
        <v>0</v>
      </c>
    </row>
    <row r="28" spans="1:25" x14ac:dyDescent="0.2">
      <c r="A28" s="6" t="s">
        <v>16</v>
      </c>
      <c r="B28" s="5" t="s">
        <v>192</v>
      </c>
      <c r="C28" s="90"/>
      <c r="D28" s="76">
        <f>投入係数表!L28</f>
        <v>3.5211267605633804E-2</v>
      </c>
      <c r="E28" s="77">
        <f t="shared" si="0"/>
        <v>3.5211267605633805</v>
      </c>
      <c r="F28" s="76">
        <f>分析係数表!C31</f>
        <v>4.5149153453372781E-2</v>
      </c>
      <c r="G28" s="77">
        <f t="shared" si="1"/>
        <v>0.15897589244145346</v>
      </c>
      <c r="H28" s="77">
        <v>0.16500189445867064</v>
      </c>
      <c r="I28" s="77">
        <f t="shared" si="2"/>
        <v>0.16500189445867064</v>
      </c>
      <c r="J28" s="76">
        <f>分析係数表!G31</f>
        <v>7.1005917159763315E-2</v>
      </c>
      <c r="K28" s="78">
        <f t="shared" si="3"/>
        <v>1.1716110849136378E-2</v>
      </c>
      <c r="L28" s="79"/>
      <c r="M28" s="80"/>
      <c r="N28" s="81">
        <f>分析係数表!H31</f>
        <v>2.4521834371133602E-2</v>
      </c>
      <c r="O28" s="82">
        <f t="shared" si="4"/>
        <v>0.36991028887205929</v>
      </c>
      <c r="P28" s="76">
        <f>分析係数表!C31</f>
        <v>4.5149153453372781E-2</v>
      </c>
      <c r="Q28" s="82">
        <f t="shared" si="5"/>
        <v>1.670113639626606E-2</v>
      </c>
      <c r="R28" s="83">
        <v>2.1554507422098388E-2</v>
      </c>
      <c r="S28" s="84">
        <f t="shared" si="6"/>
        <v>0.18655640188076902</v>
      </c>
      <c r="T28" s="85">
        <f>分析係数表!F31</f>
        <v>0.34319526627218933</v>
      </c>
      <c r="U28" s="86">
        <f t="shared" si="7"/>
        <v>6.4025274018252087E-2</v>
      </c>
      <c r="V28" s="87">
        <f>分析係数表!D31</f>
        <v>1.7751479289940829E-2</v>
      </c>
      <c r="W28" s="167">
        <f t="shared" si="8"/>
        <v>0</v>
      </c>
      <c r="X28" s="76">
        <f>分析係数表!E31</f>
        <v>1.7751479289940829E-2</v>
      </c>
      <c r="Y28" s="166">
        <f t="shared" si="9"/>
        <v>0</v>
      </c>
    </row>
    <row r="29" spans="1:25" x14ac:dyDescent="0.2">
      <c r="A29" s="6" t="s">
        <v>17</v>
      </c>
      <c r="B29" s="5" t="s">
        <v>272</v>
      </c>
      <c r="C29" s="90"/>
      <c r="D29" s="76">
        <f>投入係数表!L29</f>
        <v>0</v>
      </c>
      <c r="E29" s="77">
        <f t="shared" si="0"/>
        <v>0</v>
      </c>
      <c r="F29" s="76">
        <f>分析係数表!C32</f>
        <v>0.82390745501285345</v>
      </c>
      <c r="G29" s="77">
        <f t="shared" si="1"/>
        <v>0</v>
      </c>
      <c r="H29" s="77">
        <v>8.7380719348289573E-3</v>
      </c>
      <c r="I29" s="77">
        <f t="shared" si="2"/>
        <v>8.7380719348289573E-3</v>
      </c>
      <c r="J29" s="76">
        <f>分析係数表!G32</f>
        <v>0.14108527131782947</v>
      </c>
      <c r="K29" s="78">
        <f t="shared" si="3"/>
        <v>1.2328132497200545E-3</v>
      </c>
      <c r="L29" s="79"/>
      <c r="M29" s="80"/>
      <c r="N29" s="81">
        <f>分析係数表!H32</f>
        <v>6.9772630468734158E-3</v>
      </c>
      <c r="O29" s="82">
        <f t="shared" si="4"/>
        <v>0.1052515627559871</v>
      </c>
      <c r="P29" s="76">
        <f>分析係数表!C32</f>
        <v>0.82390745501285345</v>
      </c>
      <c r="Q29" s="82">
        <f t="shared" si="5"/>
        <v>8.6717547206410964E-2</v>
      </c>
      <c r="R29" s="83">
        <v>0.11341043531302782</v>
      </c>
      <c r="S29" s="84">
        <f t="shared" si="6"/>
        <v>0.12214850724785678</v>
      </c>
      <c r="T29" s="85">
        <f>分析係数表!F32</f>
        <v>0.48372093023255813</v>
      </c>
      <c r="U29" s="86">
        <f t="shared" si="7"/>
        <v>5.9085789552451654E-2</v>
      </c>
      <c r="V29" s="87">
        <f>分析係数表!D32</f>
        <v>4.6511627906976744E-3</v>
      </c>
      <c r="W29" s="167">
        <f t="shared" si="8"/>
        <v>0</v>
      </c>
      <c r="X29" s="76">
        <f>分析係数表!E32</f>
        <v>6.2015503875968991E-3</v>
      </c>
      <c r="Y29" s="166">
        <f t="shared" si="9"/>
        <v>0</v>
      </c>
    </row>
    <row r="30" spans="1:25" x14ac:dyDescent="0.2">
      <c r="A30" s="6" t="s">
        <v>18</v>
      </c>
      <c r="B30" s="5" t="s">
        <v>273</v>
      </c>
      <c r="C30" s="90"/>
      <c r="D30" s="76">
        <f>投入係数表!L30</f>
        <v>0</v>
      </c>
      <c r="E30" s="77">
        <f t="shared" si="0"/>
        <v>0</v>
      </c>
      <c r="F30" s="76">
        <f>分析係数表!C33</f>
        <v>1</v>
      </c>
      <c r="G30" s="77">
        <f t="shared" si="1"/>
        <v>0</v>
      </c>
      <c r="H30" s="77">
        <v>1.4021014371666207E-2</v>
      </c>
      <c r="I30" s="77">
        <f t="shared" si="2"/>
        <v>1.4021014371666207E-2</v>
      </c>
      <c r="J30" s="76">
        <f>分析係数表!G33</f>
        <v>0.50819672131147542</v>
      </c>
      <c r="K30" s="78">
        <f t="shared" si="3"/>
        <v>7.1254335331418428E-3</v>
      </c>
      <c r="L30" s="79"/>
      <c r="M30" s="80"/>
      <c r="N30" s="81">
        <f>分析係数表!H33</f>
        <v>1.0141370707664847E-3</v>
      </c>
      <c r="O30" s="82">
        <f t="shared" si="4"/>
        <v>1.5298192261044634E-2</v>
      </c>
      <c r="P30" s="76">
        <f>分析係数表!C33</f>
        <v>1</v>
      </c>
      <c r="Q30" s="82">
        <f t="shared" si="5"/>
        <v>1.5298192261044634E-2</v>
      </c>
      <c r="R30" s="83">
        <v>5.3745449512606715E-2</v>
      </c>
      <c r="S30" s="84">
        <f t="shared" si="6"/>
        <v>6.7766463884272918E-2</v>
      </c>
      <c r="T30" s="85">
        <f>分析係数表!F33</f>
        <v>0.64606977721731818</v>
      </c>
      <c r="U30" s="86">
        <f t="shared" si="7"/>
        <v>4.3781864224517644E-2</v>
      </c>
      <c r="V30" s="87">
        <f>分析係数表!D33</f>
        <v>1.8495166036149643E-2</v>
      </c>
      <c r="W30" s="167">
        <f t="shared" si="8"/>
        <v>0</v>
      </c>
      <c r="X30" s="76">
        <f>分析係数表!E33</f>
        <v>1.7234131988230348E-2</v>
      </c>
      <c r="Y30" s="166">
        <f t="shared" si="9"/>
        <v>0</v>
      </c>
    </row>
    <row r="31" spans="1:25" x14ac:dyDescent="0.2">
      <c r="A31" s="6" t="s">
        <v>19</v>
      </c>
      <c r="B31" s="5" t="s">
        <v>274</v>
      </c>
      <c r="C31" s="90"/>
      <c r="D31" s="76">
        <f>投入係数表!L31</f>
        <v>5.9859154929577461E-2</v>
      </c>
      <c r="E31" s="77">
        <f t="shared" si="0"/>
        <v>5.9859154929577461</v>
      </c>
      <c r="F31" s="76">
        <f>分析係数表!C34</f>
        <v>0.25927379784102056</v>
      </c>
      <c r="G31" s="77">
        <f t="shared" si="1"/>
        <v>1.5519910434145596</v>
      </c>
      <c r="H31" s="77">
        <v>1.6005175301239432</v>
      </c>
      <c r="I31" s="77">
        <f t="shared" si="2"/>
        <v>1.6005175301239432</v>
      </c>
      <c r="J31" s="76">
        <f>分析係数表!G34</f>
        <v>0.42506142506142508</v>
      </c>
      <c r="K31" s="78">
        <f t="shared" si="3"/>
        <v>0.68031826219027558</v>
      </c>
      <c r="L31" s="79"/>
      <c r="M31" s="80"/>
      <c r="N31" s="81">
        <f>分析係数表!H34</f>
        <v>0.17165284059793523</v>
      </c>
      <c r="O31" s="82">
        <f t="shared" si="4"/>
        <v>2.5893720221044152</v>
      </c>
      <c r="P31" s="76">
        <f>分析係数表!C34</f>
        <v>0.25927379784102056</v>
      </c>
      <c r="Q31" s="82">
        <f t="shared" si="5"/>
        <v>0.67135631819429475</v>
      </c>
      <c r="R31" s="83">
        <v>0.72604571437516874</v>
      </c>
      <c r="S31" s="84">
        <f t="shared" si="6"/>
        <v>2.3265632444991118</v>
      </c>
      <c r="T31" s="85">
        <f>分析係数表!F34</f>
        <v>0.69978501228501233</v>
      </c>
      <c r="U31" s="86">
        <f t="shared" si="7"/>
        <v>1.628094088633669</v>
      </c>
      <c r="V31" s="87">
        <f>分析係数表!D34</f>
        <v>0.29069410319410321</v>
      </c>
      <c r="W31" s="167">
        <f t="shared" si="8"/>
        <v>1</v>
      </c>
      <c r="X31" s="76">
        <f>分析係数表!E34</f>
        <v>0.18903562653562653</v>
      </c>
      <c r="Y31" s="166">
        <f t="shared" si="9"/>
        <v>0</v>
      </c>
    </row>
    <row r="32" spans="1:25" x14ac:dyDescent="0.2">
      <c r="A32" s="6" t="s">
        <v>20</v>
      </c>
      <c r="B32" s="5" t="s">
        <v>37</v>
      </c>
      <c r="C32" s="90"/>
      <c r="D32" s="76">
        <f>投入係数表!L32</f>
        <v>3.5211267605633804E-3</v>
      </c>
      <c r="E32" s="77">
        <f t="shared" si="0"/>
        <v>0.35211267605633806</v>
      </c>
      <c r="F32" s="76">
        <f>分析係数表!C35</f>
        <v>0.58271802035521847</v>
      </c>
      <c r="G32" s="77">
        <f t="shared" si="1"/>
        <v>0.20518240153352765</v>
      </c>
      <c r="H32" s="77">
        <v>0.26119731005288205</v>
      </c>
      <c r="I32" s="77">
        <f t="shared" si="2"/>
        <v>0.26119731005288205</v>
      </c>
      <c r="J32" s="76">
        <f>分析係数表!G35</f>
        <v>0.3146067415730337</v>
      </c>
      <c r="K32" s="78">
        <f t="shared" si="3"/>
        <v>8.2174434623378617E-2</v>
      </c>
      <c r="L32" s="79"/>
      <c r="M32" s="80"/>
      <c r="N32" s="81">
        <f>分析係数表!H35</f>
        <v>6.4762793339147723E-2</v>
      </c>
      <c r="O32" s="82">
        <f t="shared" si="4"/>
        <v>0.97694255779031047</v>
      </c>
      <c r="P32" s="76">
        <f>分析係数表!C35</f>
        <v>0.58271802035521847</v>
      </c>
      <c r="Q32" s="82">
        <f t="shared" si="5"/>
        <v>0.56928203327633331</v>
      </c>
      <c r="R32" s="83">
        <v>0.68104523990466093</v>
      </c>
      <c r="S32" s="84">
        <f t="shared" si="6"/>
        <v>0.94224254995754297</v>
      </c>
      <c r="T32" s="85">
        <f>分析係数表!F35</f>
        <v>0.64558587479935792</v>
      </c>
      <c r="U32" s="86">
        <f t="shared" si="7"/>
        <v>0.60829848088751803</v>
      </c>
      <c r="V32" s="87">
        <f>分析係数表!D35</f>
        <v>5.2969502407704656E-2</v>
      </c>
      <c r="W32" s="167">
        <f t="shared" si="8"/>
        <v>0</v>
      </c>
      <c r="X32" s="76">
        <f>分析係数表!E35</f>
        <v>4.8475120385232745E-2</v>
      </c>
      <c r="Y32" s="166">
        <f t="shared" si="9"/>
        <v>0</v>
      </c>
    </row>
    <row r="33" spans="1:25" x14ac:dyDescent="0.2">
      <c r="A33" s="6" t="s">
        <v>21</v>
      </c>
      <c r="B33" s="5" t="s">
        <v>38</v>
      </c>
      <c r="C33" s="90"/>
      <c r="D33" s="76">
        <f>投入係数表!L33</f>
        <v>0</v>
      </c>
      <c r="E33" s="77">
        <f t="shared" si="0"/>
        <v>0</v>
      </c>
      <c r="F33" s="76">
        <f>分析係数表!C36</f>
        <v>0.66070007955449483</v>
      </c>
      <c r="G33" s="77">
        <f t="shared" si="1"/>
        <v>0</v>
      </c>
      <c r="H33" s="77">
        <v>5.5163965191052371E-2</v>
      </c>
      <c r="I33" s="77">
        <f t="shared" si="2"/>
        <v>5.5163965191052371E-2</v>
      </c>
      <c r="J33" s="76">
        <f>分析係数表!G36</f>
        <v>1.3413413413413414E-2</v>
      </c>
      <c r="K33" s="78">
        <f t="shared" si="3"/>
        <v>7.3993707063073246E-4</v>
      </c>
      <c r="L33" s="79"/>
      <c r="M33" s="80"/>
      <c r="N33" s="81">
        <f>分析係数表!H36</f>
        <v>0.12962700038537209</v>
      </c>
      <c r="O33" s="82">
        <f t="shared" si="4"/>
        <v>1.9554149348067251</v>
      </c>
      <c r="P33" s="76">
        <f>分析係数表!C36</f>
        <v>0.66070007955449483</v>
      </c>
      <c r="Q33" s="82">
        <f t="shared" si="5"/>
        <v>1.2919428029888507</v>
      </c>
      <c r="R33" s="83">
        <v>1.3505807739667524</v>
      </c>
      <c r="S33" s="84">
        <f t="shared" si="6"/>
        <v>1.4057447391578046</v>
      </c>
      <c r="T33" s="85">
        <f>分析係数表!F36</f>
        <v>0.89049049049049045</v>
      </c>
      <c r="U33" s="86">
        <f t="shared" si="7"/>
        <v>1.25180232227706</v>
      </c>
      <c r="V33" s="87">
        <f>分析係数表!D36</f>
        <v>8.8088088088088094E-3</v>
      </c>
      <c r="W33" s="167">
        <f t="shared" si="8"/>
        <v>0</v>
      </c>
      <c r="X33" s="76">
        <f>分析係数表!E36</f>
        <v>2.002002002002002E-3</v>
      </c>
      <c r="Y33" s="166">
        <f t="shared" si="9"/>
        <v>0</v>
      </c>
    </row>
    <row r="34" spans="1:25" x14ac:dyDescent="0.2">
      <c r="A34" s="6" t="s">
        <v>22</v>
      </c>
      <c r="B34" s="5" t="s">
        <v>377</v>
      </c>
      <c r="C34" s="90"/>
      <c r="D34" s="76">
        <f>投入係数表!L34</f>
        <v>1.7605633802816902E-2</v>
      </c>
      <c r="E34" s="77">
        <f t="shared" si="0"/>
        <v>1.7605633802816902</v>
      </c>
      <c r="F34" s="76">
        <f>分析係数表!C37</f>
        <v>0.61776513884242223</v>
      </c>
      <c r="G34" s="77">
        <f t="shared" si="1"/>
        <v>1.0876146810606027</v>
      </c>
      <c r="H34" s="77">
        <v>1.2013772716270836</v>
      </c>
      <c r="I34" s="77">
        <f t="shared" si="2"/>
        <v>1.2013772716270836</v>
      </c>
      <c r="J34" s="76">
        <f>分析係数表!G37</f>
        <v>0.47462053207116045</v>
      </c>
      <c r="K34" s="78">
        <f t="shared" si="3"/>
        <v>0.57019831987784553</v>
      </c>
      <c r="L34" s="79"/>
      <c r="M34" s="80"/>
      <c r="N34" s="81">
        <f>分析係数表!H37</f>
        <v>5.0585157089832258E-2</v>
      </c>
      <c r="O34" s="82">
        <f t="shared" si="4"/>
        <v>0.76307382998090634</v>
      </c>
      <c r="P34" s="76">
        <f>分析係数表!C37</f>
        <v>0.61776513884242223</v>
      </c>
      <c r="Q34" s="82">
        <f t="shared" si="5"/>
        <v>0.47140041052517351</v>
      </c>
      <c r="R34" s="83">
        <v>0.57224294181999902</v>
      </c>
      <c r="S34" s="84">
        <f t="shared" si="6"/>
        <v>1.7736202134470826</v>
      </c>
      <c r="T34" s="85">
        <f>分析係数表!F37</f>
        <v>0.71813285457809695</v>
      </c>
      <c r="U34" s="86">
        <f t="shared" si="7"/>
        <v>1.273694946820167</v>
      </c>
      <c r="V34" s="87">
        <f>分析係数表!D37</f>
        <v>9.4662967194385508E-2</v>
      </c>
      <c r="W34" s="167">
        <f t="shared" si="8"/>
        <v>0</v>
      </c>
      <c r="X34" s="76">
        <f>分析係数表!E37</f>
        <v>8.6339154561775752E-2</v>
      </c>
      <c r="Y34" s="166">
        <f t="shared" si="9"/>
        <v>0</v>
      </c>
    </row>
    <row r="35" spans="1:25" x14ac:dyDescent="0.2">
      <c r="A35" s="6" t="s">
        <v>23</v>
      </c>
      <c r="B35" s="5" t="s">
        <v>193</v>
      </c>
      <c r="C35" s="90"/>
      <c r="D35" s="76">
        <f>投入係数表!L35</f>
        <v>3.5211267605633804E-3</v>
      </c>
      <c r="E35" s="77">
        <f t="shared" si="0"/>
        <v>0.35211267605633806</v>
      </c>
      <c r="F35" s="76">
        <f>分析係数表!C38</f>
        <v>2.0566981656475858E-2</v>
      </c>
      <c r="G35" s="77">
        <f t="shared" si="1"/>
        <v>7.2418949494633305E-3</v>
      </c>
      <c r="H35" s="77">
        <v>1.1064464350957122E-2</v>
      </c>
      <c r="I35" s="77">
        <f t="shared" si="2"/>
        <v>1.1064464350957122E-2</v>
      </c>
      <c r="J35" s="76">
        <f>分析係数表!G38</f>
        <v>0.31874999999999998</v>
      </c>
      <c r="K35" s="78">
        <f t="shared" si="3"/>
        <v>3.5267980118675827E-3</v>
      </c>
      <c r="L35" s="79"/>
      <c r="M35" s="80"/>
      <c r="N35" s="81">
        <f>分析係数表!H38</f>
        <v>4.4398920958156701E-2</v>
      </c>
      <c r="O35" s="82">
        <f t="shared" si="4"/>
        <v>0.66975485718853411</v>
      </c>
      <c r="P35" s="76">
        <f>分析係数表!C38</f>
        <v>2.0566981656475858E-2</v>
      </c>
      <c r="Q35" s="82">
        <f t="shared" si="5"/>
        <v>1.3774835862132189E-2</v>
      </c>
      <c r="R35" s="83">
        <v>1.7005834634375605E-2</v>
      </c>
      <c r="S35" s="84">
        <f t="shared" si="6"/>
        <v>2.8070298985332726E-2</v>
      </c>
      <c r="T35" s="85">
        <f>分析係数表!F38</f>
        <v>0.52500000000000002</v>
      </c>
      <c r="U35" s="86">
        <f t="shared" si="7"/>
        <v>1.4736906967299682E-2</v>
      </c>
      <c r="V35" s="87">
        <f>分析係数表!D38</f>
        <v>0.28125</v>
      </c>
      <c r="W35" s="167">
        <f t="shared" si="8"/>
        <v>0</v>
      </c>
      <c r="X35" s="76">
        <f>分析係数表!E38</f>
        <v>0.31874999999999998</v>
      </c>
      <c r="Y35" s="166">
        <f t="shared" si="9"/>
        <v>0</v>
      </c>
    </row>
    <row r="36" spans="1:25" x14ac:dyDescent="0.2">
      <c r="A36" s="6" t="s">
        <v>24</v>
      </c>
      <c r="B36" s="5" t="s">
        <v>39</v>
      </c>
      <c r="C36" s="90"/>
      <c r="D36" s="76">
        <f>投入係数表!L36</f>
        <v>0</v>
      </c>
      <c r="E36" s="77">
        <f t="shared" si="0"/>
        <v>0</v>
      </c>
      <c r="F36" s="76">
        <f>分析係数表!C39</f>
        <v>1</v>
      </c>
      <c r="G36" s="77">
        <f t="shared" si="1"/>
        <v>0</v>
      </c>
      <c r="H36" s="77">
        <v>2.3852010946230351E-3</v>
      </c>
      <c r="I36" s="77">
        <f t="shared" si="2"/>
        <v>2.3852010946230351E-3</v>
      </c>
      <c r="J36" s="76">
        <f>分析係数表!G39</f>
        <v>0.35457429931253304</v>
      </c>
      <c r="K36" s="78">
        <f t="shared" si="3"/>
        <v>8.4573100684544951E-4</v>
      </c>
      <c r="L36" s="79"/>
      <c r="M36" s="80"/>
      <c r="N36" s="81">
        <f>分析係数表!H39</f>
        <v>4.0565482830659388E-3</v>
      </c>
      <c r="O36" s="82">
        <f t="shared" si="4"/>
        <v>6.1192769044178537E-2</v>
      </c>
      <c r="P36" s="76">
        <f>分析係数表!C39</f>
        <v>1</v>
      </c>
      <c r="Q36" s="82">
        <f t="shared" si="5"/>
        <v>6.1192769044178537E-2</v>
      </c>
      <c r="R36" s="83">
        <v>7.7750367196596809E-2</v>
      </c>
      <c r="S36" s="84">
        <f t="shared" si="6"/>
        <v>8.0135568291219844E-2</v>
      </c>
      <c r="T36" s="85">
        <f>分析係数表!F39</f>
        <v>0.70531464833421476</v>
      </c>
      <c r="U36" s="86">
        <f t="shared" si="7"/>
        <v>5.6520790168384176E-2</v>
      </c>
      <c r="V36" s="87">
        <f>分析係数表!D39</f>
        <v>5.4071919619249072E-2</v>
      </c>
      <c r="W36" s="167">
        <f t="shared" si="8"/>
        <v>0</v>
      </c>
      <c r="X36" s="76">
        <f>分析係数表!E39</f>
        <v>6.8482284505552618E-2</v>
      </c>
      <c r="Y36" s="166">
        <f t="shared" si="9"/>
        <v>0</v>
      </c>
    </row>
    <row r="37" spans="1:25" x14ac:dyDescent="0.2">
      <c r="A37" s="6" t="s">
        <v>25</v>
      </c>
      <c r="B37" s="5" t="s">
        <v>40</v>
      </c>
      <c r="C37" s="90"/>
      <c r="D37" s="76">
        <f>投入係数表!L37</f>
        <v>0</v>
      </c>
      <c r="E37" s="77">
        <f t="shared" si="0"/>
        <v>0</v>
      </c>
      <c r="F37" s="76">
        <f>分析係数表!C40</f>
        <v>0.98077433041633522</v>
      </c>
      <c r="G37" s="77">
        <f t="shared" si="1"/>
        <v>0</v>
      </c>
      <c r="H37" s="77">
        <v>2.091619497124953E-3</v>
      </c>
      <c r="I37" s="77">
        <f t="shared" si="2"/>
        <v>2.091619497124953E-3</v>
      </c>
      <c r="J37" s="76">
        <f>分析係数表!G40</f>
        <v>0.51043551695017497</v>
      </c>
      <c r="K37" s="78">
        <f t="shared" si="3"/>
        <v>1.0676368792780404E-3</v>
      </c>
      <c r="L37" s="79"/>
      <c r="M37" s="80"/>
      <c r="N37" s="81">
        <f>分析係数表!H40</f>
        <v>2.8781210068352839E-2</v>
      </c>
      <c r="O37" s="82">
        <f t="shared" si="4"/>
        <v>0.43416269636844673</v>
      </c>
      <c r="P37" s="76">
        <f>分析係数表!C40</f>
        <v>0.98077433041633522</v>
      </c>
      <c r="Q37" s="82">
        <f t="shared" si="5"/>
        <v>0.42581562782251398</v>
      </c>
      <c r="R37" s="83">
        <v>0.42705734560767972</v>
      </c>
      <c r="S37" s="84">
        <f t="shared" si="6"/>
        <v>0.42914896510480466</v>
      </c>
      <c r="T37" s="85">
        <f>分析係数表!F40</f>
        <v>0.70708167450838466</v>
      </c>
      <c r="U37" s="86">
        <f t="shared" si="7"/>
        <v>0.30344336885984563</v>
      </c>
      <c r="V37" s="87">
        <f>分析係数表!D40</f>
        <v>7.3350223187356733E-2</v>
      </c>
      <c r="W37" s="167">
        <f t="shared" si="8"/>
        <v>0</v>
      </c>
      <c r="X37" s="76">
        <f>分析係数表!E40</f>
        <v>4.4637471347569069E-2</v>
      </c>
      <c r="Y37" s="166">
        <f t="shared" si="9"/>
        <v>0</v>
      </c>
    </row>
    <row r="38" spans="1:25" x14ac:dyDescent="0.2">
      <c r="A38" s="6" t="s">
        <v>26</v>
      </c>
      <c r="B38" s="5" t="s">
        <v>276</v>
      </c>
      <c r="C38" s="90"/>
      <c r="D38" s="76">
        <f>投入係数表!L38</f>
        <v>0</v>
      </c>
      <c r="E38" s="77">
        <f t="shared" si="0"/>
        <v>0</v>
      </c>
      <c r="F38" s="76">
        <f>分析係数表!C41</f>
        <v>0.86627474829380358</v>
      </c>
      <c r="G38" s="77">
        <f t="shared" si="1"/>
        <v>0</v>
      </c>
      <c r="H38" s="77">
        <v>1.4404971946376113E-4</v>
      </c>
      <c r="I38" s="77">
        <f t="shared" si="2"/>
        <v>1.4404971946376113E-4</v>
      </c>
      <c r="J38" s="76">
        <f>分析係数表!G41</f>
        <v>0.44732977818996833</v>
      </c>
      <c r="K38" s="78">
        <f t="shared" si="3"/>
        <v>6.443772905605143E-5</v>
      </c>
      <c r="L38" s="79"/>
      <c r="M38" s="80"/>
      <c r="N38" s="81">
        <f>分析係数表!H41</f>
        <v>6.251140904204612E-2</v>
      </c>
      <c r="O38" s="82">
        <f t="shared" si="4"/>
        <v>0.94298057097079124</v>
      </c>
      <c r="P38" s="76">
        <f>分析係数表!C41</f>
        <v>0.86627474829380358</v>
      </c>
      <c r="Q38" s="82">
        <f t="shared" si="5"/>
        <v>0.81688025676366938</v>
      </c>
      <c r="R38" s="83">
        <v>0.83228064283982606</v>
      </c>
      <c r="S38" s="84">
        <f t="shared" si="6"/>
        <v>0.83242469255928986</v>
      </c>
      <c r="T38" s="85">
        <f>分析係数表!F41</f>
        <v>0.55174279310611329</v>
      </c>
      <c r="U38" s="86">
        <f t="shared" si="7"/>
        <v>0.45928432492316024</v>
      </c>
      <c r="V38" s="87">
        <f>分析係数表!D41</f>
        <v>0.15209830744261535</v>
      </c>
      <c r="W38" s="167">
        <f t="shared" si="8"/>
        <v>0</v>
      </c>
      <c r="X38" s="76">
        <f>分析係数表!E41</f>
        <v>0.14676559239508463</v>
      </c>
      <c r="Y38" s="166">
        <f t="shared" si="9"/>
        <v>0</v>
      </c>
    </row>
    <row r="39" spans="1:25" x14ac:dyDescent="0.2">
      <c r="A39" s="6" t="s">
        <v>51</v>
      </c>
      <c r="B39" s="5" t="s">
        <v>367</v>
      </c>
      <c r="C39" s="90"/>
      <c r="D39" s="76">
        <f>投入係数表!L39</f>
        <v>0</v>
      </c>
      <c r="E39" s="77">
        <f>$C$14*D39</f>
        <v>0</v>
      </c>
      <c r="F39" s="76">
        <f>分析係数表!C42</f>
        <v>0.22259887005649714</v>
      </c>
      <c r="G39" s="77">
        <f>E39*F39</f>
        <v>0</v>
      </c>
      <c r="H39" s="77">
        <v>2.0364506433244098E-3</v>
      </c>
      <c r="I39" s="77">
        <f>C39+H39</f>
        <v>2.0364506433244098E-3</v>
      </c>
      <c r="J39" s="76">
        <f>分析係数表!G42</f>
        <v>0.47474747474747475</v>
      </c>
      <c r="K39" s="78">
        <f>I39*J39</f>
        <v>9.6679980036613389E-4</v>
      </c>
      <c r="L39" s="79"/>
      <c r="M39" s="80"/>
      <c r="N39" s="81">
        <f>分析係数表!H42</f>
        <v>1.5212056061497272E-2</v>
      </c>
      <c r="O39" s="82">
        <f t="shared" si="4"/>
        <v>0.22947288391566953</v>
      </c>
      <c r="P39" s="76">
        <f>分析係数表!C42</f>
        <v>0.22259887005649714</v>
      </c>
      <c r="Q39" s="82">
        <f>O39*P39</f>
        <v>5.1080404668233777E-2</v>
      </c>
      <c r="R39" s="83">
        <v>5.3059893951000393E-2</v>
      </c>
      <c r="S39" s="84">
        <f>I39+R39</f>
        <v>5.5096344594324803E-2</v>
      </c>
      <c r="T39" s="85">
        <f>分析係数表!F42</f>
        <v>0.5505050505050505</v>
      </c>
      <c r="U39" s="86">
        <f t="shared" si="7"/>
        <v>3.0330815963542441E-2</v>
      </c>
      <c r="V39" s="87">
        <f>分析係数表!D42</f>
        <v>1.2373737373737375</v>
      </c>
      <c r="W39" s="167">
        <f t="shared" si="8"/>
        <v>0</v>
      </c>
      <c r="X39" s="76">
        <f>分析係数表!E42</f>
        <v>0.93434343434343436</v>
      </c>
      <c r="Y39" s="166">
        <f t="shared" si="9"/>
        <v>0</v>
      </c>
    </row>
    <row r="40" spans="1:25" x14ac:dyDescent="0.2">
      <c r="A40" s="6" t="s">
        <v>194</v>
      </c>
      <c r="B40" s="5" t="s">
        <v>41</v>
      </c>
      <c r="C40" s="90"/>
      <c r="D40" s="76">
        <f>投入係数表!L40</f>
        <v>3.5211267605633804E-2</v>
      </c>
      <c r="E40" s="77">
        <f>$C$14*D40</f>
        <v>3.5211267605633805</v>
      </c>
      <c r="F40" s="76">
        <f>分析係数表!C43</f>
        <v>0.64995386035066138</v>
      </c>
      <c r="G40" s="77">
        <f>E40*F40</f>
        <v>2.2885699308121881</v>
      </c>
      <c r="H40" s="77">
        <v>2.781831044289989</v>
      </c>
      <c r="I40" s="77">
        <f>C40+H40</f>
        <v>2.781831044289989</v>
      </c>
      <c r="J40" s="76">
        <f>分析係数表!G43</f>
        <v>0.42414674485039844</v>
      </c>
      <c r="K40" s="78">
        <f>I40*J40</f>
        <v>1.1799045821593834</v>
      </c>
      <c r="L40" s="79"/>
      <c r="M40" s="80"/>
      <c r="N40" s="81">
        <f>分析係数表!H43</f>
        <v>4.0565482830659395E-2</v>
      </c>
      <c r="O40" s="82">
        <f t="shared" si="4"/>
        <v>0.61192769044178541</v>
      </c>
      <c r="P40" s="76">
        <f>分析係数表!C43</f>
        <v>0.64995386035066138</v>
      </c>
      <c r="Q40" s="82">
        <f>O40*P40</f>
        <v>0.39772476465810297</v>
      </c>
      <c r="R40" s="83">
        <v>0.68449364497291054</v>
      </c>
      <c r="S40" s="84">
        <f>I40+R40</f>
        <v>3.4663246892628994</v>
      </c>
      <c r="T40" s="85">
        <f>分析係数表!F43</f>
        <v>0.67869493309276796</v>
      </c>
      <c r="U40" s="86">
        <f t="shared" si="7"/>
        <v>2.3525770030570934</v>
      </c>
      <c r="V40" s="87">
        <f>分析係数表!D43</f>
        <v>0.11832807096677192</v>
      </c>
      <c r="W40" s="167">
        <f t="shared" si="8"/>
        <v>0</v>
      </c>
      <c r="X40" s="76">
        <f>分析係数表!E43</f>
        <v>8.3446098331078036E-2</v>
      </c>
      <c r="Y40" s="166">
        <f t="shared" si="9"/>
        <v>0</v>
      </c>
    </row>
    <row r="41" spans="1:25" x14ac:dyDescent="0.2">
      <c r="A41" s="6" t="s">
        <v>340</v>
      </c>
      <c r="B41" s="5" t="s">
        <v>42</v>
      </c>
      <c r="C41" s="90"/>
      <c r="D41" s="76">
        <f>投入係数表!L41</f>
        <v>0</v>
      </c>
      <c r="E41" s="77">
        <f>$C$14*D41</f>
        <v>0</v>
      </c>
      <c r="F41" s="76">
        <f>分析係数表!C44</f>
        <v>0.42233270626175756</v>
      </c>
      <c r="G41" s="77">
        <f>E41*F41</f>
        <v>0</v>
      </c>
      <c r="H41" s="77">
        <v>2.1977829022014955E-3</v>
      </c>
      <c r="I41" s="77">
        <f>C41+H41</f>
        <v>2.1977829022014955E-3</v>
      </c>
      <c r="J41" s="76">
        <f>分析係数表!G44</f>
        <v>0.26381484852424913</v>
      </c>
      <c r="K41" s="78">
        <f>I41*J41</f>
        <v>5.7980776343347215E-4</v>
      </c>
      <c r="L41" s="79"/>
      <c r="M41" s="80"/>
      <c r="N41" s="81">
        <f>分析係数表!H44</f>
        <v>0.11630123927550047</v>
      </c>
      <c r="O41" s="82">
        <f t="shared" si="4"/>
        <v>1.7543966884965987</v>
      </c>
      <c r="P41" s="76">
        <f>分析係数表!C44</f>
        <v>0.42233270626175756</v>
      </c>
      <c r="Q41" s="82">
        <f>O41*P41</f>
        <v>0.74093910130943419</v>
      </c>
      <c r="R41" s="83">
        <v>0.75395984410945638</v>
      </c>
      <c r="S41" s="84">
        <f>I41+R41</f>
        <v>0.7561576270116579</v>
      </c>
      <c r="T41" s="85">
        <f>分析係数表!F44</f>
        <v>0.47978156286568718</v>
      </c>
      <c r="U41" s="86">
        <f t="shared" si="7"/>
        <v>0.3627904880604626</v>
      </c>
      <c r="V41" s="87">
        <f>分析係数表!D44</f>
        <v>0.17839032635548044</v>
      </c>
      <c r="W41" s="167">
        <f t="shared" si="8"/>
        <v>0</v>
      </c>
      <c r="X41" s="76">
        <f>分析係数表!E44</f>
        <v>0.10141724093095826</v>
      </c>
      <c r="Y41" s="166">
        <f t="shared" si="9"/>
        <v>0</v>
      </c>
    </row>
    <row r="42" spans="1:25" x14ac:dyDescent="0.2">
      <c r="A42" s="6" t="s">
        <v>341</v>
      </c>
      <c r="B42" s="5" t="s">
        <v>278</v>
      </c>
      <c r="C42" s="90"/>
      <c r="D42" s="76">
        <f>投入係数表!L42</f>
        <v>0</v>
      </c>
      <c r="E42" s="77">
        <f>$C$14*D42</f>
        <v>0</v>
      </c>
      <c r="F42" s="76">
        <f>分析係数表!C45</f>
        <v>1</v>
      </c>
      <c r="G42" s="77">
        <f>E42*F42</f>
        <v>0</v>
      </c>
      <c r="H42" s="77">
        <v>5.9331945208469265E-3</v>
      </c>
      <c r="I42" s="77">
        <f>C42+H42</f>
        <v>5.9331945208469265E-3</v>
      </c>
      <c r="J42" s="76">
        <f>分析係数表!G45</f>
        <v>0</v>
      </c>
      <c r="K42" s="78">
        <f>I42*J42</f>
        <v>0</v>
      </c>
      <c r="L42" s="79"/>
      <c r="M42" s="80"/>
      <c r="N42" s="81">
        <f>分析係数表!H45</f>
        <v>0</v>
      </c>
      <c r="O42" s="82">
        <f t="shared" si="4"/>
        <v>0</v>
      </c>
      <c r="P42" s="76">
        <f>分析係数表!C45</f>
        <v>1</v>
      </c>
      <c r="Q42" s="82">
        <f>O42*P42</f>
        <v>0</v>
      </c>
      <c r="R42" s="83">
        <v>5.574642755449946E-3</v>
      </c>
      <c r="S42" s="84">
        <f>I42+R42</f>
        <v>1.1507837276296872E-2</v>
      </c>
      <c r="T42" s="85">
        <f>分析係数表!F45</f>
        <v>0</v>
      </c>
      <c r="U42" s="86">
        <f t="shared" si="7"/>
        <v>0</v>
      </c>
      <c r="V42" s="87">
        <f>分析係数表!D45</f>
        <v>0</v>
      </c>
      <c r="W42" s="167">
        <f t="shared" si="8"/>
        <v>0</v>
      </c>
      <c r="X42" s="76">
        <f>分析係数表!E45</f>
        <v>0</v>
      </c>
      <c r="Y42" s="166">
        <f t="shared" si="9"/>
        <v>0</v>
      </c>
    </row>
    <row r="43" spans="1:25" x14ac:dyDescent="0.2">
      <c r="A43" s="6" t="s">
        <v>342</v>
      </c>
      <c r="B43" s="5" t="s">
        <v>279</v>
      </c>
      <c r="C43" s="90"/>
      <c r="D43" s="76">
        <f>投入係数表!L43</f>
        <v>0</v>
      </c>
      <c r="E43" s="77">
        <f>$C$14*D43</f>
        <v>0</v>
      </c>
      <c r="F43" s="76">
        <f>分析係数表!C46</f>
        <v>0.21794871794871795</v>
      </c>
      <c r="G43" s="77">
        <f>E43*F43</f>
        <v>0</v>
      </c>
      <c r="H43" s="77">
        <v>1.2611408086512598E-2</v>
      </c>
      <c r="I43" s="77">
        <f>C43+H43</f>
        <v>1.2611408086512598E-2</v>
      </c>
      <c r="J43" s="76">
        <f>分析係数表!G46</f>
        <v>8.6956521739130436E-3</v>
      </c>
      <c r="K43" s="78">
        <f>I43*J43</f>
        <v>1.0966441814358781E-4</v>
      </c>
      <c r="L43" s="79"/>
      <c r="M43" s="80"/>
      <c r="N43" s="81">
        <f>分析係数表!H46</f>
        <v>2.3669959231689755E-2</v>
      </c>
      <c r="O43" s="82">
        <f t="shared" si="4"/>
        <v>0.35705980737278176</v>
      </c>
      <c r="P43" s="76">
        <f>分析係数表!C46</f>
        <v>0.21794871794871795</v>
      </c>
      <c r="Q43" s="82">
        <f>O43*P43</f>
        <v>7.7820727247913973E-2</v>
      </c>
      <c r="R43" s="83">
        <v>8.7545921265659854E-2</v>
      </c>
      <c r="S43" s="84">
        <f>I43+R43</f>
        <v>0.10015732935217245</v>
      </c>
      <c r="T43" s="85">
        <f>分析係数表!F46</f>
        <v>0.31521739130434784</v>
      </c>
      <c r="U43" s="86">
        <f t="shared" si="7"/>
        <v>3.1571332078402188E-2</v>
      </c>
      <c r="V43" s="87">
        <f>分析係数表!D46</f>
        <v>4.3478260869565218E-3</v>
      </c>
      <c r="W43" s="167">
        <f t="shared" si="8"/>
        <v>0</v>
      </c>
      <c r="X43" s="76">
        <f>分析係数表!E46</f>
        <v>8.6956521739130436E-3</v>
      </c>
      <c r="Y43" s="166">
        <f t="shared" si="9"/>
        <v>0</v>
      </c>
    </row>
    <row r="44" spans="1:25" x14ac:dyDescent="0.2">
      <c r="A44" s="192">
        <v>40</v>
      </c>
      <c r="B44" s="14" t="s">
        <v>150</v>
      </c>
      <c r="C44" s="197">
        <f>SUM(C5:C43)</f>
        <v>100</v>
      </c>
      <c r="D44" s="92">
        <f>投入係数表!L44</f>
        <v>0.65492957746478875</v>
      </c>
      <c r="E44" s="91">
        <f>SUM(E5:E43)</f>
        <v>65.492957746478851</v>
      </c>
      <c r="F44" s="92">
        <f>分析係数表!C47</f>
        <v>0.47569546306807309</v>
      </c>
      <c r="G44" s="91">
        <f>SUM(G5:G43)</f>
        <v>6.8835978431651847</v>
      </c>
      <c r="H44" s="91">
        <f>SUM(H5:H43)</f>
        <v>7.9205428136528573</v>
      </c>
      <c r="I44" s="91">
        <f>SUM(I5:I43)</f>
        <v>107.92054281365286</v>
      </c>
      <c r="J44" s="92">
        <f>分析係数表!G47</f>
        <v>0.28144255164914822</v>
      </c>
      <c r="K44" s="93">
        <f>SUM(K5:K43)</f>
        <v>24.058908231141423</v>
      </c>
      <c r="L44" s="94">
        <f>最終需要_まとめ!$L$33</f>
        <v>0.627</v>
      </c>
      <c r="M44" s="91">
        <f>K44*L44</f>
        <v>15.084935460925673</v>
      </c>
      <c r="N44" s="95">
        <f>分析係数表!H47</f>
        <v>1</v>
      </c>
      <c r="O44" s="96">
        <f>SUM(O5:O43)</f>
        <v>15.084935460925669</v>
      </c>
      <c r="P44" s="92">
        <f>分析係数表!C47</f>
        <v>0.47569546306807309</v>
      </c>
      <c r="Q44" s="96">
        <f>SUM(Q5:Q43)</f>
        <v>6.3165208461047317</v>
      </c>
      <c r="R44" s="91">
        <f>SUM(R5:R43)</f>
        <v>7.2487820564811987</v>
      </c>
      <c r="S44" s="97">
        <f>SUM(S5:S43)</f>
        <v>115.16932487013403</v>
      </c>
      <c r="T44" s="98">
        <f>分析係数表!F47</f>
        <v>0.50608191373686118</v>
      </c>
      <c r="U44" s="99">
        <f>SUM(U5:U43)</f>
        <v>42.287669929231924</v>
      </c>
      <c r="V44" s="100">
        <f>分析係数表!D47</f>
        <v>9.051105472997463E-2</v>
      </c>
      <c r="W44" s="164">
        <f>SUM(W5:W43)</f>
        <v>14</v>
      </c>
      <c r="X44" s="92">
        <f>分析係数表!E47</f>
        <v>7.0619789778905401E-2</v>
      </c>
      <c r="Y44" s="165">
        <f>SUM(Y5:Y43)</f>
        <v>11</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2015年養父市産業連関表</v>
      </c>
      <c r="H1" s="401"/>
      <c r="I1" s="401"/>
    </row>
    <row r="2" spans="1:25" x14ac:dyDescent="0.2">
      <c r="B2" s="3" t="s">
        <v>241</v>
      </c>
      <c r="S2" s="3" t="s">
        <v>152</v>
      </c>
      <c r="U2" s="64" t="s">
        <v>209</v>
      </c>
      <c r="W2" s="3" t="s">
        <v>130</v>
      </c>
      <c r="Y2" s="3" t="s">
        <v>153</v>
      </c>
    </row>
    <row r="3" spans="1:25" ht="44" x14ac:dyDescent="0.2">
      <c r="B3" s="65"/>
      <c r="C3" s="66" t="s">
        <v>227</v>
      </c>
      <c r="D3" s="66" t="s">
        <v>242</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投入係数表!M5</f>
        <v>0</v>
      </c>
      <c r="E5" s="77">
        <f t="shared" ref="E5:E38" si="0">$C$15*D5</f>
        <v>0</v>
      </c>
      <c r="F5" s="76">
        <f>分析係数表!C8</f>
        <v>0.71474473402356309</v>
      </c>
      <c r="G5" s="77">
        <f t="shared" ref="G5:G38" si="1">E5*F5</f>
        <v>0</v>
      </c>
      <c r="H5" s="77">
        <f t="array" ref="H5:H43">MMULT(逆行列係数!C5:AO43,'11'!G5:G43)</f>
        <v>2.2007864353406981E-3</v>
      </c>
      <c r="I5" s="77">
        <f t="shared" ref="I5:I38" si="2">C5+H5</f>
        <v>2.2007864353406981E-3</v>
      </c>
      <c r="J5" s="76">
        <f>分析係数表!G8</f>
        <v>0.11986548162382897</v>
      </c>
      <c r="K5" s="78">
        <f t="shared" ref="K5:K38" si="3">I5*J5</f>
        <v>2.6379832602330252E-4</v>
      </c>
      <c r="L5" s="79" t="s">
        <v>182</v>
      </c>
      <c r="M5" s="80" t="s">
        <v>182</v>
      </c>
      <c r="N5" s="81">
        <f>分析係数表!H8</f>
        <v>1.2980954505811005E-2</v>
      </c>
      <c r="O5" s="82">
        <f t="shared" ref="O5:O43" si="4">$M$44*N5</f>
        <v>0.22737537735097466</v>
      </c>
      <c r="P5" s="76">
        <f>分析係数表!C8</f>
        <v>0.71474473402356309</v>
      </c>
      <c r="Q5" s="82">
        <f t="shared" ref="Q5:Q38" si="5">O5*P5</f>
        <v>0.16251535360822966</v>
      </c>
      <c r="R5" s="83">
        <f t="array" ref="R5:R43">MMULT(逆行列係数!C5:AO43,'11'!Q5:Q43)</f>
        <v>0.22098272352153947</v>
      </c>
      <c r="S5" s="84">
        <f t="shared" ref="S5:S38" si="6">I5+R5</f>
        <v>0.22318350995688016</v>
      </c>
      <c r="T5" s="85">
        <f>分析係数表!F8</f>
        <v>0.45231803987509006</v>
      </c>
      <c r="U5" s="86">
        <f t="shared" ref="U5:U43" si="7">S5*T5</f>
        <v>0.10094992775613867</v>
      </c>
      <c r="V5" s="87">
        <f>分析係数表!D8</f>
        <v>0.25822723997117464</v>
      </c>
      <c r="W5" s="167">
        <f t="shared" ref="W5:W43" si="8">ROUND(S5*V5,0)</f>
        <v>0</v>
      </c>
      <c r="X5" s="76">
        <f>分析係数表!E8</f>
        <v>0.17343262070622148</v>
      </c>
      <c r="Y5" s="166">
        <f t="shared" ref="Y5:Y43" si="9">ROUND(S5*X5,0)</f>
        <v>0</v>
      </c>
    </row>
    <row r="6" spans="1:25" x14ac:dyDescent="0.2">
      <c r="A6" s="6" t="s">
        <v>219</v>
      </c>
      <c r="B6" s="5" t="s">
        <v>265</v>
      </c>
      <c r="C6" s="90"/>
      <c r="D6" s="76">
        <f>投入係数表!M6</f>
        <v>0</v>
      </c>
      <c r="E6" s="77">
        <f t="shared" si="0"/>
        <v>0</v>
      </c>
      <c r="F6" s="76">
        <f>分析係数表!C9</f>
        <v>1</v>
      </c>
      <c r="G6" s="77">
        <f t="shared" si="1"/>
        <v>0</v>
      </c>
      <c r="H6" s="77">
        <v>4.4640570522806247E-2</v>
      </c>
      <c r="I6" s="77">
        <f t="shared" si="2"/>
        <v>4.4640570522806247E-2</v>
      </c>
      <c r="J6" s="76">
        <f>分析係数表!G9</f>
        <v>0.24776500638569604</v>
      </c>
      <c r="K6" s="78">
        <f t="shared" si="3"/>
        <v>1.1060371240644204E-2</v>
      </c>
      <c r="L6" s="79"/>
      <c r="M6" s="80"/>
      <c r="N6" s="81">
        <f>分析係数表!H9</f>
        <v>6.6933046670587999E-4</v>
      </c>
      <c r="O6" s="82">
        <f t="shared" si="4"/>
        <v>1.1724042894659632E-2</v>
      </c>
      <c r="P6" s="76">
        <f>分析係数表!C9</f>
        <v>1</v>
      </c>
      <c r="Q6" s="82">
        <f t="shared" si="5"/>
        <v>1.1724042894659632E-2</v>
      </c>
      <c r="R6" s="83">
        <v>1.6393964702216251E-2</v>
      </c>
      <c r="S6" s="84">
        <f t="shared" si="6"/>
        <v>6.1034535225022502E-2</v>
      </c>
      <c r="T6" s="85">
        <f>分析係数表!F9</f>
        <v>0.67688378033205621</v>
      </c>
      <c r="U6" s="86">
        <f t="shared" si="7"/>
        <v>4.1313286933923277E-2</v>
      </c>
      <c r="V6" s="87">
        <f>分析係数表!D9</f>
        <v>0.15836526181353769</v>
      </c>
      <c r="W6" s="167">
        <f t="shared" si="8"/>
        <v>0</v>
      </c>
      <c r="X6" s="76">
        <f>分析係数表!E9</f>
        <v>0.13537675606641125</v>
      </c>
      <c r="Y6" s="166">
        <f t="shared" si="9"/>
        <v>0</v>
      </c>
    </row>
    <row r="7" spans="1:25" x14ac:dyDescent="0.2">
      <c r="A7" s="6" t="s">
        <v>220</v>
      </c>
      <c r="B7" s="5" t="s">
        <v>266</v>
      </c>
      <c r="C7" s="90"/>
      <c r="D7" s="76">
        <f>投入係数表!M7</f>
        <v>0</v>
      </c>
      <c r="E7" s="77">
        <f t="shared" si="0"/>
        <v>0</v>
      </c>
      <c r="F7" s="76">
        <f>分析係数表!C10</f>
        <v>3.9393939393939426E-2</v>
      </c>
      <c r="G7" s="77">
        <f t="shared" si="1"/>
        <v>0</v>
      </c>
      <c r="H7" s="77">
        <v>5.0620004236365158E-5</v>
      </c>
      <c r="I7" s="77">
        <f t="shared" si="2"/>
        <v>5.0620004236365158E-5</v>
      </c>
      <c r="J7" s="76">
        <f>分析係数表!G10</f>
        <v>0.17647058823529413</v>
      </c>
      <c r="K7" s="78">
        <f t="shared" si="3"/>
        <v>8.9329419240644402E-6</v>
      </c>
      <c r="L7" s="79"/>
      <c r="M7" s="80"/>
      <c r="N7" s="81">
        <f>分析係数表!H10</f>
        <v>1.3183781919964303E-3</v>
      </c>
      <c r="O7" s="82">
        <f t="shared" si="4"/>
        <v>2.3092811762208364E-2</v>
      </c>
      <c r="P7" s="76">
        <f>分析係数表!C10</f>
        <v>3.9393939393939426E-2</v>
      </c>
      <c r="Q7" s="82">
        <f t="shared" si="5"/>
        <v>9.097168269960878E-4</v>
      </c>
      <c r="R7" s="83">
        <v>1.2896009417900942E-3</v>
      </c>
      <c r="S7" s="84">
        <f t="shared" si="6"/>
        <v>1.3402209460264592E-3</v>
      </c>
      <c r="T7" s="85">
        <f>分析係数表!F10</f>
        <v>0.58823529411764708</v>
      </c>
      <c r="U7" s="86">
        <f t="shared" si="7"/>
        <v>7.8836526236850547E-4</v>
      </c>
      <c r="V7" s="87">
        <f>分析係数表!D10</f>
        <v>0.11764705882352941</v>
      </c>
      <c r="W7" s="167">
        <f t="shared" si="8"/>
        <v>0</v>
      </c>
      <c r="X7" s="76">
        <f>分析係数表!E10</f>
        <v>0</v>
      </c>
      <c r="Y7" s="166">
        <f t="shared" si="9"/>
        <v>0</v>
      </c>
    </row>
    <row r="8" spans="1:25" x14ac:dyDescent="0.2">
      <c r="A8" s="6" t="s">
        <v>221</v>
      </c>
      <c r="B8" s="5" t="s">
        <v>27</v>
      </c>
      <c r="C8" s="90"/>
      <c r="D8" s="76">
        <f>投入係数表!M8</f>
        <v>6.8785578747628084E-2</v>
      </c>
      <c r="E8" s="77">
        <f t="shared" si="0"/>
        <v>6.8785578747628087</v>
      </c>
      <c r="F8" s="76">
        <f>分析係数表!C11</f>
        <v>0.34065202927478377</v>
      </c>
      <c r="G8" s="77">
        <f t="shared" si="1"/>
        <v>2.3431946985219949</v>
      </c>
      <c r="H8" s="77">
        <v>2.5040986224171182</v>
      </c>
      <c r="I8" s="77">
        <f t="shared" si="2"/>
        <v>2.5040986224171182</v>
      </c>
      <c r="J8" s="76">
        <f>分析係数表!G11</f>
        <v>0.33868808567603748</v>
      </c>
      <c r="K8" s="78">
        <f t="shared" si="3"/>
        <v>0.84810836877045637</v>
      </c>
      <c r="L8" s="79"/>
      <c r="M8" s="80"/>
      <c r="N8" s="81">
        <f>分析係数表!H11</f>
        <v>-2.0282741415329697E-5</v>
      </c>
      <c r="O8" s="82">
        <f t="shared" si="4"/>
        <v>-3.5527402711089793E-4</v>
      </c>
      <c r="P8" s="76">
        <f>分析係数表!C11</f>
        <v>0.34065202927478377</v>
      </c>
      <c r="Q8" s="82">
        <f t="shared" si="5"/>
        <v>-1.2102481828395192E-4</v>
      </c>
      <c r="R8" s="83">
        <v>8.5565370128493287E-3</v>
      </c>
      <c r="S8" s="84">
        <f t="shared" si="6"/>
        <v>2.5126551594299675</v>
      </c>
      <c r="T8" s="85">
        <f>分析係数表!F11</f>
        <v>0.55689424364123163</v>
      </c>
      <c r="U8" s="86">
        <f t="shared" si="7"/>
        <v>1.3992831945419901</v>
      </c>
      <c r="V8" s="87">
        <f>分析係数表!D11</f>
        <v>4.2838018741633198E-2</v>
      </c>
      <c r="W8" s="167">
        <f t="shared" si="8"/>
        <v>0</v>
      </c>
      <c r="X8" s="76">
        <f>分析係数表!E11</f>
        <v>3.2128514056224897E-2</v>
      </c>
      <c r="Y8" s="166">
        <f t="shared" si="9"/>
        <v>0</v>
      </c>
    </row>
    <row r="9" spans="1:25" x14ac:dyDescent="0.2">
      <c r="A9" s="6" t="s">
        <v>222</v>
      </c>
      <c r="B9" s="5" t="s">
        <v>190</v>
      </c>
      <c r="C9" s="90"/>
      <c r="D9" s="76">
        <f>投入係数表!M9</f>
        <v>4.743833017077799E-4</v>
      </c>
      <c r="E9" s="77">
        <f t="shared" si="0"/>
        <v>4.743833017077799E-2</v>
      </c>
      <c r="F9" s="76">
        <f>分析係数表!C12</f>
        <v>0.100342633382281</v>
      </c>
      <c r="G9" s="77">
        <f t="shared" si="1"/>
        <v>4.7600869725939752E-3</v>
      </c>
      <c r="H9" s="77">
        <v>5.4182020115522726E-3</v>
      </c>
      <c r="I9" s="77">
        <f t="shared" si="2"/>
        <v>5.4182020115522726E-3</v>
      </c>
      <c r="J9" s="76">
        <f>分析係数表!G12</f>
        <v>0.13263417643429981</v>
      </c>
      <c r="K9" s="78">
        <f t="shared" si="3"/>
        <v>7.1863876155690224E-4</v>
      </c>
      <c r="L9" s="79"/>
      <c r="M9" s="80"/>
      <c r="N9" s="81">
        <f>分析係数表!H12</f>
        <v>9.8026489260288424E-2</v>
      </c>
      <c r="O9" s="82">
        <f t="shared" si="4"/>
        <v>1.7170393730269697</v>
      </c>
      <c r="P9" s="76">
        <f>分析係数表!C12</f>
        <v>0.100342633382281</v>
      </c>
      <c r="Q9" s="82">
        <f t="shared" si="5"/>
        <v>0.17229225231058684</v>
      </c>
      <c r="R9" s="83">
        <v>0.19117105536426429</v>
      </c>
      <c r="S9" s="84">
        <f t="shared" si="6"/>
        <v>0.19658925737581656</v>
      </c>
      <c r="T9" s="85">
        <f>分析係数表!F12</f>
        <v>0.36681061073411475</v>
      </c>
      <c r="U9" s="86">
        <f t="shared" si="7"/>
        <v>7.2111025561789346E-2</v>
      </c>
      <c r="V9" s="87">
        <f>分析係数表!D12</f>
        <v>2.9364589759407773E-2</v>
      </c>
      <c r="W9" s="167">
        <f t="shared" si="8"/>
        <v>0</v>
      </c>
      <c r="X9" s="76">
        <f>分析係数表!E12</f>
        <v>2.8994447871684145E-2</v>
      </c>
      <c r="Y9" s="166">
        <f t="shared" si="9"/>
        <v>0</v>
      </c>
    </row>
    <row r="10" spans="1:25" x14ac:dyDescent="0.2">
      <c r="A10" s="6" t="s">
        <v>223</v>
      </c>
      <c r="B10" s="5" t="s">
        <v>28</v>
      </c>
      <c r="C10" s="90"/>
      <c r="D10" s="76">
        <f>投入係数表!M10</f>
        <v>3.3206831119544592E-3</v>
      </c>
      <c r="E10" s="77">
        <f t="shared" si="0"/>
        <v>0.33206831119544594</v>
      </c>
      <c r="F10" s="76">
        <f>分析係数表!C13</f>
        <v>0</v>
      </c>
      <c r="G10" s="77">
        <f t="shared" si="1"/>
        <v>0</v>
      </c>
      <c r="H10" s="77">
        <v>0</v>
      </c>
      <c r="I10" s="77">
        <f t="shared" si="2"/>
        <v>0</v>
      </c>
      <c r="J10" s="76">
        <f>分析係数表!G13</f>
        <v>0.24545454545454545</v>
      </c>
      <c r="K10" s="78">
        <f t="shared" si="3"/>
        <v>0</v>
      </c>
      <c r="L10" s="79"/>
      <c r="M10" s="80"/>
      <c r="N10" s="81">
        <f>分析係数表!H13</f>
        <v>1.4563008336206721E-2</v>
      </c>
      <c r="O10" s="82">
        <f t="shared" si="4"/>
        <v>0.25508675146562471</v>
      </c>
      <c r="P10" s="76">
        <f>分析係数表!C13</f>
        <v>0</v>
      </c>
      <c r="Q10" s="82">
        <f t="shared" si="5"/>
        <v>0</v>
      </c>
      <c r="R10" s="83">
        <v>0</v>
      </c>
      <c r="S10" s="84">
        <f t="shared" si="6"/>
        <v>0</v>
      </c>
      <c r="T10" s="85">
        <f>分析係数表!F13</f>
        <v>0.38181818181818183</v>
      </c>
      <c r="U10" s="86">
        <f t="shared" si="7"/>
        <v>0</v>
      </c>
      <c r="V10" s="87">
        <f>分析係数表!D13</f>
        <v>0.28545454545454546</v>
      </c>
      <c r="W10" s="167">
        <f t="shared" si="8"/>
        <v>0</v>
      </c>
      <c r="X10" s="76">
        <f>分析係数表!E13</f>
        <v>0.23818181818181819</v>
      </c>
      <c r="Y10" s="166">
        <f t="shared" si="9"/>
        <v>0</v>
      </c>
    </row>
    <row r="11" spans="1:25" x14ac:dyDescent="0.2">
      <c r="A11" s="6" t="s">
        <v>224</v>
      </c>
      <c r="B11" s="5" t="s">
        <v>267</v>
      </c>
      <c r="C11" s="90"/>
      <c r="D11" s="76">
        <f>投入係数表!M11</f>
        <v>2.0872865275142316E-2</v>
      </c>
      <c r="E11" s="77">
        <f t="shared" si="0"/>
        <v>2.0872865275142316</v>
      </c>
      <c r="F11" s="76">
        <f>分析係数表!C14</f>
        <v>0.15141787051899414</v>
      </c>
      <c r="G11" s="77">
        <f t="shared" si="1"/>
        <v>0.31605248115919082</v>
      </c>
      <c r="H11" s="77">
        <v>0.36028631315760939</v>
      </c>
      <c r="I11" s="77">
        <f t="shared" si="2"/>
        <v>0.36028631315760939</v>
      </c>
      <c r="J11" s="76">
        <f>分析係数表!G14</f>
        <v>0.18116805721096543</v>
      </c>
      <c r="K11" s="78">
        <f t="shared" si="3"/>
        <v>6.5272371394465581E-2</v>
      </c>
      <c r="L11" s="79"/>
      <c r="M11" s="80"/>
      <c r="N11" s="81">
        <f>分析係数表!H14</f>
        <v>1.2372472263351114E-3</v>
      </c>
      <c r="O11" s="82">
        <f t="shared" si="4"/>
        <v>2.1671715653764773E-2</v>
      </c>
      <c r="P11" s="76">
        <f>分析係数表!C14</f>
        <v>0.15141787051899414</v>
      </c>
      <c r="Q11" s="82">
        <f t="shared" si="5"/>
        <v>3.2814850347862128E-3</v>
      </c>
      <c r="R11" s="83">
        <v>1.3396128519394684E-2</v>
      </c>
      <c r="S11" s="84">
        <f t="shared" si="6"/>
        <v>0.3736824416770041</v>
      </c>
      <c r="T11" s="85">
        <f>分析係数表!F14</f>
        <v>0.38617401668653156</v>
      </c>
      <c r="U11" s="86">
        <f t="shared" si="7"/>
        <v>0.14430644946763924</v>
      </c>
      <c r="V11" s="87">
        <f>分析係数表!D14</f>
        <v>0.10846245530393325</v>
      </c>
      <c r="W11" s="167">
        <f t="shared" si="8"/>
        <v>0</v>
      </c>
      <c r="X11" s="76">
        <f>分析係数表!E14</f>
        <v>8.1048867699642438E-2</v>
      </c>
      <c r="Y11" s="166">
        <f t="shared" si="9"/>
        <v>0</v>
      </c>
    </row>
    <row r="12" spans="1:25" x14ac:dyDescent="0.2">
      <c r="A12" s="6" t="s">
        <v>225</v>
      </c>
      <c r="B12" s="5" t="s">
        <v>29</v>
      </c>
      <c r="C12" s="90"/>
      <c r="D12" s="76">
        <f>投入係数表!M12</f>
        <v>3.4629981024667932E-2</v>
      </c>
      <c r="E12" s="77">
        <f t="shared" si="0"/>
        <v>3.4629981024667931</v>
      </c>
      <c r="F12" s="76">
        <f>分析係数表!C15</f>
        <v>0</v>
      </c>
      <c r="G12" s="77">
        <f t="shared" si="1"/>
        <v>0</v>
      </c>
      <c r="H12" s="77">
        <v>0</v>
      </c>
      <c r="I12" s="77">
        <f t="shared" si="2"/>
        <v>0</v>
      </c>
      <c r="J12" s="76">
        <f>分析係数表!G15</f>
        <v>9.5665424991534034E-2</v>
      </c>
      <c r="K12" s="78">
        <f t="shared" si="3"/>
        <v>0</v>
      </c>
      <c r="L12" s="79"/>
      <c r="M12" s="80"/>
      <c r="N12" s="81">
        <f>分析係数表!H15</f>
        <v>9.0663854126523738E-3</v>
      </c>
      <c r="O12" s="82">
        <f t="shared" si="4"/>
        <v>0.15880749011857137</v>
      </c>
      <c r="P12" s="76">
        <f>分析係数表!C15</f>
        <v>0</v>
      </c>
      <c r="Q12" s="82">
        <f t="shared" si="5"/>
        <v>0</v>
      </c>
      <c r="R12" s="83">
        <v>0</v>
      </c>
      <c r="S12" s="84">
        <f t="shared" si="6"/>
        <v>0</v>
      </c>
      <c r="T12" s="85">
        <f>分析係数表!F15</f>
        <v>0.30392820860142228</v>
      </c>
      <c r="U12" s="86">
        <f t="shared" si="7"/>
        <v>0</v>
      </c>
      <c r="V12" s="87">
        <f>分析係数表!D15</f>
        <v>1.7101252963088384E-2</v>
      </c>
      <c r="W12" s="167">
        <f t="shared" si="8"/>
        <v>0</v>
      </c>
      <c r="X12" s="76">
        <f>分析係数表!E15</f>
        <v>1.5577378936674569E-2</v>
      </c>
      <c r="Y12" s="166">
        <f t="shared" si="9"/>
        <v>0</v>
      </c>
    </row>
    <row r="13" spans="1:25" x14ac:dyDescent="0.2">
      <c r="A13" s="6" t="s">
        <v>226</v>
      </c>
      <c r="B13" s="5" t="s">
        <v>30</v>
      </c>
      <c r="C13" s="90"/>
      <c r="D13" s="76">
        <f>投入係数表!M13</f>
        <v>2.2770398481973434E-2</v>
      </c>
      <c r="E13" s="77">
        <f t="shared" si="0"/>
        <v>2.2770398481973433</v>
      </c>
      <c r="F13" s="76">
        <f>分析係数表!C16</f>
        <v>7.3463935886019627E-2</v>
      </c>
      <c r="G13" s="77">
        <f t="shared" si="1"/>
        <v>0.1672803094178815</v>
      </c>
      <c r="H13" s="77">
        <v>0.19289953679887165</v>
      </c>
      <c r="I13" s="77">
        <f t="shared" si="2"/>
        <v>0.19289953679887165</v>
      </c>
      <c r="J13" s="76">
        <f>分析係数表!G16</f>
        <v>3.2967032967032968E-2</v>
      </c>
      <c r="K13" s="78">
        <f t="shared" si="3"/>
        <v>6.3593253889737906E-3</v>
      </c>
      <c r="L13" s="79"/>
      <c r="M13" s="80"/>
      <c r="N13" s="81">
        <f>分析係数表!H16</f>
        <v>1.7422874875768209E-2</v>
      </c>
      <c r="O13" s="82">
        <f t="shared" si="4"/>
        <v>0.3051803892882613</v>
      </c>
      <c r="P13" s="76">
        <f>分析係数表!C16</f>
        <v>7.3463935886019627E-2</v>
      </c>
      <c r="Q13" s="82">
        <f t="shared" si="5"/>
        <v>2.2419752552343339E-2</v>
      </c>
      <c r="R13" s="83">
        <v>2.6365403541099015E-2</v>
      </c>
      <c r="S13" s="84">
        <f t="shared" si="6"/>
        <v>0.21926494033997065</v>
      </c>
      <c r="T13" s="85">
        <f>分析係数表!F16</f>
        <v>0.28846153846153844</v>
      </c>
      <c r="U13" s="86">
        <f t="shared" si="7"/>
        <v>6.3249502021145376E-2</v>
      </c>
      <c r="V13" s="87">
        <f>分析係数表!D16</f>
        <v>8.241758241758242E-3</v>
      </c>
      <c r="W13" s="167">
        <f t="shared" si="8"/>
        <v>0</v>
      </c>
      <c r="X13" s="76">
        <f>分析係数表!E16</f>
        <v>8.241758241758242E-3</v>
      </c>
      <c r="Y13" s="166">
        <f t="shared" si="9"/>
        <v>0</v>
      </c>
    </row>
    <row r="14" spans="1:25" x14ac:dyDescent="0.2">
      <c r="A14" s="6" t="s">
        <v>2</v>
      </c>
      <c r="B14" s="5" t="s">
        <v>364</v>
      </c>
      <c r="C14" s="90"/>
      <c r="D14" s="76">
        <f>投入係数表!M14</f>
        <v>7.5901328273244783E-3</v>
      </c>
      <c r="E14" s="77">
        <f t="shared" si="0"/>
        <v>0.75901328273244784</v>
      </c>
      <c r="F14" s="76">
        <f>分析係数表!C17</f>
        <v>2.3129921259842479E-2</v>
      </c>
      <c r="G14" s="77">
        <f t="shared" si="1"/>
        <v>1.7555917464776076E-2</v>
      </c>
      <c r="H14" s="77">
        <v>2.0857264278054798E-2</v>
      </c>
      <c r="I14" s="77">
        <f t="shared" si="2"/>
        <v>2.0857264278054798E-2</v>
      </c>
      <c r="J14" s="76">
        <f>分析係数表!G17</f>
        <v>0.21126760563380281</v>
      </c>
      <c r="K14" s="78">
        <f t="shared" si="3"/>
        <v>4.406464284096084E-3</v>
      </c>
      <c r="L14" s="79"/>
      <c r="M14" s="80"/>
      <c r="N14" s="81">
        <f>分析係数表!H17</f>
        <v>2.8801492809768167E-3</v>
      </c>
      <c r="O14" s="82">
        <f t="shared" si="4"/>
        <v>5.0448911849747501E-2</v>
      </c>
      <c r="P14" s="76">
        <f>分析係数表!C17</f>
        <v>2.3129921259842479E-2</v>
      </c>
      <c r="Q14" s="82">
        <f t="shared" si="5"/>
        <v>1.1668793587293939E-3</v>
      </c>
      <c r="R14" s="83">
        <v>2.39128429315015E-3</v>
      </c>
      <c r="S14" s="84">
        <f t="shared" si="6"/>
        <v>2.3248548571204949E-2</v>
      </c>
      <c r="T14" s="85">
        <f>分析係数表!F17</f>
        <v>0.32746478873239437</v>
      </c>
      <c r="U14" s="86">
        <f t="shared" si="7"/>
        <v>7.6130810462044377E-3</v>
      </c>
      <c r="V14" s="87">
        <f>分析係数表!D17</f>
        <v>0.12676056338028169</v>
      </c>
      <c r="W14" s="167">
        <f t="shared" si="8"/>
        <v>0</v>
      </c>
      <c r="X14" s="76">
        <f>分析係数表!E17</f>
        <v>0.10563380281690141</v>
      </c>
      <c r="Y14" s="166">
        <f t="shared" si="9"/>
        <v>0</v>
      </c>
    </row>
    <row r="15" spans="1:25" x14ac:dyDescent="0.2">
      <c r="A15" s="6" t="s">
        <v>3</v>
      </c>
      <c r="B15" s="5" t="s">
        <v>31</v>
      </c>
      <c r="C15" s="75">
        <f>最終需要_まとめ!C16</f>
        <v>100</v>
      </c>
      <c r="D15" s="76">
        <f>投入係数表!M15</f>
        <v>8.7286527514231493E-2</v>
      </c>
      <c r="E15" s="77">
        <f t="shared" si="0"/>
        <v>8.7286527514231498</v>
      </c>
      <c r="F15" s="76">
        <f>分析係数表!C18</f>
        <v>0.3230337078651685</v>
      </c>
      <c r="G15" s="77">
        <f t="shared" si="1"/>
        <v>2.8196490629597251</v>
      </c>
      <c r="H15" s="77">
        <v>2.917993024326631</v>
      </c>
      <c r="I15" s="77">
        <f t="shared" si="2"/>
        <v>102.91799302432663</v>
      </c>
      <c r="J15" s="76">
        <f>分析係数表!G18</f>
        <v>0.21584440227703985</v>
      </c>
      <c r="K15" s="78">
        <f t="shared" si="3"/>
        <v>22.214272687888339</v>
      </c>
      <c r="L15" s="79"/>
      <c r="M15" s="80"/>
      <c r="N15" s="81">
        <f>分析係数表!H18</f>
        <v>4.66503052552583E-4</v>
      </c>
      <c r="O15" s="82">
        <f t="shared" si="4"/>
        <v>8.1713026235506522E-3</v>
      </c>
      <c r="P15" s="76">
        <f>分析係数表!C18</f>
        <v>0.3230337078651685</v>
      </c>
      <c r="Q15" s="82">
        <f t="shared" si="5"/>
        <v>2.6396061845739465E-3</v>
      </c>
      <c r="R15" s="83">
        <v>6.3089743300177008E-3</v>
      </c>
      <c r="S15" s="84">
        <f t="shared" si="6"/>
        <v>102.92430199865665</v>
      </c>
      <c r="T15" s="85">
        <f>分析係数表!F18</f>
        <v>0.45967741935483869</v>
      </c>
      <c r="U15" s="86">
        <f t="shared" si="7"/>
        <v>47.311977531640551</v>
      </c>
      <c r="V15" s="87">
        <f>分析係数表!D18</f>
        <v>4.8861480075901326E-2</v>
      </c>
      <c r="W15" s="167">
        <f t="shared" si="8"/>
        <v>5</v>
      </c>
      <c r="X15" s="76">
        <f>分析係数表!E18</f>
        <v>4.6489563567362426E-2</v>
      </c>
      <c r="Y15" s="166">
        <f t="shared" si="9"/>
        <v>5</v>
      </c>
    </row>
    <row r="16" spans="1:25" x14ac:dyDescent="0.2">
      <c r="A16" s="6" t="s">
        <v>4</v>
      </c>
      <c r="B16" s="5" t="s">
        <v>32</v>
      </c>
      <c r="C16" s="90"/>
      <c r="D16" s="76">
        <f>投入係数表!M16</f>
        <v>8.5388994307400382E-3</v>
      </c>
      <c r="E16" s="77">
        <f t="shared" si="0"/>
        <v>0.85388994307400379</v>
      </c>
      <c r="F16" s="76">
        <f>分析係数表!C19</f>
        <v>0.12071832391087467</v>
      </c>
      <c r="G16" s="77">
        <f t="shared" si="1"/>
        <v>0.10308016273224592</v>
      </c>
      <c r="H16" s="77">
        <v>0.12340175041819282</v>
      </c>
      <c r="I16" s="77">
        <f t="shared" si="2"/>
        <v>0.12340175041819282</v>
      </c>
      <c r="J16" s="76">
        <f>分析係数表!G19</f>
        <v>5.7680250783699059E-2</v>
      </c>
      <c r="K16" s="78">
        <f t="shared" si="3"/>
        <v>7.1178439112688022E-3</v>
      </c>
      <c r="L16" s="79"/>
      <c r="M16" s="80"/>
      <c r="N16" s="81">
        <f>分析係数表!H19</f>
        <v>-1.2169644849197817E-4</v>
      </c>
      <c r="O16" s="82">
        <f t="shared" si="4"/>
        <v>-2.1316441626653875E-3</v>
      </c>
      <c r="P16" s="76">
        <f>分析係数表!C19</f>
        <v>0.12071832391087467</v>
      </c>
      <c r="Q16" s="82">
        <f t="shared" si="5"/>
        <v>-2.5732851049136546E-4</v>
      </c>
      <c r="R16" s="83">
        <v>1.6176633883170539E-3</v>
      </c>
      <c r="S16" s="84">
        <f t="shared" si="6"/>
        <v>0.12501941380650988</v>
      </c>
      <c r="T16" s="85">
        <f>分析係数表!F19</f>
        <v>0.23887147335423198</v>
      </c>
      <c r="U16" s="86">
        <f t="shared" si="7"/>
        <v>2.9863571573843426E-2</v>
      </c>
      <c r="V16" s="87">
        <f>分析係数表!D19</f>
        <v>1.0658307210031349E-2</v>
      </c>
      <c r="W16" s="167">
        <f t="shared" si="8"/>
        <v>0</v>
      </c>
      <c r="X16" s="76">
        <f>分析係数表!E19</f>
        <v>1.128526645768025E-2</v>
      </c>
      <c r="Y16" s="166">
        <f t="shared" si="9"/>
        <v>0</v>
      </c>
    </row>
    <row r="17" spans="1:25" x14ac:dyDescent="0.2">
      <c r="A17" s="6" t="s">
        <v>5</v>
      </c>
      <c r="B17" s="5" t="s">
        <v>33</v>
      </c>
      <c r="C17" s="90"/>
      <c r="D17" s="76">
        <f>投入係数表!M17</f>
        <v>1.0436432637571158E-2</v>
      </c>
      <c r="E17" s="77">
        <f t="shared" si="0"/>
        <v>1.0436432637571158</v>
      </c>
      <c r="F17" s="76">
        <f>分析係数表!C20</f>
        <v>0.31557475401967838</v>
      </c>
      <c r="G17" s="77">
        <f t="shared" si="1"/>
        <v>0.32934746624444616</v>
      </c>
      <c r="H17" s="77">
        <v>0.4022766643480411</v>
      </c>
      <c r="I17" s="77">
        <f t="shared" si="2"/>
        <v>0.4022766643480411</v>
      </c>
      <c r="J17" s="76">
        <f>分析係数表!G20</f>
        <v>9.9984279201383433E-2</v>
      </c>
      <c r="K17" s="78">
        <f t="shared" si="3"/>
        <v>4.0221342324375749E-2</v>
      </c>
      <c r="L17" s="79"/>
      <c r="M17" s="80"/>
      <c r="N17" s="81">
        <f>分析係数表!H20</f>
        <v>5.8819950104456117E-4</v>
      </c>
      <c r="O17" s="82">
        <f t="shared" si="4"/>
        <v>1.0302946786216039E-2</v>
      </c>
      <c r="P17" s="76">
        <f>分析係数表!C20</f>
        <v>0.31557475401967838</v>
      </c>
      <c r="Q17" s="82">
        <f t="shared" si="5"/>
        <v>3.2513498977379623E-3</v>
      </c>
      <c r="R17" s="83">
        <v>1.1200968428944939E-2</v>
      </c>
      <c r="S17" s="84">
        <f t="shared" si="6"/>
        <v>0.41347763277698601</v>
      </c>
      <c r="T17" s="85">
        <f>分析係数表!F20</f>
        <v>0.22276371639679296</v>
      </c>
      <c r="U17" s="86">
        <f t="shared" si="7"/>
        <v>9.2107814124349818E-2</v>
      </c>
      <c r="V17" s="87">
        <f>分析係数表!D20</f>
        <v>9.4324791699418331E-4</v>
      </c>
      <c r="W17" s="167">
        <f t="shared" si="8"/>
        <v>0</v>
      </c>
      <c r="X17" s="76">
        <f>分析係数表!E20</f>
        <v>6.2883194466278891E-4</v>
      </c>
      <c r="Y17" s="166">
        <f t="shared" si="9"/>
        <v>0</v>
      </c>
    </row>
    <row r="18" spans="1:25" x14ac:dyDescent="0.2">
      <c r="A18" s="6" t="s">
        <v>6</v>
      </c>
      <c r="B18" s="5" t="s">
        <v>34</v>
      </c>
      <c r="C18" s="90"/>
      <c r="D18" s="76">
        <f>投入係数表!M18</f>
        <v>1.0910815939278937E-2</v>
      </c>
      <c r="E18" s="77">
        <f t="shared" si="0"/>
        <v>1.0910815939278937</v>
      </c>
      <c r="F18" s="76">
        <f>分析係数表!C21</f>
        <v>0.13081936685288642</v>
      </c>
      <c r="G18" s="77">
        <f t="shared" si="1"/>
        <v>0.14273460330248519</v>
      </c>
      <c r="H18" s="77">
        <v>0.16844742593621784</v>
      </c>
      <c r="I18" s="77">
        <f t="shared" si="2"/>
        <v>0.16844742593621784</v>
      </c>
      <c r="J18" s="76">
        <f>分析係数表!G21</f>
        <v>0.28416378885051802</v>
      </c>
      <c r="K18" s="78">
        <f t="shared" si="3"/>
        <v>4.7866658776152676E-2</v>
      </c>
      <c r="L18" s="79"/>
      <c r="M18" s="80"/>
      <c r="N18" s="81">
        <f>分析係数表!H21</f>
        <v>9.7357158793582536E-4</v>
      </c>
      <c r="O18" s="82">
        <f t="shared" si="4"/>
        <v>1.70531533013231E-2</v>
      </c>
      <c r="P18" s="76">
        <f>分析係数表!C21</f>
        <v>0.13081936685288642</v>
      </c>
      <c r="Q18" s="82">
        <f t="shared" si="5"/>
        <v>2.230882717724298E-3</v>
      </c>
      <c r="R18" s="83">
        <v>5.3698479607064567E-3</v>
      </c>
      <c r="S18" s="84">
        <f t="shared" si="6"/>
        <v>0.17381727389692431</v>
      </c>
      <c r="T18" s="85">
        <f>分析係数表!F21</f>
        <v>0.42476566354218054</v>
      </c>
      <c r="U18" s="86">
        <f t="shared" si="7"/>
        <v>7.3831609681919985E-2</v>
      </c>
      <c r="V18" s="87">
        <f>分析係数表!D21</f>
        <v>7.9921065614208184E-2</v>
      </c>
      <c r="W18" s="167">
        <f t="shared" si="8"/>
        <v>0</v>
      </c>
      <c r="X18" s="76">
        <f>分析係数表!E21</f>
        <v>6.6600888011840165E-2</v>
      </c>
      <c r="Y18" s="166">
        <f t="shared" si="9"/>
        <v>0</v>
      </c>
    </row>
    <row r="19" spans="1:25" x14ac:dyDescent="0.2">
      <c r="A19" s="6" t="s">
        <v>7</v>
      </c>
      <c r="B19" s="5" t="s">
        <v>268</v>
      </c>
      <c r="C19" s="90"/>
      <c r="D19" s="76">
        <f>投入係数表!M19</f>
        <v>2.3719165085388993E-3</v>
      </c>
      <c r="E19" s="77">
        <f t="shared" si="0"/>
        <v>0.23719165085388993</v>
      </c>
      <c r="F19" s="76">
        <f>分析係数表!C22</f>
        <v>7.3540561031084195E-2</v>
      </c>
      <c r="G19" s="77">
        <f t="shared" si="1"/>
        <v>1.7443207075684107E-2</v>
      </c>
      <c r="H19" s="77">
        <v>2.0904189711760012E-2</v>
      </c>
      <c r="I19" s="77">
        <f t="shared" si="2"/>
        <v>2.0904189711760012E-2</v>
      </c>
      <c r="J19" s="76">
        <f>分析係数表!G22</f>
        <v>0.1948261924009701</v>
      </c>
      <c r="K19" s="78">
        <f t="shared" si="3"/>
        <v>4.0726836867697354E-3</v>
      </c>
      <c r="L19" s="79"/>
      <c r="M19" s="80"/>
      <c r="N19" s="81">
        <f>分析係数表!H22</f>
        <v>4.0565482830659394E-5</v>
      </c>
      <c r="O19" s="82">
        <f t="shared" si="4"/>
        <v>7.1054805422179586E-4</v>
      </c>
      <c r="P19" s="76">
        <f>分析係数表!C22</f>
        <v>7.3540561031084195E-2</v>
      </c>
      <c r="Q19" s="82">
        <f t="shared" si="5"/>
        <v>5.2254102547016104E-5</v>
      </c>
      <c r="R19" s="83">
        <v>6.7591837709156616E-4</v>
      </c>
      <c r="S19" s="84">
        <f t="shared" si="6"/>
        <v>2.1580108088851579E-2</v>
      </c>
      <c r="T19" s="85">
        <f>分析係数表!F22</f>
        <v>0.41269199676637025</v>
      </c>
      <c r="U19" s="86">
        <f t="shared" si="7"/>
        <v>8.905937897622257E-3</v>
      </c>
      <c r="V19" s="87">
        <f>分析係数表!D22</f>
        <v>1.4955537590945837E-2</v>
      </c>
      <c r="W19" s="167">
        <f t="shared" si="8"/>
        <v>0</v>
      </c>
      <c r="X19" s="76">
        <f>分析係数表!E22</f>
        <v>1.3742926434923201E-2</v>
      </c>
      <c r="Y19" s="166">
        <f t="shared" si="9"/>
        <v>0</v>
      </c>
    </row>
    <row r="20" spans="1:25" x14ac:dyDescent="0.2">
      <c r="A20" s="6" t="s">
        <v>8</v>
      </c>
      <c r="B20" s="5" t="s">
        <v>269</v>
      </c>
      <c r="C20" s="90"/>
      <c r="D20" s="76">
        <f>投入係数表!M20</f>
        <v>1.4231499051233396E-3</v>
      </c>
      <c r="E20" s="77">
        <f t="shared" si="0"/>
        <v>0.14231499051233396</v>
      </c>
      <c r="F20" s="76">
        <f>分析係数表!C23</f>
        <v>0</v>
      </c>
      <c r="G20" s="77">
        <f t="shared" si="1"/>
        <v>0</v>
      </c>
      <c r="H20" s="77">
        <v>0</v>
      </c>
      <c r="I20" s="77">
        <f t="shared" si="2"/>
        <v>0</v>
      </c>
      <c r="J20" s="76">
        <f>分析係数表!G23</f>
        <v>0.21560920830993824</v>
      </c>
      <c r="K20" s="78">
        <f t="shared" si="3"/>
        <v>0</v>
      </c>
      <c r="L20" s="79"/>
      <c r="M20" s="80"/>
      <c r="N20" s="81">
        <f>分析係数表!H23</f>
        <v>2.0282741415329697E-5</v>
      </c>
      <c r="O20" s="82">
        <f t="shared" si="4"/>
        <v>3.5527402711089793E-4</v>
      </c>
      <c r="P20" s="76">
        <f>分析係数表!C23</f>
        <v>0</v>
      </c>
      <c r="Q20" s="82">
        <f t="shared" si="5"/>
        <v>0</v>
      </c>
      <c r="R20" s="83">
        <v>0</v>
      </c>
      <c r="S20" s="84">
        <f t="shared" si="6"/>
        <v>0</v>
      </c>
      <c r="T20" s="85">
        <f>分析係数表!F23</f>
        <v>0.4407636159460977</v>
      </c>
      <c r="U20" s="86">
        <f t="shared" si="7"/>
        <v>0</v>
      </c>
      <c r="V20" s="87">
        <f>分析係数表!D23</f>
        <v>7.046603032004492E-2</v>
      </c>
      <c r="W20" s="167">
        <f t="shared" si="8"/>
        <v>0</v>
      </c>
      <c r="X20" s="76">
        <f>分析係数表!E23</f>
        <v>6.9904548006737788E-2</v>
      </c>
      <c r="Y20" s="166">
        <f t="shared" si="9"/>
        <v>0</v>
      </c>
    </row>
    <row r="21" spans="1:25" x14ac:dyDescent="0.2">
      <c r="A21" s="6" t="s">
        <v>9</v>
      </c>
      <c r="B21" s="5" t="s">
        <v>270</v>
      </c>
      <c r="C21" s="90"/>
      <c r="D21" s="76">
        <f>投入係数表!M21</f>
        <v>0</v>
      </c>
      <c r="E21" s="77">
        <f t="shared" si="0"/>
        <v>0</v>
      </c>
      <c r="F21" s="76">
        <f>分析係数表!C24</f>
        <v>9.8081023454157812E-2</v>
      </c>
      <c r="G21" s="77">
        <f t="shared" si="1"/>
        <v>0</v>
      </c>
      <c r="H21" s="77">
        <v>1.3911661225367369E-3</v>
      </c>
      <c r="I21" s="77">
        <f t="shared" si="2"/>
        <v>1.3911661225367369E-3</v>
      </c>
      <c r="J21" s="76">
        <f>分析係数表!G24</f>
        <v>0.21052631578947367</v>
      </c>
      <c r="K21" s="78">
        <f t="shared" si="3"/>
        <v>2.9287707842878672E-4</v>
      </c>
      <c r="L21" s="79"/>
      <c r="M21" s="80"/>
      <c r="N21" s="81">
        <f>分析係数表!H24</f>
        <v>4.0565482830659392E-4</v>
      </c>
      <c r="O21" s="82">
        <f t="shared" si="4"/>
        <v>7.105480542217958E-3</v>
      </c>
      <c r="P21" s="76">
        <f>分析係数表!C24</f>
        <v>9.8081023454157812E-2</v>
      </c>
      <c r="Q21" s="82">
        <f t="shared" si="5"/>
        <v>6.9691280371434155E-4</v>
      </c>
      <c r="R21" s="83">
        <v>2.4523230416838579E-3</v>
      </c>
      <c r="S21" s="84">
        <f t="shared" si="6"/>
        <v>3.8434891642205949E-3</v>
      </c>
      <c r="T21" s="85">
        <f>分析係数表!F24</f>
        <v>0.39473684210526316</v>
      </c>
      <c r="U21" s="86">
        <f t="shared" si="7"/>
        <v>1.5171667753502349E-3</v>
      </c>
      <c r="V21" s="87">
        <f>分析係数表!D24</f>
        <v>4.6052631578947366E-2</v>
      </c>
      <c r="W21" s="167">
        <f t="shared" si="8"/>
        <v>0</v>
      </c>
      <c r="X21" s="76">
        <f>分析係数表!E24</f>
        <v>4.6052631578947366E-2</v>
      </c>
      <c r="Y21" s="166">
        <f t="shared" si="9"/>
        <v>0</v>
      </c>
    </row>
    <row r="22" spans="1:25" x14ac:dyDescent="0.2">
      <c r="A22" s="6" t="s">
        <v>10</v>
      </c>
      <c r="B22" s="5" t="s">
        <v>271</v>
      </c>
      <c r="C22" s="90"/>
      <c r="D22" s="76">
        <f>投入係数表!M22</f>
        <v>0</v>
      </c>
      <c r="E22" s="77">
        <f t="shared" si="0"/>
        <v>0</v>
      </c>
      <c r="F22" s="76">
        <f>分析係数表!C25</f>
        <v>1.7970049916805286E-2</v>
      </c>
      <c r="G22" s="77">
        <f t="shared" si="1"/>
        <v>0</v>
      </c>
      <c r="H22" s="77">
        <v>7.5917204187145738E-4</v>
      </c>
      <c r="I22" s="77">
        <f t="shared" si="2"/>
        <v>7.5917204187145738E-4</v>
      </c>
      <c r="J22" s="76">
        <f>分析係数表!G25</f>
        <v>0.19552238805970149</v>
      </c>
      <c r="K22" s="78">
        <f t="shared" si="3"/>
        <v>1.4843513057486704E-4</v>
      </c>
      <c r="L22" s="79"/>
      <c r="M22" s="80"/>
      <c r="N22" s="81">
        <f>分析係数表!H25</f>
        <v>5.4763401821390182E-4</v>
      </c>
      <c r="O22" s="82">
        <f t="shared" si="4"/>
        <v>9.5923987319942432E-3</v>
      </c>
      <c r="P22" s="76">
        <f>分析係数表!C25</f>
        <v>1.7970049916805286E-2</v>
      </c>
      <c r="Q22" s="82">
        <f t="shared" si="5"/>
        <v>1.7237588403583629E-4</v>
      </c>
      <c r="R22" s="83">
        <v>1.1852433175341881E-3</v>
      </c>
      <c r="S22" s="84">
        <f t="shared" si="6"/>
        <v>1.9444153594056456E-3</v>
      </c>
      <c r="T22" s="85">
        <f>分析係数表!F25</f>
        <v>0.34776119402985073</v>
      </c>
      <c r="U22" s="86">
        <f t="shared" si="7"/>
        <v>6.7619220707688867E-4</v>
      </c>
      <c r="V22" s="87">
        <f>分析係数表!D25</f>
        <v>4.6268656716417909E-2</v>
      </c>
      <c r="W22" s="167">
        <f t="shared" si="8"/>
        <v>0</v>
      </c>
      <c r="X22" s="76">
        <f>分析係数表!E25</f>
        <v>3.5820895522388062E-2</v>
      </c>
      <c r="Y22" s="166">
        <f t="shared" si="9"/>
        <v>0</v>
      </c>
    </row>
    <row r="23" spans="1:25" x14ac:dyDescent="0.2">
      <c r="A23" s="6" t="s">
        <v>11</v>
      </c>
      <c r="B23" s="5" t="s">
        <v>35</v>
      </c>
      <c r="C23" s="90"/>
      <c r="D23" s="76">
        <f>投入係数表!M23</f>
        <v>0</v>
      </c>
      <c r="E23" s="77">
        <f t="shared" si="0"/>
        <v>0</v>
      </c>
      <c r="F23" s="76">
        <f>分析係数表!C26</f>
        <v>0.78646748681898071</v>
      </c>
      <c r="G23" s="77">
        <f t="shared" si="1"/>
        <v>0</v>
      </c>
      <c r="H23" s="77">
        <v>2.1565625110808277E-2</v>
      </c>
      <c r="I23" s="77">
        <f t="shared" si="2"/>
        <v>2.1565625110808277E-2</v>
      </c>
      <c r="J23" s="76">
        <f>分析係数表!G26</f>
        <v>0.1963978281022381</v>
      </c>
      <c r="K23" s="78">
        <f t="shared" si="3"/>
        <v>4.2354419334298338E-3</v>
      </c>
      <c r="L23" s="79"/>
      <c r="M23" s="80"/>
      <c r="N23" s="81">
        <f>分析係数表!H26</f>
        <v>1.1845120986552542E-2</v>
      </c>
      <c r="O23" s="82">
        <f t="shared" si="4"/>
        <v>0.20748003183276437</v>
      </c>
      <c r="P23" s="76">
        <f>分析係数表!C26</f>
        <v>0.78646748681898071</v>
      </c>
      <c r="Q23" s="82">
        <f t="shared" si="5"/>
        <v>0.16317629920063631</v>
      </c>
      <c r="R23" s="83">
        <v>0.18599368569229704</v>
      </c>
      <c r="S23" s="84">
        <f t="shared" si="6"/>
        <v>0.20755931080310533</v>
      </c>
      <c r="T23" s="85">
        <f>分析係数表!F26</f>
        <v>0.33492252681764006</v>
      </c>
      <c r="U23" s="86">
        <f t="shared" si="7"/>
        <v>6.9516288838703935E-2</v>
      </c>
      <c r="V23" s="87">
        <f>分析係数表!D26</f>
        <v>2.0262216924910609E-2</v>
      </c>
      <c r="W23" s="167">
        <f t="shared" si="8"/>
        <v>0</v>
      </c>
      <c r="X23" s="76">
        <f>分析係数表!E26</f>
        <v>2.2447357965832339E-2</v>
      </c>
      <c r="Y23" s="166">
        <f t="shared" si="9"/>
        <v>0</v>
      </c>
    </row>
    <row r="24" spans="1:25" x14ac:dyDescent="0.2">
      <c r="A24" s="6" t="s">
        <v>12</v>
      </c>
      <c r="B24" s="5" t="s">
        <v>365</v>
      </c>
      <c r="C24" s="90"/>
      <c r="D24" s="76">
        <f>投入係数表!M24</f>
        <v>0</v>
      </c>
      <c r="E24" s="77">
        <f t="shared" si="0"/>
        <v>0</v>
      </c>
      <c r="F24" s="76">
        <f>分析係数表!C27</f>
        <v>0.30036101083032496</v>
      </c>
      <c r="G24" s="77">
        <f t="shared" si="1"/>
        <v>0</v>
      </c>
      <c r="H24" s="77">
        <v>1.8519095660223593E-3</v>
      </c>
      <c r="I24" s="77">
        <f t="shared" si="2"/>
        <v>1.8519095660223593E-3</v>
      </c>
      <c r="J24" s="76">
        <f>分析係数表!G27</f>
        <v>0.17003676470588236</v>
      </c>
      <c r="K24" s="78">
        <f t="shared" si="3"/>
        <v>3.1489271113431663E-4</v>
      </c>
      <c r="L24" s="79"/>
      <c r="M24" s="80"/>
      <c r="N24" s="81">
        <f>分析係数表!H27</f>
        <v>1.1256921485507981E-2</v>
      </c>
      <c r="O24" s="82">
        <f t="shared" si="4"/>
        <v>0.19717708504654832</v>
      </c>
      <c r="P24" s="76">
        <f>分析係数表!C27</f>
        <v>0.30036101083032496</v>
      </c>
      <c r="Q24" s="82">
        <f t="shared" si="5"/>
        <v>5.9224308577158206E-2</v>
      </c>
      <c r="R24" s="83">
        <v>6.0194160517496799E-2</v>
      </c>
      <c r="S24" s="84">
        <f t="shared" si="6"/>
        <v>6.2046070083519159E-2</v>
      </c>
      <c r="T24" s="85">
        <f>分析係数表!F27</f>
        <v>0.32077205882352944</v>
      </c>
      <c r="U24" s="86">
        <f t="shared" si="7"/>
        <v>1.9902645642599439E-2</v>
      </c>
      <c r="V24" s="87">
        <f>分析係数表!D27</f>
        <v>0</v>
      </c>
      <c r="W24" s="167">
        <f t="shared" si="8"/>
        <v>0</v>
      </c>
      <c r="X24" s="76">
        <f>分析係数表!E27</f>
        <v>0</v>
      </c>
      <c r="Y24" s="166">
        <f t="shared" si="9"/>
        <v>0</v>
      </c>
    </row>
    <row r="25" spans="1:25" x14ac:dyDescent="0.2">
      <c r="A25" s="6" t="s">
        <v>13</v>
      </c>
      <c r="B25" s="5" t="s">
        <v>191</v>
      </c>
      <c r="C25" s="90"/>
      <c r="D25" s="76">
        <f>投入係数表!M25</f>
        <v>0</v>
      </c>
      <c r="E25" s="77">
        <f t="shared" si="0"/>
        <v>0</v>
      </c>
      <c r="F25" s="76">
        <f>分析係数表!C28</f>
        <v>0.10035725885027602</v>
      </c>
      <c r="G25" s="77">
        <f t="shared" si="1"/>
        <v>0</v>
      </c>
      <c r="H25" s="77">
        <v>1.0475343669149767E-2</v>
      </c>
      <c r="I25" s="77">
        <f t="shared" si="2"/>
        <v>1.0475343669149767E-2</v>
      </c>
      <c r="J25" s="76">
        <f>分析係数表!G28</f>
        <v>0.12476459510357815</v>
      </c>
      <c r="K25" s="78">
        <f t="shared" si="3"/>
        <v>1.3069520114523015E-3</v>
      </c>
      <c r="L25" s="79"/>
      <c r="M25" s="80"/>
      <c r="N25" s="81">
        <f>分析係数表!H28</f>
        <v>2.1134616554773542E-2</v>
      </c>
      <c r="O25" s="82">
        <f t="shared" si="4"/>
        <v>0.37019553624955559</v>
      </c>
      <c r="P25" s="76">
        <f>分析係数表!C28</f>
        <v>0.10035725885027602</v>
      </c>
      <c r="Q25" s="82">
        <f t="shared" si="5"/>
        <v>3.7151809256613391E-2</v>
      </c>
      <c r="R25" s="83">
        <v>4.0998073792569152E-2</v>
      </c>
      <c r="S25" s="84">
        <f t="shared" si="6"/>
        <v>5.1473417461718921E-2</v>
      </c>
      <c r="T25" s="85">
        <f>分析係数表!F28</f>
        <v>0.21374764595103579</v>
      </c>
      <c r="U25" s="86">
        <f t="shared" si="7"/>
        <v>1.100232181149736E-2</v>
      </c>
      <c r="V25" s="87">
        <f>分析係数表!D28</f>
        <v>3.5310734463276837E-2</v>
      </c>
      <c r="W25" s="167">
        <f t="shared" si="8"/>
        <v>0</v>
      </c>
      <c r="X25" s="76">
        <f>分析係数表!E28</f>
        <v>3.7664783427495289E-2</v>
      </c>
      <c r="Y25" s="166">
        <f t="shared" si="9"/>
        <v>0</v>
      </c>
    </row>
    <row r="26" spans="1:25" x14ac:dyDescent="0.2">
      <c r="A26" s="6" t="s">
        <v>14</v>
      </c>
      <c r="B26" s="5" t="s">
        <v>50</v>
      </c>
      <c r="C26" s="90"/>
      <c r="D26" s="76">
        <f>投入係数表!M26</f>
        <v>9.9620493358633776E-3</v>
      </c>
      <c r="E26" s="77">
        <f t="shared" si="0"/>
        <v>0.99620493358633777</v>
      </c>
      <c r="F26" s="76">
        <f>分析係数表!C29</f>
        <v>0.36404243439419315</v>
      </c>
      <c r="G26" s="77">
        <f t="shared" si="1"/>
        <v>0.36266086917827589</v>
      </c>
      <c r="H26" s="77">
        <v>0.42153268500967084</v>
      </c>
      <c r="I26" s="77">
        <f t="shared" si="2"/>
        <v>0.42153268500967084</v>
      </c>
      <c r="J26" s="76">
        <f>分析係数表!G29</f>
        <v>0.26159695817490497</v>
      </c>
      <c r="K26" s="78">
        <f t="shared" si="3"/>
        <v>0.11027166816983025</v>
      </c>
      <c r="L26" s="79"/>
      <c r="M26" s="80"/>
      <c r="N26" s="81">
        <f>分析係数表!H29</f>
        <v>1.0060239742003528E-2</v>
      </c>
      <c r="O26" s="82">
        <f t="shared" si="4"/>
        <v>0.17621591744700535</v>
      </c>
      <c r="P26" s="76">
        <f>分析係数表!C29</f>
        <v>0.36404243439419315</v>
      </c>
      <c r="Q26" s="82">
        <f t="shared" si="5"/>
        <v>6.4150071566414002E-2</v>
      </c>
      <c r="R26" s="83">
        <v>8.6006790487250684E-2</v>
      </c>
      <c r="S26" s="84">
        <f t="shared" si="6"/>
        <v>0.50753947549692158</v>
      </c>
      <c r="T26" s="85">
        <f>分析係数表!F29</f>
        <v>0.47034220532319393</v>
      </c>
      <c r="U26" s="86">
        <f t="shared" si="7"/>
        <v>0.23871723619379925</v>
      </c>
      <c r="V26" s="87">
        <f>分析係数表!D29</f>
        <v>0.1285171102661597</v>
      </c>
      <c r="W26" s="167">
        <f t="shared" si="8"/>
        <v>0</v>
      </c>
      <c r="X26" s="76">
        <f>分析係数表!E29</f>
        <v>0.10532319391634981</v>
      </c>
      <c r="Y26" s="166">
        <f t="shared" si="9"/>
        <v>0</v>
      </c>
    </row>
    <row r="27" spans="1:25" x14ac:dyDescent="0.2">
      <c r="A27" s="6" t="s">
        <v>15</v>
      </c>
      <c r="B27" s="5" t="s">
        <v>36</v>
      </c>
      <c r="C27" s="90"/>
      <c r="D27" s="76">
        <f>投入係数表!M27</f>
        <v>5.6925996204933585E-3</v>
      </c>
      <c r="E27" s="77">
        <f t="shared" si="0"/>
        <v>0.56925996204933582</v>
      </c>
      <c r="F27" s="76">
        <f>分析係数表!C30</f>
        <v>1</v>
      </c>
      <c r="G27" s="77">
        <f t="shared" si="1"/>
        <v>0.56925996204933582</v>
      </c>
      <c r="H27" s="77">
        <v>0.6362798338218657</v>
      </c>
      <c r="I27" s="77">
        <f t="shared" si="2"/>
        <v>0.6362798338218657</v>
      </c>
      <c r="J27" s="76">
        <f>分析係数表!G30</f>
        <v>0.34476121737038373</v>
      </c>
      <c r="K27" s="78">
        <f t="shared" si="3"/>
        <v>0.21936461009665187</v>
      </c>
      <c r="L27" s="79"/>
      <c r="M27" s="80"/>
      <c r="N27" s="81">
        <f>分析係数表!H30</f>
        <v>0</v>
      </c>
      <c r="O27" s="82">
        <f t="shared" si="4"/>
        <v>0</v>
      </c>
      <c r="P27" s="76">
        <f>分析係数表!C30</f>
        <v>1</v>
      </c>
      <c r="Q27" s="82">
        <f t="shared" si="5"/>
        <v>0</v>
      </c>
      <c r="R27" s="83">
        <v>3.6427896542899407E-2</v>
      </c>
      <c r="S27" s="84">
        <f t="shared" si="6"/>
        <v>0.67270773036476506</v>
      </c>
      <c r="T27" s="85">
        <f>分析係数表!F30</f>
        <v>0.44087573679778658</v>
      </c>
      <c r="U27" s="86">
        <f t="shared" si="7"/>
        <v>0.29658051627413257</v>
      </c>
      <c r="V27" s="87">
        <f>分析係数表!D30</f>
        <v>0.13545049921809216</v>
      </c>
      <c r="W27" s="167">
        <f t="shared" si="8"/>
        <v>0</v>
      </c>
      <c r="X27" s="76">
        <f>分析係数表!E30</f>
        <v>8.8415734391916273E-2</v>
      </c>
      <c r="Y27" s="166">
        <f t="shared" si="9"/>
        <v>0</v>
      </c>
    </row>
    <row r="28" spans="1:25" x14ac:dyDescent="0.2">
      <c r="A28" s="6" t="s">
        <v>16</v>
      </c>
      <c r="B28" s="5" t="s">
        <v>192</v>
      </c>
      <c r="C28" s="90"/>
      <c r="D28" s="76">
        <f>投入係数表!M28</f>
        <v>5.7874762808349148E-2</v>
      </c>
      <c r="E28" s="77">
        <f t="shared" si="0"/>
        <v>5.7874762808349152</v>
      </c>
      <c r="F28" s="76">
        <f>分析係数表!C31</f>
        <v>4.5149153453372781E-2</v>
      </c>
      <c r="G28" s="77">
        <f t="shared" si="1"/>
        <v>0.26129965471117078</v>
      </c>
      <c r="H28" s="77">
        <v>0.28348746398505392</v>
      </c>
      <c r="I28" s="77">
        <f t="shared" si="2"/>
        <v>0.28348746398505392</v>
      </c>
      <c r="J28" s="76">
        <f>分析係数表!G31</f>
        <v>7.1005917159763315E-2</v>
      </c>
      <c r="K28" s="78">
        <f t="shared" si="3"/>
        <v>2.0129287383554125E-2</v>
      </c>
      <c r="L28" s="79"/>
      <c r="M28" s="80"/>
      <c r="N28" s="81">
        <f>分析係数表!H31</f>
        <v>2.4521834371133602E-2</v>
      </c>
      <c r="O28" s="82">
        <f t="shared" si="4"/>
        <v>0.42952629877707554</v>
      </c>
      <c r="P28" s="76">
        <f>分析係数表!C31</f>
        <v>4.5149153453372781E-2</v>
      </c>
      <c r="Q28" s="82">
        <f t="shared" si="5"/>
        <v>1.9392748775745428E-2</v>
      </c>
      <c r="R28" s="83">
        <v>2.5028305709493423E-2</v>
      </c>
      <c r="S28" s="84">
        <f t="shared" si="6"/>
        <v>0.30851576969454736</v>
      </c>
      <c r="T28" s="85">
        <f>分析係数表!F31</f>
        <v>0.34319526627218933</v>
      </c>
      <c r="U28" s="86">
        <f t="shared" si="7"/>
        <v>0.10588115172948961</v>
      </c>
      <c r="V28" s="87">
        <f>分析係数表!D31</f>
        <v>1.7751479289940829E-2</v>
      </c>
      <c r="W28" s="167">
        <f t="shared" si="8"/>
        <v>0</v>
      </c>
      <c r="X28" s="76">
        <f>分析係数表!E31</f>
        <v>1.7751479289940829E-2</v>
      </c>
      <c r="Y28" s="166">
        <f t="shared" si="9"/>
        <v>0</v>
      </c>
    </row>
    <row r="29" spans="1:25" x14ac:dyDescent="0.2">
      <c r="A29" s="6" t="s">
        <v>17</v>
      </c>
      <c r="B29" s="5" t="s">
        <v>272</v>
      </c>
      <c r="C29" s="90"/>
      <c r="D29" s="76">
        <f>投入係数表!M29</f>
        <v>1.4231499051233396E-3</v>
      </c>
      <c r="E29" s="77">
        <f t="shared" si="0"/>
        <v>0.14231499051233396</v>
      </c>
      <c r="F29" s="76">
        <f>分析係数表!C32</f>
        <v>0.82390745501285345</v>
      </c>
      <c r="G29" s="77">
        <f t="shared" si="1"/>
        <v>0.11725438164319546</v>
      </c>
      <c r="H29" s="77">
        <v>0.15584479970792073</v>
      </c>
      <c r="I29" s="77">
        <f t="shared" si="2"/>
        <v>0.15584479970792073</v>
      </c>
      <c r="J29" s="76">
        <f>分析係数表!G32</f>
        <v>0.14108527131782947</v>
      </c>
      <c r="K29" s="78">
        <f t="shared" si="3"/>
        <v>2.1987405850264787E-2</v>
      </c>
      <c r="L29" s="79"/>
      <c r="M29" s="80"/>
      <c r="N29" s="81">
        <f>分析係数表!H32</f>
        <v>6.9772630468734158E-3</v>
      </c>
      <c r="O29" s="82">
        <f t="shared" si="4"/>
        <v>0.12221426532614889</v>
      </c>
      <c r="P29" s="76">
        <f>分析係数表!C32</f>
        <v>0.82390745501285345</v>
      </c>
      <c r="Q29" s="82">
        <f t="shared" si="5"/>
        <v>0.10069324431113295</v>
      </c>
      <c r="R29" s="83">
        <v>0.13168804974643469</v>
      </c>
      <c r="S29" s="84">
        <f t="shared" si="6"/>
        <v>0.28753284945435542</v>
      </c>
      <c r="T29" s="85">
        <f>分析係数表!F32</f>
        <v>0.48372093023255813</v>
      </c>
      <c r="U29" s="86">
        <f t="shared" si="7"/>
        <v>0.1390856574104789</v>
      </c>
      <c r="V29" s="87">
        <f>分析係数表!D32</f>
        <v>4.6511627906976744E-3</v>
      </c>
      <c r="W29" s="167">
        <f t="shared" si="8"/>
        <v>0</v>
      </c>
      <c r="X29" s="76">
        <f>分析係数表!E32</f>
        <v>6.2015503875968991E-3</v>
      </c>
      <c r="Y29" s="166">
        <f t="shared" si="9"/>
        <v>0</v>
      </c>
    </row>
    <row r="30" spans="1:25" x14ac:dyDescent="0.2">
      <c r="A30" s="6" t="s">
        <v>18</v>
      </c>
      <c r="B30" s="5" t="s">
        <v>273</v>
      </c>
      <c r="C30" s="90"/>
      <c r="D30" s="76">
        <f>投入係数表!M30</f>
        <v>1.8975332068311196E-3</v>
      </c>
      <c r="E30" s="77">
        <f t="shared" si="0"/>
        <v>0.18975332068311196</v>
      </c>
      <c r="F30" s="76">
        <f>分析係数表!C33</f>
        <v>1</v>
      </c>
      <c r="G30" s="77">
        <f t="shared" si="1"/>
        <v>0.18975332068311196</v>
      </c>
      <c r="H30" s="77">
        <v>0.23813134817732032</v>
      </c>
      <c r="I30" s="77">
        <f t="shared" si="2"/>
        <v>0.23813134817732032</v>
      </c>
      <c r="J30" s="76">
        <f>分析係数表!G33</f>
        <v>0.50819672131147542</v>
      </c>
      <c r="K30" s="78">
        <f t="shared" si="3"/>
        <v>0.12101757038519557</v>
      </c>
      <c r="L30" s="79"/>
      <c r="M30" s="80"/>
      <c r="N30" s="81">
        <f>分析係数表!H33</f>
        <v>1.0141370707664847E-3</v>
      </c>
      <c r="O30" s="82">
        <f t="shared" si="4"/>
        <v>1.7763701355544895E-2</v>
      </c>
      <c r="P30" s="76">
        <f>分析係数表!C33</f>
        <v>1</v>
      </c>
      <c r="Q30" s="82">
        <f t="shared" si="5"/>
        <v>1.7763701355544895E-2</v>
      </c>
      <c r="R30" s="83">
        <v>6.2407250351569889E-2</v>
      </c>
      <c r="S30" s="84">
        <f t="shared" si="6"/>
        <v>0.3005385985288902</v>
      </c>
      <c r="T30" s="85">
        <f>分析係数表!F33</f>
        <v>0.64606977721731818</v>
      </c>
      <c r="U30" s="86">
        <f t="shared" si="7"/>
        <v>0.19416890539676512</v>
      </c>
      <c r="V30" s="87">
        <f>分析係数表!D33</f>
        <v>1.8495166036149643E-2</v>
      </c>
      <c r="W30" s="167">
        <f t="shared" si="8"/>
        <v>0</v>
      </c>
      <c r="X30" s="76">
        <f>分析係数表!E33</f>
        <v>1.7234131988230348E-2</v>
      </c>
      <c r="Y30" s="166">
        <f t="shared" si="9"/>
        <v>0</v>
      </c>
    </row>
    <row r="31" spans="1:25" x14ac:dyDescent="0.2">
      <c r="A31" s="6" t="s">
        <v>19</v>
      </c>
      <c r="B31" s="5" t="s">
        <v>274</v>
      </c>
      <c r="C31" s="90"/>
      <c r="D31" s="76">
        <f>投入係数表!M31</f>
        <v>3.8425047438330168E-2</v>
      </c>
      <c r="E31" s="77">
        <f t="shared" si="0"/>
        <v>3.8425047438330169</v>
      </c>
      <c r="F31" s="76">
        <f>分析係数表!C34</f>
        <v>0.25927379784102056</v>
      </c>
      <c r="G31" s="77">
        <f t="shared" si="1"/>
        <v>0.9962607981557241</v>
      </c>
      <c r="H31" s="77">
        <v>1.118879094310905</v>
      </c>
      <c r="I31" s="77">
        <f t="shared" si="2"/>
        <v>1.118879094310905</v>
      </c>
      <c r="J31" s="76">
        <f>分析係数表!G34</f>
        <v>0.42506142506142508</v>
      </c>
      <c r="K31" s="78">
        <f t="shared" si="3"/>
        <v>0.47559234229922992</v>
      </c>
      <c r="L31" s="79"/>
      <c r="M31" s="80"/>
      <c r="N31" s="81">
        <f>分析係数表!H34</f>
        <v>0.17165284059793523</v>
      </c>
      <c r="O31" s="82">
        <f t="shared" si="4"/>
        <v>3.0066840914395292</v>
      </c>
      <c r="P31" s="76">
        <f>分析係数表!C34</f>
        <v>0.25927379784102056</v>
      </c>
      <c r="Q31" s="82">
        <f t="shared" si="5"/>
        <v>0.77955440329570502</v>
      </c>
      <c r="R31" s="83">
        <v>0.84305772999567863</v>
      </c>
      <c r="S31" s="84">
        <f t="shared" si="6"/>
        <v>1.9619368243065836</v>
      </c>
      <c r="T31" s="85">
        <f>分析係数表!F34</f>
        <v>0.69978501228501233</v>
      </c>
      <c r="U31" s="86">
        <f t="shared" si="7"/>
        <v>1.3729339846998005</v>
      </c>
      <c r="V31" s="87">
        <f>分析係数表!D34</f>
        <v>0.29069410319410321</v>
      </c>
      <c r="W31" s="167">
        <f t="shared" si="8"/>
        <v>1</v>
      </c>
      <c r="X31" s="76">
        <f>分析係数表!E34</f>
        <v>0.18903562653562653</v>
      </c>
      <c r="Y31" s="166">
        <f t="shared" si="9"/>
        <v>0</v>
      </c>
    </row>
    <row r="32" spans="1:25" x14ac:dyDescent="0.2">
      <c r="A32" s="6" t="s">
        <v>20</v>
      </c>
      <c r="B32" s="5" t="s">
        <v>37</v>
      </c>
      <c r="C32" s="90"/>
      <c r="D32" s="76">
        <f>投入係数表!M32</f>
        <v>1.0910815939278937E-2</v>
      </c>
      <c r="E32" s="77">
        <f t="shared" si="0"/>
        <v>1.0910815939278937</v>
      </c>
      <c r="F32" s="76">
        <f>分析係数表!C35</f>
        <v>0.58271802035521847</v>
      </c>
      <c r="G32" s="77">
        <f t="shared" si="1"/>
        <v>0.63579290645967856</v>
      </c>
      <c r="H32" s="77">
        <v>0.84350898730648993</v>
      </c>
      <c r="I32" s="77">
        <f t="shared" si="2"/>
        <v>0.84350898730648993</v>
      </c>
      <c r="J32" s="76">
        <f>分析係数表!G35</f>
        <v>0.3146067415730337</v>
      </c>
      <c r="K32" s="78">
        <f t="shared" si="3"/>
        <v>0.26537361398406423</v>
      </c>
      <c r="L32" s="79"/>
      <c r="M32" s="80"/>
      <c r="N32" s="81">
        <f>分析係数表!H35</f>
        <v>6.4762793339147723E-2</v>
      </c>
      <c r="O32" s="82">
        <f t="shared" si="4"/>
        <v>1.1343899685650971</v>
      </c>
      <c r="P32" s="76">
        <f>分析係数表!C35</f>
        <v>0.58271802035521847</v>
      </c>
      <c r="Q32" s="82">
        <f t="shared" si="5"/>
        <v>0.66102947679307189</v>
      </c>
      <c r="R32" s="83">
        <v>0.79080482483462533</v>
      </c>
      <c r="S32" s="84">
        <f t="shared" si="6"/>
        <v>1.6343138121411154</v>
      </c>
      <c r="T32" s="85">
        <f>分析係数表!F35</f>
        <v>0.64558587479935792</v>
      </c>
      <c r="U32" s="86">
        <f t="shared" si="7"/>
        <v>1.0550899121077955</v>
      </c>
      <c r="V32" s="87">
        <f>分析係数表!D35</f>
        <v>5.2969502407704656E-2</v>
      </c>
      <c r="W32" s="167">
        <f t="shared" si="8"/>
        <v>0</v>
      </c>
      <c r="X32" s="76">
        <f>分析係数表!E35</f>
        <v>4.8475120385232745E-2</v>
      </c>
      <c r="Y32" s="166">
        <f t="shared" si="9"/>
        <v>0</v>
      </c>
    </row>
    <row r="33" spans="1:25" x14ac:dyDescent="0.2">
      <c r="A33" s="6" t="s">
        <v>21</v>
      </c>
      <c r="B33" s="5" t="s">
        <v>38</v>
      </c>
      <c r="C33" s="90"/>
      <c r="D33" s="76">
        <f>投入係数表!M33</f>
        <v>2.3719165085388993E-3</v>
      </c>
      <c r="E33" s="77">
        <f t="shared" si="0"/>
        <v>0.23719165085388993</v>
      </c>
      <c r="F33" s="76">
        <f>分析係数表!C36</f>
        <v>0.66070007955449483</v>
      </c>
      <c r="G33" s="77">
        <f t="shared" si="1"/>
        <v>0.15671254258882705</v>
      </c>
      <c r="H33" s="77">
        <v>0.25631582720923735</v>
      </c>
      <c r="I33" s="77">
        <f t="shared" si="2"/>
        <v>0.25631582720923735</v>
      </c>
      <c r="J33" s="76">
        <f>分析係数表!G36</f>
        <v>1.3413413413413414E-2</v>
      </c>
      <c r="K33" s="78">
        <f t="shared" si="3"/>
        <v>3.438070154758539E-3</v>
      </c>
      <c r="L33" s="79"/>
      <c r="M33" s="80"/>
      <c r="N33" s="81">
        <f>分析係数表!H36</f>
        <v>0.12962700038537209</v>
      </c>
      <c r="O33" s="82">
        <f t="shared" si="4"/>
        <v>2.2705563072657484</v>
      </c>
      <c r="P33" s="76">
        <f>分析係数表!C36</f>
        <v>0.66070007955449483</v>
      </c>
      <c r="Q33" s="82">
        <f t="shared" si="5"/>
        <v>1.50015673284344</v>
      </c>
      <c r="R33" s="83">
        <v>1.5682450001872206</v>
      </c>
      <c r="S33" s="84">
        <f t="shared" si="6"/>
        <v>1.824560827396458</v>
      </c>
      <c r="T33" s="85">
        <f>分析係数表!F36</f>
        <v>0.89049049049049045</v>
      </c>
      <c r="U33" s="86">
        <f t="shared" si="7"/>
        <v>1.6247540661180069</v>
      </c>
      <c r="V33" s="87">
        <f>分析係数表!D36</f>
        <v>8.8088088088088094E-3</v>
      </c>
      <c r="W33" s="167">
        <f t="shared" si="8"/>
        <v>0</v>
      </c>
      <c r="X33" s="76">
        <f>分析係数表!E36</f>
        <v>2.002002002002002E-3</v>
      </c>
      <c r="Y33" s="166">
        <f t="shared" si="9"/>
        <v>0</v>
      </c>
    </row>
    <row r="34" spans="1:25" x14ac:dyDescent="0.2">
      <c r="A34" s="6" t="s">
        <v>22</v>
      </c>
      <c r="B34" s="5" t="s">
        <v>377</v>
      </c>
      <c r="C34" s="90"/>
      <c r="D34" s="76">
        <f>投入係数表!M34</f>
        <v>4.506641366223909E-2</v>
      </c>
      <c r="E34" s="77">
        <f t="shared" si="0"/>
        <v>4.5066413662239091</v>
      </c>
      <c r="F34" s="76">
        <f>分析係数表!C37</f>
        <v>0.61776513884242223</v>
      </c>
      <c r="G34" s="77">
        <f t="shared" si="1"/>
        <v>2.7840459293183168</v>
      </c>
      <c r="H34" s="77">
        <v>3.1454554797286134</v>
      </c>
      <c r="I34" s="77">
        <f t="shared" si="2"/>
        <v>3.1454554797286134</v>
      </c>
      <c r="J34" s="76">
        <f>分析係数表!G37</f>
        <v>0.47462053207116045</v>
      </c>
      <c r="K34" s="78">
        <f t="shared" si="3"/>
        <v>1.4928977533949417</v>
      </c>
      <c r="L34" s="79"/>
      <c r="M34" s="80"/>
      <c r="N34" s="81">
        <f>分析係数表!H37</f>
        <v>5.0585157089832258E-2</v>
      </c>
      <c r="O34" s="82">
        <f t="shared" si="4"/>
        <v>0.88605342361457928</v>
      </c>
      <c r="P34" s="76">
        <f>分析係数表!C37</f>
        <v>0.61776513884242223</v>
      </c>
      <c r="Q34" s="82">
        <f t="shared" si="5"/>
        <v>0.5473729162610641</v>
      </c>
      <c r="R34" s="83">
        <v>0.66446757550521129</v>
      </c>
      <c r="S34" s="84">
        <f t="shared" si="6"/>
        <v>3.8099230552338246</v>
      </c>
      <c r="T34" s="85">
        <f>分析係数表!F37</f>
        <v>0.71813285457809695</v>
      </c>
      <c r="U34" s="86">
        <f t="shared" si="7"/>
        <v>2.736030919377971</v>
      </c>
      <c r="V34" s="87">
        <f>分析係数表!D37</f>
        <v>9.4662967194385508E-2</v>
      </c>
      <c r="W34" s="167">
        <f t="shared" si="8"/>
        <v>0</v>
      </c>
      <c r="X34" s="76">
        <f>分析係数表!E37</f>
        <v>8.6339154561775752E-2</v>
      </c>
      <c r="Y34" s="166">
        <f t="shared" si="9"/>
        <v>0</v>
      </c>
    </row>
    <row r="35" spans="1:25" x14ac:dyDescent="0.2">
      <c r="A35" s="6" t="s">
        <v>23</v>
      </c>
      <c r="B35" s="5" t="s">
        <v>193</v>
      </c>
      <c r="C35" s="90"/>
      <c r="D35" s="76">
        <f>投入係数表!M35</f>
        <v>5.218216318785579E-3</v>
      </c>
      <c r="E35" s="77">
        <f t="shared" si="0"/>
        <v>0.5218216318785579</v>
      </c>
      <c r="F35" s="76">
        <f>分析係数表!C38</f>
        <v>2.0566981656475858E-2</v>
      </c>
      <c r="G35" s="77">
        <f t="shared" si="1"/>
        <v>1.0732295930798597E-2</v>
      </c>
      <c r="H35" s="77">
        <v>1.7652887475086459E-2</v>
      </c>
      <c r="I35" s="77">
        <f t="shared" si="2"/>
        <v>1.7652887475086459E-2</v>
      </c>
      <c r="J35" s="76">
        <f>分析係数表!G38</f>
        <v>0.31874999999999998</v>
      </c>
      <c r="K35" s="78">
        <f t="shared" si="3"/>
        <v>5.6268578826838087E-3</v>
      </c>
      <c r="L35" s="79"/>
      <c r="M35" s="80"/>
      <c r="N35" s="81">
        <f>分析係数表!H38</f>
        <v>4.4398920958156701E-2</v>
      </c>
      <c r="O35" s="82">
        <f t="shared" si="4"/>
        <v>0.7776948453457555</v>
      </c>
      <c r="P35" s="76">
        <f>分析係数表!C38</f>
        <v>2.0566981656475858E-2</v>
      </c>
      <c r="Q35" s="82">
        <f t="shared" si="5"/>
        <v>1.5994835618561982E-2</v>
      </c>
      <c r="R35" s="83">
        <v>1.9746553226165441E-2</v>
      </c>
      <c r="S35" s="84">
        <f t="shared" si="6"/>
        <v>3.7399440701251896E-2</v>
      </c>
      <c r="T35" s="85">
        <f>分析係数表!F38</f>
        <v>0.52500000000000002</v>
      </c>
      <c r="U35" s="86">
        <f t="shared" si="7"/>
        <v>1.9634706368157246E-2</v>
      </c>
      <c r="V35" s="87">
        <f>分析係数表!D38</f>
        <v>0.28125</v>
      </c>
      <c r="W35" s="167">
        <f t="shared" si="8"/>
        <v>0</v>
      </c>
      <c r="X35" s="76">
        <f>分析係数表!E38</f>
        <v>0.31874999999999998</v>
      </c>
      <c r="Y35" s="166">
        <f t="shared" si="9"/>
        <v>0</v>
      </c>
    </row>
    <row r="36" spans="1:25" x14ac:dyDescent="0.2">
      <c r="A36" s="6" t="s">
        <v>24</v>
      </c>
      <c r="B36" s="5" t="s">
        <v>39</v>
      </c>
      <c r="C36" s="90"/>
      <c r="D36" s="76">
        <f>投入係数表!M36</f>
        <v>0</v>
      </c>
      <c r="E36" s="77">
        <f t="shared" si="0"/>
        <v>0</v>
      </c>
      <c r="F36" s="76">
        <f>分析係数表!C39</f>
        <v>1</v>
      </c>
      <c r="G36" s="77">
        <f t="shared" si="1"/>
        <v>0</v>
      </c>
      <c r="H36" s="77">
        <v>4.6465411877095769E-2</v>
      </c>
      <c r="I36" s="77">
        <f t="shared" si="2"/>
        <v>4.6465411877095769E-2</v>
      </c>
      <c r="J36" s="76">
        <f>分析係数表!G39</f>
        <v>0.35457429931253304</v>
      </c>
      <c r="K36" s="78">
        <f t="shared" si="3"/>
        <v>1.6475440858589482E-2</v>
      </c>
      <c r="L36" s="79"/>
      <c r="M36" s="80"/>
      <c r="N36" s="81">
        <f>分析係数表!H39</f>
        <v>4.0565482830659388E-3</v>
      </c>
      <c r="O36" s="82">
        <f t="shared" si="4"/>
        <v>7.1054805422179582E-2</v>
      </c>
      <c r="P36" s="76">
        <f>分析係数表!C39</f>
        <v>1</v>
      </c>
      <c r="Q36" s="82">
        <f t="shared" si="5"/>
        <v>7.1054805422179582E-2</v>
      </c>
      <c r="R36" s="83">
        <v>9.0280882838766827E-2</v>
      </c>
      <c r="S36" s="84">
        <f t="shared" si="6"/>
        <v>0.13674629471586258</v>
      </c>
      <c r="T36" s="85">
        <f>分析係数表!F39</f>
        <v>0.70531464833421476</v>
      </c>
      <c r="U36" s="86">
        <f t="shared" si="7"/>
        <v>9.6449164768525511E-2</v>
      </c>
      <c r="V36" s="87">
        <f>分析係数表!D39</f>
        <v>5.4071919619249072E-2</v>
      </c>
      <c r="W36" s="167">
        <f t="shared" si="8"/>
        <v>0</v>
      </c>
      <c r="X36" s="76">
        <f>分析係数表!E39</f>
        <v>6.8482284505552618E-2</v>
      </c>
      <c r="Y36" s="166">
        <f t="shared" si="9"/>
        <v>0</v>
      </c>
    </row>
    <row r="37" spans="1:25" x14ac:dyDescent="0.2">
      <c r="A37" s="6" t="s">
        <v>25</v>
      </c>
      <c r="B37" s="5" t="s">
        <v>40</v>
      </c>
      <c r="C37" s="90"/>
      <c r="D37" s="76">
        <f>投入係数表!M37</f>
        <v>4.743833017077799E-4</v>
      </c>
      <c r="E37" s="77">
        <f t="shared" si="0"/>
        <v>4.743833017077799E-2</v>
      </c>
      <c r="F37" s="76">
        <f>分析係数表!C40</f>
        <v>0.98077433041633522</v>
      </c>
      <c r="G37" s="77">
        <f t="shared" si="1"/>
        <v>4.6526296509313815E-2</v>
      </c>
      <c r="H37" s="77">
        <v>5.2754673207442267E-2</v>
      </c>
      <c r="I37" s="77">
        <f t="shared" si="2"/>
        <v>5.2754673207442267E-2</v>
      </c>
      <c r="J37" s="76">
        <f>分析係数表!G40</f>
        <v>0.51043551695017497</v>
      </c>
      <c r="K37" s="78">
        <f t="shared" si="3"/>
        <v>2.692785889017834E-2</v>
      </c>
      <c r="L37" s="79"/>
      <c r="M37" s="80"/>
      <c r="N37" s="81">
        <f>分析係数表!H40</f>
        <v>2.8781210068352839E-2</v>
      </c>
      <c r="O37" s="82">
        <f t="shared" si="4"/>
        <v>0.50413384447036413</v>
      </c>
      <c r="P37" s="76">
        <f>分析係数表!C40</f>
        <v>0.98077433041633522</v>
      </c>
      <c r="Q37" s="82">
        <f t="shared" si="5"/>
        <v>0.49444153375063427</v>
      </c>
      <c r="R37" s="83">
        <v>0.49588337102965196</v>
      </c>
      <c r="S37" s="84">
        <f t="shared" si="6"/>
        <v>0.54863804423709428</v>
      </c>
      <c r="T37" s="85">
        <f>分析係数表!F40</f>
        <v>0.70708167450838466</v>
      </c>
      <c r="U37" s="86">
        <f t="shared" si="7"/>
        <v>0.38793190701816982</v>
      </c>
      <c r="V37" s="87">
        <f>分析係数表!D40</f>
        <v>7.3350223187356733E-2</v>
      </c>
      <c r="W37" s="167">
        <f t="shared" si="8"/>
        <v>0</v>
      </c>
      <c r="X37" s="76">
        <f>分析係数表!E40</f>
        <v>4.4637471347569069E-2</v>
      </c>
      <c r="Y37" s="166">
        <f t="shared" si="9"/>
        <v>0</v>
      </c>
    </row>
    <row r="38" spans="1:25" x14ac:dyDescent="0.2">
      <c r="A38" s="6" t="s">
        <v>26</v>
      </c>
      <c r="B38" s="5" t="s">
        <v>276</v>
      </c>
      <c r="C38" s="90"/>
      <c r="D38" s="76">
        <f>投入係数表!M38</f>
        <v>0</v>
      </c>
      <c r="E38" s="77">
        <f t="shared" si="0"/>
        <v>0</v>
      </c>
      <c r="F38" s="76">
        <f>分析係数表!C41</f>
        <v>0.86627474829380358</v>
      </c>
      <c r="G38" s="77">
        <f t="shared" si="1"/>
        <v>0</v>
      </c>
      <c r="H38" s="77">
        <v>4.7217909263084579E-4</v>
      </c>
      <c r="I38" s="77">
        <f t="shared" si="2"/>
        <v>4.7217909263084579E-4</v>
      </c>
      <c r="J38" s="76">
        <f>分析係数表!G41</f>
        <v>0.44732977818996833</v>
      </c>
      <c r="K38" s="78">
        <f t="shared" si="3"/>
        <v>2.1121976877249676E-4</v>
      </c>
      <c r="L38" s="79"/>
      <c r="M38" s="80"/>
      <c r="N38" s="81">
        <f>分析係数表!H41</f>
        <v>6.251140904204612E-2</v>
      </c>
      <c r="O38" s="82">
        <f t="shared" si="4"/>
        <v>1.0949545515557872</v>
      </c>
      <c r="P38" s="76">
        <f>分析係数表!C41</f>
        <v>0.86627474829380358</v>
      </c>
      <c r="Q38" s="82">
        <f t="shared" si="5"/>
        <v>0.94853147854214415</v>
      </c>
      <c r="R38" s="83">
        <v>0.96641384361828164</v>
      </c>
      <c r="S38" s="84">
        <f t="shared" si="6"/>
        <v>0.96688602271091251</v>
      </c>
      <c r="T38" s="85">
        <f>分析係数表!F41</f>
        <v>0.55174279310611329</v>
      </c>
      <c r="U38" s="86">
        <f t="shared" si="7"/>
        <v>0.53347239478577979</v>
      </c>
      <c r="V38" s="87">
        <f>分析係数表!D41</f>
        <v>0.15209830744261535</v>
      </c>
      <c r="W38" s="167">
        <f t="shared" si="8"/>
        <v>0</v>
      </c>
      <c r="X38" s="76">
        <f>分析係数表!E41</f>
        <v>0.14676559239508463</v>
      </c>
      <c r="Y38" s="166">
        <f t="shared" si="9"/>
        <v>0</v>
      </c>
    </row>
    <row r="39" spans="1:25" x14ac:dyDescent="0.2">
      <c r="A39" s="6" t="s">
        <v>51</v>
      </c>
      <c r="B39" s="5" t="s">
        <v>367</v>
      </c>
      <c r="C39" s="90"/>
      <c r="D39" s="76">
        <f>投入係数表!M39</f>
        <v>4.743833017077799E-4</v>
      </c>
      <c r="E39" s="77">
        <f>$C$15*D39</f>
        <v>4.743833017077799E-2</v>
      </c>
      <c r="F39" s="76">
        <f>分析係数表!C42</f>
        <v>0.22259887005649714</v>
      </c>
      <c r="G39" s="77">
        <f>E39*F39</f>
        <v>1.0559718693382217E-2</v>
      </c>
      <c r="H39" s="77">
        <v>1.7481525035151841E-2</v>
      </c>
      <c r="I39" s="77">
        <f>C39+H39</f>
        <v>1.7481525035151841E-2</v>
      </c>
      <c r="J39" s="76">
        <f>分析係数表!G42</f>
        <v>0.47474747474747475</v>
      </c>
      <c r="K39" s="78">
        <f>I39*J39</f>
        <v>8.2993098651730959E-3</v>
      </c>
      <c r="L39" s="79"/>
      <c r="M39" s="80"/>
      <c r="N39" s="81">
        <f>分析係数表!H42</f>
        <v>1.5212056061497272E-2</v>
      </c>
      <c r="O39" s="82">
        <f t="shared" si="4"/>
        <v>0.26645552033317343</v>
      </c>
      <c r="P39" s="76">
        <f>分析係数表!C42</f>
        <v>0.22259887005649714</v>
      </c>
      <c r="Q39" s="82">
        <f>O39*P39</f>
        <v>5.9312697746480403E-2</v>
      </c>
      <c r="R39" s="83">
        <v>6.1611208306130469E-2</v>
      </c>
      <c r="S39" s="84">
        <f>I39+R39</f>
        <v>7.9092733341282306E-2</v>
      </c>
      <c r="T39" s="85">
        <f>分析係数表!F42</f>
        <v>0.5505050505050505</v>
      </c>
      <c r="U39" s="86">
        <f t="shared" si="7"/>
        <v>4.354094916262511E-2</v>
      </c>
      <c r="V39" s="87">
        <f>分析係数表!D42</f>
        <v>1.2373737373737375</v>
      </c>
      <c r="W39" s="167">
        <f t="shared" si="8"/>
        <v>0</v>
      </c>
      <c r="X39" s="76">
        <f>分析係数表!E42</f>
        <v>0.93434343434343436</v>
      </c>
      <c r="Y39" s="166">
        <f t="shared" si="9"/>
        <v>0</v>
      </c>
    </row>
    <row r="40" spans="1:25" x14ac:dyDescent="0.2">
      <c r="A40" s="6" t="s">
        <v>194</v>
      </c>
      <c r="B40" s="5" t="s">
        <v>41</v>
      </c>
      <c r="C40" s="90"/>
      <c r="D40" s="76">
        <f>投入係数表!M40</f>
        <v>5.3130929791271347E-2</v>
      </c>
      <c r="E40" s="77">
        <f>$C$15*D40</f>
        <v>5.3130929791271351</v>
      </c>
      <c r="F40" s="76">
        <f>分析係数表!C43</f>
        <v>0.64995386035066138</v>
      </c>
      <c r="G40" s="77">
        <f>E40*F40</f>
        <v>3.4532652921856775</v>
      </c>
      <c r="H40" s="77">
        <v>4.4550716316156933</v>
      </c>
      <c r="I40" s="77">
        <f>C40+H40</f>
        <v>4.4550716316156933</v>
      </c>
      <c r="J40" s="76">
        <f>分析係数表!G43</f>
        <v>0.42414674485039844</v>
      </c>
      <c r="K40" s="78">
        <f>I40*J40</f>
        <v>1.8896041306251496</v>
      </c>
      <c r="L40" s="79"/>
      <c r="M40" s="80"/>
      <c r="N40" s="81">
        <f>分析係数表!H43</f>
        <v>4.0565482830659395E-2</v>
      </c>
      <c r="O40" s="82">
        <f t="shared" si="4"/>
        <v>0.7105480542217959</v>
      </c>
      <c r="P40" s="76">
        <f>分析係数表!C43</f>
        <v>0.64995386035066138</v>
      </c>
      <c r="Q40" s="82">
        <f>O40*P40</f>
        <v>0.46182345080610732</v>
      </c>
      <c r="R40" s="83">
        <v>0.79480898668199074</v>
      </c>
      <c r="S40" s="84">
        <f>I40+R40</f>
        <v>5.2498806182976843</v>
      </c>
      <c r="T40" s="85">
        <f>分析係数表!F43</f>
        <v>0.67869493309276796</v>
      </c>
      <c r="U40" s="86">
        <f t="shared" si="7"/>
        <v>3.5630673749805659</v>
      </c>
      <c r="V40" s="87">
        <f>分析係数表!D43</f>
        <v>0.11832807096677192</v>
      </c>
      <c r="W40" s="167">
        <f t="shared" si="8"/>
        <v>1</v>
      </c>
      <c r="X40" s="76">
        <f>分析係数表!E43</f>
        <v>8.3446098331078036E-2</v>
      </c>
      <c r="Y40" s="166">
        <f t="shared" si="9"/>
        <v>0</v>
      </c>
    </row>
    <row r="41" spans="1:25" x14ac:dyDescent="0.2">
      <c r="A41" s="6" t="s">
        <v>340</v>
      </c>
      <c r="B41" s="5" t="s">
        <v>42</v>
      </c>
      <c r="C41" s="90"/>
      <c r="D41" s="76">
        <f>投入係数表!M41</f>
        <v>0</v>
      </c>
      <c r="E41" s="77">
        <f>$C$15*D41</f>
        <v>0</v>
      </c>
      <c r="F41" s="76">
        <f>分析係数表!C44</f>
        <v>0.42233270626175756</v>
      </c>
      <c r="G41" s="77">
        <f>E41*F41</f>
        <v>0</v>
      </c>
      <c r="H41" s="77">
        <v>3.4977902979523622E-3</v>
      </c>
      <c r="I41" s="77">
        <f>C41+H41</f>
        <v>3.4977902979523622E-3</v>
      </c>
      <c r="J41" s="76">
        <f>分析係数表!G44</f>
        <v>0.26381484852424913</v>
      </c>
      <c r="K41" s="78">
        <f>I41*J41</f>
        <v>9.2276901762389067E-4</v>
      </c>
      <c r="L41" s="79"/>
      <c r="M41" s="80"/>
      <c r="N41" s="81">
        <f>分析係数表!H44</f>
        <v>0.11630123927550047</v>
      </c>
      <c r="O41" s="82">
        <f t="shared" si="4"/>
        <v>2.0371412714538883</v>
      </c>
      <c r="P41" s="76">
        <f>分析係数表!C44</f>
        <v>0.42233270626175756</v>
      </c>
      <c r="Q41" s="82">
        <f>O41*P41</f>
        <v>0.86035138621063834</v>
      </c>
      <c r="R41" s="83">
        <v>0.87547059654478543</v>
      </c>
      <c r="S41" s="84">
        <f>I41+R41</f>
        <v>0.87896838684273781</v>
      </c>
      <c r="T41" s="85">
        <f>分析係数表!F44</f>
        <v>0.47978156286568718</v>
      </c>
      <c r="U41" s="86">
        <f t="shared" si="7"/>
        <v>0.42171282634894064</v>
      </c>
      <c r="V41" s="87">
        <f>分析係数表!D44</f>
        <v>0.17839032635548044</v>
      </c>
      <c r="W41" s="167">
        <f t="shared" si="8"/>
        <v>0</v>
      </c>
      <c r="X41" s="76">
        <f>分析係数表!E44</f>
        <v>0.10141724093095826</v>
      </c>
      <c r="Y41" s="166">
        <f t="shared" si="9"/>
        <v>0</v>
      </c>
    </row>
    <row r="42" spans="1:25" x14ac:dyDescent="0.2">
      <c r="A42" s="6" t="s">
        <v>341</v>
      </c>
      <c r="B42" s="5" t="s">
        <v>278</v>
      </c>
      <c r="C42" s="90"/>
      <c r="D42" s="76">
        <f>投入係数表!M42</f>
        <v>4.743833017077799E-4</v>
      </c>
      <c r="E42" s="77">
        <f>$C$15*D42</f>
        <v>4.743833017077799E-2</v>
      </c>
      <c r="F42" s="76">
        <f>分析係数表!C45</f>
        <v>1</v>
      </c>
      <c r="G42" s="77">
        <f>E42*F42</f>
        <v>4.743833017077799E-2</v>
      </c>
      <c r="H42" s="77">
        <v>5.873318293590702E-2</v>
      </c>
      <c r="I42" s="77">
        <f>C42+H42</f>
        <v>5.873318293590702E-2</v>
      </c>
      <c r="J42" s="76">
        <f>分析係数表!G45</f>
        <v>0</v>
      </c>
      <c r="K42" s="78">
        <f>I42*J42</f>
        <v>0</v>
      </c>
      <c r="L42" s="79"/>
      <c r="M42" s="80"/>
      <c r="N42" s="81">
        <f>分析係数表!H45</f>
        <v>0</v>
      </c>
      <c r="O42" s="82">
        <f t="shared" si="4"/>
        <v>0</v>
      </c>
      <c r="P42" s="76">
        <f>分析係数表!C45</f>
        <v>1</v>
      </c>
      <c r="Q42" s="82">
        <f>O42*P42</f>
        <v>0</v>
      </c>
      <c r="R42" s="83">
        <v>6.473071287241278E-3</v>
      </c>
      <c r="S42" s="84">
        <f>I42+R42</f>
        <v>6.5206254223148297E-2</v>
      </c>
      <c r="T42" s="85">
        <f>分析係数表!F45</f>
        <v>0</v>
      </c>
      <c r="U42" s="86">
        <f t="shared" si="7"/>
        <v>0</v>
      </c>
      <c r="V42" s="87">
        <f>分析係数表!D45</f>
        <v>0</v>
      </c>
      <c r="W42" s="167">
        <f t="shared" si="8"/>
        <v>0</v>
      </c>
      <c r="X42" s="76">
        <f>分析係数表!E45</f>
        <v>0</v>
      </c>
      <c r="Y42" s="166">
        <f t="shared" si="9"/>
        <v>0</v>
      </c>
    </row>
    <row r="43" spans="1:25" x14ac:dyDescent="0.2">
      <c r="A43" s="6" t="s">
        <v>342</v>
      </c>
      <c r="B43" s="5" t="s">
        <v>279</v>
      </c>
      <c r="C43" s="90"/>
      <c r="D43" s="76">
        <f>投入係数表!M43</f>
        <v>9.4876660341555973E-3</v>
      </c>
      <c r="E43" s="77">
        <f>$C$15*D43</f>
        <v>0.94876660341555974</v>
      </c>
      <c r="F43" s="76">
        <f>分析係数表!C46</f>
        <v>0.21794871794871795</v>
      </c>
      <c r="G43" s="77">
        <f>E43*F43</f>
        <v>0.20678246484698098</v>
      </c>
      <c r="H43" s="77">
        <v>0.24567918923521898</v>
      </c>
      <c r="I43" s="77">
        <f>C43+H43</f>
        <v>0.24567918923521898</v>
      </c>
      <c r="J43" s="76">
        <f>分析係数表!G46</f>
        <v>8.6956521739130436E-3</v>
      </c>
      <c r="K43" s="78">
        <f>I43*J43</f>
        <v>2.136340775958426E-3</v>
      </c>
      <c r="L43" s="79"/>
      <c r="M43" s="80"/>
      <c r="N43" s="81">
        <f>分析係数表!H46</f>
        <v>2.3669959231689755E-2</v>
      </c>
      <c r="O43" s="82">
        <f t="shared" si="4"/>
        <v>0.41460478963841785</v>
      </c>
      <c r="P43" s="76">
        <f>分析係数表!C46</f>
        <v>0.21794871794871795</v>
      </c>
      <c r="Q43" s="82">
        <f>O43*P43</f>
        <v>9.0362582357091076E-2</v>
      </c>
      <c r="R43" s="83">
        <v>0.10165512197276022</v>
      </c>
      <c r="S43" s="84">
        <f>I43+R43</f>
        <v>0.3473343112079792</v>
      </c>
      <c r="T43" s="85">
        <f>分析係数表!F46</f>
        <v>0.31521739130434784</v>
      </c>
      <c r="U43" s="86">
        <f t="shared" si="7"/>
        <v>0.10948581548947171</v>
      </c>
      <c r="V43" s="87">
        <f>分析係数表!D46</f>
        <v>4.3478260869565218E-3</v>
      </c>
      <c r="W43" s="167">
        <f t="shared" si="8"/>
        <v>0</v>
      </c>
      <c r="X43" s="76">
        <f>分析係数表!E46</f>
        <v>8.6956521739130436E-3</v>
      </c>
      <c r="Y43" s="166">
        <f t="shared" si="9"/>
        <v>0</v>
      </c>
    </row>
    <row r="44" spans="1:25" x14ac:dyDescent="0.2">
      <c r="A44" s="192">
        <v>40</v>
      </c>
      <c r="B44" s="14" t="s">
        <v>150</v>
      </c>
      <c r="C44" s="197">
        <f>SUM(C5:C43)</f>
        <v>100</v>
      </c>
      <c r="D44" s="92">
        <f>投入係数表!M44</f>
        <v>0.52229601518026569</v>
      </c>
      <c r="E44" s="91">
        <f>SUM(E5:E43)</f>
        <v>52.229601518026563</v>
      </c>
      <c r="F44" s="92">
        <f>分析係数表!C47</f>
        <v>0.47569546306807309</v>
      </c>
      <c r="G44" s="91">
        <f>SUM(G5:G43)</f>
        <v>16.10944275897559</v>
      </c>
      <c r="H44" s="91">
        <f>SUM(H5:H43)</f>
        <v>18.796762176906078</v>
      </c>
      <c r="I44" s="91">
        <f>SUM(I5:I43)</f>
        <v>118.79676217690606</v>
      </c>
      <c r="J44" s="92">
        <f>分析係数表!G47</f>
        <v>0.28144255164914822</v>
      </c>
      <c r="K44" s="93">
        <f>SUM(K5:K43)</f>
        <v>27.936324335962677</v>
      </c>
      <c r="L44" s="94">
        <f>最終需要_まとめ!$L$33</f>
        <v>0.627</v>
      </c>
      <c r="M44" s="91">
        <f>K44*L44</f>
        <v>17.5160753586486</v>
      </c>
      <c r="N44" s="95">
        <f>分析係数表!H47</f>
        <v>1</v>
      </c>
      <c r="O44" s="96">
        <f>SUM(O5:O43)</f>
        <v>17.516075358648596</v>
      </c>
      <c r="P44" s="92">
        <f>分析係数表!C47</f>
        <v>0.47569546306807309</v>
      </c>
      <c r="Q44" s="96">
        <f>SUM(Q5:Q43)</f>
        <v>7.3345129935382527</v>
      </c>
      <c r="R44" s="91">
        <f>SUM(R5:R43)</f>
        <v>8.4170206156091201</v>
      </c>
      <c r="S44" s="97">
        <f>SUM(S5:S43)</f>
        <v>127.21378279251519</v>
      </c>
      <c r="T44" s="98">
        <f>分析係数表!F47</f>
        <v>0.50608191373686118</v>
      </c>
      <c r="U44" s="99">
        <f>SUM(U5:U43)</f>
        <v>62.387453401015186</v>
      </c>
      <c r="V44" s="100">
        <f>分析係数表!D47</f>
        <v>9.051105472997463E-2</v>
      </c>
      <c r="W44" s="164">
        <f>SUM(W5:W43)</f>
        <v>7</v>
      </c>
      <c r="X44" s="92">
        <f>分析係数表!E47</f>
        <v>7.0619789778905401E-2</v>
      </c>
      <c r="Y44" s="102">
        <f>SUM(Y5:Y43)</f>
        <v>5</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2015年養父市産業連関表</v>
      </c>
      <c r="H1" s="401"/>
      <c r="I1" s="401"/>
    </row>
    <row r="2" spans="1:25" x14ac:dyDescent="0.2">
      <c r="B2" s="3" t="s">
        <v>301</v>
      </c>
      <c r="S2" s="3" t="s">
        <v>152</v>
      </c>
      <c r="U2" s="64" t="s">
        <v>209</v>
      </c>
      <c r="W2" s="3" t="s">
        <v>130</v>
      </c>
      <c r="Y2" s="3" t="s">
        <v>153</v>
      </c>
    </row>
    <row r="3" spans="1:25" ht="44" x14ac:dyDescent="0.2">
      <c r="B3" s="65"/>
      <c r="C3" s="66" t="s">
        <v>227</v>
      </c>
      <c r="D3" s="66" t="s">
        <v>240</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投入係数表!N5</f>
        <v>0</v>
      </c>
      <c r="E5" s="77">
        <f t="shared" ref="E5:E38" si="0">$C$16*D5</f>
        <v>0</v>
      </c>
      <c r="F5" s="76">
        <f>分析係数表!C8</f>
        <v>0.71474473402356309</v>
      </c>
      <c r="G5" s="77">
        <f t="shared" ref="G5:G38" si="1">E5*F5</f>
        <v>0</v>
      </c>
      <c r="H5" s="77">
        <f t="array" ref="H5:H43">MMULT(逆行列係数!C5:AO43,'12'!G5:G43)</f>
        <v>9.8125033847202962E-4</v>
      </c>
      <c r="I5" s="77">
        <f t="shared" ref="I5:I38" si="2">C5+H5</f>
        <v>9.8125033847202962E-4</v>
      </c>
      <c r="J5" s="76">
        <f>分析係数表!G8</f>
        <v>0.11986548162382897</v>
      </c>
      <c r="K5" s="78">
        <f t="shared" ref="K5:K38" si="3">I5*J5</f>
        <v>1.1761804441449503E-4</v>
      </c>
      <c r="L5" s="79" t="s">
        <v>182</v>
      </c>
      <c r="M5" s="80" t="s">
        <v>182</v>
      </c>
      <c r="N5" s="81">
        <f>分析係数表!H8</f>
        <v>1.2980954505811005E-2</v>
      </c>
      <c r="O5" s="82">
        <f t="shared" ref="O5:O43" si="4">$M$44*N5</f>
        <v>7.1071030399794247E-2</v>
      </c>
      <c r="P5" s="76">
        <f>分析係数表!C8</f>
        <v>0.71474473402356309</v>
      </c>
      <c r="Q5" s="82">
        <f t="shared" ref="Q5:Q38" si="5">O5*P5</f>
        <v>5.0797644719881505E-2</v>
      </c>
      <c r="R5" s="83">
        <f t="array" ref="R5:R43">MMULT(逆行列係数!C5:AO43,'12'!Q5:Q43)</f>
        <v>6.9072869913200094E-2</v>
      </c>
      <c r="S5" s="84">
        <f t="shared" ref="S5:S38" si="6">I5+R5</f>
        <v>7.0054120251672125E-2</v>
      </c>
      <c r="T5" s="85">
        <f>分析係数表!F8</f>
        <v>0.45231803987509006</v>
      </c>
      <c r="U5" s="86">
        <f t="shared" ref="U5:U38" si="7">S5*T5</f>
        <v>3.1686742357410189E-2</v>
      </c>
      <c r="V5" s="87">
        <f>分析係数表!D8</f>
        <v>0.25822723997117464</v>
      </c>
      <c r="W5" s="167">
        <f t="shared" ref="W5:W38" si="8">ROUND(S5*V5,0)</f>
        <v>0</v>
      </c>
      <c r="X5" s="76">
        <f>分析係数表!E8</f>
        <v>0.17343262070622148</v>
      </c>
      <c r="Y5" s="166">
        <f t="shared" ref="Y5:Y38" si="9">ROUND(S5*X5,0)</f>
        <v>0</v>
      </c>
    </row>
    <row r="6" spans="1:25" x14ac:dyDescent="0.2">
      <c r="A6" s="6" t="s">
        <v>219</v>
      </c>
      <c r="B6" s="5" t="s">
        <v>265</v>
      </c>
      <c r="C6" s="90"/>
      <c r="D6" s="76">
        <f>投入係数表!N6</f>
        <v>0</v>
      </c>
      <c r="E6" s="77">
        <f t="shared" si="0"/>
        <v>0</v>
      </c>
      <c r="F6" s="76">
        <f>分析係数表!C9</f>
        <v>1</v>
      </c>
      <c r="G6" s="77">
        <f t="shared" si="1"/>
        <v>0</v>
      </c>
      <c r="H6" s="77">
        <v>1.907185175695553E-3</v>
      </c>
      <c r="I6" s="77">
        <f t="shared" si="2"/>
        <v>1.907185175695553E-3</v>
      </c>
      <c r="J6" s="76">
        <f>分析係数表!G9</f>
        <v>0.24776500638569604</v>
      </c>
      <c r="K6" s="78">
        <f t="shared" si="3"/>
        <v>4.7253374723491351E-4</v>
      </c>
      <c r="L6" s="79"/>
      <c r="M6" s="80"/>
      <c r="N6" s="81">
        <f>分析係数表!H9</f>
        <v>6.6933046670587999E-4</v>
      </c>
      <c r="O6" s="82">
        <f t="shared" si="4"/>
        <v>3.6646000049893909E-3</v>
      </c>
      <c r="P6" s="76">
        <f>分析係数表!C9</f>
        <v>1</v>
      </c>
      <c r="Q6" s="82">
        <f t="shared" si="5"/>
        <v>3.6646000049893909E-3</v>
      </c>
      <c r="R6" s="83">
        <v>5.1242838045997881E-3</v>
      </c>
      <c r="S6" s="84">
        <f t="shared" si="6"/>
        <v>7.0314689802953413E-3</v>
      </c>
      <c r="T6" s="85">
        <f>分析係数表!F9</f>
        <v>0.67688378033205621</v>
      </c>
      <c r="U6" s="86">
        <f t="shared" si="7"/>
        <v>4.7594873046698993E-3</v>
      </c>
      <c r="V6" s="87">
        <f>分析係数表!D9</f>
        <v>0.15836526181353769</v>
      </c>
      <c r="W6" s="167">
        <f t="shared" si="8"/>
        <v>0</v>
      </c>
      <c r="X6" s="76">
        <f>分析係数表!E9</f>
        <v>0.13537675606641125</v>
      </c>
      <c r="Y6" s="166">
        <f t="shared" si="9"/>
        <v>0</v>
      </c>
    </row>
    <row r="7" spans="1:25" x14ac:dyDescent="0.2">
      <c r="A7" s="6" t="s">
        <v>220</v>
      </c>
      <c r="B7" s="5" t="s">
        <v>266</v>
      </c>
      <c r="C7" s="90"/>
      <c r="D7" s="76">
        <f>投入係数表!N7</f>
        <v>0</v>
      </c>
      <c r="E7" s="77">
        <f t="shared" si="0"/>
        <v>0</v>
      </c>
      <c r="F7" s="76">
        <f>分析係数表!C10</f>
        <v>3.9393939393939426E-2</v>
      </c>
      <c r="G7" s="77">
        <f t="shared" si="1"/>
        <v>0</v>
      </c>
      <c r="H7" s="77">
        <v>3.6469030791855318E-5</v>
      </c>
      <c r="I7" s="77">
        <f t="shared" si="2"/>
        <v>3.6469030791855318E-5</v>
      </c>
      <c r="J7" s="76">
        <f>分析係数表!G10</f>
        <v>0.17647058823529413</v>
      </c>
      <c r="K7" s="78">
        <f t="shared" si="3"/>
        <v>6.4357113162097627E-6</v>
      </c>
      <c r="L7" s="79"/>
      <c r="M7" s="80"/>
      <c r="N7" s="81">
        <f>分析係数表!H10</f>
        <v>1.3183781919964303E-3</v>
      </c>
      <c r="O7" s="82">
        <f t="shared" si="4"/>
        <v>7.2181515249791035E-3</v>
      </c>
      <c r="P7" s="76">
        <f>分析係数表!C10</f>
        <v>3.9393939393939426E-2</v>
      </c>
      <c r="Q7" s="82">
        <f t="shared" si="5"/>
        <v>2.8435142371129827E-4</v>
      </c>
      <c r="R7" s="83">
        <v>4.0309231723051483E-4</v>
      </c>
      <c r="S7" s="84">
        <f t="shared" si="6"/>
        <v>4.3956134802237013E-4</v>
      </c>
      <c r="T7" s="85">
        <f>分析係数表!F10</f>
        <v>0.58823529411764708</v>
      </c>
      <c r="U7" s="86">
        <f t="shared" si="7"/>
        <v>2.5856549883668831E-4</v>
      </c>
      <c r="V7" s="87">
        <f>分析係数表!D10</f>
        <v>0.11764705882352941</v>
      </c>
      <c r="W7" s="167">
        <f t="shared" si="8"/>
        <v>0</v>
      </c>
      <c r="X7" s="76">
        <f>分析係数表!E10</f>
        <v>0</v>
      </c>
      <c r="Y7" s="166">
        <f t="shared" si="9"/>
        <v>0</v>
      </c>
    </row>
    <row r="8" spans="1:25" x14ac:dyDescent="0.2">
      <c r="A8" s="6" t="s">
        <v>221</v>
      </c>
      <c r="B8" s="5" t="s">
        <v>27</v>
      </c>
      <c r="C8" s="90"/>
      <c r="D8" s="76">
        <f>投入係数表!N8</f>
        <v>5.1410658307210033E-2</v>
      </c>
      <c r="E8" s="77">
        <f t="shared" si="0"/>
        <v>5.1410658307210033</v>
      </c>
      <c r="F8" s="76">
        <f>分析係数表!C11</f>
        <v>0.34065202927478377</v>
      </c>
      <c r="G8" s="77">
        <f t="shared" si="1"/>
        <v>1.7513145078703618</v>
      </c>
      <c r="H8" s="77">
        <v>1.9580503563050351</v>
      </c>
      <c r="I8" s="77">
        <f t="shared" si="2"/>
        <v>1.9580503563050351</v>
      </c>
      <c r="J8" s="76">
        <f>分析係数表!G11</f>
        <v>0.33868808567603748</v>
      </c>
      <c r="K8" s="78">
        <f t="shared" si="3"/>
        <v>0.66316832683423543</v>
      </c>
      <c r="L8" s="79"/>
      <c r="M8" s="80"/>
      <c r="N8" s="81">
        <f>分析係数表!H11</f>
        <v>-2.0282741415329697E-5</v>
      </c>
      <c r="O8" s="82">
        <f t="shared" si="4"/>
        <v>-1.1104848499967852E-4</v>
      </c>
      <c r="P8" s="76">
        <f>分析係数表!C11</f>
        <v>0.34065202927478377</v>
      </c>
      <c r="Q8" s="82">
        <f t="shared" si="5"/>
        <v>-3.7828891763030876E-5</v>
      </c>
      <c r="R8" s="83">
        <v>2.674528391077664E-3</v>
      </c>
      <c r="S8" s="84">
        <f t="shared" si="6"/>
        <v>1.9607248846961127</v>
      </c>
      <c r="T8" s="85">
        <f>分析係数表!F11</f>
        <v>0.55689424364123163</v>
      </c>
      <c r="U8" s="86">
        <f t="shared" si="7"/>
        <v>1.0919164016513827</v>
      </c>
      <c r="V8" s="87">
        <f>分析係数表!D11</f>
        <v>4.2838018741633198E-2</v>
      </c>
      <c r="W8" s="167">
        <f t="shared" si="8"/>
        <v>0</v>
      </c>
      <c r="X8" s="76">
        <f>分析係数表!E11</f>
        <v>3.2128514056224897E-2</v>
      </c>
      <c r="Y8" s="166">
        <f t="shared" si="9"/>
        <v>0</v>
      </c>
    </row>
    <row r="9" spans="1:25" x14ac:dyDescent="0.2">
      <c r="A9" s="6" t="s">
        <v>222</v>
      </c>
      <c r="B9" s="5" t="s">
        <v>190</v>
      </c>
      <c r="C9" s="90"/>
      <c r="D9" s="76">
        <f>投入係数表!N9</f>
        <v>0</v>
      </c>
      <c r="E9" s="77">
        <f t="shared" si="0"/>
        <v>0</v>
      </c>
      <c r="F9" s="76">
        <f>分析係数表!C12</f>
        <v>0.100342633382281</v>
      </c>
      <c r="G9" s="77">
        <f t="shared" si="1"/>
        <v>0</v>
      </c>
      <c r="H9" s="77">
        <v>1.3684512033631681E-4</v>
      </c>
      <c r="I9" s="77">
        <f t="shared" si="2"/>
        <v>1.3684512033631681E-4</v>
      </c>
      <c r="J9" s="76">
        <f>分析係数表!G12</f>
        <v>0.13263417643429981</v>
      </c>
      <c r="K9" s="78">
        <f t="shared" si="3"/>
        <v>1.8150339834860031E-5</v>
      </c>
      <c r="L9" s="79"/>
      <c r="M9" s="80"/>
      <c r="N9" s="81">
        <f>分析係数表!H12</f>
        <v>9.8026489260288424E-2</v>
      </c>
      <c r="O9" s="82">
        <f t="shared" si="4"/>
        <v>0.53669732800344627</v>
      </c>
      <c r="P9" s="76">
        <f>分析係数表!C12</f>
        <v>0.100342633382281</v>
      </c>
      <c r="Q9" s="82">
        <f t="shared" si="5"/>
        <v>5.3853623221099621E-2</v>
      </c>
      <c r="R9" s="83">
        <v>5.9754596322811278E-2</v>
      </c>
      <c r="S9" s="84">
        <f t="shared" si="6"/>
        <v>5.9891441443147592E-2</v>
      </c>
      <c r="T9" s="85">
        <f>分析係数表!F12</f>
        <v>0.36681061073411475</v>
      </c>
      <c r="U9" s="86">
        <f t="shared" si="7"/>
        <v>2.196881621350744E-2</v>
      </c>
      <c r="V9" s="87">
        <f>分析係数表!D12</f>
        <v>2.9364589759407773E-2</v>
      </c>
      <c r="W9" s="167">
        <f t="shared" si="8"/>
        <v>0</v>
      </c>
      <c r="X9" s="76">
        <f>分析係数表!E12</f>
        <v>2.8994447871684145E-2</v>
      </c>
      <c r="Y9" s="166">
        <f t="shared" si="9"/>
        <v>0</v>
      </c>
    </row>
    <row r="10" spans="1:25" x14ac:dyDescent="0.2">
      <c r="A10" s="6" t="s">
        <v>223</v>
      </c>
      <c r="B10" s="5" t="s">
        <v>28</v>
      </c>
      <c r="C10" s="90"/>
      <c r="D10" s="76">
        <f>投入係数表!N10</f>
        <v>6.2695924764890286E-4</v>
      </c>
      <c r="E10" s="77">
        <f t="shared" si="0"/>
        <v>6.269592476489029E-2</v>
      </c>
      <c r="F10" s="76">
        <f>分析係数表!C13</f>
        <v>0</v>
      </c>
      <c r="G10" s="77">
        <f t="shared" si="1"/>
        <v>0</v>
      </c>
      <c r="H10" s="77">
        <v>0</v>
      </c>
      <c r="I10" s="77">
        <f t="shared" si="2"/>
        <v>0</v>
      </c>
      <c r="J10" s="76">
        <f>分析係数表!G13</f>
        <v>0.24545454545454545</v>
      </c>
      <c r="K10" s="78">
        <f t="shared" si="3"/>
        <v>0</v>
      </c>
      <c r="L10" s="79"/>
      <c r="M10" s="80"/>
      <c r="N10" s="81">
        <f>分析係数表!H13</f>
        <v>1.4563008336206721E-2</v>
      </c>
      <c r="O10" s="82">
        <f t="shared" si="4"/>
        <v>7.9732812229769162E-2</v>
      </c>
      <c r="P10" s="76">
        <f>分析係数表!C13</f>
        <v>0</v>
      </c>
      <c r="Q10" s="82">
        <f t="shared" si="5"/>
        <v>0</v>
      </c>
      <c r="R10" s="83">
        <v>0</v>
      </c>
      <c r="S10" s="84">
        <f t="shared" si="6"/>
        <v>0</v>
      </c>
      <c r="T10" s="85">
        <f>分析係数表!F13</f>
        <v>0.38181818181818183</v>
      </c>
      <c r="U10" s="86">
        <f t="shared" si="7"/>
        <v>0</v>
      </c>
      <c r="V10" s="87">
        <f>分析係数表!D13</f>
        <v>0.28545454545454546</v>
      </c>
      <c r="W10" s="167">
        <f t="shared" si="8"/>
        <v>0</v>
      </c>
      <c r="X10" s="76">
        <f>分析係数表!E13</f>
        <v>0.23818181818181819</v>
      </c>
      <c r="Y10" s="166">
        <f t="shared" si="9"/>
        <v>0</v>
      </c>
    </row>
    <row r="11" spans="1:25" x14ac:dyDescent="0.2">
      <c r="A11" s="6" t="s">
        <v>224</v>
      </c>
      <c r="B11" s="5" t="s">
        <v>267</v>
      </c>
      <c r="C11" s="90"/>
      <c r="D11" s="76">
        <f>投入係数表!N11</f>
        <v>0</v>
      </c>
      <c r="E11" s="77">
        <f t="shared" si="0"/>
        <v>0</v>
      </c>
      <c r="F11" s="76">
        <f>分析係数表!C14</f>
        <v>0.15141787051899414</v>
      </c>
      <c r="G11" s="77">
        <f t="shared" si="1"/>
        <v>0</v>
      </c>
      <c r="H11" s="77">
        <v>1.5380043209122585E-2</v>
      </c>
      <c r="I11" s="77">
        <f t="shared" si="2"/>
        <v>1.5380043209122585E-2</v>
      </c>
      <c r="J11" s="76">
        <f>分析係数表!G14</f>
        <v>0.18116805721096543</v>
      </c>
      <c r="K11" s="78">
        <f t="shared" si="3"/>
        <v>2.786372548017441E-3</v>
      </c>
      <c r="L11" s="79"/>
      <c r="M11" s="80"/>
      <c r="N11" s="81">
        <f>分析係数表!H14</f>
        <v>1.2372472263351114E-3</v>
      </c>
      <c r="O11" s="82">
        <f t="shared" si="4"/>
        <v>6.7739575849803885E-3</v>
      </c>
      <c r="P11" s="76">
        <f>分析係数表!C14</f>
        <v>0.15141787051899414</v>
      </c>
      <c r="Q11" s="82">
        <f t="shared" si="5"/>
        <v>1.0256982325037188E-3</v>
      </c>
      <c r="R11" s="83">
        <v>4.1872460788567843E-3</v>
      </c>
      <c r="S11" s="84">
        <f t="shared" si="6"/>
        <v>1.9567289287979371E-2</v>
      </c>
      <c r="T11" s="85">
        <f>分析係数表!F14</f>
        <v>0.38617401668653156</v>
      </c>
      <c r="U11" s="86">
        <f t="shared" si="7"/>
        <v>7.5563787000063358E-3</v>
      </c>
      <c r="V11" s="87">
        <f>分析係数表!D14</f>
        <v>0.10846245530393325</v>
      </c>
      <c r="W11" s="167">
        <f t="shared" si="8"/>
        <v>0</v>
      </c>
      <c r="X11" s="76">
        <f>分析係数表!E14</f>
        <v>8.1048867699642438E-2</v>
      </c>
      <c r="Y11" s="166">
        <f t="shared" si="9"/>
        <v>0</v>
      </c>
    </row>
    <row r="12" spans="1:25" x14ac:dyDescent="0.2">
      <c r="A12" s="6" t="s">
        <v>225</v>
      </c>
      <c r="B12" s="5" t="s">
        <v>29</v>
      </c>
      <c r="C12" s="90"/>
      <c r="D12" s="76">
        <f>投入係数表!N12</f>
        <v>4.3887147335423199E-3</v>
      </c>
      <c r="E12" s="77">
        <f t="shared" si="0"/>
        <v>0.43887147335423199</v>
      </c>
      <c r="F12" s="76">
        <f>分析係数表!C15</f>
        <v>0</v>
      </c>
      <c r="G12" s="77">
        <f t="shared" si="1"/>
        <v>0</v>
      </c>
      <c r="H12" s="77">
        <v>0</v>
      </c>
      <c r="I12" s="77">
        <f t="shared" si="2"/>
        <v>0</v>
      </c>
      <c r="J12" s="76">
        <f>分析係数表!G15</f>
        <v>9.5665424991534034E-2</v>
      </c>
      <c r="K12" s="78">
        <f t="shared" si="3"/>
        <v>0</v>
      </c>
      <c r="L12" s="79"/>
      <c r="M12" s="80"/>
      <c r="N12" s="81">
        <f>分析係数表!H15</f>
        <v>9.0663854126523738E-3</v>
      </c>
      <c r="O12" s="82">
        <f t="shared" si="4"/>
        <v>4.9638672794856294E-2</v>
      </c>
      <c r="P12" s="76">
        <f>分析係数表!C15</f>
        <v>0</v>
      </c>
      <c r="Q12" s="82">
        <f t="shared" si="5"/>
        <v>0</v>
      </c>
      <c r="R12" s="83">
        <v>0</v>
      </c>
      <c r="S12" s="84">
        <f t="shared" si="6"/>
        <v>0</v>
      </c>
      <c r="T12" s="85">
        <f>分析係数表!F15</f>
        <v>0.30392820860142228</v>
      </c>
      <c r="U12" s="86">
        <f t="shared" si="7"/>
        <v>0</v>
      </c>
      <c r="V12" s="87">
        <f>分析係数表!D15</f>
        <v>1.7101252963088384E-2</v>
      </c>
      <c r="W12" s="167">
        <f t="shared" si="8"/>
        <v>0</v>
      </c>
      <c r="X12" s="76">
        <f>分析係数表!E15</f>
        <v>1.5577378936674569E-2</v>
      </c>
      <c r="Y12" s="166">
        <f t="shared" si="9"/>
        <v>0</v>
      </c>
    </row>
    <row r="13" spans="1:25" x14ac:dyDescent="0.2">
      <c r="A13" s="6" t="s">
        <v>226</v>
      </c>
      <c r="B13" s="5" t="s">
        <v>30</v>
      </c>
      <c r="C13" s="90"/>
      <c r="D13" s="76">
        <f>投入係数表!N13</f>
        <v>2.3197492163009405E-2</v>
      </c>
      <c r="E13" s="77">
        <f t="shared" si="0"/>
        <v>2.3197492163009406</v>
      </c>
      <c r="F13" s="76">
        <f>分析係数表!C16</f>
        <v>7.3463935886019627E-2</v>
      </c>
      <c r="G13" s="77">
        <f t="shared" si="1"/>
        <v>0.17041790769797657</v>
      </c>
      <c r="H13" s="77">
        <v>0.19401162467200184</v>
      </c>
      <c r="I13" s="77">
        <f t="shared" si="2"/>
        <v>0.19401162467200184</v>
      </c>
      <c r="J13" s="76">
        <f>分析係数表!G16</f>
        <v>3.2967032967032968E-2</v>
      </c>
      <c r="K13" s="78">
        <f t="shared" si="3"/>
        <v>6.3959876265495116E-3</v>
      </c>
      <c r="L13" s="79"/>
      <c r="M13" s="80"/>
      <c r="N13" s="81">
        <f>分析係数表!H16</f>
        <v>1.7422874875768209E-2</v>
      </c>
      <c r="O13" s="82">
        <f t="shared" si="4"/>
        <v>9.539064861472385E-2</v>
      </c>
      <c r="P13" s="76">
        <f>分析係数表!C16</f>
        <v>7.3463935886019627E-2</v>
      </c>
      <c r="Q13" s="82">
        <f t="shared" si="5"/>
        <v>7.0077724939578995E-3</v>
      </c>
      <c r="R13" s="83">
        <v>8.2410699804134208E-3</v>
      </c>
      <c r="S13" s="84">
        <f t="shared" si="6"/>
        <v>0.20225269465241524</v>
      </c>
      <c r="T13" s="85">
        <f>分析係数表!F16</f>
        <v>0.28846153846153844</v>
      </c>
      <c r="U13" s="86">
        <f t="shared" si="7"/>
        <v>5.8342123457427467E-2</v>
      </c>
      <c r="V13" s="87">
        <f>分析係数表!D16</f>
        <v>8.241758241758242E-3</v>
      </c>
      <c r="W13" s="167">
        <f t="shared" si="8"/>
        <v>0</v>
      </c>
      <c r="X13" s="76">
        <f>分析係数表!E16</f>
        <v>8.241758241758242E-3</v>
      </c>
      <c r="Y13" s="166">
        <f t="shared" si="9"/>
        <v>0</v>
      </c>
    </row>
    <row r="14" spans="1:25" x14ac:dyDescent="0.2">
      <c r="A14" s="6" t="s">
        <v>2</v>
      </c>
      <c r="B14" s="5" t="s">
        <v>364</v>
      </c>
      <c r="C14" s="90"/>
      <c r="D14" s="76">
        <f>投入係数表!N14</f>
        <v>6.2695924764890286E-4</v>
      </c>
      <c r="E14" s="77">
        <f t="shared" si="0"/>
        <v>6.269592476489029E-2</v>
      </c>
      <c r="F14" s="76">
        <f>分析係数表!C17</f>
        <v>2.3129921259842479E-2</v>
      </c>
      <c r="G14" s="77">
        <f t="shared" si="1"/>
        <v>1.4501518031249205E-3</v>
      </c>
      <c r="H14" s="77">
        <v>3.0253112947890848E-3</v>
      </c>
      <c r="I14" s="77">
        <f t="shared" si="2"/>
        <v>3.0253112947890848E-3</v>
      </c>
      <c r="J14" s="76">
        <f>分析係数表!G17</f>
        <v>0.21126760563380281</v>
      </c>
      <c r="K14" s="78">
        <f t="shared" si="3"/>
        <v>6.3915027354698975E-4</v>
      </c>
      <c r="L14" s="79"/>
      <c r="M14" s="80"/>
      <c r="N14" s="81">
        <f>分析係数表!H17</f>
        <v>2.8801492809768167E-3</v>
      </c>
      <c r="O14" s="82">
        <f t="shared" si="4"/>
        <v>1.5768884869954349E-2</v>
      </c>
      <c r="P14" s="76">
        <f>分析係数表!C17</f>
        <v>2.3129921259842479E-2</v>
      </c>
      <c r="Q14" s="82">
        <f t="shared" si="5"/>
        <v>3.6473306539756546E-4</v>
      </c>
      <c r="R14" s="83">
        <v>7.474469780898471E-4</v>
      </c>
      <c r="S14" s="84">
        <f t="shared" si="6"/>
        <v>3.7727582728789319E-3</v>
      </c>
      <c r="T14" s="85">
        <f>分析係数表!F17</f>
        <v>0.32746478873239437</v>
      </c>
      <c r="U14" s="86">
        <f t="shared" si="7"/>
        <v>1.2354454907666924E-3</v>
      </c>
      <c r="V14" s="87">
        <f>分析係数表!D17</f>
        <v>0.12676056338028169</v>
      </c>
      <c r="W14" s="167">
        <f t="shared" si="8"/>
        <v>0</v>
      </c>
      <c r="X14" s="76">
        <f>分析係数表!E17</f>
        <v>0.10563380281690141</v>
      </c>
      <c r="Y14" s="166">
        <f t="shared" si="9"/>
        <v>0</v>
      </c>
    </row>
    <row r="15" spans="1:25" x14ac:dyDescent="0.2">
      <c r="A15" s="6" t="s">
        <v>3</v>
      </c>
      <c r="B15" s="5" t="s">
        <v>31</v>
      </c>
      <c r="C15" s="90"/>
      <c r="D15" s="76">
        <f>投入係数表!N15</f>
        <v>5.0156739811912229E-3</v>
      </c>
      <c r="E15" s="77">
        <f t="shared" si="0"/>
        <v>0.50156739811912232</v>
      </c>
      <c r="F15" s="76">
        <f>分析係数表!C18</f>
        <v>0.3230337078651685</v>
      </c>
      <c r="G15" s="77">
        <f t="shared" si="1"/>
        <v>0.16202317635870522</v>
      </c>
      <c r="H15" s="77">
        <v>0.18977828296687888</v>
      </c>
      <c r="I15" s="77">
        <f t="shared" si="2"/>
        <v>0.18977828296687888</v>
      </c>
      <c r="J15" s="76">
        <f>分析係数表!G18</f>
        <v>0.21584440227703985</v>
      </c>
      <c r="K15" s="78">
        <f t="shared" si="3"/>
        <v>4.0962580052148902E-2</v>
      </c>
      <c r="L15" s="79"/>
      <c r="M15" s="80"/>
      <c r="N15" s="81">
        <f>分析係数表!H18</f>
        <v>4.66503052552583E-4</v>
      </c>
      <c r="O15" s="82">
        <f t="shared" si="4"/>
        <v>2.5541151549926056E-3</v>
      </c>
      <c r="P15" s="76">
        <f>分析係数表!C18</f>
        <v>0.3230337078651685</v>
      </c>
      <c r="Q15" s="82">
        <f t="shared" si="5"/>
        <v>8.2506528883188087E-4</v>
      </c>
      <c r="R15" s="83">
        <v>1.9720046718518952E-3</v>
      </c>
      <c r="S15" s="84">
        <f t="shared" si="6"/>
        <v>0.19175028763873078</v>
      </c>
      <c r="T15" s="85">
        <f>分析係数表!F18</f>
        <v>0.45967741935483869</v>
      </c>
      <c r="U15" s="86">
        <f t="shared" si="7"/>
        <v>8.8143277382319793E-2</v>
      </c>
      <c r="V15" s="87">
        <f>分析係数表!D18</f>
        <v>4.8861480075901326E-2</v>
      </c>
      <c r="W15" s="167">
        <f t="shared" si="8"/>
        <v>0</v>
      </c>
      <c r="X15" s="76">
        <f>分析係数表!E18</f>
        <v>4.6489563567362426E-2</v>
      </c>
      <c r="Y15" s="166">
        <f t="shared" si="9"/>
        <v>0</v>
      </c>
    </row>
    <row r="16" spans="1:25" x14ac:dyDescent="0.2">
      <c r="A16" s="6" t="s">
        <v>4</v>
      </c>
      <c r="B16" s="5" t="s">
        <v>32</v>
      </c>
      <c r="C16" s="75">
        <f>最終需要_まとめ!C17</f>
        <v>100</v>
      </c>
      <c r="D16" s="76">
        <f>投入係数表!N16</f>
        <v>0.53605015673981193</v>
      </c>
      <c r="E16" s="77">
        <f t="shared" si="0"/>
        <v>53.605015673981192</v>
      </c>
      <c r="F16" s="76">
        <f>分析係数表!C19</f>
        <v>0.12071832391087467</v>
      </c>
      <c r="G16" s="77">
        <f t="shared" si="1"/>
        <v>6.4711076453791749</v>
      </c>
      <c r="H16" s="77">
        <v>6.9227059104997997</v>
      </c>
      <c r="I16" s="77">
        <f t="shared" si="2"/>
        <v>106.9227059104998</v>
      </c>
      <c r="J16" s="76">
        <f>分析係数表!G19</f>
        <v>5.7680250783699059E-2</v>
      </c>
      <c r="K16" s="78">
        <f t="shared" si="3"/>
        <v>6.1673284913893305</v>
      </c>
      <c r="L16" s="79"/>
      <c r="M16" s="80"/>
      <c r="N16" s="81">
        <f>分析係数表!H19</f>
        <v>-1.2169644849197817E-4</v>
      </c>
      <c r="O16" s="82">
        <f t="shared" si="4"/>
        <v>-6.6629090999807108E-4</v>
      </c>
      <c r="P16" s="76">
        <f>分析係数表!C19</f>
        <v>0.12071832391087467</v>
      </c>
      <c r="Q16" s="82">
        <f t="shared" si="5"/>
        <v>-8.0433521892018582E-5</v>
      </c>
      <c r="R16" s="83">
        <v>5.0563524154266851E-4</v>
      </c>
      <c r="S16" s="84">
        <f t="shared" si="6"/>
        <v>106.92321154574134</v>
      </c>
      <c r="T16" s="85">
        <f>分析係数表!F19</f>
        <v>0.23887147335423198</v>
      </c>
      <c r="U16" s="86">
        <f t="shared" si="7"/>
        <v>25.54090507769746</v>
      </c>
      <c r="V16" s="87">
        <f>分析係数表!D19</f>
        <v>1.0658307210031349E-2</v>
      </c>
      <c r="W16" s="167">
        <f t="shared" si="8"/>
        <v>1</v>
      </c>
      <c r="X16" s="76">
        <f>分析係数表!E19</f>
        <v>1.128526645768025E-2</v>
      </c>
      <c r="Y16" s="166">
        <f t="shared" si="9"/>
        <v>1</v>
      </c>
    </row>
    <row r="17" spans="1:25" x14ac:dyDescent="0.2">
      <c r="A17" s="6" t="s">
        <v>5</v>
      </c>
      <c r="B17" s="5" t="s">
        <v>33</v>
      </c>
      <c r="C17" s="90"/>
      <c r="D17" s="76">
        <f>投入係数表!N17</f>
        <v>8.7774294670846398E-3</v>
      </c>
      <c r="E17" s="77">
        <f t="shared" si="0"/>
        <v>0.87774294670846398</v>
      </c>
      <c r="F17" s="76">
        <f>分析係数表!C20</f>
        <v>0.31557475401967838</v>
      </c>
      <c r="G17" s="77">
        <f t="shared" si="1"/>
        <v>0.27699351450003118</v>
      </c>
      <c r="H17" s="77">
        <v>0.34671523503778606</v>
      </c>
      <c r="I17" s="77">
        <f t="shared" si="2"/>
        <v>0.34671523503778606</v>
      </c>
      <c r="J17" s="76">
        <f>分析係数表!G20</f>
        <v>9.9984279201383433E-2</v>
      </c>
      <c r="K17" s="78">
        <f t="shared" si="3"/>
        <v>3.4666072863391281E-2</v>
      </c>
      <c r="L17" s="79"/>
      <c r="M17" s="80"/>
      <c r="N17" s="81">
        <f>分析係数表!H20</f>
        <v>5.8819950104456117E-4</v>
      </c>
      <c r="O17" s="82">
        <f t="shared" si="4"/>
        <v>3.2204060649906768E-3</v>
      </c>
      <c r="P17" s="76">
        <f>分析係数表!C20</f>
        <v>0.31557475401967838</v>
      </c>
      <c r="Q17" s="82">
        <f t="shared" si="5"/>
        <v>1.0162788518029132E-3</v>
      </c>
      <c r="R17" s="83">
        <v>3.5011019090773554E-3</v>
      </c>
      <c r="S17" s="84">
        <f t="shared" si="6"/>
        <v>0.35021633694686344</v>
      </c>
      <c r="T17" s="85">
        <f>分析係数表!F20</f>
        <v>0.22276371639679296</v>
      </c>
      <c r="U17" s="86">
        <f t="shared" si="7"/>
        <v>7.801549276115477E-2</v>
      </c>
      <c r="V17" s="87">
        <f>分析係数表!D20</f>
        <v>9.4324791699418331E-4</v>
      </c>
      <c r="W17" s="167">
        <f t="shared" si="8"/>
        <v>0</v>
      </c>
      <c r="X17" s="76">
        <f>分析係数表!E20</f>
        <v>6.2883194466278891E-4</v>
      </c>
      <c r="Y17" s="166">
        <f t="shared" si="9"/>
        <v>0</v>
      </c>
    </row>
    <row r="18" spans="1:25" x14ac:dyDescent="0.2">
      <c r="A18" s="6" t="s">
        <v>6</v>
      </c>
      <c r="B18" s="5" t="s">
        <v>34</v>
      </c>
      <c r="C18" s="90"/>
      <c r="D18" s="76">
        <f>投入係数表!N18</f>
        <v>6.2695924764890286E-4</v>
      </c>
      <c r="E18" s="77">
        <f t="shared" si="0"/>
        <v>6.269592476489029E-2</v>
      </c>
      <c r="F18" s="76">
        <f>分析係数表!C21</f>
        <v>0.13081936685288642</v>
      </c>
      <c r="G18" s="77">
        <f t="shared" si="1"/>
        <v>8.2018411819991498E-3</v>
      </c>
      <c r="H18" s="77">
        <v>2.3572251117453407E-2</v>
      </c>
      <c r="I18" s="77">
        <f t="shared" si="2"/>
        <v>2.3572251117453407E-2</v>
      </c>
      <c r="J18" s="76">
        <f>分析係数表!G21</f>
        <v>0.28416378885051802</v>
      </c>
      <c r="K18" s="78">
        <f t="shared" si="3"/>
        <v>6.6983801892714174E-3</v>
      </c>
      <c r="L18" s="79"/>
      <c r="M18" s="80"/>
      <c r="N18" s="81">
        <f>分析係数表!H21</f>
        <v>9.7357158793582536E-4</v>
      </c>
      <c r="O18" s="82">
        <f t="shared" si="4"/>
        <v>5.3303272799845687E-3</v>
      </c>
      <c r="P18" s="76">
        <f>分析係数表!C21</f>
        <v>0.13081936685288642</v>
      </c>
      <c r="Q18" s="82">
        <f t="shared" si="5"/>
        <v>6.973100398862495E-4</v>
      </c>
      <c r="R18" s="83">
        <v>1.6784606675706345E-3</v>
      </c>
      <c r="S18" s="84">
        <f t="shared" si="6"/>
        <v>2.5250711785024041E-2</v>
      </c>
      <c r="T18" s="85">
        <f>分析係数表!F21</f>
        <v>0.42476566354218054</v>
      </c>
      <c r="U18" s="86">
        <f t="shared" si="7"/>
        <v>1.0725635346278095E-2</v>
      </c>
      <c r="V18" s="87">
        <f>分析係数表!D21</f>
        <v>7.9921065614208184E-2</v>
      </c>
      <c r="W18" s="167">
        <f t="shared" si="8"/>
        <v>0</v>
      </c>
      <c r="X18" s="76">
        <f>分析係数表!E21</f>
        <v>6.6600888011840165E-2</v>
      </c>
      <c r="Y18" s="166">
        <f t="shared" si="9"/>
        <v>0</v>
      </c>
    </row>
    <row r="19" spans="1:25" x14ac:dyDescent="0.2">
      <c r="A19" s="6" t="s">
        <v>7</v>
      </c>
      <c r="B19" s="5" t="s">
        <v>268</v>
      </c>
      <c r="C19" s="90"/>
      <c r="D19" s="76">
        <f>投入係数表!N19</f>
        <v>0</v>
      </c>
      <c r="E19" s="77">
        <f t="shared" si="0"/>
        <v>0</v>
      </c>
      <c r="F19" s="76">
        <f>分析係数表!C22</f>
        <v>7.3540561031084195E-2</v>
      </c>
      <c r="G19" s="77">
        <f t="shared" si="1"/>
        <v>0</v>
      </c>
      <c r="H19" s="77">
        <v>1.3687401958399274E-3</v>
      </c>
      <c r="I19" s="77">
        <f t="shared" si="2"/>
        <v>1.3687401958399274E-3</v>
      </c>
      <c r="J19" s="76">
        <f>分析係数表!G22</f>
        <v>0.1948261924009701</v>
      </c>
      <c r="K19" s="78">
        <f t="shared" si="3"/>
        <v>2.6666644074165117E-4</v>
      </c>
      <c r="L19" s="79"/>
      <c r="M19" s="80"/>
      <c r="N19" s="81">
        <f>分析係数表!H22</f>
        <v>4.0565482830659394E-5</v>
      </c>
      <c r="O19" s="82">
        <f t="shared" si="4"/>
        <v>2.2209696999935704E-4</v>
      </c>
      <c r="P19" s="76">
        <f>分析係数表!C22</f>
        <v>7.3540561031084195E-2</v>
      </c>
      <c r="Q19" s="82">
        <f t="shared" si="5"/>
        <v>1.6333135777056591E-5</v>
      </c>
      <c r="R19" s="83">
        <v>2.1127272480301557E-4</v>
      </c>
      <c r="S19" s="84">
        <f t="shared" si="6"/>
        <v>1.580012920642943E-3</v>
      </c>
      <c r="T19" s="85">
        <f>分析係数表!F22</f>
        <v>0.41269199676637025</v>
      </c>
      <c r="U19" s="86">
        <f t="shared" si="7"/>
        <v>6.5205868713680065E-4</v>
      </c>
      <c r="V19" s="87">
        <f>分析係数表!D22</f>
        <v>1.4955537590945837E-2</v>
      </c>
      <c r="W19" s="167">
        <f t="shared" si="8"/>
        <v>0</v>
      </c>
      <c r="X19" s="76">
        <f>分析係数表!E22</f>
        <v>1.3742926434923201E-2</v>
      </c>
      <c r="Y19" s="166">
        <f t="shared" si="9"/>
        <v>0</v>
      </c>
    </row>
    <row r="20" spans="1:25" x14ac:dyDescent="0.2">
      <c r="A20" s="6" t="s">
        <v>8</v>
      </c>
      <c r="B20" s="5" t="s">
        <v>269</v>
      </c>
      <c r="C20" s="90"/>
      <c r="D20" s="76">
        <f>投入係数表!N20</f>
        <v>0</v>
      </c>
      <c r="E20" s="77">
        <f t="shared" si="0"/>
        <v>0</v>
      </c>
      <c r="F20" s="76">
        <f>分析係数表!C23</f>
        <v>0</v>
      </c>
      <c r="G20" s="77">
        <f t="shared" si="1"/>
        <v>0</v>
      </c>
      <c r="H20" s="77">
        <v>0</v>
      </c>
      <c r="I20" s="77">
        <f t="shared" si="2"/>
        <v>0</v>
      </c>
      <c r="J20" s="76">
        <f>分析係数表!G23</f>
        <v>0.21560920830993824</v>
      </c>
      <c r="K20" s="78">
        <f t="shared" si="3"/>
        <v>0</v>
      </c>
      <c r="L20" s="79"/>
      <c r="M20" s="80"/>
      <c r="N20" s="81">
        <f>分析係数表!H23</f>
        <v>2.0282741415329697E-5</v>
      </c>
      <c r="O20" s="82">
        <f t="shared" si="4"/>
        <v>1.1104848499967852E-4</v>
      </c>
      <c r="P20" s="76">
        <f>分析係数表!C23</f>
        <v>0</v>
      </c>
      <c r="Q20" s="82">
        <f t="shared" si="5"/>
        <v>0</v>
      </c>
      <c r="R20" s="83">
        <v>0</v>
      </c>
      <c r="S20" s="84">
        <f t="shared" si="6"/>
        <v>0</v>
      </c>
      <c r="T20" s="85">
        <f>分析係数表!F23</f>
        <v>0.4407636159460977</v>
      </c>
      <c r="U20" s="86">
        <f t="shared" si="7"/>
        <v>0</v>
      </c>
      <c r="V20" s="87">
        <f>分析係数表!D23</f>
        <v>7.046603032004492E-2</v>
      </c>
      <c r="W20" s="167">
        <f t="shared" si="8"/>
        <v>0</v>
      </c>
      <c r="X20" s="76">
        <f>分析係数表!E23</f>
        <v>6.9904548006737788E-2</v>
      </c>
      <c r="Y20" s="166">
        <f t="shared" si="9"/>
        <v>0</v>
      </c>
    </row>
    <row r="21" spans="1:25" x14ac:dyDescent="0.2">
      <c r="A21" s="6" t="s">
        <v>9</v>
      </c>
      <c r="B21" s="5" t="s">
        <v>270</v>
      </c>
      <c r="C21" s="90"/>
      <c r="D21" s="76">
        <f>投入係数表!N21</f>
        <v>0</v>
      </c>
      <c r="E21" s="77">
        <f t="shared" si="0"/>
        <v>0</v>
      </c>
      <c r="F21" s="76">
        <f>分析係数表!C24</f>
        <v>9.8081023454157812E-2</v>
      </c>
      <c r="G21" s="77">
        <f t="shared" si="1"/>
        <v>0</v>
      </c>
      <c r="H21" s="77">
        <v>4.2624227076678672E-4</v>
      </c>
      <c r="I21" s="77">
        <f t="shared" si="2"/>
        <v>4.2624227076678672E-4</v>
      </c>
      <c r="J21" s="76">
        <f>分析係数表!G24</f>
        <v>0.21052631578947367</v>
      </c>
      <c r="K21" s="78">
        <f t="shared" si="3"/>
        <v>8.9735214898270884E-5</v>
      </c>
      <c r="L21" s="79"/>
      <c r="M21" s="80"/>
      <c r="N21" s="81">
        <f>分析係数表!H24</f>
        <v>4.0565482830659392E-4</v>
      </c>
      <c r="O21" s="82">
        <f t="shared" si="4"/>
        <v>2.2209696999935702E-3</v>
      </c>
      <c r="P21" s="76">
        <f>分析係数表!C24</f>
        <v>9.8081023454157812E-2</v>
      </c>
      <c r="Q21" s="82">
        <f t="shared" si="5"/>
        <v>2.1783498123604319E-4</v>
      </c>
      <c r="R21" s="83">
        <v>7.6652594258963286E-4</v>
      </c>
      <c r="S21" s="84">
        <f t="shared" si="6"/>
        <v>1.1927682133564196E-3</v>
      </c>
      <c r="T21" s="85">
        <f>分析係数表!F24</f>
        <v>0.39473684210526316</v>
      </c>
      <c r="U21" s="86">
        <f t="shared" si="7"/>
        <v>4.7082955790384988E-4</v>
      </c>
      <c r="V21" s="87">
        <f>分析係数表!D24</f>
        <v>4.6052631578947366E-2</v>
      </c>
      <c r="W21" s="167">
        <f t="shared" si="8"/>
        <v>0</v>
      </c>
      <c r="X21" s="76">
        <f>分析係数表!E24</f>
        <v>4.6052631578947366E-2</v>
      </c>
      <c r="Y21" s="166">
        <f t="shared" si="9"/>
        <v>0</v>
      </c>
    </row>
    <row r="22" spans="1:25" x14ac:dyDescent="0.2">
      <c r="A22" s="6" t="s">
        <v>10</v>
      </c>
      <c r="B22" s="5" t="s">
        <v>271</v>
      </c>
      <c r="C22" s="90"/>
      <c r="D22" s="76">
        <f>投入係数表!N22</f>
        <v>0</v>
      </c>
      <c r="E22" s="77">
        <f t="shared" si="0"/>
        <v>0</v>
      </c>
      <c r="F22" s="76">
        <f>分析係数表!C25</f>
        <v>1.7970049916805286E-2</v>
      </c>
      <c r="G22" s="77">
        <f t="shared" si="1"/>
        <v>0</v>
      </c>
      <c r="H22" s="77">
        <v>2.1667696065200468E-4</v>
      </c>
      <c r="I22" s="77">
        <f t="shared" si="2"/>
        <v>2.1667696065200468E-4</v>
      </c>
      <c r="J22" s="76">
        <f>分析係数表!G25</f>
        <v>0.19552238805970149</v>
      </c>
      <c r="K22" s="78">
        <f t="shared" si="3"/>
        <v>4.236519678419793E-5</v>
      </c>
      <c r="L22" s="79"/>
      <c r="M22" s="80"/>
      <c r="N22" s="81">
        <f>分析係数表!H25</f>
        <v>5.4763401821390182E-4</v>
      </c>
      <c r="O22" s="82">
        <f t="shared" si="4"/>
        <v>2.9983090949913201E-3</v>
      </c>
      <c r="P22" s="76">
        <f>分析係数表!C25</f>
        <v>1.7970049916805286E-2</v>
      </c>
      <c r="Q22" s="82">
        <f t="shared" si="5"/>
        <v>5.3879764103005305E-5</v>
      </c>
      <c r="R22" s="83">
        <v>3.7047311293341388E-4</v>
      </c>
      <c r="S22" s="84">
        <f t="shared" si="6"/>
        <v>5.8715007358541862E-4</v>
      </c>
      <c r="T22" s="85">
        <f>分析係数表!F25</f>
        <v>0.34776119402985073</v>
      </c>
      <c r="U22" s="86">
        <f t="shared" si="7"/>
        <v>2.0418801066477991E-4</v>
      </c>
      <c r="V22" s="87">
        <f>分析係数表!D25</f>
        <v>4.6268656716417909E-2</v>
      </c>
      <c r="W22" s="167">
        <f t="shared" si="8"/>
        <v>0</v>
      </c>
      <c r="X22" s="76">
        <f>分析係数表!E25</f>
        <v>3.5820895522388062E-2</v>
      </c>
      <c r="Y22" s="166">
        <f t="shared" si="9"/>
        <v>0</v>
      </c>
    </row>
    <row r="23" spans="1:25" x14ac:dyDescent="0.2">
      <c r="A23" s="6" t="s">
        <v>11</v>
      </c>
      <c r="B23" s="5" t="s">
        <v>35</v>
      </c>
      <c r="C23" s="90"/>
      <c r="D23" s="76">
        <f>投入係数表!N23</f>
        <v>0</v>
      </c>
      <c r="E23" s="77">
        <f t="shared" si="0"/>
        <v>0</v>
      </c>
      <c r="F23" s="76">
        <f>分析係数表!C26</f>
        <v>0.78646748681898071</v>
      </c>
      <c r="G23" s="77">
        <f t="shared" si="1"/>
        <v>0</v>
      </c>
      <c r="H23" s="77">
        <v>8.0426393869898298E-3</v>
      </c>
      <c r="I23" s="77">
        <f t="shared" si="2"/>
        <v>8.0426393869898298E-3</v>
      </c>
      <c r="J23" s="76">
        <f>分析係数表!G26</f>
        <v>0.1963978281022381</v>
      </c>
      <c r="K23" s="78">
        <f t="shared" si="3"/>
        <v>1.5795569078143183E-3</v>
      </c>
      <c r="L23" s="79"/>
      <c r="M23" s="80"/>
      <c r="N23" s="81">
        <f>分析係数表!H26</f>
        <v>1.1845120986552542E-2</v>
      </c>
      <c r="O23" s="82">
        <f t="shared" si="4"/>
        <v>6.4852315239812247E-2</v>
      </c>
      <c r="P23" s="76">
        <f>分析係数表!C26</f>
        <v>0.78646748681898071</v>
      </c>
      <c r="Q23" s="82">
        <f t="shared" si="5"/>
        <v>5.1004237381047424E-2</v>
      </c>
      <c r="R23" s="83">
        <v>5.8136298855274257E-2</v>
      </c>
      <c r="S23" s="84">
        <f t="shared" si="6"/>
        <v>6.617893824226409E-2</v>
      </c>
      <c r="T23" s="85">
        <f>分析係数表!F26</f>
        <v>0.33492252681764006</v>
      </c>
      <c r="U23" s="86">
        <f t="shared" si="7"/>
        <v>2.2164817218207639E-2</v>
      </c>
      <c r="V23" s="87">
        <f>分析係数表!D26</f>
        <v>2.0262216924910609E-2</v>
      </c>
      <c r="W23" s="167">
        <f t="shared" si="8"/>
        <v>0</v>
      </c>
      <c r="X23" s="76">
        <f>分析係数表!E26</f>
        <v>2.2447357965832339E-2</v>
      </c>
      <c r="Y23" s="166">
        <f t="shared" si="9"/>
        <v>0</v>
      </c>
    </row>
    <row r="24" spans="1:25" x14ac:dyDescent="0.2">
      <c r="A24" s="6" t="s">
        <v>12</v>
      </c>
      <c r="B24" s="5" t="s">
        <v>365</v>
      </c>
      <c r="C24" s="90"/>
      <c r="D24" s="76">
        <f>投入係数表!N24</f>
        <v>0</v>
      </c>
      <c r="E24" s="77">
        <f t="shared" si="0"/>
        <v>0</v>
      </c>
      <c r="F24" s="76">
        <f>分析係数表!C27</f>
        <v>0.30036101083032496</v>
      </c>
      <c r="G24" s="77">
        <f t="shared" si="1"/>
        <v>0</v>
      </c>
      <c r="H24" s="77">
        <v>7.0362674692766572E-4</v>
      </c>
      <c r="I24" s="77">
        <f t="shared" si="2"/>
        <v>7.0362674692766572E-4</v>
      </c>
      <c r="J24" s="76">
        <f>分析係数表!G27</f>
        <v>0.17003676470588236</v>
      </c>
      <c r="K24" s="78">
        <f t="shared" si="3"/>
        <v>1.1964241560810493E-4</v>
      </c>
      <c r="L24" s="79"/>
      <c r="M24" s="80"/>
      <c r="N24" s="81">
        <f>分析係数表!H27</f>
        <v>1.1256921485507981E-2</v>
      </c>
      <c r="O24" s="82">
        <f t="shared" si="4"/>
        <v>6.1631909174821572E-2</v>
      </c>
      <c r="P24" s="76">
        <f>分析係数表!C27</f>
        <v>0.30036101083032496</v>
      </c>
      <c r="Q24" s="82">
        <f t="shared" si="5"/>
        <v>1.8511822539152185E-2</v>
      </c>
      <c r="R24" s="83">
        <v>1.881497047688472E-2</v>
      </c>
      <c r="S24" s="84">
        <f t="shared" si="6"/>
        <v>1.9518597223812384E-2</v>
      </c>
      <c r="T24" s="85">
        <f>分析係数表!F27</f>
        <v>0.32077205882352944</v>
      </c>
      <c r="U24" s="86">
        <f t="shared" si="7"/>
        <v>6.261020616829524E-3</v>
      </c>
      <c r="V24" s="87">
        <f>分析係数表!D27</f>
        <v>0</v>
      </c>
      <c r="W24" s="167">
        <f t="shared" si="8"/>
        <v>0</v>
      </c>
      <c r="X24" s="76">
        <f>分析係数表!E27</f>
        <v>0</v>
      </c>
      <c r="Y24" s="166">
        <f t="shared" si="9"/>
        <v>0</v>
      </c>
    </row>
    <row r="25" spans="1:25" x14ac:dyDescent="0.2">
      <c r="A25" s="6" t="s">
        <v>13</v>
      </c>
      <c r="B25" s="5" t="s">
        <v>191</v>
      </c>
      <c r="C25" s="90"/>
      <c r="D25" s="76">
        <f>投入係数表!N25</f>
        <v>0</v>
      </c>
      <c r="E25" s="77">
        <f t="shared" si="0"/>
        <v>0</v>
      </c>
      <c r="F25" s="76">
        <f>分析係数表!C28</f>
        <v>0.10035725885027602</v>
      </c>
      <c r="G25" s="77">
        <f t="shared" si="1"/>
        <v>0</v>
      </c>
      <c r="H25" s="77">
        <v>3.0819896854454589E-3</v>
      </c>
      <c r="I25" s="77">
        <f t="shared" si="2"/>
        <v>3.0819896854454589E-3</v>
      </c>
      <c r="J25" s="76">
        <f>分析係数表!G28</f>
        <v>0.12476459510357815</v>
      </c>
      <c r="K25" s="78">
        <f t="shared" si="3"/>
        <v>3.8452319521800686E-4</v>
      </c>
      <c r="L25" s="79"/>
      <c r="M25" s="80"/>
      <c r="N25" s="81">
        <f>分析係数表!H28</f>
        <v>2.1134616554773542E-2</v>
      </c>
      <c r="O25" s="82">
        <f t="shared" si="4"/>
        <v>0.11571252136966501</v>
      </c>
      <c r="P25" s="76">
        <f>分析係数表!C28</f>
        <v>0.10035725885027602</v>
      </c>
      <c r="Q25" s="82">
        <f t="shared" si="5"/>
        <v>1.1612591459313567E-2</v>
      </c>
      <c r="R25" s="83">
        <v>1.2814823587283213E-2</v>
      </c>
      <c r="S25" s="84">
        <f t="shared" si="6"/>
        <v>1.5896813272728672E-2</v>
      </c>
      <c r="T25" s="85">
        <f>分析係数表!F28</f>
        <v>0.21374764595103579</v>
      </c>
      <c r="U25" s="86">
        <f t="shared" si="7"/>
        <v>3.3979064151689348E-3</v>
      </c>
      <c r="V25" s="87">
        <f>分析係数表!D28</f>
        <v>3.5310734463276837E-2</v>
      </c>
      <c r="W25" s="167">
        <f t="shared" si="8"/>
        <v>0</v>
      </c>
      <c r="X25" s="76">
        <f>分析係数表!E28</f>
        <v>3.7664783427495289E-2</v>
      </c>
      <c r="Y25" s="166">
        <f t="shared" si="9"/>
        <v>0</v>
      </c>
    </row>
    <row r="26" spans="1:25" x14ac:dyDescent="0.2">
      <c r="A26" s="6" t="s">
        <v>14</v>
      </c>
      <c r="B26" s="5" t="s">
        <v>50</v>
      </c>
      <c r="C26" s="90"/>
      <c r="D26" s="76">
        <f>投入係数表!N26</f>
        <v>8.1504702194357369E-3</v>
      </c>
      <c r="E26" s="77">
        <f t="shared" si="0"/>
        <v>0.8150470219435737</v>
      </c>
      <c r="F26" s="76">
        <f>分析係数表!C29</f>
        <v>0.36404243439419315</v>
      </c>
      <c r="G26" s="77">
        <f t="shared" si="1"/>
        <v>0.29671170201407593</v>
      </c>
      <c r="H26" s="77">
        <v>0.3435047417321796</v>
      </c>
      <c r="I26" s="77">
        <f t="shared" si="2"/>
        <v>0.3435047417321796</v>
      </c>
      <c r="J26" s="76">
        <f>分析係数表!G29</f>
        <v>0.26159695817490497</v>
      </c>
      <c r="K26" s="78">
        <f t="shared" si="3"/>
        <v>8.9859795555794514E-2</v>
      </c>
      <c r="L26" s="79"/>
      <c r="M26" s="80"/>
      <c r="N26" s="81">
        <f>分析係数表!H29</f>
        <v>1.0060239742003528E-2</v>
      </c>
      <c r="O26" s="82">
        <f t="shared" si="4"/>
        <v>5.5080048559840541E-2</v>
      </c>
      <c r="P26" s="76">
        <f>分析係数表!C29</f>
        <v>0.36404243439419315</v>
      </c>
      <c r="Q26" s="82">
        <f t="shared" si="5"/>
        <v>2.0051474964274722E-2</v>
      </c>
      <c r="R26" s="83">
        <v>2.6883259271617551E-2</v>
      </c>
      <c r="S26" s="84">
        <f t="shared" si="6"/>
        <v>0.37038800100379715</v>
      </c>
      <c r="T26" s="85">
        <f>分析係数表!F29</f>
        <v>0.47034220532319393</v>
      </c>
      <c r="U26" s="86">
        <f t="shared" si="7"/>
        <v>0.17420910921737531</v>
      </c>
      <c r="V26" s="87">
        <f>分析係数表!D29</f>
        <v>0.1285171102661597</v>
      </c>
      <c r="W26" s="167">
        <f t="shared" si="8"/>
        <v>0</v>
      </c>
      <c r="X26" s="76">
        <f>分析係数表!E29</f>
        <v>0.10532319391634981</v>
      </c>
      <c r="Y26" s="166">
        <f t="shared" si="9"/>
        <v>0</v>
      </c>
    </row>
    <row r="27" spans="1:25" x14ac:dyDescent="0.2">
      <c r="A27" s="6" t="s">
        <v>15</v>
      </c>
      <c r="B27" s="5" t="s">
        <v>36</v>
      </c>
      <c r="C27" s="90"/>
      <c r="D27" s="76">
        <f>投入係数表!N27</f>
        <v>4.3887147335423199E-3</v>
      </c>
      <c r="E27" s="77">
        <f t="shared" si="0"/>
        <v>0.43887147335423199</v>
      </c>
      <c r="F27" s="76">
        <f>分析係数表!C30</f>
        <v>1</v>
      </c>
      <c r="G27" s="77">
        <f t="shared" si="1"/>
        <v>0.43887147335423199</v>
      </c>
      <c r="H27" s="77">
        <v>0.49864876160389887</v>
      </c>
      <c r="I27" s="77">
        <f t="shared" si="2"/>
        <v>0.49864876160389887</v>
      </c>
      <c r="J27" s="76">
        <f>分析係数表!G30</f>
        <v>0.34476121737038373</v>
      </c>
      <c r="K27" s="78">
        <f t="shared" si="3"/>
        <v>0.17191475409079443</v>
      </c>
      <c r="L27" s="79"/>
      <c r="M27" s="80"/>
      <c r="N27" s="81">
        <f>分析係数表!H30</f>
        <v>0</v>
      </c>
      <c r="O27" s="82">
        <f t="shared" si="4"/>
        <v>0</v>
      </c>
      <c r="P27" s="76">
        <f>分析係数表!C30</f>
        <v>1</v>
      </c>
      <c r="Q27" s="82">
        <f t="shared" si="5"/>
        <v>0</v>
      </c>
      <c r="R27" s="83">
        <v>1.1386317079551914E-2</v>
      </c>
      <c r="S27" s="84">
        <f t="shared" si="6"/>
        <v>0.51003507868345077</v>
      </c>
      <c r="T27" s="85">
        <f>分析係数表!F30</f>
        <v>0.44087573679778658</v>
      </c>
      <c r="U27" s="86">
        <f t="shared" si="7"/>
        <v>0.22486209110728342</v>
      </c>
      <c r="V27" s="87">
        <f>分析係数表!D30</f>
        <v>0.13545049921809216</v>
      </c>
      <c r="W27" s="167">
        <f t="shared" si="8"/>
        <v>0</v>
      </c>
      <c r="X27" s="76">
        <f>分析係数表!E30</f>
        <v>8.8415734391916273E-2</v>
      </c>
      <c r="Y27" s="166">
        <f t="shared" si="9"/>
        <v>0</v>
      </c>
    </row>
    <row r="28" spans="1:25" x14ac:dyDescent="0.2">
      <c r="A28" s="6" t="s">
        <v>16</v>
      </c>
      <c r="B28" s="5" t="s">
        <v>192</v>
      </c>
      <c r="C28" s="90"/>
      <c r="D28" s="76">
        <f>投入係数表!N28</f>
        <v>4.4514106583072102E-2</v>
      </c>
      <c r="E28" s="77">
        <f t="shared" si="0"/>
        <v>4.4514106583072106</v>
      </c>
      <c r="F28" s="76">
        <f>分析係数表!C31</f>
        <v>4.5149153453372781E-2</v>
      </c>
      <c r="G28" s="77">
        <f t="shared" si="1"/>
        <v>0.20097742289589141</v>
      </c>
      <c r="H28" s="77">
        <v>0.22401308743917223</v>
      </c>
      <c r="I28" s="77">
        <f t="shared" si="2"/>
        <v>0.22401308743917223</v>
      </c>
      <c r="J28" s="76">
        <f>分析係数表!G31</f>
        <v>7.1005917159763315E-2</v>
      </c>
      <c r="K28" s="78">
        <f t="shared" si="3"/>
        <v>1.5906254729408681E-2</v>
      </c>
      <c r="L28" s="79"/>
      <c r="M28" s="80"/>
      <c r="N28" s="81">
        <f>分析係数表!H31</f>
        <v>2.4521834371133602E-2</v>
      </c>
      <c r="O28" s="82">
        <f t="shared" si="4"/>
        <v>0.13425761836461131</v>
      </c>
      <c r="P28" s="76">
        <f>分析係数表!C31</f>
        <v>4.5149153453372781E-2</v>
      </c>
      <c r="Q28" s="82">
        <f t="shared" si="5"/>
        <v>6.0616178138281959E-3</v>
      </c>
      <c r="R28" s="83">
        <v>7.8231314958480749E-3</v>
      </c>
      <c r="S28" s="84">
        <f t="shared" si="6"/>
        <v>0.23183621893502029</v>
      </c>
      <c r="T28" s="85">
        <f>分析係数表!F31</f>
        <v>0.34319526627218933</v>
      </c>
      <c r="U28" s="86">
        <f t="shared" si="7"/>
        <v>7.9565092888941868E-2</v>
      </c>
      <c r="V28" s="87">
        <f>分析係数表!D31</f>
        <v>1.7751479289940829E-2</v>
      </c>
      <c r="W28" s="167">
        <f t="shared" si="8"/>
        <v>0</v>
      </c>
      <c r="X28" s="76">
        <f>分析係数表!E31</f>
        <v>1.7751479289940829E-2</v>
      </c>
      <c r="Y28" s="166">
        <f t="shared" si="9"/>
        <v>0</v>
      </c>
    </row>
    <row r="29" spans="1:25" x14ac:dyDescent="0.2">
      <c r="A29" s="6" t="s">
        <v>17</v>
      </c>
      <c r="B29" s="5" t="s">
        <v>272</v>
      </c>
      <c r="C29" s="90"/>
      <c r="D29" s="76">
        <f>投入係数表!N29</f>
        <v>1.2539184952978057E-3</v>
      </c>
      <c r="E29" s="77">
        <f t="shared" si="0"/>
        <v>0.12539184952978058</v>
      </c>
      <c r="F29" s="76">
        <f>分析係数表!C32</f>
        <v>0.82390745501285345</v>
      </c>
      <c r="G29" s="77">
        <f t="shared" si="1"/>
        <v>0.10331127962543618</v>
      </c>
      <c r="H29" s="77">
        <v>0.13297642160923936</v>
      </c>
      <c r="I29" s="77">
        <f t="shared" si="2"/>
        <v>0.13297642160923936</v>
      </c>
      <c r="J29" s="76">
        <f>分析係数表!G32</f>
        <v>0.14108527131782947</v>
      </c>
      <c r="K29" s="78">
        <f t="shared" si="3"/>
        <v>1.8761014521613616E-2</v>
      </c>
      <c r="L29" s="79"/>
      <c r="M29" s="80"/>
      <c r="N29" s="81">
        <f>分析係数表!H32</f>
        <v>6.9772630468734158E-3</v>
      </c>
      <c r="O29" s="82">
        <f t="shared" si="4"/>
        <v>3.820067883988941E-2</v>
      </c>
      <c r="P29" s="76">
        <f>分析係数表!C32</f>
        <v>0.82390745501285345</v>
      </c>
      <c r="Q29" s="82">
        <f t="shared" si="5"/>
        <v>3.1473824082736648E-2</v>
      </c>
      <c r="R29" s="83">
        <v>4.1161912498430694E-2</v>
      </c>
      <c r="S29" s="84">
        <f t="shared" si="6"/>
        <v>0.17413833410767005</v>
      </c>
      <c r="T29" s="85">
        <f>分析係数表!F32</f>
        <v>0.48372093023255813</v>
      </c>
      <c r="U29" s="86">
        <f t="shared" si="7"/>
        <v>8.4234356963710164E-2</v>
      </c>
      <c r="V29" s="87">
        <f>分析係数表!D32</f>
        <v>4.6511627906976744E-3</v>
      </c>
      <c r="W29" s="167">
        <f t="shared" si="8"/>
        <v>0</v>
      </c>
      <c r="X29" s="76">
        <f>分析係数表!E32</f>
        <v>6.2015503875968991E-3</v>
      </c>
      <c r="Y29" s="166">
        <f t="shared" si="9"/>
        <v>0</v>
      </c>
    </row>
    <row r="30" spans="1:25" x14ac:dyDescent="0.2">
      <c r="A30" s="6" t="s">
        <v>18</v>
      </c>
      <c r="B30" s="5" t="s">
        <v>273</v>
      </c>
      <c r="C30" s="90"/>
      <c r="D30" s="76">
        <f>投入係数表!N30</f>
        <v>0</v>
      </c>
      <c r="E30" s="77">
        <f t="shared" si="0"/>
        <v>0</v>
      </c>
      <c r="F30" s="76">
        <f>分析係数表!C33</f>
        <v>1</v>
      </c>
      <c r="G30" s="77">
        <f t="shared" si="1"/>
        <v>0</v>
      </c>
      <c r="H30" s="77">
        <v>2.3603347636328202E-2</v>
      </c>
      <c r="I30" s="77">
        <f t="shared" si="2"/>
        <v>2.3603347636328202E-2</v>
      </c>
      <c r="J30" s="76">
        <f>分析係数表!G33</f>
        <v>0.50819672131147542</v>
      </c>
      <c r="K30" s="78">
        <f t="shared" si="3"/>
        <v>1.1995143880756955E-2</v>
      </c>
      <c r="L30" s="79"/>
      <c r="M30" s="80"/>
      <c r="N30" s="81">
        <f>分析係数表!H33</f>
        <v>1.0141370707664847E-3</v>
      </c>
      <c r="O30" s="82">
        <f t="shared" si="4"/>
        <v>5.5524242499839253E-3</v>
      </c>
      <c r="P30" s="76">
        <f>分析係数表!C33</f>
        <v>1</v>
      </c>
      <c r="Q30" s="82">
        <f t="shared" si="5"/>
        <v>5.5524242499839253E-3</v>
      </c>
      <c r="R30" s="83">
        <v>1.9506718970971205E-2</v>
      </c>
      <c r="S30" s="84">
        <f t="shared" si="6"/>
        <v>4.3110066607299408E-2</v>
      </c>
      <c r="T30" s="85">
        <f>分析係数表!F33</f>
        <v>0.64606977721731818</v>
      </c>
      <c r="U30" s="86">
        <f t="shared" si="7"/>
        <v>2.7852111128801676E-2</v>
      </c>
      <c r="V30" s="87">
        <f>分析係数表!D33</f>
        <v>1.8495166036149643E-2</v>
      </c>
      <c r="W30" s="167">
        <f t="shared" si="8"/>
        <v>0</v>
      </c>
      <c r="X30" s="76">
        <f>分析係数表!E33</f>
        <v>1.7234131988230348E-2</v>
      </c>
      <c r="Y30" s="166">
        <f t="shared" si="9"/>
        <v>0</v>
      </c>
    </row>
    <row r="31" spans="1:25" x14ac:dyDescent="0.2">
      <c r="A31" s="6" t="s">
        <v>19</v>
      </c>
      <c r="B31" s="5" t="s">
        <v>274</v>
      </c>
      <c r="C31" s="90"/>
      <c r="D31" s="76">
        <f>投入係数表!N31</f>
        <v>2.3197492163009405E-2</v>
      </c>
      <c r="E31" s="77">
        <f t="shared" si="0"/>
        <v>2.3197492163009406</v>
      </c>
      <c r="F31" s="76">
        <f>分析係数表!C34</f>
        <v>0.25927379784102056</v>
      </c>
      <c r="G31" s="77">
        <f t="shared" si="1"/>
        <v>0.6014501893490759</v>
      </c>
      <c r="H31" s="77">
        <v>0.69166184007830422</v>
      </c>
      <c r="I31" s="77">
        <f t="shared" si="2"/>
        <v>0.69166184007830422</v>
      </c>
      <c r="J31" s="76">
        <f>分析係数表!G34</f>
        <v>0.42506142506142508</v>
      </c>
      <c r="K31" s="78">
        <f t="shared" si="3"/>
        <v>0.29399876740429148</v>
      </c>
      <c r="L31" s="79"/>
      <c r="M31" s="80"/>
      <c r="N31" s="81">
        <f>分析係数表!H34</f>
        <v>0.17165284059793523</v>
      </c>
      <c r="O31" s="82">
        <f t="shared" si="4"/>
        <v>0.93980332855227933</v>
      </c>
      <c r="P31" s="76">
        <f>分析係数表!C34</f>
        <v>0.25927379784102056</v>
      </c>
      <c r="Q31" s="82">
        <f t="shared" si="5"/>
        <v>0.24366637821738191</v>
      </c>
      <c r="R31" s="83">
        <v>0.26351569926068585</v>
      </c>
      <c r="S31" s="84">
        <f t="shared" si="6"/>
        <v>0.95517753933899008</v>
      </c>
      <c r="T31" s="85">
        <f>分析係数表!F34</f>
        <v>0.69978501228501233</v>
      </c>
      <c r="U31" s="86">
        <f t="shared" si="7"/>
        <v>0.66841892610070297</v>
      </c>
      <c r="V31" s="87">
        <f>分析係数表!D34</f>
        <v>0.29069410319410321</v>
      </c>
      <c r="W31" s="167">
        <f t="shared" si="8"/>
        <v>0</v>
      </c>
      <c r="X31" s="76">
        <f>分析係数表!E34</f>
        <v>0.18903562653562653</v>
      </c>
      <c r="Y31" s="166">
        <f t="shared" si="9"/>
        <v>0</v>
      </c>
    </row>
    <row r="32" spans="1:25" x14ac:dyDescent="0.2">
      <c r="A32" s="6" t="s">
        <v>20</v>
      </c>
      <c r="B32" s="5" t="s">
        <v>37</v>
      </c>
      <c r="C32" s="90"/>
      <c r="D32" s="76">
        <f>投入係数表!N32</f>
        <v>3.761755485893417E-3</v>
      </c>
      <c r="E32" s="77">
        <f t="shared" si="0"/>
        <v>0.37617554858934171</v>
      </c>
      <c r="F32" s="76">
        <f>分析係数表!C35</f>
        <v>0.58271802035521847</v>
      </c>
      <c r="G32" s="77">
        <f t="shared" si="1"/>
        <v>0.21920427098001949</v>
      </c>
      <c r="H32" s="77">
        <v>0.3467269345687074</v>
      </c>
      <c r="I32" s="77">
        <f t="shared" si="2"/>
        <v>0.3467269345687074</v>
      </c>
      <c r="J32" s="76">
        <f>分析係数表!G35</f>
        <v>0.3146067415730337</v>
      </c>
      <c r="K32" s="78">
        <f t="shared" si="3"/>
        <v>0.10908263110026749</v>
      </c>
      <c r="L32" s="79"/>
      <c r="M32" s="80"/>
      <c r="N32" s="81">
        <f>分析係数表!H35</f>
        <v>6.4762793339147723E-2</v>
      </c>
      <c r="O32" s="82">
        <f t="shared" si="4"/>
        <v>0.35457781260397353</v>
      </c>
      <c r="P32" s="76">
        <f>分析係数表!C35</f>
        <v>0.58271802035521847</v>
      </c>
      <c r="Q32" s="82">
        <f t="shared" si="5"/>
        <v>0.20661888102247108</v>
      </c>
      <c r="R32" s="83">
        <v>0.24718293775218539</v>
      </c>
      <c r="S32" s="84">
        <f t="shared" si="6"/>
        <v>0.59390987232089276</v>
      </c>
      <c r="T32" s="85">
        <f>分析係数表!F35</f>
        <v>0.64558587479935792</v>
      </c>
      <c r="U32" s="86">
        <f t="shared" si="7"/>
        <v>0.38341982447425854</v>
      </c>
      <c r="V32" s="87">
        <f>分析係数表!D35</f>
        <v>5.2969502407704656E-2</v>
      </c>
      <c r="W32" s="167">
        <f t="shared" si="8"/>
        <v>0</v>
      </c>
      <c r="X32" s="76">
        <f>分析係数表!E35</f>
        <v>4.8475120385232745E-2</v>
      </c>
      <c r="Y32" s="166">
        <f t="shared" si="9"/>
        <v>0</v>
      </c>
    </row>
    <row r="33" spans="1:25" x14ac:dyDescent="0.2">
      <c r="A33" s="6" t="s">
        <v>21</v>
      </c>
      <c r="B33" s="5" t="s">
        <v>38</v>
      </c>
      <c r="C33" s="90"/>
      <c r="D33" s="76">
        <f>投入係数表!N33</f>
        <v>1.2539184952978057E-3</v>
      </c>
      <c r="E33" s="77">
        <f t="shared" si="0"/>
        <v>0.12539184952978058</v>
      </c>
      <c r="F33" s="76">
        <f>分析係数表!C36</f>
        <v>0.66070007955449483</v>
      </c>
      <c r="G33" s="77">
        <f t="shared" si="1"/>
        <v>8.2846404959811271E-2</v>
      </c>
      <c r="H33" s="77">
        <v>0.13466332160942868</v>
      </c>
      <c r="I33" s="77">
        <f t="shared" si="2"/>
        <v>0.13466332160942868</v>
      </c>
      <c r="J33" s="76">
        <f>分析係数表!G36</f>
        <v>1.3413413413413414E-2</v>
      </c>
      <c r="K33" s="78">
        <f t="shared" si="3"/>
        <v>1.806294804370715E-3</v>
      </c>
      <c r="L33" s="79"/>
      <c r="M33" s="80"/>
      <c r="N33" s="81">
        <f>分析係数表!H36</f>
        <v>0.12962700038537209</v>
      </c>
      <c r="O33" s="82">
        <f t="shared" si="4"/>
        <v>0.70971086763294533</v>
      </c>
      <c r="P33" s="76">
        <f>分析係数表!C36</f>
        <v>0.66070007955449483</v>
      </c>
      <c r="Q33" s="82">
        <f t="shared" si="5"/>
        <v>0.46890602670577652</v>
      </c>
      <c r="R33" s="83">
        <v>0.49018846887096112</v>
      </c>
      <c r="S33" s="84">
        <f t="shared" si="6"/>
        <v>0.62485179048038986</v>
      </c>
      <c r="T33" s="85">
        <f>分析係数表!F36</f>
        <v>0.89049049049049045</v>
      </c>
      <c r="U33" s="86">
        <f t="shared" si="7"/>
        <v>0.55642457738874351</v>
      </c>
      <c r="V33" s="87">
        <f>分析係数表!D36</f>
        <v>8.8088088088088094E-3</v>
      </c>
      <c r="W33" s="167">
        <f t="shared" si="8"/>
        <v>0</v>
      </c>
      <c r="X33" s="76">
        <f>分析係数表!E36</f>
        <v>2.002002002002002E-3</v>
      </c>
      <c r="Y33" s="166">
        <f t="shared" si="9"/>
        <v>0</v>
      </c>
    </row>
    <row r="34" spans="1:25" x14ac:dyDescent="0.2">
      <c r="A34" s="6" t="s">
        <v>22</v>
      </c>
      <c r="B34" s="5" t="s">
        <v>377</v>
      </c>
      <c r="C34" s="90"/>
      <c r="D34" s="76">
        <f>投入係数表!N34</f>
        <v>1.6927899686520375E-2</v>
      </c>
      <c r="E34" s="77">
        <f t="shared" si="0"/>
        <v>1.6927899686520376</v>
      </c>
      <c r="F34" s="76">
        <f>分析係数表!C37</f>
        <v>0.61776513884242223</v>
      </c>
      <c r="G34" s="77">
        <f t="shared" si="1"/>
        <v>1.0457466300153855</v>
      </c>
      <c r="H34" s="77">
        <v>1.2584054642665039</v>
      </c>
      <c r="I34" s="77">
        <f t="shared" si="2"/>
        <v>1.2584054642665039</v>
      </c>
      <c r="J34" s="76">
        <f>分析係数表!G37</f>
        <v>0.47462053207116045</v>
      </c>
      <c r="K34" s="78">
        <f t="shared" si="3"/>
        <v>0.59726507101142379</v>
      </c>
      <c r="L34" s="79"/>
      <c r="M34" s="80"/>
      <c r="N34" s="81">
        <f>分析係数表!H37</f>
        <v>5.0585157089832258E-2</v>
      </c>
      <c r="O34" s="82">
        <f t="shared" si="4"/>
        <v>0.27695492158919821</v>
      </c>
      <c r="P34" s="76">
        <f>分析係数表!C37</f>
        <v>0.61776513884242223</v>
      </c>
      <c r="Q34" s="82">
        <f t="shared" si="5"/>
        <v>0.17109309558864319</v>
      </c>
      <c r="R34" s="83">
        <v>0.20769353220473508</v>
      </c>
      <c r="S34" s="84">
        <f t="shared" si="6"/>
        <v>1.466098996471239</v>
      </c>
      <c r="T34" s="85">
        <f>分析係数表!F37</f>
        <v>0.71813285457809695</v>
      </c>
      <c r="U34" s="86">
        <f t="shared" si="7"/>
        <v>1.0528538574299742</v>
      </c>
      <c r="V34" s="87">
        <f>分析係数表!D37</f>
        <v>9.4662967194385508E-2</v>
      </c>
      <c r="W34" s="167">
        <f t="shared" si="8"/>
        <v>0</v>
      </c>
      <c r="X34" s="76">
        <f>分析係数表!E37</f>
        <v>8.6339154561775752E-2</v>
      </c>
      <c r="Y34" s="166">
        <f t="shared" si="9"/>
        <v>0</v>
      </c>
    </row>
    <row r="35" spans="1:25" x14ac:dyDescent="0.2">
      <c r="A35" s="6" t="s">
        <v>23</v>
      </c>
      <c r="B35" s="5" t="s">
        <v>193</v>
      </c>
      <c r="C35" s="90"/>
      <c r="D35" s="76">
        <f>投入係数表!N35</f>
        <v>1.8808777429467085E-3</v>
      </c>
      <c r="E35" s="77">
        <f t="shared" si="0"/>
        <v>0.18808777429467086</v>
      </c>
      <c r="F35" s="76">
        <f>分析係数表!C38</f>
        <v>2.0566981656475858E-2</v>
      </c>
      <c r="G35" s="77">
        <f t="shared" si="1"/>
        <v>3.8683978037258671E-3</v>
      </c>
      <c r="H35" s="77">
        <v>6.8697936592933898E-3</v>
      </c>
      <c r="I35" s="77">
        <f t="shared" si="2"/>
        <v>6.8697936592933898E-3</v>
      </c>
      <c r="J35" s="76">
        <f>分析係数表!G38</f>
        <v>0.31874999999999998</v>
      </c>
      <c r="K35" s="78">
        <f t="shared" si="3"/>
        <v>2.189746728899768E-3</v>
      </c>
      <c r="L35" s="79"/>
      <c r="M35" s="80"/>
      <c r="N35" s="81">
        <f>分析係数表!H38</f>
        <v>4.4398920958156701E-2</v>
      </c>
      <c r="O35" s="82">
        <f t="shared" si="4"/>
        <v>0.24308513366429624</v>
      </c>
      <c r="P35" s="76">
        <f>分析係数表!C38</f>
        <v>2.0566981656475858E-2</v>
      </c>
      <c r="Q35" s="82">
        <f t="shared" si="5"/>
        <v>4.9995274850355631E-3</v>
      </c>
      <c r="R35" s="83">
        <v>6.1722069512463998E-3</v>
      </c>
      <c r="S35" s="84">
        <f t="shared" si="6"/>
        <v>1.304200061053979E-2</v>
      </c>
      <c r="T35" s="85">
        <f>分析係数表!F38</f>
        <v>0.52500000000000002</v>
      </c>
      <c r="U35" s="86">
        <f t="shared" si="7"/>
        <v>6.8470503205333901E-3</v>
      </c>
      <c r="V35" s="87">
        <f>分析係数表!D38</f>
        <v>0.28125</v>
      </c>
      <c r="W35" s="167">
        <f t="shared" si="8"/>
        <v>0</v>
      </c>
      <c r="X35" s="76">
        <f>分析係数表!E38</f>
        <v>0.31874999999999998</v>
      </c>
      <c r="Y35" s="166">
        <f t="shared" si="9"/>
        <v>0</v>
      </c>
    </row>
    <row r="36" spans="1:25" x14ac:dyDescent="0.2">
      <c r="A36" s="6" t="s">
        <v>24</v>
      </c>
      <c r="B36" s="5" t="s">
        <v>39</v>
      </c>
      <c r="C36" s="90"/>
      <c r="D36" s="76">
        <f>投入係数表!N36</f>
        <v>0</v>
      </c>
      <c r="E36" s="77">
        <f t="shared" si="0"/>
        <v>0</v>
      </c>
      <c r="F36" s="76">
        <f>分析係数表!C39</f>
        <v>1</v>
      </c>
      <c r="G36" s="77">
        <f t="shared" si="1"/>
        <v>0</v>
      </c>
      <c r="H36" s="77">
        <v>1.9927434561699077E-2</v>
      </c>
      <c r="I36" s="77">
        <f t="shared" si="2"/>
        <v>1.9927434561699077E-2</v>
      </c>
      <c r="J36" s="76">
        <f>分析係数表!G39</f>
        <v>0.35457429931253304</v>
      </c>
      <c r="K36" s="78">
        <f t="shared" si="3"/>
        <v>7.0657561468108043E-3</v>
      </c>
      <c r="L36" s="79"/>
      <c r="M36" s="80"/>
      <c r="N36" s="81">
        <f>分析係数表!H39</f>
        <v>4.0565482830659388E-3</v>
      </c>
      <c r="O36" s="82">
        <f t="shared" si="4"/>
        <v>2.2209696999935701E-2</v>
      </c>
      <c r="P36" s="76">
        <f>分析係数表!C39</f>
        <v>1</v>
      </c>
      <c r="Q36" s="82">
        <f t="shared" si="5"/>
        <v>2.2209696999935701E-2</v>
      </c>
      <c r="R36" s="83">
        <v>2.8219218120746778E-2</v>
      </c>
      <c r="S36" s="84">
        <f t="shared" si="6"/>
        <v>4.8146652682445855E-2</v>
      </c>
      <c r="T36" s="85">
        <f>分析係数表!F39</f>
        <v>0.70531464833421476</v>
      </c>
      <c r="U36" s="86">
        <f t="shared" si="7"/>
        <v>3.3958539405188878E-2</v>
      </c>
      <c r="V36" s="87">
        <f>分析係数表!D39</f>
        <v>5.4071919619249072E-2</v>
      </c>
      <c r="W36" s="167">
        <f t="shared" si="8"/>
        <v>0</v>
      </c>
      <c r="X36" s="76">
        <f>分析係数表!E39</f>
        <v>6.8482284505552618E-2</v>
      </c>
      <c r="Y36" s="166">
        <f t="shared" si="9"/>
        <v>0</v>
      </c>
    </row>
    <row r="37" spans="1:25" x14ac:dyDescent="0.2">
      <c r="A37" s="6" t="s">
        <v>25</v>
      </c>
      <c r="B37" s="5" t="s">
        <v>40</v>
      </c>
      <c r="C37" s="90"/>
      <c r="D37" s="76">
        <f>投入係数表!N37</f>
        <v>0</v>
      </c>
      <c r="E37" s="77">
        <f t="shared" si="0"/>
        <v>0</v>
      </c>
      <c r="F37" s="76">
        <f>分析係数表!C40</f>
        <v>0.98077433041633522</v>
      </c>
      <c r="G37" s="77">
        <f t="shared" si="1"/>
        <v>0</v>
      </c>
      <c r="H37" s="77">
        <v>1.9464803719002491E-3</v>
      </c>
      <c r="I37" s="77">
        <f t="shared" si="2"/>
        <v>1.9464803719002491E-3</v>
      </c>
      <c r="J37" s="76">
        <f>分析係数表!G40</f>
        <v>0.51043551695017497</v>
      </c>
      <c r="K37" s="78">
        <f t="shared" si="3"/>
        <v>9.9355271486427257E-4</v>
      </c>
      <c r="L37" s="79"/>
      <c r="M37" s="80"/>
      <c r="N37" s="81">
        <f>分析係数表!H40</f>
        <v>2.8781210068352839E-2</v>
      </c>
      <c r="O37" s="82">
        <f t="shared" si="4"/>
        <v>0.15757780021454382</v>
      </c>
      <c r="P37" s="76">
        <f>分析係数表!C40</f>
        <v>0.98077433041633522</v>
      </c>
      <c r="Q37" s="82">
        <f t="shared" si="5"/>
        <v>0.15454826149389825</v>
      </c>
      <c r="R37" s="83">
        <v>0.15499893852974303</v>
      </c>
      <c r="S37" s="84">
        <f t="shared" si="6"/>
        <v>0.15694541890164329</v>
      </c>
      <c r="T37" s="85">
        <f>分析係数表!F40</f>
        <v>0.70708167450838466</v>
      </c>
      <c r="U37" s="86">
        <f t="shared" si="7"/>
        <v>0.11097322960339383</v>
      </c>
      <c r="V37" s="87">
        <f>分析係数表!D40</f>
        <v>7.3350223187356733E-2</v>
      </c>
      <c r="W37" s="167">
        <f t="shared" si="8"/>
        <v>0</v>
      </c>
      <c r="X37" s="76">
        <f>分析係数表!E40</f>
        <v>4.4637471347569069E-2</v>
      </c>
      <c r="Y37" s="166">
        <f t="shared" si="9"/>
        <v>0</v>
      </c>
    </row>
    <row r="38" spans="1:25" x14ac:dyDescent="0.2">
      <c r="A38" s="6" t="s">
        <v>26</v>
      </c>
      <c r="B38" s="5" t="s">
        <v>276</v>
      </c>
      <c r="C38" s="90"/>
      <c r="D38" s="76">
        <f>投入係数表!N38</f>
        <v>0</v>
      </c>
      <c r="E38" s="77">
        <f t="shared" si="0"/>
        <v>0</v>
      </c>
      <c r="F38" s="76">
        <f>分析係数表!C41</f>
        <v>0.86627474829380358</v>
      </c>
      <c r="G38" s="77">
        <f t="shared" si="1"/>
        <v>0</v>
      </c>
      <c r="H38" s="77">
        <v>2.0251740804840974E-4</v>
      </c>
      <c r="I38" s="77">
        <f t="shared" si="2"/>
        <v>2.0251740804840974E-4</v>
      </c>
      <c r="J38" s="76">
        <f>分析係数表!G41</f>
        <v>0.44732977818996833</v>
      </c>
      <c r="K38" s="78">
        <f t="shared" si="3"/>
        <v>9.0592067221902431E-5</v>
      </c>
      <c r="L38" s="79"/>
      <c r="M38" s="80"/>
      <c r="N38" s="81">
        <f>分析係数表!H41</f>
        <v>6.251140904204612E-2</v>
      </c>
      <c r="O38" s="82">
        <f t="shared" si="4"/>
        <v>0.34225143076900916</v>
      </c>
      <c r="P38" s="76">
        <f>分析係数表!C41</f>
        <v>0.86627474829380358</v>
      </c>
      <c r="Q38" s="82">
        <f t="shared" si="5"/>
        <v>0.29648377204261755</v>
      </c>
      <c r="R38" s="83">
        <v>0.30207328717285359</v>
      </c>
      <c r="S38" s="84">
        <f t="shared" si="6"/>
        <v>0.30227580458090197</v>
      </c>
      <c r="T38" s="85">
        <f>分析係数表!F41</f>
        <v>0.55174279310611329</v>
      </c>
      <c r="U38" s="86">
        <f t="shared" si="7"/>
        <v>0.16677849670786454</v>
      </c>
      <c r="V38" s="87">
        <f>分析係数表!D41</f>
        <v>0.15209830744261535</v>
      </c>
      <c r="W38" s="167">
        <f t="shared" si="8"/>
        <v>0</v>
      </c>
      <c r="X38" s="76">
        <f>分析係数表!E41</f>
        <v>0.14676559239508463</v>
      </c>
      <c r="Y38" s="166">
        <f t="shared" si="9"/>
        <v>0</v>
      </c>
    </row>
    <row r="39" spans="1:25" x14ac:dyDescent="0.2">
      <c r="A39" s="6" t="s">
        <v>51</v>
      </c>
      <c r="B39" s="5" t="s">
        <v>367</v>
      </c>
      <c r="C39" s="90"/>
      <c r="D39" s="76">
        <f>投入係数表!N39</f>
        <v>6.2695924764890286E-4</v>
      </c>
      <c r="E39" s="77">
        <f>$C$16*D39</f>
        <v>6.269592476489029E-2</v>
      </c>
      <c r="F39" s="76">
        <f>分析係数表!C42</f>
        <v>0.22259887005649714</v>
      </c>
      <c r="G39" s="77">
        <f>E39*F39</f>
        <v>1.3956042009811735E-2</v>
      </c>
      <c r="H39" s="77">
        <v>1.8338908885773855E-2</v>
      </c>
      <c r="I39" s="77">
        <f>C39+H39</f>
        <v>1.8338908885773855E-2</v>
      </c>
      <c r="J39" s="76">
        <f>分析係数表!G42</f>
        <v>0.47474747474747475</v>
      </c>
      <c r="K39" s="78">
        <f>I39*J39</f>
        <v>8.7063506831451636E-3</v>
      </c>
      <c r="L39" s="79"/>
      <c r="M39" s="80"/>
      <c r="N39" s="81">
        <f>分析係数表!H42</f>
        <v>1.5212056061497272E-2</v>
      </c>
      <c r="O39" s="82">
        <f t="shared" si="4"/>
        <v>8.3286363749758882E-2</v>
      </c>
      <c r="P39" s="76">
        <f>分析係数表!C42</f>
        <v>0.22259887005649714</v>
      </c>
      <c r="Q39" s="82">
        <f>O39*P39</f>
        <v>1.8539450461810731E-2</v>
      </c>
      <c r="R39" s="83">
        <v>1.925789902806415E-2</v>
      </c>
      <c r="S39" s="84">
        <f>I39+R39</f>
        <v>3.7596807913838001E-2</v>
      </c>
      <c r="T39" s="85">
        <f>分析係数表!F42</f>
        <v>0.5505050505050505</v>
      </c>
      <c r="U39" s="86">
        <f>S39*T39</f>
        <v>2.069723263943607E-2</v>
      </c>
      <c r="V39" s="87">
        <f>分析係数表!D42</f>
        <v>1.2373737373737375</v>
      </c>
      <c r="W39" s="167">
        <f>ROUND(S39*V39,0)</f>
        <v>0</v>
      </c>
      <c r="X39" s="76">
        <f>分析係数表!E42</f>
        <v>0.93434343434343436</v>
      </c>
      <c r="Y39" s="166">
        <f>ROUND(S39*X39,0)</f>
        <v>0</v>
      </c>
    </row>
    <row r="40" spans="1:25" x14ac:dyDescent="0.2">
      <c r="A40" s="6" t="s">
        <v>194</v>
      </c>
      <c r="B40" s="5" t="s">
        <v>41</v>
      </c>
      <c r="C40" s="90"/>
      <c r="D40" s="76">
        <f>投入係数表!N40</f>
        <v>1.0658307210031349E-2</v>
      </c>
      <c r="E40" s="77">
        <f>$C$16*D40</f>
        <v>1.0658307210031348</v>
      </c>
      <c r="F40" s="76">
        <f>分析係数表!C43</f>
        <v>0.64995386035066138</v>
      </c>
      <c r="G40" s="77">
        <f>E40*F40</f>
        <v>0.69274079159631619</v>
      </c>
      <c r="H40" s="77">
        <v>1.1209928802570017</v>
      </c>
      <c r="I40" s="77">
        <f>C40+H40</f>
        <v>1.1209928802570017</v>
      </c>
      <c r="J40" s="76">
        <f>分析係数表!G43</f>
        <v>0.42414674485039844</v>
      </c>
      <c r="K40" s="78">
        <f>I40*J40</f>
        <v>0.47546548116147974</v>
      </c>
      <c r="L40" s="79"/>
      <c r="M40" s="80"/>
      <c r="N40" s="81">
        <f>分析係数表!H43</f>
        <v>4.0565482830659395E-2</v>
      </c>
      <c r="O40" s="82">
        <f t="shared" si="4"/>
        <v>0.22209696999935705</v>
      </c>
      <c r="P40" s="76">
        <f>分析係数表!C43</f>
        <v>0.64995386035066138</v>
      </c>
      <c r="Q40" s="82">
        <f>O40*P40</f>
        <v>0.14435278302326715</v>
      </c>
      <c r="R40" s="83">
        <v>0.24843452405715508</v>
      </c>
      <c r="S40" s="84">
        <f>I40+R40</f>
        <v>1.3694274043141568</v>
      </c>
      <c r="T40" s="85">
        <f>分析係数表!F43</f>
        <v>0.67869493309276796</v>
      </c>
      <c r="U40" s="86">
        <f>S40*T40</f>
        <v>0.92942344054639958</v>
      </c>
      <c r="V40" s="87">
        <f>分析係数表!D43</f>
        <v>0.11832807096677192</v>
      </c>
      <c r="W40" s="167">
        <f>ROUND(S40*V40,0)</f>
        <v>0</v>
      </c>
      <c r="X40" s="76">
        <f>分析係数表!E43</f>
        <v>8.3446098331078036E-2</v>
      </c>
      <c r="Y40" s="166">
        <f>ROUND(S40*X40,0)</f>
        <v>0</v>
      </c>
    </row>
    <row r="41" spans="1:25" x14ac:dyDescent="0.2">
      <c r="A41" s="6" t="s">
        <v>340</v>
      </c>
      <c r="B41" s="5" t="s">
        <v>42</v>
      </c>
      <c r="C41" s="90"/>
      <c r="D41" s="76">
        <f>投入係数表!N41</f>
        <v>0</v>
      </c>
      <c r="E41" s="77">
        <f>$C$16*D41</f>
        <v>0</v>
      </c>
      <c r="F41" s="76">
        <f>分析係数表!C44</f>
        <v>0.42233270626175756</v>
      </c>
      <c r="G41" s="77">
        <f>E41*F41</f>
        <v>0</v>
      </c>
      <c r="H41" s="77">
        <v>1.2691726099944972E-3</v>
      </c>
      <c r="I41" s="77">
        <f>C41+H41</f>
        <v>1.2691726099944972E-3</v>
      </c>
      <c r="J41" s="76">
        <f>分析係数表!G44</f>
        <v>0.26381484852424913</v>
      </c>
      <c r="K41" s="78">
        <f>I41*J41</f>
        <v>3.3482657985682421E-4</v>
      </c>
      <c r="L41" s="79"/>
      <c r="M41" s="80"/>
      <c r="N41" s="81">
        <f>分析係数表!H44</f>
        <v>0.11630123927550047</v>
      </c>
      <c r="O41" s="82">
        <f t="shared" si="4"/>
        <v>0.63675201298815653</v>
      </c>
      <c r="P41" s="76">
        <f>分析係数表!C44</f>
        <v>0.42233270626175756</v>
      </c>
      <c r="Q41" s="82">
        <f>O41*P41</f>
        <v>0.26892120086290994</v>
      </c>
      <c r="R41" s="83">
        <v>0.27364703296398396</v>
      </c>
      <c r="S41" s="84">
        <f>I41+R41</f>
        <v>0.27491620557397844</v>
      </c>
      <c r="T41" s="85">
        <f>分析係数表!F44</f>
        <v>0.47978156286568718</v>
      </c>
      <c r="U41" s="86">
        <f>S41*T41</f>
        <v>0.13189972676738793</v>
      </c>
      <c r="V41" s="87">
        <f>分析係数表!D44</f>
        <v>0.17839032635548044</v>
      </c>
      <c r="W41" s="167">
        <f>ROUND(S41*V41,0)</f>
        <v>0</v>
      </c>
      <c r="X41" s="76">
        <f>分析係数表!E44</f>
        <v>0.10141724093095826</v>
      </c>
      <c r="Y41" s="166">
        <f>ROUND(S41*X41,0)</f>
        <v>0</v>
      </c>
    </row>
    <row r="42" spans="1:25" x14ac:dyDescent="0.2">
      <c r="A42" s="6" t="s">
        <v>341</v>
      </c>
      <c r="B42" s="5" t="s">
        <v>278</v>
      </c>
      <c r="C42" s="90"/>
      <c r="D42" s="76">
        <f>投入係数表!N42</f>
        <v>0</v>
      </c>
      <c r="E42" s="77">
        <f>$C$16*D42</f>
        <v>0</v>
      </c>
      <c r="F42" s="76">
        <f>分析係数表!C45</f>
        <v>1</v>
      </c>
      <c r="G42" s="77">
        <f>E42*F42</f>
        <v>0</v>
      </c>
      <c r="H42" s="77">
        <v>3.7720810983935382E-3</v>
      </c>
      <c r="I42" s="77">
        <f>C42+H42</f>
        <v>3.7720810983935382E-3</v>
      </c>
      <c r="J42" s="76">
        <f>分析係数表!G45</f>
        <v>0</v>
      </c>
      <c r="K42" s="78">
        <f>I42*J42</f>
        <v>0</v>
      </c>
      <c r="L42" s="79"/>
      <c r="M42" s="80"/>
      <c r="N42" s="81">
        <f>分析係数表!H45</f>
        <v>0</v>
      </c>
      <c r="O42" s="82">
        <f t="shared" si="4"/>
        <v>0</v>
      </c>
      <c r="P42" s="76">
        <f>分析係数表!C45</f>
        <v>1</v>
      </c>
      <c r="Q42" s="82">
        <f>O42*P42</f>
        <v>0</v>
      </c>
      <c r="R42" s="83">
        <v>2.0232966805611243E-3</v>
      </c>
      <c r="S42" s="84">
        <f>I42+R42</f>
        <v>5.7953777789546621E-3</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投入係数表!N43</f>
        <v>3.761755485893417E-3</v>
      </c>
      <c r="E43" s="77">
        <f>$C$16*D43</f>
        <v>0.37617554858934171</v>
      </c>
      <c r="F43" s="76">
        <f>分析係数表!C46</f>
        <v>0.21794871794871795</v>
      </c>
      <c r="G43" s="77">
        <f>E43*F43</f>
        <v>8.1986978538702682E-2</v>
      </c>
      <c r="H43" s="77">
        <v>0.1053634471078342</v>
      </c>
      <c r="I43" s="77">
        <f>C43+H43</f>
        <v>0.1053634471078342</v>
      </c>
      <c r="J43" s="76">
        <f>分析係数表!G46</f>
        <v>8.6956521739130436E-3</v>
      </c>
      <c r="K43" s="78">
        <f>I43*J43</f>
        <v>9.1620388789421039E-4</v>
      </c>
      <c r="L43" s="79"/>
      <c r="M43" s="80"/>
      <c r="N43" s="81">
        <f>分析係数表!H46</f>
        <v>2.3669959231689755E-2</v>
      </c>
      <c r="O43" s="82">
        <f t="shared" si="4"/>
        <v>0.12959358199462481</v>
      </c>
      <c r="P43" s="76">
        <f>分析係数表!C46</f>
        <v>0.21794871794871795</v>
      </c>
      <c r="Q43" s="82">
        <f>O43*P43</f>
        <v>2.8244755050110537E-2</v>
      </c>
      <c r="R43" s="83">
        <v>3.1774479489345919E-2</v>
      </c>
      <c r="S43" s="84">
        <f>I43+R43</f>
        <v>0.1371379265971801</v>
      </c>
      <c r="T43" s="85">
        <f>分析係数表!F46</f>
        <v>0.31521739130434784</v>
      </c>
      <c r="U43" s="86">
        <f>S43*T43</f>
        <v>4.3228259470850253E-2</v>
      </c>
      <c r="V43" s="87">
        <f>分析係数表!D46</f>
        <v>4.3478260869565218E-3</v>
      </c>
      <c r="W43" s="167">
        <f>ROUND(S43*V43,0)</f>
        <v>0</v>
      </c>
      <c r="X43" s="76">
        <f>分析係数表!E46</f>
        <v>8.6956521739130436E-3</v>
      </c>
      <c r="Y43" s="166">
        <f>ROUND(S43*X43,0)</f>
        <v>0</v>
      </c>
    </row>
    <row r="44" spans="1:25" x14ac:dyDescent="0.2">
      <c r="A44" s="192">
        <v>40</v>
      </c>
      <c r="B44" s="14" t="s">
        <v>150</v>
      </c>
      <c r="C44" s="197">
        <f>SUM(C5:C43)</f>
        <v>100</v>
      </c>
      <c r="D44" s="92">
        <f>投入係数表!N44</f>
        <v>0.75109717868338555</v>
      </c>
      <c r="E44" s="91">
        <f>SUM(E5:E43)</f>
        <v>75.109717868338564</v>
      </c>
      <c r="F44" s="92">
        <f>分析係数表!C47</f>
        <v>0.47569546306807309</v>
      </c>
      <c r="G44" s="91">
        <f>SUM(G5:G43)</f>
        <v>12.623180327933856</v>
      </c>
      <c r="H44" s="91">
        <f>SUM(H5:H43)</f>
        <v>14.603027316518485</v>
      </c>
      <c r="I44" s="91">
        <f>SUM(I5:I43)</f>
        <v>114.60302731651848</v>
      </c>
      <c r="J44" s="92">
        <f>分析係数表!G47</f>
        <v>0.28144255164914822</v>
      </c>
      <c r="K44" s="93">
        <f>SUM(K5:K43)</f>
        <v>8.7320948260592495</v>
      </c>
      <c r="L44" s="94">
        <f>最終需要_まとめ!$L$33</f>
        <v>0.627</v>
      </c>
      <c r="M44" s="91">
        <f>K44*L44</f>
        <v>5.4750234559391497</v>
      </c>
      <c r="N44" s="95">
        <f>分析係数表!H47</f>
        <v>1</v>
      </c>
      <c r="O44" s="93">
        <f>SUM(O5:O43)</f>
        <v>5.4750234559391497</v>
      </c>
      <c r="P44" s="92">
        <f>分析係数表!C47</f>
        <v>0.47569546306807309</v>
      </c>
      <c r="Q44" s="96">
        <f>SUM(Q5:Q43)</f>
        <v>2.2925586842537178</v>
      </c>
      <c r="R44" s="91">
        <f>SUM(R5:R43)</f>
        <v>2.6309195613747773</v>
      </c>
      <c r="S44" s="97">
        <f>SUM(S5:S43)</f>
        <v>117.23394687789323</v>
      </c>
      <c r="T44" s="98">
        <f>分析係数表!F47</f>
        <v>0.50608191373686118</v>
      </c>
      <c r="U44" s="99">
        <f>SUM(U5:U43)</f>
        <v>31.664310186527974</v>
      </c>
      <c r="V44" s="100">
        <f>分析係数表!D47</f>
        <v>9.051105472997463E-2</v>
      </c>
      <c r="W44" s="164">
        <f>SUM(W5:W43)</f>
        <v>1</v>
      </c>
      <c r="X44" s="92">
        <f>分析係数表!E47</f>
        <v>7.0619789778905401E-2</v>
      </c>
      <c r="Y44" s="165">
        <f>SUM(Y5:Y43)</f>
        <v>1</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2015年養父市産業連関表</v>
      </c>
      <c r="H1" s="401"/>
      <c r="I1" s="401"/>
    </row>
    <row r="2" spans="1:25" x14ac:dyDescent="0.2">
      <c r="B2" s="3" t="s">
        <v>300</v>
      </c>
      <c r="S2" s="3" t="s">
        <v>152</v>
      </c>
      <c r="U2" s="64" t="s">
        <v>209</v>
      </c>
      <c r="W2" s="3" t="s">
        <v>130</v>
      </c>
      <c r="Y2" s="3" t="s">
        <v>153</v>
      </c>
    </row>
    <row r="3" spans="1:25" ht="44" x14ac:dyDescent="0.2">
      <c r="B3" s="65"/>
      <c r="C3" s="66" t="s">
        <v>227</v>
      </c>
      <c r="D3" s="66" t="s">
        <v>239</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投入係数表!O5</f>
        <v>0</v>
      </c>
      <c r="E5" s="77">
        <f t="shared" ref="E5:E38" si="0">$C$17*D5</f>
        <v>0</v>
      </c>
      <c r="F5" s="76">
        <f>分析係数表!C8</f>
        <v>0.71474473402356309</v>
      </c>
      <c r="G5" s="77">
        <f t="shared" ref="G5:G38" si="1">E5*F5</f>
        <v>0</v>
      </c>
      <c r="H5" s="77">
        <f t="array" ref="H5:H43">MMULT(逆行列係数!C5:AO43,'13'!G5:G43)</f>
        <v>2.449074265903386E-3</v>
      </c>
      <c r="I5" s="77">
        <f t="shared" ref="I5:I38" si="2">C5+H5</f>
        <v>2.449074265903386E-3</v>
      </c>
      <c r="J5" s="76">
        <f>分析係数表!G8</f>
        <v>0.11986548162382897</v>
      </c>
      <c r="K5" s="78">
        <f t="shared" ref="K5:K38" si="3">I5*J5</f>
        <v>2.9355946641503473E-4</v>
      </c>
      <c r="L5" s="79" t="s">
        <v>183</v>
      </c>
      <c r="M5" s="80" t="s">
        <v>183</v>
      </c>
      <c r="N5" s="81">
        <f>分析係数表!H8</f>
        <v>1.2980954505811005E-2</v>
      </c>
      <c r="O5" s="82">
        <f t="shared" ref="O5:O43" si="4">$M$44*N5</f>
        <v>0.13700059739284134</v>
      </c>
      <c r="P5" s="76">
        <f>分析係数表!C8</f>
        <v>0.71474473402356309</v>
      </c>
      <c r="Q5" s="82">
        <f t="shared" ref="Q5:Q38" si="5">O5*P5</f>
        <v>9.7920455544615634E-2</v>
      </c>
      <c r="R5" s="83">
        <f t="array" ref="R5:R43">MMULT(逆行列係数!C5:AO43,'13'!Q5:Q43)</f>
        <v>0.13314882855242555</v>
      </c>
      <c r="S5" s="84">
        <f t="shared" ref="S5:S38" si="6">I5+R5</f>
        <v>0.13559790281832892</v>
      </c>
      <c r="T5" s="85">
        <f>分析係数表!F8</f>
        <v>0.45231803987509006</v>
      </c>
      <c r="U5" s="86">
        <f t="shared" ref="U5:U38" si="7">S5*T5</f>
        <v>6.1333377613959489E-2</v>
      </c>
      <c r="V5" s="87">
        <f>分析係数表!D8</f>
        <v>0.25822723997117464</v>
      </c>
      <c r="W5" s="167">
        <f t="shared" ref="W5:W38" si="8">ROUND(S5*V5,0)</f>
        <v>0</v>
      </c>
      <c r="X5" s="76">
        <f>分析係数表!E8</f>
        <v>0.17343262070622148</v>
      </c>
      <c r="Y5" s="166">
        <f t="shared" ref="Y5:Y38" si="9">ROUND(S5*X5,0)</f>
        <v>0</v>
      </c>
    </row>
    <row r="6" spans="1:25" x14ac:dyDescent="0.2">
      <c r="A6" s="6" t="s">
        <v>219</v>
      </c>
      <c r="B6" s="5" t="s">
        <v>265</v>
      </c>
      <c r="C6" s="90"/>
      <c r="D6" s="76">
        <f>投入係数表!O6</f>
        <v>0</v>
      </c>
      <c r="E6" s="77">
        <f t="shared" si="0"/>
        <v>0</v>
      </c>
      <c r="F6" s="76">
        <f>分析係数表!C9</f>
        <v>1</v>
      </c>
      <c r="G6" s="77">
        <f t="shared" si="1"/>
        <v>0</v>
      </c>
      <c r="H6" s="77">
        <v>1.0143175683558256E-2</v>
      </c>
      <c r="I6" s="77">
        <f t="shared" si="2"/>
        <v>1.0143175683558256E-2</v>
      </c>
      <c r="J6" s="76">
        <f>分析係数表!G9</f>
        <v>0.24776500638569604</v>
      </c>
      <c r="K6" s="78">
        <f t="shared" si="3"/>
        <v>2.5131239880080481E-3</v>
      </c>
      <c r="L6" s="79"/>
      <c r="M6" s="80"/>
      <c r="N6" s="81">
        <f>分析係数表!H9</f>
        <v>6.6933046670587999E-4</v>
      </c>
      <c r="O6" s="82">
        <f t="shared" si="4"/>
        <v>7.0640933030683816E-3</v>
      </c>
      <c r="P6" s="76">
        <f>分析係数表!C9</f>
        <v>1</v>
      </c>
      <c r="Q6" s="82">
        <f t="shared" si="5"/>
        <v>7.0640933030683816E-3</v>
      </c>
      <c r="R6" s="83">
        <v>9.877863575236203E-3</v>
      </c>
      <c r="S6" s="84">
        <f t="shared" si="6"/>
        <v>2.0021039258794459E-2</v>
      </c>
      <c r="T6" s="85">
        <f>分析係数表!F9</f>
        <v>0.67688378033205621</v>
      </c>
      <c r="U6" s="86">
        <f t="shared" si="7"/>
        <v>1.3551916739669302E-2</v>
      </c>
      <c r="V6" s="87">
        <f>分析係数表!D9</f>
        <v>0.15836526181353769</v>
      </c>
      <c r="W6" s="167">
        <f t="shared" si="8"/>
        <v>0</v>
      </c>
      <c r="X6" s="76">
        <f>分析係数表!E9</f>
        <v>0.13537675606641125</v>
      </c>
      <c r="Y6" s="166">
        <f t="shared" si="9"/>
        <v>0</v>
      </c>
    </row>
    <row r="7" spans="1:25" x14ac:dyDescent="0.2">
      <c r="A7" s="6" t="s">
        <v>220</v>
      </c>
      <c r="B7" s="5" t="s">
        <v>266</v>
      </c>
      <c r="C7" s="90"/>
      <c r="D7" s="76">
        <f>投入係数表!O7</f>
        <v>0</v>
      </c>
      <c r="E7" s="77">
        <f t="shared" si="0"/>
        <v>0</v>
      </c>
      <c r="F7" s="76">
        <f>分析係数表!C10</f>
        <v>3.9393939393939426E-2</v>
      </c>
      <c r="G7" s="77">
        <f t="shared" si="1"/>
        <v>0</v>
      </c>
      <c r="H7" s="77">
        <v>1.5467624058176541E-4</v>
      </c>
      <c r="I7" s="77">
        <f t="shared" si="2"/>
        <v>1.5467624058176541E-4</v>
      </c>
      <c r="J7" s="76">
        <f>分析係数表!G10</f>
        <v>0.17647058823529413</v>
      </c>
      <c r="K7" s="78">
        <f t="shared" si="3"/>
        <v>2.7295807161488017E-5</v>
      </c>
      <c r="L7" s="79"/>
      <c r="M7" s="80"/>
      <c r="N7" s="81">
        <f>分析係数表!H10</f>
        <v>1.3183781919964303E-3</v>
      </c>
      <c r="O7" s="82">
        <f t="shared" si="4"/>
        <v>1.3914123172710449E-2</v>
      </c>
      <c r="P7" s="76">
        <f>分析係数表!C10</f>
        <v>3.9393939393939426E-2</v>
      </c>
      <c r="Q7" s="82">
        <f t="shared" si="5"/>
        <v>5.4813212498556357E-4</v>
      </c>
      <c r="R7" s="83">
        <v>7.7702388658776366E-4</v>
      </c>
      <c r="S7" s="84">
        <f t="shared" si="6"/>
        <v>9.3170012716952907E-4</v>
      </c>
      <c r="T7" s="85">
        <f>分析係数表!F10</f>
        <v>0.58823529411764708</v>
      </c>
      <c r="U7" s="86">
        <f t="shared" si="7"/>
        <v>5.4805889833501708E-4</v>
      </c>
      <c r="V7" s="87">
        <f>分析係数表!D10</f>
        <v>0.11764705882352941</v>
      </c>
      <c r="W7" s="167">
        <f t="shared" si="8"/>
        <v>0</v>
      </c>
      <c r="X7" s="76">
        <f>分析係数表!E10</f>
        <v>0</v>
      </c>
      <c r="Y7" s="166">
        <f t="shared" si="9"/>
        <v>0</v>
      </c>
    </row>
    <row r="8" spans="1:25" x14ac:dyDescent="0.2">
      <c r="A8" s="6" t="s">
        <v>221</v>
      </c>
      <c r="B8" s="5" t="s">
        <v>27</v>
      </c>
      <c r="C8" s="90"/>
      <c r="D8" s="76">
        <f>投入係数表!O8</f>
        <v>0.14856154692658388</v>
      </c>
      <c r="E8" s="77">
        <f t="shared" si="0"/>
        <v>14.856154692658388</v>
      </c>
      <c r="F8" s="76">
        <f>分析係数表!C11</f>
        <v>0.34065202927478377</v>
      </c>
      <c r="G8" s="77">
        <f t="shared" si="1"/>
        <v>5.0607792432741814</v>
      </c>
      <c r="H8" s="77">
        <v>5.8740868933244359</v>
      </c>
      <c r="I8" s="77">
        <f t="shared" si="2"/>
        <v>5.8740868933244359</v>
      </c>
      <c r="J8" s="76">
        <f>分析係数表!G11</f>
        <v>0.33868808567603748</v>
      </c>
      <c r="K8" s="78">
        <f t="shared" si="3"/>
        <v>1.9894832449947553</v>
      </c>
      <c r="L8" s="79"/>
      <c r="M8" s="80"/>
      <c r="N8" s="81">
        <f>分析係数表!H11</f>
        <v>-2.0282741415329697E-5</v>
      </c>
      <c r="O8" s="82">
        <f t="shared" si="4"/>
        <v>-2.140634334263146E-4</v>
      </c>
      <c r="P8" s="76">
        <f>分析係数表!C11</f>
        <v>0.34065202927478377</v>
      </c>
      <c r="Q8" s="82">
        <f t="shared" si="5"/>
        <v>-7.2921142990201645E-5</v>
      </c>
      <c r="R8" s="83">
        <v>5.1555744339231591E-3</v>
      </c>
      <c r="S8" s="84">
        <f t="shared" si="6"/>
        <v>5.8792424677583588</v>
      </c>
      <c r="T8" s="85">
        <f>分析係数表!F11</f>
        <v>0.55689424364123163</v>
      </c>
      <c r="U8" s="86">
        <f t="shared" si="7"/>
        <v>3.2741162872656995</v>
      </c>
      <c r="V8" s="87">
        <f>分析係数表!D11</f>
        <v>4.2838018741633198E-2</v>
      </c>
      <c r="W8" s="167">
        <f t="shared" si="8"/>
        <v>0</v>
      </c>
      <c r="X8" s="76">
        <f>分析係数表!E11</f>
        <v>3.2128514056224897E-2</v>
      </c>
      <c r="Y8" s="166">
        <f t="shared" si="9"/>
        <v>0</v>
      </c>
    </row>
    <row r="9" spans="1:25" x14ac:dyDescent="0.2">
      <c r="A9" s="6" t="s">
        <v>222</v>
      </c>
      <c r="B9" s="5" t="s">
        <v>190</v>
      </c>
      <c r="C9" s="90"/>
      <c r="D9" s="76">
        <f>投入係数表!O9</f>
        <v>0</v>
      </c>
      <c r="E9" s="77">
        <f t="shared" si="0"/>
        <v>0</v>
      </c>
      <c r="F9" s="76">
        <f>分析係数表!C12</f>
        <v>0.100342633382281</v>
      </c>
      <c r="G9" s="77">
        <f t="shared" si="1"/>
        <v>0</v>
      </c>
      <c r="H9" s="77">
        <v>4.0997036008671864E-4</v>
      </c>
      <c r="I9" s="77">
        <f t="shared" si="2"/>
        <v>4.0997036008671864E-4</v>
      </c>
      <c r="J9" s="76">
        <f>分析係数表!G12</f>
        <v>0.13263417643429981</v>
      </c>
      <c r="K9" s="78">
        <f t="shared" si="3"/>
        <v>5.4376081072575264E-5</v>
      </c>
      <c r="L9" s="79"/>
      <c r="M9" s="80"/>
      <c r="N9" s="81">
        <f>分析係数表!H12</f>
        <v>9.8026489260288424E-2</v>
      </c>
      <c r="O9" s="82">
        <f t="shared" si="4"/>
        <v>1.0345685737493786</v>
      </c>
      <c r="P9" s="76">
        <f>分析係数表!C12</f>
        <v>0.100342633382281</v>
      </c>
      <c r="Q9" s="82">
        <f t="shared" si="5"/>
        <v>0.10381133510456324</v>
      </c>
      <c r="R9" s="83">
        <v>0.11518638954778578</v>
      </c>
      <c r="S9" s="84">
        <f t="shared" si="6"/>
        <v>0.1155963599078725</v>
      </c>
      <c r="T9" s="85">
        <f>分析係数表!F12</f>
        <v>0.36681061073411475</v>
      </c>
      <c r="U9" s="86">
        <f t="shared" si="7"/>
        <v>4.2401971376447245E-2</v>
      </c>
      <c r="V9" s="87">
        <f>分析係数表!D12</f>
        <v>2.9364589759407773E-2</v>
      </c>
      <c r="W9" s="167">
        <f t="shared" si="8"/>
        <v>0</v>
      </c>
      <c r="X9" s="76">
        <f>分析係数表!E12</f>
        <v>2.8994447871684145E-2</v>
      </c>
      <c r="Y9" s="166">
        <f t="shared" si="9"/>
        <v>0</v>
      </c>
    </row>
    <row r="10" spans="1:25" x14ac:dyDescent="0.2">
      <c r="A10" s="6" t="s">
        <v>223</v>
      </c>
      <c r="B10" s="5" t="s">
        <v>28</v>
      </c>
      <c r="C10" s="90"/>
      <c r="D10" s="76">
        <f>投入係数表!O10</f>
        <v>9.4324791699418331E-4</v>
      </c>
      <c r="E10" s="77">
        <f t="shared" si="0"/>
        <v>9.4324791699418334E-2</v>
      </c>
      <c r="F10" s="76">
        <f>分析係数表!C13</f>
        <v>0</v>
      </c>
      <c r="G10" s="77">
        <f t="shared" si="1"/>
        <v>0</v>
      </c>
      <c r="H10" s="77">
        <v>0</v>
      </c>
      <c r="I10" s="77">
        <f t="shared" si="2"/>
        <v>0</v>
      </c>
      <c r="J10" s="76">
        <f>分析係数表!G13</f>
        <v>0.24545454545454545</v>
      </c>
      <c r="K10" s="78">
        <f t="shared" si="3"/>
        <v>0</v>
      </c>
      <c r="L10" s="79"/>
      <c r="M10" s="80"/>
      <c r="N10" s="81">
        <f>分析係数表!H13</f>
        <v>1.4563008336206721E-2</v>
      </c>
      <c r="O10" s="82">
        <f t="shared" si="4"/>
        <v>0.15369754520009388</v>
      </c>
      <c r="P10" s="76">
        <f>分析係数表!C13</f>
        <v>0</v>
      </c>
      <c r="Q10" s="82">
        <f t="shared" si="5"/>
        <v>0</v>
      </c>
      <c r="R10" s="83">
        <v>0</v>
      </c>
      <c r="S10" s="84">
        <f t="shared" si="6"/>
        <v>0</v>
      </c>
      <c r="T10" s="85">
        <f>分析係数表!F13</f>
        <v>0.38181818181818183</v>
      </c>
      <c r="U10" s="86">
        <f t="shared" si="7"/>
        <v>0</v>
      </c>
      <c r="V10" s="87">
        <f>分析係数表!D13</f>
        <v>0.28545454545454546</v>
      </c>
      <c r="W10" s="167">
        <f t="shared" si="8"/>
        <v>0</v>
      </c>
      <c r="X10" s="76">
        <f>分析係数表!E13</f>
        <v>0.23818181818181819</v>
      </c>
      <c r="Y10" s="166">
        <f t="shared" si="9"/>
        <v>0</v>
      </c>
    </row>
    <row r="11" spans="1:25" x14ac:dyDescent="0.2">
      <c r="A11" s="6" t="s">
        <v>224</v>
      </c>
      <c r="B11" s="5" t="s">
        <v>267</v>
      </c>
      <c r="C11" s="90"/>
      <c r="D11" s="76">
        <f>投入係数表!O11</f>
        <v>2.3581197924854584E-3</v>
      </c>
      <c r="E11" s="77">
        <f t="shared" si="0"/>
        <v>0.23581197924854586</v>
      </c>
      <c r="F11" s="76">
        <f>分析係数表!C14</f>
        <v>0.15141787051899414</v>
      </c>
      <c r="G11" s="77">
        <f t="shared" si="1"/>
        <v>3.5706147740684049E-2</v>
      </c>
      <c r="H11" s="77">
        <v>8.1849885944042869E-2</v>
      </c>
      <c r="I11" s="77">
        <f t="shared" si="2"/>
        <v>8.1849885944042869E-2</v>
      </c>
      <c r="J11" s="76">
        <f>分析係数表!G14</f>
        <v>0.18116805721096543</v>
      </c>
      <c r="K11" s="78">
        <f t="shared" si="3"/>
        <v>1.4828584819421354E-2</v>
      </c>
      <c r="L11" s="79"/>
      <c r="M11" s="80"/>
      <c r="N11" s="81">
        <f>分析係数表!H14</f>
        <v>1.2372472263351114E-3</v>
      </c>
      <c r="O11" s="82">
        <f t="shared" si="4"/>
        <v>1.305786943900519E-2</v>
      </c>
      <c r="P11" s="76">
        <f>分析係数表!C14</f>
        <v>0.15141787051899414</v>
      </c>
      <c r="Q11" s="82">
        <f t="shared" si="5"/>
        <v>1.9771947839692184E-3</v>
      </c>
      <c r="R11" s="83">
        <v>8.0715758728590586E-3</v>
      </c>
      <c r="S11" s="84">
        <f t="shared" si="6"/>
        <v>8.9921461816901929E-2</v>
      </c>
      <c r="T11" s="85">
        <f>分析係数表!F14</f>
        <v>0.38617401668653156</v>
      </c>
      <c r="U11" s="86">
        <f t="shared" si="7"/>
        <v>3.4725332096157593E-2</v>
      </c>
      <c r="V11" s="87">
        <f>分析係数表!D14</f>
        <v>0.10846245530393325</v>
      </c>
      <c r="W11" s="167">
        <f t="shared" si="8"/>
        <v>0</v>
      </c>
      <c r="X11" s="76">
        <f>分析係数表!E14</f>
        <v>8.1048867699642438E-2</v>
      </c>
      <c r="Y11" s="166">
        <f t="shared" si="9"/>
        <v>0</v>
      </c>
    </row>
    <row r="12" spans="1:25" x14ac:dyDescent="0.2">
      <c r="A12" s="6" t="s">
        <v>225</v>
      </c>
      <c r="B12" s="5" t="s">
        <v>29</v>
      </c>
      <c r="C12" s="90"/>
      <c r="D12" s="76">
        <f>投入係数表!O12</f>
        <v>8.8036472252790449E-3</v>
      </c>
      <c r="E12" s="77">
        <f t="shared" si="0"/>
        <v>0.88036472252790454</v>
      </c>
      <c r="F12" s="76">
        <f>分析係数表!C15</f>
        <v>0</v>
      </c>
      <c r="G12" s="77">
        <f t="shared" si="1"/>
        <v>0</v>
      </c>
      <c r="H12" s="77">
        <v>0</v>
      </c>
      <c r="I12" s="77">
        <f t="shared" si="2"/>
        <v>0</v>
      </c>
      <c r="J12" s="76">
        <f>分析係数表!G15</f>
        <v>9.5665424991534034E-2</v>
      </c>
      <c r="K12" s="78">
        <f t="shared" si="3"/>
        <v>0</v>
      </c>
      <c r="L12" s="79"/>
      <c r="M12" s="80"/>
      <c r="N12" s="81">
        <f>分析係数表!H15</f>
        <v>9.0663854126523738E-3</v>
      </c>
      <c r="O12" s="82">
        <f t="shared" si="4"/>
        <v>9.5686354741562618E-2</v>
      </c>
      <c r="P12" s="76">
        <f>分析係数表!C15</f>
        <v>0</v>
      </c>
      <c r="Q12" s="82">
        <f t="shared" si="5"/>
        <v>0</v>
      </c>
      <c r="R12" s="83">
        <v>0</v>
      </c>
      <c r="S12" s="84">
        <f t="shared" si="6"/>
        <v>0</v>
      </c>
      <c r="T12" s="85">
        <f>分析係数表!F15</f>
        <v>0.30392820860142228</v>
      </c>
      <c r="U12" s="86">
        <f t="shared" si="7"/>
        <v>0</v>
      </c>
      <c r="V12" s="87">
        <f>分析係数表!D15</f>
        <v>1.7101252963088384E-2</v>
      </c>
      <c r="W12" s="167">
        <f t="shared" si="8"/>
        <v>0</v>
      </c>
      <c r="X12" s="76">
        <f>分析係数表!E15</f>
        <v>1.5577378936674569E-2</v>
      </c>
      <c r="Y12" s="166">
        <f t="shared" si="9"/>
        <v>0</v>
      </c>
    </row>
    <row r="13" spans="1:25" x14ac:dyDescent="0.2">
      <c r="A13" s="6" t="s">
        <v>226</v>
      </c>
      <c r="B13" s="5" t="s">
        <v>30</v>
      </c>
      <c r="C13" s="90"/>
      <c r="D13" s="76">
        <f>投入係数表!O13</f>
        <v>2.82974375098255E-3</v>
      </c>
      <c r="E13" s="77">
        <f t="shared" si="0"/>
        <v>0.28297437509825502</v>
      </c>
      <c r="F13" s="76">
        <f>分析係数表!C16</f>
        <v>7.3463935886019627E-2</v>
      </c>
      <c r="G13" s="77">
        <f t="shared" si="1"/>
        <v>2.0788411349604675E-2</v>
      </c>
      <c r="H13" s="77">
        <v>4.7495592915586318E-2</v>
      </c>
      <c r="I13" s="77">
        <f t="shared" si="2"/>
        <v>4.7495592915586318E-2</v>
      </c>
      <c r="J13" s="76">
        <f>分析係数表!G16</f>
        <v>3.2967032967032968E-2</v>
      </c>
      <c r="K13" s="78">
        <f t="shared" si="3"/>
        <v>1.5657887774369115E-3</v>
      </c>
      <c r="L13" s="79"/>
      <c r="M13" s="80"/>
      <c r="N13" s="81">
        <f>分析係数表!H16</f>
        <v>1.7422874875768209E-2</v>
      </c>
      <c r="O13" s="82">
        <f t="shared" si="4"/>
        <v>0.18388048931320425</v>
      </c>
      <c r="P13" s="76">
        <f>分析係数表!C16</f>
        <v>7.3463935886019627E-2</v>
      </c>
      <c r="Q13" s="82">
        <f t="shared" si="5"/>
        <v>1.3508584477595153E-2</v>
      </c>
      <c r="R13" s="83">
        <v>1.5885959498852555E-2</v>
      </c>
      <c r="S13" s="84">
        <f t="shared" si="6"/>
        <v>6.338155241443888E-2</v>
      </c>
      <c r="T13" s="85">
        <f>分析係数表!F16</f>
        <v>0.28846153846153844</v>
      </c>
      <c r="U13" s="86">
        <f t="shared" si="7"/>
        <v>1.8283140119549676E-2</v>
      </c>
      <c r="V13" s="87">
        <f>分析係数表!D16</f>
        <v>8.241758241758242E-3</v>
      </c>
      <c r="W13" s="167">
        <f t="shared" si="8"/>
        <v>0</v>
      </c>
      <c r="X13" s="76">
        <f>分析係数表!E16</f>
        <v>8.241758241758242E-3</v>
      </c>
      <c r="Y13" s="166">
        <f t="shared" si="9"/>
        <v>0</v>
      </c>
    </row>
    <row r="14" spans="1:25" x14ac:dyDescent="0.2">
      <c r="A14" s="6" t="s">
        <v>2</v>
      </c>
      <c r="B14" s="5" t="s">
        <v>364</v>
      </c>
      <c r="C14" s="90"/>
      <c r="D14" s="76">
        <f>投入係数表!O14</f>
        <v>5.6594875019651001E-3</v>
      </c>
      <c r="E14" s="77">
        <f t="shared" si="0"/>
        <v>0.56594875019651003</v>
      </c>
      <c r="F14" s="76">
        <f>分析係数表!C17</f>
        <v>2.3129921259842479E-2</v>
      </c>
      <c r="G14" s="77">
        <f t="shared" si="1"/>
        <v>1.3090350029151538E-2</v>
      </c>
      <c r="H14" s="77">
        <v>1.8853997719018821E-2</v>
      </c>
      <c r="I14" s="77">
        <f t="shared" si="2"/>
        <v>1.8853997719018821E-2</v>
      </c>
      <c r="J14" s="76">
        <f>分析係数表!G17</f>
        <v>0.21126760563380281</v>
      </c>
      <c r="K14" s="78">
        <f t="shared" si="3"/>
        <v>3.9832389547222857E-3</v>
      </c>
      <c r="L14" s="79"/>
      <c r="M14" s="80"/>
      <c r="N14" s="81">
        <f>分析係数表!H17</f>
        <v>2.8801492809768167E-3</v>
      </c>
      <c r="O14" s="82">
        <f t="shared" si="4"/>
        <v>3.039700754653667E-2</v>
      </c>
      <c r="P14" s="76">
        <f>分析係数表!C17</f>
        <v>2.3129921259842479E-2</v>
      </c>
      <c r="Q14" s="82">
        <f t="shared" si="5"/>
        <v>7.0308039108623081E-4</v>
      </c>
      <c r="R14" s="83">
        <v>1.4408216954468064E-3</v>
      </c>
      <c r="S14" s="84">
        <f t="shared" si="6"/>
        <v>2.0294819414465627E-2</v>
      </c>
      <c r="T14" s="85">
        <f>分析係数表!F17</f>
        <v>0.32746478873239437</v>
      </c>
      <c r="U14" s="86">
        <f t="shared" si="7"/>
        <v>6.645838751920082E-3</v>
      </c>
      <c r="V14" s="87">
        <f>分析係数表!D17</f>
        <v>0.12676056338028169</v>
      </c>
      <c r="W14" s="167">
        <f t="shared" si="8"/>
        <v>0</v>
      </c>
      <c r="X14" s="76">
        <f>分析係数表!E17</f>
        <v>0.10563380281690141</v>
      </c>
      <c r="Y14" s="166">
        <f t="shared" si="9"/>
        <v>0</v>
      </c>
    </row>
    <row r="15" spans="1:25" x14ac:dyDescent="0.2">
      <c r="A15" s="6" t="s">
        <v>3</v>
      </c>
      <c r="B15" s="5" t="s">
        <v>31</v>
      </c>
      <c r="C15" s="90"/>
      <c r="D15" s="76">
        <f>投入係数表!O15</f>
        <v>9.2752711837761365E-3</v>
      </c>
      <c r="E15" s="77">
        <f t="shared" si="0"/>
        <v>0.9275271183776137</v>
      </c>
      <c r="F15" s="76">
        <f>分析係数表!C18</f>
        <v>0.3230337078651685</v>
      </c>
      <c r="G15" s="77">
        <f t="shared" si="1"/>
        <v>0.29962252419501562</v>
      </c>
      <c r="H15" s="77">
        <v>0.36563163234765927</v>
      </c>
      <c r="I15" s="77">
        <f t="shared" si="2"/>
        <v>0.36563163234765927</v>
      </c>
      <c r="J15" s="76">
        <f>分析係数表!G18</f>
        <v>0.21584440227703985</v>
      </c>
      <c r="K15" s="78">
        <f t="shared" si="3"/>
        <v>7.8919541137658908E-2</v>
      </c>
      <c r="L15" s="79"/>
      <c r="M15" s="80"/>
      <c r="N15" s="81">
        <f>分析係数表!H18</f>
        <v>4.66503052552583E-4</v>
      </c>
      <c r="O15" s="82">
        <f t="shared" si="4"/>
        <v>4.923458968805236E-3</v>
      </c>
      <c r="P15" s="76">
        <f>分析係数表!C18</f>
        <v>0.3230337078651685</v>
      </c>
      <c r="Q15" s="82">
        <f t="shared" si="5"/>
        <v>1.5904432062151743E-3</v>
      </c>
      <c r="R15" s="83">
        <v>3.8013493906789591E-3</v>
      </c>
      <c r="S15" s="84">
        <f t="shared" si="6"/>
        <v>0.36943298173833822</v>
      </c>
      <c r="T15" s="85">
        <f>分析係数表!F18</f>
        <v>0.45967741935483869</v>
      </c>
      <c r="U15" s="86">
        <f t="shared" si="7"/>
        <v>0.16981999967004255</v>
      </c>
      <c r="V15" s="87">
        <f>分析係数表!D18</f>
        <v>4.8861480075901326E-2</v>
      </c>
      <c r="W15" s="167">
        <f t="shared" si="8"/>
        <v>0</v>
      </c>
      <c r="X15" s="76">
        <f>分析係数表!E18</f>
        <v>4.6489563567362426E-2</v>
      </c>
      <c r="Y15" s="166">
        <f t="shared" si="9"/>
        <v>0</v>
      </c>
    </row>
    <row r="16" spans="1:25" x14ac:dyDescent="0.2">
      <c r="A16" s="6" t="s">
        <v>4</v>
      </c>
      <c r="B16" s="5" t="s">
        <v>32</v>
      </c>
      <c r="C16" s="90"/>
      <c r="D16" s="76">
        <f>投入係数表!O16</f>
        <v>1.2576638893255778E-3</v>
      </c>
      <c r="E16" s="77">
        <f t="shared" si="0"/>
        <v>0.12576638893255779</v>
      </c>
      <c r="F16" s="76">
        <f>分析係数表!C19</f>
        <v>0.12071832391087467</v>
      </c>
      <c r="G16" s="77">
        <f t="shared" si="1"/>
        <v>1.5182307676261554E-2</v>
      </c>
      <c r="H16" s="77">
        <v>2.5972245304929174E-2</v>
      </c>
      <c r="I16" s="77">
        <f t="shared" si="2"/>
        <v>2.5972245304929174E-2</v>
      </c>
      <c r="J16" s="76">
        <f>分析係数表!G19</f>
        <v>5.7680250783699059E-2</v>
      </c>
      <c r="K16" s="78">
        <f t="shared" si="3"/>
        <v>1.4980856226040652E-3</v>
      </c>
      <c r="L16" s="79"/>
      <c r="M16" s="80"/>
      <c r="N16" s="81">
        <f>分析係数表!H19</f>
        <v>-1.2169644849197817E-4</v>
      </c>
      <c r="O16" s="82">
        <f t="shared" si="4"/>
        <v>-1.2843806005578876E-3</v>
      </c>
      <c r="P16" s="76">
        <f>分析係数表!C19</f>
        <v>0.12071832391087467</v>
      </c>
      <c r="Q16" s="82">
        <f t="shared" si="5"/>
        <v>-1.5504827336299082E-4</v>
      </c>
      <c r="R16" s="83">
        <v>9.7469151304748467E-4</v>
      </c>
      <c r="S16" s="84">
        <f t="shared" si="6"/>
        <v>2.694693681797666E-2</v>
      </c>
      <c r="T16" s="85">
        <f>分析係数表!F19</f>
        <v>0.23887147335423198</v>
      </c>
      <c r="U16" s="86">
        <f t="shared" si="7"/>
        <v>6.4368545000934845E-3</v>
      </c>
      <c r="V16" s="87">
        <f>分析係数表!D19</f>
        <v>1.0658307210031349E-2</v>
      </c>
      <c r="W16" s="167">
        <f t="shared" si="8"/>
        <v>0</v>
      </c>
      <c r="X16" s="76">
        <f>分析係数表!E19</f>
        <v>1.128526645768025E-2</v>
      </c>
      <c r="Y16" s="166">
        <f t="shared" si="9"/>
        <v>0</v>
      </c>
    </row>
    <row r="17" spans="1:25" x14ac:dyDescent="0.2">
      <c r="A17" s="6" t="s">
        <v>5</v>
      </c>
      <c r="B17" s="5" t="s">
        <v>33</v>
      </c>
      <c r="C17" s="75">
        <f>最終需要_まとめ!C18</f>
        <v>100</v>
      </c>
      <c r="D17" s="76">
        <f>投入係数表!O17</f>
        <v>0.41801603521458891</v>
      </c>
      <c r="E17" s="77">
        <f t="shared" si="0"/>
        <v>41.801603521458894</v>
      </c>
      <c r="F17" s="76">
        <f>分析係数表!C20</f>
        <v>0.31557475401967838</v>
      </c>
      <c r="G17" s="77">
        <f t="shared" si="1"/>
        <v>13.191530748912513</v>
      </c>
      <c r="H17" s="77">
        <v>15.20867057723131</v>
      </c>
      <c r="I17" s="77">
        <f t="shared" si="2"/>
        <v>115.20867057723132</v>
      </c>
      <c r="J17" s="76">
        <f>分析係数表!G20</f>
        <v>9.9984279201383433E-2</v>
      </c>
      <c r="K17" s="78">
        <f t="shared" si="3"/>
        <v>11.519055885414105</v>
      </c>
      <c r="L17" s="79"/>
      <c r="M17" s="80"/>
      <c r="N17" s="81">
        <f>分析係数表!H20</f>
        <v>5.8819950104456117E-4</v>
      </c>
      <c r="O17" s="82">
        <f t="shared" si="4"/>
        <v>6.2078395693631232E-3</v>
      </c>
      <c r="P17" s="76">
        <f>分析係数表!C20</f>
        <v>0.31557475401967838</v>
      </c>
      <c r="Q17" s="82">
        <f t="shared" si="5"/>
        <v>1.959037445095394E-3</v>
      </c>
      <c r="R17" s="83">
        <v>6.7489249892485536E-3</v>
      </c>
      <c r="S17" s="84">
        <f t="shared" si="6"/>
        <v>115.21541950222057</v>
      </c>
      <c r="T17" s="85">
        <f>分析係数表!F20</f>
        <v>0.22276371639679296</v>
      </c>
      <c r="U17" s="86">
        <f t="shared" si="7"/>
        <v>25.665815034530191</v>
      </c>
      <c r="V17" s="87">
        <f>分析係数表!D20</f>
        <v>9.4324791699418331E-4</v>
      </c>
      <c r="W17" s="167">
        <f t="shared" si="8"/>
        <v>0</v>
      </c>
      <c r="X17" s="76">
        <f>分析係数表!E20</f>
        <v>6.2883194466278891E-4</v>
      </c>
      <c r="Y17" s="166">
        <f t="shared" si="9"/>
        <v>0</v>
      </c>
    </row>
    <row r="18" spans="1:25" x14ac:dyDescent="0.2">
      <c r="A18" s="6" t="s">
        <v>6</v>
      </c>
      <c r="B18" s="5" t="s">
        <v>34</v>
      </c>
      <c r="C18" s="90"/>
      <c r="D18" s="76">
        <f>投入係数表!O18</f>
        <v>1.7292878478226694E-3</v>
      </c>
      <c r="E18" s="77">
        <f t="shared" si="0"/>
        <v>0.17292878478226695</v>
      </c>
      <c r="F18" s="76">
        <f>分析係数表!C21</f>
        <v>0.13081936685288642</v>
      </c>
      <c r="G18" s="77">
        <f t="shared" si="1"/>
        <v>2.2622434135855223E-2</v>
      </c>
      <c r="H18" s="77">
        <v>5.4988862174428894E-2</v>
      </c>
      <c r="I18" s="77">
        <f t="shared" si="2"/>
        <v>5.4988862174428894E-2</v>
      </c>
      <c r="J18" s="76">
        <f>分析係数表!G21</f>
        <v>0.28416378885051802</v>
      </c>
      <c r="K18" s="78">
        <f t="shared" si="3"/>
        <v>1.562584342006465E-2</v>
      </c>
      <c r="L18" s="79"/>
      <c r="M18" s="80"/>
      <c r="N18" s="81">
        <f>分析係数表!H21</f>
        <v>9.7357158793582536E-4</v>
      </c>
      <c r="O18" s="82">
        <f t="shared" si="4"/>
        <v>1.0275044804463101E-2</v>
      </c>
      <c r="P18" s="76">
        <f>分析係数表!C21</f>
        <v>0.13081936685288642</v>
      </c>
      <c r="Q18" s="82">
        <f t="shared" si="5"/>
        <v>1.344174855704903E-3</v>
      </c>
      <c r="R18" s="83">
        <v>3.2354971197692092E-3</v>
      </c>
      <c r="S18" s="84">
        <f t="shared" si="6"/>
        <v>5.8224359294198107E-2</v>
      </c>
      <c r="T18" s="85">
        <f>分析係数表!F21</f>
        <v>0.42476566354218054</v>
      </c>
      <c r="U18" s="86">
        <f t="shared" si="7"/>
        <v>2.4731708609918385E-2</v>
      </c>
      <c r="V18" s="87">
        <f>分析係数表!D21</f>
        <v>7.9921065614208184E-2</v>
      </c>
      <c r="W18" s="167">
        <f t="shared" si="8"/>
        <v>0</v>
      </c>
      <c r="X18" s="76">
        <f>分析係数表!E21</f>
        <v>6.6600888011840165E-2</v>
      </c>
      <c r="Y18" s="166">
        <f t="shared" si="9"/>
        <v>0</v>
      </c>
    </row>
    <row r="19" spans="1:25" x14ac:dyDescent="0.2">
      <c r="A19" s="6" t="s">
        <v>7</v>
      </c>
      <c r="B19" s="5" t="s">
        <v>268</v>
      </c>
      <c r="C19" s="90"/>
      <c r="D19" s="76">
        <f>投入係数表!O19</f>
        <v>0</v>
      </c>
      <c r="E19" s="77">
        <f t="shared" si="0"/>
        <v>0</v>
      </c>
      <c r="F19" s="76">
        <f>分析係数表!C22</f>
        <v>7.3540561031084195E-2</v>
      </c>
      <c r="G19" s="77">
        <f t="shared" si="1"/>
        <v>0</v>
      </c>
      <c r="H19" s="77">
        <v>2.7422051130205232E-3</v>
      </c>
      <c r="I19" s="77">
        <f t="shared" si="2"/>
        <v>2.7422051130205232E-3</v>
      </c>
      <c r="J19" s="76">
        <f>分析係数表!G22</f>
        <v>0.1948261924009701</v>
      </c>
      <c r="K19" s="78">
        <f t="shared" si="3"/>
        <v>5.3425338095226046E-4</v>
      </c>
      <c r="L19" s="79"/>
      <c r="M19" s="80"/>
      <c r="N19" s="81">
        <f>分析係数表!H22</f>
        <v>4.0565482830659394E-5</v>
      </c>
      <c r="O19" s="82">
        <f t="shared" si="4"/>
        <v>4.281268668526292E-4</v>
      </c>
      <c r="P19" s="76">
        <f>分析係数表!C22</f>
        <v>7.3540561031084195E-2</v>
      </c>
      <c r="Q19" s="82">
        <f t="shared" si="5"/>
        <v>3.1484689980822632E-5</v>
      </c>
      <c r="R19" s="83">
        <v>4.0726143054358046E-4</v>
      </c>
      <c r="S19" s="84">
        <f t="shared" si="6"/>
        <v>3.1494665435641035E-3</v>
      </c>
      <c r="T19" s="85">
        <f>分析係数表!F22</f>
        <v>0.41269199676637025</v>
      </c>
      <c r="U19" s="86">
        <f t="shared" si="7"/>
        <v>1.2997596366123483E-3</v>
      </c>
      <c r="V19" s="87">
        <f>分析係数表!D22</f>
        <v>1.4955537590945837E-2</v>
      </c>
      <c r="W19" s="167">
        <f t="shared" si="8"/>
        <v>0</v>
      </c>
      <c r="X19" s="76">
        <f>分析係数表!E22</f>
        <v>1.3742926434923201E-2</v>
      </c>
      <c r="Y19" s="166">
        <f t="shared" si="9"/>
        <v>0</v>
      </c>
    </row>
    <row r="20" spans="1:25" x14ac:dyDescent="0.2">
      <c r="A20" s="6" t="s">
        <v>8</v>
      </c>
      <c r="B20" s="5" t="s">
        <v>269</v>
      </c>
      <c r="C20" s="90"/>
      <c r="D20" s="76">
        <f>投入係数表!O20</f>
        <v>1.5720798616569723E-4</v>
      </c>
      <c r="E20" s="77">
        <f t="shared" si="0"/>
        <v>1.5720798616569723E-2</v>
      </c>
      <c r="F20" s="76">
        <f>分析係数表!C23</f>
        <v>0</v>
      </c>
      <c r="G20" s="77">
        <f t="shared" si="1"/>
        <v>0</v>
      </c>
      <c r="H20" s="77">
        <v>0</v>
      </c>
      <c r="I20" s="77">
        <f t="shared" si="2"/>
        <v>0</v>
      </c>
      <c r="J20" s="76">
        <f>分析係数表!G23</f>
        <v>0.21560920830993824</v>
      </c>
      <c r="K20" s="78">
        <f t="shared" si="3"/>
        <v>0</v>
      </c>
      <c r="L20" s="79"/>
      <c r="M20" s="80"/>
      <c r="N20" s="81">
        <f>分析係数表!H23</f>
        <v>2.0282741415329697E-5</v>
      </c>
      <c r="O20" s="82">
        <f t="shared" si="4"/>
        <v>2.140634334263146E-4</v>
      </c>
      <c r="P20" s="76">
        <f>分析係数表!C23</f>
        <v>0</v>
      </c>
      <c r="Q20" s="82">
        <f t="shared" si="5"/>
        <v>0</v>
      </c>
      <c r="R20" s="83">
        <v>0</v>
      </c>
      <c r="S20" s="84">
        <f t="shared" si="6"/>
        <v>0</v>
      </c>
      <c r="T20" s="85">
        <f>分析係数表!F23</f>
        <v>0.4407636159460977</v>
      </c>
      <c r="U20" s="86">
        <f t="shared" si="7"/>
        <v>0</v>
      </c>
      <c r="V20" s="87">
        <f>分析係数表!D23</f>
        <v>7.046603032004492E-2</v>
      </c>
      <c r="W20" s="167">
        <f t="shared" si="8"/>
        <v>0</v>
      </c>
      <c r="X20" s="76">
        <f>分析係数表!E23</f>
        <v>6.9904548006737788E-2</v>
      </c>
      <c r="Y20" s="166">
        <f t="shared" si="9"/>
        <v>0</v>
      </c>
    </row>
    <row r="21" spans="1:25" x14ac:dyDescent="0.2">
      <c r="A21" s="6" t="s">
        <v>9</v>
      </c>
      <c r="B21" s="5" t="s">
        <v>270</v>
      </c>
      <c r="C21" s="90"/>
      <c r="D21" s="76">
        <f>投入係数表!O21</f>
        <v>0</v>
      </c>
      <c r="E21" s="77">
        <f t="shared" si="0"/>
        <v>0</v>
      </c>
      <c r="F21" s="76">
        <f>分析係数表!C24</f>
        <v>9.8081023454157812E-2</v>
      </c>
      <c r="G21" s="77">
        <f t="shared" si="1"/>
        <v>0</v>
      </c>
      <c r="H21" s="77">
        <v>6.9530646382481116E-4</v>
      </c>
      <c r="I21" s="77">
        <f t="shared" si="2"/>
        <v>6.9530646382481116E-4</v>
      </c>
      <c r="J21" s="76">
        <f>分析係数表!G24</f>
        <v>0.21052631578947367</v>
      </c>
      <c r="K21" s="78">
        <f t="shared" si="3"/>
        <v>1.4638030817364444E-4</v>
      </c>
      <c r="L21" s="79"/>
      <c r="M21" s="80"/>
      <c r="N21" s="81">
        <f>分析係数表!H24</f>
        <v>4.0565482830659392E-4</v>
      </c>
      <c r="O21" s="82">
        <f t="shared" si="4"/>
        <v>4.281268668526292E-3</v>
      </c>
      <c r="P21" s="76">
        <f>分析係数表!C24</f>
        <v>9.8081023454157812E-2</v>
      </c>
      <c r="Q21" s="82">
        <f t="shared" si="5"/>
        <v>4.1991121269127824E-4</v>
      </c>
      <c r="R21" s="83">
        <v>1.4775994024731987E-3</v>
      </c>
      <c r="S21" s="84">
        <f t="shared" si="6"/>
        <v>2.17290586629801E-3</v>
      </c>
      <c r="T21" s="85">
        <f>分析係数表!F24</f>
        <v>0.39473684210526316</v>
      </c>
      <c r="U21" s="86">
        <f t="shared" si="7"/>
        <v>8.5772599985447769E-4</v>
      </c>
      <c r="V21" s="87">
        <f>分析係数表!D24</f>
        <v>4.6052631578947366E-2</v>
      </c>
      <c r="W21" s="167">
        <f t="shared" si="8"/>
        <v>0</v>
      </c>
      <c r="X21" s="76">
        <f>分析係数表!E24</f>
        <v>4.6052631578947366E-2</v>
      </c>
      <c r="Y21" s="166">
        <f t="shared" si="9"/>
        <v>0</v>
      </c>
    </row>
    <row r="22" spans="1:25" x14ac:dyDescent="0.2">
      <c r="A22" s="6" t="s">
        <v>10</v>
      </c>
      <c r="B22" s="5" t="s">
        <v>271</v>
      </c>
      <c r="C22" s="90"/>
      <c r="D22" s="76">
        <f>投入係数表!O22</f>
        <v>1.5720798616569723E-4</v>
      </c>
      <c r="E22" s="77">
        <f t="shared" si="0"/>
        <v>1.5720798616569723E-2</v>
      </c>
      <c r="F22" s="76">
        <f>分析係数表!C25</f>
        <v>1.7970049916805286E-2</v>
      </c>
      <c r="G22" s="77">
        <f t="shared" si="1"/>
        <v>2.8250353587180144E-4</v>
      </c>
      <c r="H22" s="77">
        <v>7.4491848976513352E-4</v>
      </c>
      <c r="I22" s="77">
        <f t="shared" si="2"/>
        <v>7.4491848976513352E-4</v>
      </c>
      <c r="J22" s="76">
        <f>分析係数表!G25</f>
        <v>0.19552238805970149</v>
      </c>
      <c r="K22" s="78">
        <f t="shared" si="3"/>
        <v>1.456482420287052E-4</v>
      </c>
      <c r="L22" s="79"/>
      <c r="M22" s="80"/>
      <c r="N22" s="81">
        <f>分析係数表!H25</f>
        <v>5.4763401821390182E-4</v>
      </c>
      <c r="O22" s="82">
        <f t="shared" si="4"/>
        <v>5.7797127025104944E-3</v>
      </c>
      <c r="P22" s="76">
        <f>分析係数表!C25</f>
        <v>1.7970049916805286E-2</v>
      </c>
      <c r="Q22" s="82">
        <f t="shared" si="5"/>
        <v>1.0386172576890717E-4</v>
      </c>
      <c r="R22" s="83">
        <v>7.1414523617220887E-4</v>
      </c>
      <c r="S22" s="84">
        <f t="shared" si="6"/>
        <v>1.4590637259373424E-3</v>
      </c>
      <c r="T22" s="85">
        <f>分析係数表!F25</f>
        <v>0.34776119402985073</v>
      </c>
      <c r="U22" s="86">
        <f t="shared" si="7"/>
        <v>5.0740574349761303E-4</v>
      </c>
      <c r="V22" s="87">
        <f>分析係数表!D25</f>
        <v>4.6268656716417909E-2</v>
      </c>
      <c r="W22" s="167">
        <f t="shared" si="8"/>
        <v>0</v>
      </c>
      <c r="X22" s="76">
        <f>分析係数表!E25</f>
        <v>3.5820895522388062E-2</v>
      </c>
      <c r="Y22" s="166">
        <f t="shared" si="9"/>
        <v>0</v>
      </c>
    </row>
    <row r="23" spans="1:25" x14ac:dyDescent="0.2">
      <c r="A23" s="6" t="s">
        <v>11</v>
      </c>
      <c r="B23" s="5" t="s">
        <v>35</v>
      </c>
      <c r="C23" s="90"/>
      <c r="D23" s="76">
        <f>投入係数表!O23</f>
        <v>0</v>
      </c>
      <c r="E23" s="77">
        <f t="shared" si="0"/>
        <v>0</v>
      </c>
      <c r="F23" s="76">
        <f>分析係数表!C26</f>
        <v>0.78646748681898071</v>
      </c>
      <c r="G23" s="77">
        <f t="shared" si="1"/>
        <v>0</v>
      </c>
      <c r="H23" s="77">
        <v>1.0106058016250993E-2</v>
      </c>
      <c r="I23" s="77">
        <f t="shared" si="2"/>
        <v>1.0106058016250993E-2</v>
      </c>
      <c r="J23" s="76">
        <f>分析係数表!G26</f>
        <v>0.1963978281022381</v>
      </c>
      <c r="K23" s="78">
        <f t="shared" si="3"/>
        <v>1.9848078450669078E-3</v>
      </c>
      <c r="L23" s="79"/>
      <c r="M23" s="80"/>
      <c r="N23" s="81">
        <f>分析係数表!H26</f>
        <v>1.1845120986552542E-2</v>
      </c>
      <c r="O23" s="82">
        <f t="shared" si="4"/>
        <v>0.12501304512096773</v>
      </c>
      <c r="P23" s="76">
        <f>分析係数表!C26</f>
        <v>0.78646748681898071</v>
      </c>
      <c r="Q23" s="82">
        <f t="shared" si="5"/>
        <v>9.8318695415875332E-2</v>
      </c>
      <c r="R23" s="83">
        <v>0.11206686646552952</v>
      </c>
      <c r="S23" s="84">
        <f t="shared" si="6"/>
        <v>0.12217292448178051</v>
      </c>
      <c r="T23" s="85">
        <f>分析係数表!F26</f>
        <v>0.33492252681764006</v>
      </c>
      <c r="U23" s="86">
        <f t="shared" si="7"/>
        <v>4.0918464576138645E-2</v>
      </c>
      <c r="V23" s="87">
        <f>分析係数表!D26</f>
        <v>2.0262216924910609E-2</v>
      </c>
      <c r="W23" s="167">
        <f t="shared" si="8"/>
        <v>0</v>
      </c>
      <c r="X23" s="76">
        <f>分析係数表!E26</f>
        <v>2.2447357965832339E-2</v>
      </c>
      <c r="Y23" s="166">
        <f t="shared" si="9"/>
        <v>0</v>
      </c>
    </row>
    <row r="24" spans="1:25" x14ac:dyDescent="0.2">
      <c r="A24" s="6" t="s">
        <v>12</v>
      </c>
      <c r="B24" s="5" t="s">
        <v>365</v>
      </c>
      <c r="C24" s="90"/>
      <c r="D24" s="76">
        <f>投入係数表!O24</f>
        <v>0</v>
      </c>
      <c r="E24" s="77">
        <f t="shared" si="0"/>
        <v>0</v>
      </c>
      <c r="F24" s="76">
        <f>分析係数表!C27</f>
        <v>0.30036101083032496</v>
      </c>
      <c r="G24" s="77">
        <f t="shared" si="1"/>
        <v>0</v>
      </c>
      <c r="H24" s="77">
        <v>9.3258130977498792E-4</v>
      </c>
      <c r="I24" s="77">
        <f t="shared" si="2"/>
        <v>9.3258130977498792E-4</v>
      </c>
      <c r="J24" s="76">
        <f>分析係数表!G27</f>
        <v>0.17003676470588236</v>
      </c>
      <c r="K24" s="78">
        <f t="shared" si="3"/>
        <v>1.5857310873931322E-4</v>
      </c>
      <c r="L24" s="79"/>
      <c r="M24" s="80"/>
      <c r="N24" s="81">
        <f>分析係数表!H27</f>
        <v>1.1256921485507981E-2</v>
      </c>
      <c r="O24" s="82">
        <f t="shared" si="4"/>
        <v>0.11880520555160459</v>
      </c>
      <c r="P24" s="76">
        <f>分析係数表!C27</f>
        <v>0.30036101083032496</v>
      </c>
      <c r="Q24" s="82">
        <f t="shared" si="5"/>
        <v>3.5684451631384492E-2</v>
      </c>
      <c r="R24" s="83">
        <v>3.6268816995642453E-2</v>
      </c>
      <c r="S24" s="84">
        <f t="shared" si="6"/>
        <v>3.7201398305417438E-2</v>
      </c>
      <c r="T24" s="85">
        <f>分析係数表!F27</f>
        <v>0.32077205882352944</v>
      </c>
      <c r="U24" s="86">
        <f t="shared" si="7"/>
        <v>1.1933169125542912E-2</v>
      </c>
      <c r="V24" s="87">
        <f>分析係数表!D27</f>
        <v>0</v>
      </c>
      <c r="W24" s="167">
        <f t="shared" si="8"/>
        <v>0</v>
      </c>
      <c r="X24" s="76">
        <f>分析係数表!E27</f>
        <v>0</v>
      </c>
      <c r="Y24" s="166">
        <f t="shared" si="9"/>
        <v>0</v>
      </c>
    </row>
    <row r="25" spans="1:25" x14ac:dyDescent="0.2">
      <c r="A25" s="6" t="s">
        <v>13</v>
      </c>
      <c r="B25" s="5" t="s">
        <v>191</v>
      </c>
      <c r="C25" s="90"/>
      <c r="D25" s="76">
        <f>投入係数表!O25</f>
        <v>0</v>
      </c>
      <c r="E25" s="77">
        <f t="shared" si="0"/>
        <v>0</v>
      </c>
      <c r="F25" s="76">
        <f>分析係数表!C28</f>
        <v>0.10035725885027602</v>
      </c>
      <c r="G25" s="77">
        <f t="shared" si="1"/>
        <v>0</v>
      </c>
      <c r="H25" s="77">
        <v>4.9888243565948927E-3</v>
      </c>
      <c r="I25" s="77">
        <f t="shared" si="2"/>
        <v>4.9888243565948927E-3</v>
      </c>
      <c r="J25" s="76">
        <f>分析係数表!G28</f>
        <v>0.12476459510357815</v>
      </c>
      <c r="K25" s="78">
        <f t="shared" si="3"/>
        <v>6.2242865089343058E-4</v>
      </c>
      <c r="L25" s="79"/>
      <c r="M25" s="80"/>
      <c r="N25" s="81">
        <f>分析係数表!H28</f>
        <v>2.1134616554773542E-2</v>
      </c>
      <c r="O25" s="82">
        <f t="shared" si="4"/>
        <v>0.2230540976302198</v>
      </c>
      <c r="P25" s="76">
        <f>分析係数表!C28</f>
        <v>0.10035725885027602</v>
      </c>
      <c r="Q25" s="82">
        <f t="shared" si="5"/>
        <v>2.2385097813490708E-2</v>
      </c>
      <c r="R25" s="83">
        <v>2.470258946670283E-2</v>
      </c>
      <c r="S25" s="84">
        <f t="shared" si="6"/>
        <v>2.9691413823297721E-2</v>
      </c>
      <c r="T25" s="85">
        <f>分析係数表!F28</f>
        <v>0.21374764595103579</v>
      </c>
      <c r="U25" s="86">
        <f t="shared" si="7"/>
        <v>6.3464698096879317E-3</v>
      </c>
      <c r="V25" s="87">
        <f>分析係数表!D28</f>
        <v>3.5310734463276837E-2</v>
      </c>
      <c r="W25" s="167">
        <f t="shared" si="8"/>
        <v>0</v>
      </c>
      <c r="X25" s="76">
        <f>分析係数表!E28</f>
        <v>3.7664783427495289E-2</v>
      </c>
      <c r="Y25" s="166">
        <f t="shared" si="9"/>
        <v>0</v>
      </c>
    </row>
    <row r="26" spans="1:25" x14ac:dyDescent="0.2">
      <c r="A26" s="6" t="s">
        <v>14</v>
      </c>
      <c r="B26" s="5" t="s">
        <v>50</v>
      </c>
      <c r="C26" s="90"/>
      <c r="D26" s="76">
        <f>投入係数表!O26</f>
        <v>3.3485301053293511E-2</v>
      </c>
      <c r="E26" s="77">
        <f t="shared" si="0"/>
        <v>3.3485301053293512</v>
      </c>
      <c r="F26" s="76">
        <f>分析係数表!C29</f>
        <v>0.36404243439419315</v>
      </c>
      <c r="G26" s="77">
        <f t="shared" si="1"/>
        <v>1.2190070511863411</v>
      </c>
      <c r="H26" s="77">
        <v>1.4641880914881993</v>
      </c>
      <c r="I26" s="77">
        <f t="shared" si="2"/>
        <v>1.4641880914881993</v>
      </c>
      <c r="J26" s="76">
        <f>分析係数表!G29</f>
        <v>0.26159695817490497</v>
      </c>
      <c r="K26" s="78">
        <f t="shared" si="3"/>
        <v>0.3830271509292324</v>
      </c>
      <c r="L26" s="79"/>
      <c r="M26" s="80"/>
      <c r="N26" s="81">
        <f>分析係数表!H29</f>
        <v>1.0060239742003528E-2</v>
      </c>
      <c r="O26" s="82">
        <f t="shared" si="4"/>
        <v>0.10617546297945203</v>
      </c>
      <c r="P26" s="76">
        <f>分析係数表!C29</f>
        <v>0.36404243439419315</v>
      </c>
      <c r="Q26" s="82">
        <f t="shared" si="5"/>
        <v>3.8652374015970249E-2</v>
      </c>
      <c r="R26" s="83">
        <v>5.1821713564024915E-2</v>
      </c>
      <c r="S26" s="84">
        <f t="shared" si="6"/>
        <v>1.5160098050522242</v>
      </c>
      <c r="T26" s="85">
        <f>分析係数表!F29</f>
        <v>0.47034220532319393</v>
      </c>
      <c r="U26" s="86">
        <f t="shared" si="7"/>
        <v>0.71304339499984837</v>
      </c>
      <c r="V26" s="87">
        <f>分析係数表!D29</f>
        <v>0.1285171102661597</v>
      </c>
      <c r="W26" s="167">
        <f t="shared" si="8"/>
        <v>0</v>
      </c>
      <c r="X26" s="76">
        <f>分析係数表!E29</f>
        <v>0.10532319391634981</v>
      </c>
      <c r="Y26" s="166">
        <f t="shared" si="9"/>
        <v>0</v>
      </c>
    </row>
    <row r="27" spans="1:25" x14ac:dyDescent="0.2">
      <c r="A27" s="6" t="s">
        <v>15</v>
      </c>
      <c r="B27" s="5" t="s">
        <v>36</v>
      </c>
      <c r="C27" s="90"/>
      <c r="D27" s="76">
        <f>投入係数表!O27</f>
        <v>3.1441597233139444E-3</v>
      </c>
      <c r="E27" s="77">
        <f t="shared" si="0"/>
        <v>0.31441597233139446</v>
      </c>
      <c r="F27" s="76">
        <f>分析係数表!C30</f>
        <v>1</v>
      </c>
      <c r="G27" s="77">
        <f t="shared" si="1"/>
        <v>0.31441597233139446</v>
      </c>
      <c r="H27" s="77">
        <v>0.41634261532183325</v>
      </c>
      <c r="I27" s="77">
        <f t="shared" si="2"/>
        <v>0.41634261532183325</v>
      </c>
      <c r="J27" s="76">
        <f>分析係数表!G30</f>
        <v>0.34476121737038373</v>
      </c>
      <c r="K27" s="78">
        <f t="shared" si="3"/>
        <v>0.14353878690152461</v>
      </c>
      <c r="L27" s="79"/>
      <c r="M27" s="80"/>
      <c r="N27" s="81">
        <f>分析係数表!H30</f>
        <v>0</v>
      </c>
      <c r="O27" s="82">
        <f t="shared" si="4"/>
        <v>0</v>
      </c>
      <c r="P27" s="76">
        <f>分析係数表!C30</f>
        <v>1</v>
      </c>
      <c r="Q27" s="82">
        <f t="shared" si="5"/>
        <v>0</v>
      </c>
      <c r="R27" s="83">
        <v>2.1948918331813585E-2</v>
      </c>
      <c r="S27" s="84">
        <f t="shared" si="6"/>
        <v>0.43829153365364681</v>
      </c>
      <c r="T27" s="85">
        <f>分析係数表!F30</f>
        <v>0.44087573679778658</v>
      </c>
      <c r="U27" s="86">
        <f t="shared" si="7"/>
        <v>0.19323210283178341</v>
      </c>
      <c r="V27" s="87">
        <f>分析係数表!D30</f>
        <v>0.13545049921809216</v>
      </c>
      <c r="W27" s="167">
        <f t="shared" si="8"/>
        <v>0</v>
      </c>
      <c r="X27" s="76">
        <f>分析係数表!E30</f>
        <v>8.8415734391916273E-2</v>
      </c>
      <c r="Y27" s="166">
        <f t="shared" si="9"/>
        <v>0</v>
      </c>
    </row>
    <row r="28" spans="1:25" x14ac:dyDescent="0.2">
      <c r="A28" s="6" t="s">
        <v>16</v>
      </c>
      <c r="B28" s="5" t="s">
        <v>192</v>
      </c>
      <c r="C28" s="90"/>
      <c r="D28" s="76">
        <f>投入係数表!O28</f>
        <v>3.6629460776607455E-2</v>
      </c>
      <c r="E28" s="77">
        <f t="shared" si="0"/>
        <v>3.6629460776607456</v>
      </c>
      <c r="F28" s="76">
        <f>分析係数表!C31</f>
        <v>4.5149153453372781E-2</v>
      </c>
      <c r="G28" s="77">
        <f t="shared" si="1"/>
        <v>0.16537891455173495</v>
      </c>
      <c r="H28" s="77">
        <v>0.21081077676827384</v>
      </c>
      <c r="I28" s="77">
        <f t="shared" si="2"/>
        <v>0.21081077676827384</v>
      </c>
      <c r="J28" s="76">
        <f>分析係数表!G31</f>
        <v>7.1005917159763315E-2</v>
      </c>
      <c r="K28" s="78">
        <f t="shared" si="3"/>
        <v>1.496881255159341E-2</v>
      </c>
      <c r="L28" s="79"/>
      <c r="M28" s="80"/>
      <c r="N28" s="81">
        <f>分析係数表!H31</f>
        <v>2.4521834371133602E-2</v>
      </c>
      <c r="O28" s="82">
        <f t="shared" si="4"/>
        <v>0.25880269101241438</v>
      </c>
      <c r="P28" s="76">
        <f>分析係数表!C31</f>
        <v>4.5149153453372781E-2</v>
      </c>
      <c r="Q28" s="82">
        <f t="shared" si="5"/>
        <v>1.1684722410665318E-2</v>
      </c>
      <c r="R28" s="83">
        <v>1.508031728799927E-2</v>
      </c>
      <c r="S28" s="84">
        <f t="shared" si="6"/>
        <v>0.22589109405627311</v>
      </c>
      <c r="T28" s="85">
        <f>分析係数表!F31</f>
        <v>0.34319526627218933</v>
      </c>
      <c r="U28" s="86">
        <f t="shared" si="7"/>
        <v>7.7524754173158808E-2</v>
      </c>
      <c r="V28" s="87">
        <f>分析係数表!D31</f>
        <v>1.7751479289940829E-2</v>
      </c>
      <c r="W28" s="167">
        <f t="shared" si="8"/>
        <v>0</v>
      </c>
      <c r="X28" s="76">
        <f>分析係数表!E31</f>
        <v>1.7751479289940829E-2</v>
      </c>
      <c r="Y28" s="166">
        <f t="shared" si="9"/>
        <v>0</v>
      </c>
    </row>
    <row r="29" spans="1:25" x14ac:dyDescent="0.2">
      <c r="A29" s="6" t="s">
        <v>17</v>
      </c>
      <c r="B29" s="5" t="s">
        <v>272</v>
      </c>
      <c r="C29" s="90"/>
      <c r="D29" s="76">
        <f>投入係数表!O29</f>
        <v>7.8603993082848611E-4</v>
      </c>
      <c r="E29" s="77">
        <f t="shared" si="0"/>
        <v>7.8603993082848614E-2</v>
      </c>
      <c r="F29" s="76">
        <f>分析係数表!C32</f>
        <v>0.82390745501285345</v>
      </c>
      <c r="G29" s="77">
        <f t="shared" si="1"/>
        <v>6.4762415894737732E-2</v>
      </c>
      <c r="H29" s="77">
        <v>0.11342992376516718</v>
      </c>
      <c r="I29" s="77">
        <f t="shared" si="2"/>
        <v>0.11342992376516718</v>
      </c>
      <c r="J29" s="76">
        <f>分析係数表!G32</f>
        <v>0.14108527131782947</v>
      </c>
      <c r="K29" s="78">
        <f t="shared" si="3"/>
        <v>1.6003291569969325E-2</v>
      </c>
      <c r="L29" s="79"/>
      <c r="M29" s="80"/>
      <c r="N29" s="81">
        <f>分析係数表!H32</f>
        <v>6.9772630468734158E-3</v>
      </c>
      <c r="O29" s="82">
        <f t="shared" si="4"/>
        <v>7.3637821098652231E-2</v>
      </c>
      <c r="P29" s="76">
        <f>分析係数表!C32</f>
        <v>0.82390745501285345</v>
      </c>
      <c r="Q29" s="82">
        <f t="shared" si="5"/>
        <v>6.0670749774082364E-2</v>
      </c>
      <c r="R29" s="83">
        <v>7.9346065061879162E-2</v>
      </c>
      <c r="S29" s="84">
        <f t="shared" si="6"/>
        <v>0.19277598882704633</v>
      </c>
      <c r="T29" s="85">
        <f>分析係数表!F32</f>
        <v>0.48372093023255813</v>
      </c>
      <c r="U29" s="86">
        <f t="shared" si="7"/>
        <v>9.3249780641920077E-2</v>
      </c>
      <c r="V29" s="87">
        <f>分析係数表!D32</f>
        <v>4.6511627906976744E-3</v>
      </c>
      <c r="W29" s="167">
        <f t="shared" si="8"/>
        <v>0</v>
      </c>
      <c r="X29" s="76">
        <f>分析係数表!E32</f>
        <v>6.2015503875968991E-3</v>
      </c>
      <c r="Y29" s="166">
        <f t="shared" si="9"/>
        <v>0</v>
      </c>
    </row>
    <row r="30" spans="1:25" x14ac:dyDescent="0.2">
      <c r="A30" s="6" t="s">
        <v>18</v>
      </c>
      <c r="B30" s="5" t="s">
        <v>273</v>
      </c>
      <c r="C30" s="90"/>
      <c r="D30" s="76">
        <f>投入係数表!O30</f>
        <v>1.5720798616569723E-4</v>
      </c>
      <c r="E30" s="77">
        <f t="shared" si="0"/>
        <v>1.5720798616569723E-2</v>
      </c>
      <c r="F30" s="76">
        <f>分析係数表!C33</f>
        <v>1</v>
      </c>
      <c r="G30" s="77">
        <f t="shared" si="1"/>
        <v>1.5720798616569723E-2</v>
      </c>
      <c r="H30" s="77">
        <v>6.7084983596921721E-2</v>
      </c>
      <c r="I30" s="77">
        <f t="shared" si="2"/>
        <v>6.7084983596921721E-2</v>
      </c>
      <c r="J30" s="76">
        <f>分析係数表!G33</f>
        <v>0.50819672131147542</v>
      </c>
      <c r="K30" s="78">
        <f t="shared" si="3"/>
        <v>3.4092368713189727E-2</v>
      </c>
      <c r="L30" s="79"/>
      <c r="M30" s="80"/>
      <c r="N30" s="81">
        <f>分析係数表!H33</f>
        <v>1.0141370707664847E-3</v>
      </c>
      <c r="O30" s="82">
        <f t="shared" si="4"/>
        <v>1.070317167131573E-2</v>
      </c>
      <c r="P30" s="76">
        <f>分析係数表!C33</f>
        <v>1</v>
      </c>
      <c r="Q30" s="82">
        <f t="shared" si="5"/>
        <v>1.070317167131573E-2</v>
      </c>
      <c r="R30" s="83">
        <v>3.7602271096453151E-2</v>
      </c>
      <c r="S30" s="84">
        <f t="shared" si="6"/>
        <v>0.10468725469337486</v>
      </c>
      <c r="T30" s="85">
        <f>分析係数表!F33</f>
        <v>0.64606977721731818</v>
      </c>
      <c r="U30" s="86">
        <f t="shared" si="7"/>
        <v>6.7635271317241341E-2</v>
      </c>
      <c r="V30" s="87">
        <f>分析係数表!D33</f>
        <v>1.8495166036149643E-2</v>
      </c>
      <c r="W30" s="167">
        <f t="shared" si="8"/>
        <v>0</v>
      </c>
      <c r="X30" s="76">
        <f>分析係数表!E33</f>
        <v>1.7234131988230348E-2</v>
      </c>
      <c r="Y30" s="166">
        <f t="shared" si="9"/>
        <v>0</v>
      </c>
    </row>
    <row r="31" spans="1:25" x14ac:dyDescent="0.2">
      <c r="A31" s="6" t="s">
        <v>19</v>
      </c>
      <c r="B31" s="5" t="s">
        <v>274</v>
      </c>
      <c r="C31" s="90"/>
      <c r="D31" s="76">
        <f>投入係数表!O31</f>
        <v>3.9459204527590004E-2</v>
      </c>
      <c r="E31" s="77">
        <f t="shared" si="0"/>
        <v>3.9459204527590006</v>
      </c>
      <c r="F31" s="76">
        <f>分析係数表!C34</f>
        <v>0.25927379784102056</v>
      </c>
      <c r="G31" s="77">
        <f t="shared" si="1"/>
        <v>1.0230737817653854</v>
      </c>
      <c r="H31" s="77">
        <v>1.2836290582526335</v>
      </c>
      <c r="I31" s="77">
        <f t="shared" si="2"/>
        <v>1.2836290582526335</v>
      </c>
      <c r="J31" s="76">
        <f>分析係数表!G34</f>
        <v>0.42506142506142508</v>
      </c>
      <c r="K31" s="78">
        <f t="shared" si="3"/>
        <v>0.54562119675111942</v>
      </c>
      <c r="L31" s="79"/>
      <c r="M31" s="80"/>
      <c r="N31" s="81">
        <f>分析係数表!H34</f>
        <v>0.17165284059793523</v>
      </c>
      <c r="O31" s="82">
        <f t="shared" si="4"/>
        <v>1.8116188370869006</v>
      </c>
      <c r="P31" s="76">
        <f>分析係数表!C34</f>
        <v>0.25927379784102056</v>
      </c>
      <c r="Q31" s="82">
        <f t="shared" si="5"/>
        <v>0.46970529613185386</v>
      </c>
      <c r="R31" s="83">
        <v>0.50796798664693077</v>
      </c>
      <c r="S31" s="84">
        <f t="shared" si="6"/>
        <v>1.7915970448995644</v>
      </c>
      <c r="T31" s="85">
        <f>分析係数表!F34</f>
        <v>0.69978501228501233</v>
      </c>
      <c r="U31" s="86">
        <f t="shared" si="7"/>
        <v>1.2537327600748334</v>
      </c>
      <c r="V31" s="87">
        <f>分析係数表!D34</f>
        <v>0.29069410319410321</v>
      </c>
      <c r="W31" s="167">
        <f t="shared" si="8"/>
        <v>1</v>
      </c>
      <c r="X31" s="76">
        <f>分析係数表!E34</f>
        <v>0.18903562653562653</v>
      </c>
      <c r="Y31" s="166">
        <f t="shared" si="9"/>
        <v>0</v>
      </c>
    </row>
    <row r="32" spans="1:25" x14ac:dyDescent="0.2">
      <c r="A32" s="6" t="s">
        <v>20</v>
      </c>
      <c r="B32" s="5" t="s">
        <v>37</v>
      </c>
      <c r="C32" s="90"/>
      <c r="D32" s="76">
        <f>投入係数表!O32</f>
        <v>7.7031913221191637E-3</v>
      </c>
      <c r="E32" s="77">
        <f t="shared" si="0"/>
        <v>0.77031913221191639</v>
      </c>
      <c r="F32" s="76">
        <f>分析係数表!C35</f>
        <v>0.58271802035521847</v>
      </c>
      <c r="G32" s="77">
        <f t="shared" si="1"/>
        <v>0.44887883976427773</v>
      </c>
      <c r="H32" s="77">
        <v>0.78785079783410616</v>
      </c>
      <c r="I32" s="77">
        <f t="shared" si="2"/>
        <v>0.78785079783410616</v>
      </c>
      <c r="J32" s="76">
        <f>分析係数表!G35</f>
        <v>0.3146067415730337</v>
      </c>
      <c r="K32" s="78">
        <f t="shared" si="3"/>
        <v>0.24786317235230307</v>
      </c>
      <c r="L32" s="79"/>
      <c r="M32" s="80"/>
      <c r="N32" s="81">
        <f>分析係数表!H35</f>
        <v>6.4762793339147723E-2</v>
      </c>
      <c r="O32" s="82">
        <f t="shared" si="4"/>
        <v>0.68350454293022256</v>
      </c>
      <c r="P32" s="76">
        <f>分析係数表!C35</f>
        <v>0.58271802035521847</v>
      </c>
      <c r="Q32" s="82">
        <f t="shared" si="5"/>
        <v>0.39829041416009775</v>
      </c>
      <c r="R32" s="83">
        <v>0.47648401812765828</v>
      </c>
      <c r="S32" s="84">
        <f t="shared" si="6"/>
        <v>1.2643348159617644</v>
      </c>
      <c r="T32" s="85">
        <f>分析係数表!F35</f>
        <v>0.64558587479935792</v>
      </c>
      <c r="U32" s="86">
        <f t="shared" si="7"/>
        <v>0.81623669820196088</v>
      </c>
      <c r="V32" s="87">
        <f>分析係数表!D35</f>
        <v>5.2969502407704656E-2</v>
      </c>
      <c r="W32" s="167">
        <f t="shared" si="8"/>
        <v>0</v>
      </c>
      <c r="X32" s="76">
        <f>分析係数表!E35</f>
        <v>4.8475120385232745E-2</v>
      </c>
      <c r="Y32" s="166">
        <f t="shared" si="9"/>
        <v>0</v>
      </c>
    </row>
    <row r="33" spans="1:25" x14ac:dyDescent="0.2">
      <c r="A33" s="6" t="s">
        <v>21</v>
      </c>
      <c r="B33" s="5" t="s">
        <v>38</v>
      </c>
      <c r="C33" s="90"/>
      <c r="D33" s="76">
        <f>投入係数表!O33</f>
        <v>9.4324791699418331E-4</v>
      </c>
      <c r="E33" s="77">
        <f t="shared" si="0"/>
        <v>9.4324791699418334E-2</v>
      </c>
      <c r="F33" s="76">
        <f>分析係数表!C36</f>
        <v>0.66070007955449483</v>
      </c>
      <c r="G33" s="77">
        <f t="shared" si="1"/>
        <v>6.232039737976685E-2</v>
      </c>
      <c r="H33" s="77">
        <v>0.16662524170651535</v>
      </c>
      <c r="I33" s="77">
        <f t="shared" si="2"/>
        <v>0.16662524170651535</v>
      </c>
      <c r="J33" s="76">
        <f>分析係数表!G36</f>
        <v>1.3413413413413414E-2</v>
      </c>
      <c r="K33" s="78">
        <f t="shared" si="3"/>
        <v>2.2350132521194253E-3</v>
      </c>
      <c r="L33" s="79"/>
      <c r="M33" s="80"/>
      <c r="N33" s="81">
        <f>分析係数表!H36</f>
        <v>0.12962700038537209</v>
      </c>
      <c r="O33" s="82">
        <f t="shared" si="4"/>
        <v>1.3680794030275767</v>
      </c>
      <c r="P33" s="76">
        <f>分析係数表!C36</f>
        <v>0.66070007955449483</v>
      </c>
      <c r="Q33" s="82">
        <f t="shared" si="5"/>
        <v>0.90389017041718567</v>
      </c>
      <c r="R33" s="83">
        <v>0.94491542746224644</v>
      </c>
      <c r="S33" s="84">
        <f t="shared" si="6"/>
        <v>1.1115406691687617</v>
      </c>
      <c r="T33" s="85">
        <f>分析係数表!F36</f>
        <v>0.89049049049049045</v>
      </c>
      <c r="U33" s="86">
        <f t="shared" si="7"/>
        <v>0.98981639568821855</v>
      </c>
      <c r="V33" s="87">
        <f>分析係数表!D36</f>
        <v>8.8088088088088094E-3</v>
      </c>
      <c r="W33" s="167">
        <f t="shared" si="8"/>
        <v>0</v>
      </c>
      <c r="X33" s="76">
        <f>分析係数表!E36</f>
        <v>2.002002002002002E-3</v>
      </c>
      <c r="Y33" s="166">
        <f t="shared" si="9"/>
        <v>0</v>
      </c>
    </row>
    <row r="34" spans="1:25" x14ac:dyDescent="0.2">
      <c r="A34" s="6" t="s">
        <v>22</v>
      </c>
      <c r="B34" s="5" t="s">
        <v>377</v>
      </c>
      <c r="C34" s="90"/>
      <c r="D34" s="76">
        <f>投入係数表!O34</f>
        <v>2.7511397578997013E-2</v>
      </c>
      <c r="E34" s="77">
        <f t="shared" si="0"/>
        <v>2.7511397578997014</v>
      </c>
      <c r="F34" s="76">
        <f>分析係数表!C37</f>
        <v>0.61776513884242223</v>
      </c>
      <c r="G34" s="77">
        <f t="shared" si="1"/>
        <v>1.6995582345138169</v>
      </c>
      <c r="H34" s="77">
        <v>2.2526243163945239</v>
      </c>
      <c r="I34" s="77">
        <f t="shared" si="2"/>
        <v>2.2526243163945239</v>
      </c>
      <c r="J34" s="76">
        <f>分析係数表!G37</f>
        <v>0.47462053207116045</v>
      </c>
      <c r="K34" s="78">
        <f t="shared" si="3"/>
        <v>1.069141751603603</v>
      </c>
      <c r="L34" s="79"/>
      <c r="M34" s="80"/>
      <c r="N34" s="81">
        <f>分析係数表!H37</f>
        <v>5.0585157089832258E-2</v>
      </c>
      <c r="O34" s="82">
        <f t="shared" si="4"/>
        <v>0.53387420296522858</v>
      </c>
      <c r="P34" s="76">
        <f>分析係数表!C37</f>
        <v>0.61776513884242223</v>
      </c>
      <c r="Q34" s="82">
        <f t="shared" si="5"/>
        <v>0.32980887111920193</v>
      </c>
      <c r="R34" s="83">
        <v>0.40036197345972929</v>
      </c>
      <c r="S34" s="84">
        <f t="shared" si="6"/>
        <v>2.6529862898542533</v>
      </c>
      <c r="T34" s="85">
        <f>分析係数表!F37</f>
        <v>0.71813285457809695</v>
      </c>
      <c r="U34" s="86">
        <f t="shared" si="7"/>
        <v>1.9051966174895896</v>
      </c>
      <c r="V34" s="87">
        <f>分析係数表!D37</f>
        <v>9.4662967194385508E-2</v>
      </c>
      <c r="W34" s="167">
        <f t="shared" si="8"/>
        <v>0</v>
      </c>
      <c r="X34" s="76">
        <f>分析係数表!E37</f>
        <v>8.6339154561775752E-2</v>
      </c>
      <c r="Y34" s="166">
        <f t="shared" si="9"/>
        <v>0</v>
      </c>
    </row>
    <row r="35" spans="1:25" x14ac:dyDescent="0.2">
      <c r="A35" s="6" t="s">
        <v>23</v>
      </c>
      <c r="B35" s="5" t="s">
        <v>193</v>
      </c>
      <c r="C35" s="90"/>
      <c r="D35" s="76">
        <f>投入係数表!O35</f>
        <v>2.5153277786511556E-3</v>
      </c>
      <c r="E35" s="77">
        <f t="shared" si="0"/>
        <v>0.25153277786511558</v>
      </c>
      <c r="F35" s="76">
        <f>分析係数表!C38</f>
        <v>2.0566981656475858E-2</v>
      </c>
      <c r="G35" s="77">
        <f t="shared" si="1"/>
        <v>5.1732700283542484E-3</v>
      </c>
      <c r="H35" s="77">
        <v>1.1091609521921371E-2</v>
      </c>
      <c r="I35" s="77">
        <f t="shared" si="2"/>
        <v>1.1091609521921371E-2</v>
      </c>
      <c r="J35" s="76">
        <f>分析係数表!G38</f>
        <v>0.31874999999999998</v>
      </c>
      <c r="K35" s="78">
        <f t="shared" si="3"/>
        <v>3.5354505351124369E-3</v>
      </c>
      <c r="L35" s="79"/>
      <c r="M35" s="80"/>
      <c r="N35" s="81">
        <f>分析係数表!H38</f>
        <v>4.4398920958156701E-2</v>
      </c>
      <c r="O35" s="82">
        <f t="shared" si="4"/>
        <v>0.46858485577020265</v>
      </c>
      <c r="P35" s="76">
        <f>分析係数表!C38</f>
        <v>2.0566981656475858E-2</v>
      </c>
      <c r="Q35" s="82">
        <f t="shared" si="5"/>
        <v>9.6373761331281435E-3</v>
      </c>
      <c r="R35" s="83">
        <v>1.1897900379328858E-2</v>
      </c>
      <c r="S35" s="84">
        <f t="shared" si="6"/>
        <v>2.2989509901250229E-2</v>
      </c>
      <c r="T35" s="85">
        <f>分析係数表!F38</f>
        <v>0.52500000000000002</v>
      </c>
      <c r="U35" s="86">
        <f t="shared" si="7"/>
        <v>1.2069492698156371E-2</v>
      </c>
      <c r="V35" s="87">
        <f>分析係数表!D38</f>
        <v>0.28125</v>
      </c>
      <c r="W35" s="167">
        <f t="shared" si="8"/>
        <v>0</v>
      </c>
      <c r="X35" s="76">
        <f>分析係数表!E38</f>
        <v>0.31874999999999998</v>
      </c>
      <c r="Y35" s="166">
        <f t="shared" si="9"/>
        <v>0</v>
      </c>
    </row>
    <row r="36" spans="1:25" x14ac:dyDescent="0.2">
      <c r="A36" s="6" t="s">
        <v>24</v>
      </c>
      <c r="B36" s="5" t="s">
        <v>39</v>
      </c>
      <c r="C36" s="90"/>
      <c r="D36" s="76">
        <f>投入係数表!O36</f>
        <v>0</v>
      </c>
      <c r="E36" s="77">
        <f t="shared" si="0"/>
        <v>0</v>
      </c>
      <c r="F36" s="76">
        <f>分析係数表!C39</f>
        <v>1</v>
      </c>
      <c r="G36" s="77">
        <f t="shared" si="1"/>
        <v>0</v>
      </c>
      <c r="H36" s="77">
        <v>3.2701596788627614E-2</v>
      </c>
      <c r="I36" s="77">
        <f t="shared" si="2"/>
        <v>3.2701596788627614E-2</v>
      </c>
      <c r="J36" s="76">
        <f>分析係数表!G39</f>
        <v>0.35457429931253304</v>
      </c>
      <c r="K36" s="78">
        <f t="shared" si="3"/>
        <v>1.1595145767728616E-2</v>
      </c>
      <c r="L36" s="79"/>
      <c r="M36" s="80"/>
      <c r="N36" s="81">
        <f>分析係数表!H39</f>
        <v>4.0565482830659388E-3</v>
      </c>
      <c r="O36" s="82">
        <f t="shared" si="4"/>
        <v>4.2812686685262918E-2</v>
      </c>
      <c r="P36" s="76">
        <f>分析係数表!C39</f>
        <v>1</v>
      </c>
      <c r="Q36" s="82">
        <f t="shared" si="5"/>
        <v>4.2812686685262918E-2</v>
      </c>
      <c r="R36" s="83">
        <v>5.4396984520325667E-2</v>
      </c>
      <c r="S36" s="84">
        <f t="shared" si="6"/>
        <v>8.7098581308953288E-2</v>
      </c>
      <c r="T36" s="85">
        <f>分析係数表!F39</f>
        <v>0.70531464833421476</v>
      </c>
      <c r="U36" s="86">
        <f t="shared" si="7"/>
        <v>6.14319052463334E-2</v>
      </c>
      <c r="V36" s="87">
        <f>分析係数表!D39</f>
        <v>5.4071919619249072E-2</v>
      </c>
      <c r="W36" s="167">
        <f t="shared" si="8"/>
        <v>0</v>
      </c>
      <c r="X36" s="76">
        <f>分析係数表!E39</f>
        <v>6.8482284505552618E-2</v>
      </c>
      <c r="Y36" s="166">
        <f t="shared" si="9"/>
        <v>0</v>
      </c>
    </row>
    <row r="37" spans="1:25" x14ac:dyDescent="0.2">
      <c r="A37" s="6" t="s">
        <v>25</v>
      </c>
      <c r="B37" s="5" t="s">
        <v>40</v>
      </c>
      <c r="C37" s="90"/>
      <c r="D37" s="76">
        <f>投入係数表!O37</f>
        <v>0</v>
      </c>
      <c r="E37" s="77">
        <f t="shared" si="0"/>
        <v>0</v>
      </c>
      <c r="F37" s="76">
        <f>分析係数表!C40</f>
        <v>0.98077433041633522</v>
      </c>
      <c r="G37" s="77">
        <f t="shared" si="1"/>
        <v>0</v>
      </c>
      <c r="H37" s="77">
        <v>3.3959652428084022E-3</v>
      </c>
      <c r="I37" s="77">
        <f t="shared" si="2"/>
        <v>3.3959652428084022E-3</v>
      </c>
      <c r="J37" s="76">
        <f>分析係数表!G40</f>
        <v>0.51043551695017497</v>
      </c>
      <c r="K37" s="78">
        <f t="shared" si="3"/>
        <v>1.7334212742577332E-3</v>
      </c>
      <c r="L37" s="79"/>
      <c r="M37" s="80"/>
      <c r="N37" s="81">
        <f>分析係数表!H40</f>
        <v>2.8781210068352839E-2</v>
      </c>
      <c r="O37" s="82">
        <f t="shared" si="4"/>
        <v>0.30375601203194041</v>
      </c>
      <c r="P37" s="76">
        <f>分析係数表!C40</f>
        <v>0.98077433041633522</v>
      </c>
      <c r="Q37" s="82">
        <f t="shared" si="5"/>
        <v>0.29791609931056262</v>
      </c>
      <c r="R37" s="83">
        <v>0.29878485023192464</v>
      </c>
      <c r="S37" s="84">
        <f t="shared" si="6"/>
        <v>0.30218081547473302</v>
      </c>
      <c r="T37" s="85">
        <f>分析係数表!F40</f>
        <v>0.70708167450838466</v>
      </c>
      <c r="U37" s="86">
        <f t="shared" si="7"/>
        <v>0.21366651701018341</v>
      </c>
      <c r="V37" s="87">
        <f>分析係数表!D40</f>
        <v>7.3350223187356733E-2</v>
      </c>
      <c r="W37" s="167">
        <f t="shared" si="8"/>
        <v>0</v>
      </c>
      <c r="X37" s="76">
        <f>分析係数表!E40</f>
        <v>4.4637471347569069E-2</v>
      </c>
      <c r="Y37" s="166">
        <f t="shared" si="9"/>
        <v>0</v>
      </c>
    </row>
    <row r="38" spans="1:25" x14ac:dyDescent="0.2">
      <c r="A38" s="6" t="s">
        <v>26</v>
      </c>
      <c r="B38" s="5" t="s">
        <v>276</v>
      </c>
      <c r="C38" s="90"/>
      <c r="D38" s="76">
        <f>投入係数表!O38</f>
        <v>0</v>
      </c>
      <c r="E38" s="77">
        <f t="shared" si="0"/>
        <v>0</v>
      </c>
      <c r="F38" s="76">
        <f>分析係数表!C41</f>
        <v>0.86627474829380358</v>
      </c>
      <c r="G38" s="77">
        <f t="shared" si="1"/>
        <v>0</v>
      </c>
      <c r="H38" s="77">
        <v>3.3269351258912285E-4</v>
      </c>
      <c r="I38" s="77">
        <f t="shared" si="2"/>
        <v>3.3269351258912285E-4</v>
      </c>
      <c r="J38" s="76">
        <f>分析係数表!G41</f>
        <v>0.44732977818996833</v>
      </c>
      <c r="K38" s="78">
        <f t="shared" si="3"/>
        <v>1.4882371519173377E-4</v>
      </c>
      <c r="L38" s="79"/>
      <c r="M38" s="80"/>
      <c r="N38" s="81">
        <f>分析係数表!H41</f>
        <v>6.251140904204612E-2</v>
      </c>
      <c r="O38" s="82">
        <f t="shared" si="4"/>
        <v>0.6597435018199016</v>
      </c>
      <c r="P38" s="76">
        <f>分析係数表!C41</f>
        <v>0.86627474829380358</v>
      </c>
      <c r="Q38" s="82">
        <f t="shared" si="5"/>
        <v>0.57151913597750781</v>
      </c>
      <c r="R38" s="83">
        <v>0.58229380615846615</v>
      </c>
      <c r="S38" s="84">
        <f t="shared" si="6"/>
        <v>0.58262649967105529</v>
      </c>
      <c r="T38" s="85">
        <f>分析係数表!F41</f>
        <v>0.55174279310611329</v>
      </c>
      <c r="U38" s="86">
        <f t="shared" si="7"/>
        <v>0.32145997226614603</v>
      </c>
      <c r="V38" s="87">
        <f>分析係数表!D41</f>
        <v>0.15209830744261535</v>
      </c>
      <c r="W38" s="167">
        <f t="shared" si="8"/>
        <v>0</v>
      </c>
      <c r="X38" s="76">
        <f>分析係数表!E41</f>
        <v>0.14676559239508463</v>
      </c>
      <c r="Y38" s="166">
        <f t="shared" si="9"/>
        <v>0</v>
      </c>
    </row>
    <row r="39" spans="1:25" x14ac:dyDescent="0.2">
      <c r="A39" s="6" t="s">
        <v>51</v>
      </c>
      <c r="B39" s="5" t="s">
        <v>367</v>
      </c>
      <c r="C39" s="90"/>
      <c r="D39" s="76">
        <f>投入係数表!O39</f>
        <v>3.1441597233139445E-4</v>
      </c>
      <c r="E39" s="77">
        <f>$C$17*D39</f>
        <v>3.1441597233139447E-2</v>
      </c>
      <c r="F39" s="76">
        <f>分析係数表!C42</f>
        <v>0.22259887005649714</v>
      </c>
      <c r="G39" s="77">
        <f>E39*F39</f>
        <v>6.9988640168683275E-3</v>
      </c>
      <c r="H39" s="77">
        <v>1.5975631110267521E-2</v>
      </c>
      <c r="I39" s="77">
        <f>C39+H39</f>
        <v>1.5975631110267521E-2</v>
      </c>
      <c r="J39" s="76">
        <f>分析係数表!G42</f>
        <v>0.47474747474747475</v>
      </c>
      <c r="K39" s="78">
        <f>I39*J39</f>
        <v>7.5843905270967021E-3</v>
      </c>
      <c r="L39" s="79"/>
      <c r="M39" s="80"/>
      <c r="N39" s="81">
        <f>分析係数表!H42</f>
        <v>1.5212056061497272E-2</v>
      </c>
      <c r="O39" s="82">
        <f t="shared" si="4"/>
        <v>0.16054757506973596</v>
      </c>
      <c r="P39" s="76">
        <f>分析係数表!C42</f>
        <v>0.22259887005649714</v>
      </c>
      <c r="Q39" s="82">
        <f>O39*P39</f>
        <v>3.5737708800833878E-2</v>
      </c>
      <c r="R39" s="83">
        <v>3.7122631493231389E-2</v>
      </c>
      <c r="S39" s="84">
        <f>I39+R39</f>
        <v>5.3098262603498911E-2</v>
      </c>
      <c r="T39" s="85">
        <f>分析係数表!F42</f>
        <v>0.5505050505050505</v>
      </c>
      <c r="U39" s="86">
        <f>S39*T39</f>
        <v>2.9230861736269601E-2</v>
      </c>
      <c r="V39" s="87">
        <f>分析係数表!D42</f>
        <v>1.2373737373737375</v>
      </c>
      <c r="W39" s="167">
        <f>ROUND(S39*V39,0)</f>
        <v>0</v>
      </c>
      <c r="X39" s="76">
        <f>分析係数表!E42</f>
        <v>0.93434343434343436</v>
      </c>
      <c r="Y39" s="166">
        <f>ROUND(S39*X39,0)</f>
        <v>0</v>
      </c>
    </row>
    <row r="40" spans="1:25" x14ac:dyDescent="0.2">
      <c r="A40" s="6" t="s">
        <v>194</v>
      </c>
      <c r="B40" s="5" t="s">
        <v>41</v>
      </c>
      <c r="C40" s="90"/>
      <c r="D40" s="76">
        <f>投入係数表!O40</f>
        <v>1.2891054865587172E-2</v>
      </c>
      <c r="E40" s="77">
        <f>$C$17*D40</f>
        <v>1.2891054865587173</v>
      </c>
      <c r="F40" s="76">
        <f>分析係数表!C43</f>
        <v>0.64995386035066138</v>
      </c>
      <c r="G40" s="77">
        <f>E40*F40</f>
        <v>0.83785908738805592</v>
      </c>
      <c r="H40" s="77">
        <v>1.6925917019514747</v>
      </c>
      <c r="I40" s="77">
        <f>C40+H40</f>
        <v>1.6925917019514747</v>
      </c>
      <c r="J40" s="76">
        <f>分析係数表!G43</f>
        <v>0.42414674485039844</v>
      </c>
      <c r="K40" s="78">
        <f>I40*J40</f>
        <v>0.71790726074351374</v>
      </c>
      <c r="L40" s="79"/>
      <c r="M40" s="80"/>
      <c r="N40" s="81">
        <f>分析係数表!H43</f>
        <v>4.0565482830659395E-2</v>
      </c>
      <c r="O40" s="82">
        <f t="shared" si="4"/>
        <v>0.42812686685262924</v>
      </c>
      <c r="P40" s="76">
        <f>分析係数表!C43</f>
        <v>0.64995386035066138</v>
      </c>
      <c r="Q40" s="82">
        <f>O40*P40</f>
        <v>0.27826270983070001</v>
      </c>
      <c r="R40" s="83">
        <v>0.47889664772518892</v>
      </c>
      <c r="S40" s="84">
        <f>I40+R40</f>
        <v>2.1714883496766637</v>
      </c>
      <c r="T40" s="85">
        <f>分析係数表!F43</f>
        <v>0.67869493309276796</v>
      </c>
      <c r="U40" s="86">
        <f>S40*T40</f>
        <v>1.4737781401955283</v>
      </c>
      <c r="V40" s="87">
        <f>分析係数表!D43</f>
        <v>0.11832807096677192</v>
      </c>
      <c r="W40" s="167">
        <f>ROUND(S40*V40,0)</f>
        <v>0</v>
      </c>
      <c r="X40" s="76">
        <f>分析係数表!E43</f>
        <v>8.3446098331078036E-2</v>
      </c>
      <c r="Y40" s="166">
        <f>ROUND(S40*X40,0)</f>
        <v>0</v>
      </c>
    </row>
    <row r="41" spans="1:25" x14ac:dyDescent="0.2">
      <c r="A41" s="6" t="s">
        <v>340</v>
      </c>
      <c r="B41" s="5" t="s">
        <v>42</v>
      </c>
      <c r="C41" s="90"/>
      <c r="D41" s="76">
        <f>投入係数表!O41</f>
        <v>0</v>
      </c>
      <c r="E41" s="77">
        <f>$C$17*D41</f>
        <v>0</v>
      </c>
      <c r="F41" s="76">
        <f>分析係数表!C44</f>
        <v>0.42233270626175756</v>
      </c>
      <c r="G41" s="77">
        <f>E41*F41</f>
        <v>0</v>
      </c>
      <c r="H41" s="77">
        <v>2.0732543885470254E-3</v>
      </c>
      <c r="I41" s="77">
        <f>C41+H41</f>
        <v>2.0732543885470254E-3</v>
      </c>
      <c r="J41" s="76">
        <f>分析係数表!G44</f>
        <v>0.26381484852424913</v>
      </c>
      <c r="K41" s="78">
        <f>I41*J41</f>
        <v>5.4695529246676826E-4</v>
      </c>
      <c r="L41" s="79"/>
      <c r="M41" s="80"/>
      <c r="N41" s="81">
        <f>分析係数表!H44</f>
        <v>0.11630123927550047</v>
      </c>
      <c r="O41" s="82">
        <f t="shared" si="4"/>
        <v>1.2274397272664879</v>
      </c>
      <c r="P41" s="76">
        <f>分析係数表!C44</f>
        <v>0.42233270626175756</v>
      </c>
      <c r="Q41" s="82">
        <f>O41*P41</f>
        <v>0.51838794178964942</v>
      </c>
      <c r="R41" s="83">
        <v>0.52749772699162789</v>
      </c>
      <c r="S41" s="84">
        <f>I41+R41</f>
        <v>0.52957098138017489</v>
      </c>
      <c r="T41" s="85">
        <f>分析係数表!F44</f>
        <v>0.47978156286568718</v>
      </c>
      <c r="U41" s="86">
        <f>S41*T41</f>
        <v>0.25407839309489605</v>
      </c>
      <c r="V41" s="87">
        <f>分析係数表!D44</f>
        <v>0.17839032635548044</v>
      </c>
      <c r="W41" s="167">
        <f>ROUND(S41*V41,0)</f>
        <v>0</v>
      </c>
      <c r="X41" s="76">
        <f>分析係数表!E44</f>
        <v>0.10141724093095826</v>
      </c>
      <c r="Y41" s="166">
        <f>ROUND(S41*X41,0)</f>
        <v>0</v>
      </c>
    </row>
    <row r="42" spans="1:25" x14ac:dyDescent="0.2">
      <c r="A42" s="6" t="s">
        <v>341</v>
      </c>
      <c r="B42" s="5" t="s">
        <v>278</v>
      </c>
      <c r="C42" s="90"/>
      <c r="D42" s="76">
        <f>投入係数表!O42</f>
        <v>1.5720798616569723E-4</v>
      </c>
      <c r="E42" s="77">
        <f>$C$17*D42</f>
        <v>1.5720798616569723E-2</v>
      </c>
      <c r="F42" s="76">
        <f>分析係数表!C45</f>
        <v>1</v>
      </c>
      <c r="G42" s="77">
        <f>E42*F42</f>
        <v>1.5720798616569723E-2</v>
      </c>
      <c r="H42" s="77">
        <v>2.5050636608923191E-2</v>
      </c>
      <c r="I42" s="77">
        <f>C42+H42</f>
        <v>2.5050636608923191E-2</v>
      </c>
      <c r="J42" s="76">
        <f>分析係数表!G45</f>
        <v>0</v>
      </c>
      <c r="K42" s="78">
        <f>I42*J42</f>
        <v>0</v>
      </c>
      <c r="L42" s="79"/>
      <c r="M42" s="80"/>
      <c r="N42" s="81">
        <f>分析係数表!H45</f>
        <v>0</v>
      </c>
      <c r="O42" s="82">
        <f t="shared" si="4"/>
        <v>0</v>
      </c>
      <c r="P42" s="76">
        <f>分析係数表!C45</f>
        <v>1</v>
      </c>
      <c r="Q42" s="82">
        <f>O42*P42</f>
        <v>0</v>
      </c>
      <c r="R42" s="83">
        <v>3.9002228106239673E-3</v>
      </c>
      <c r="S42" s="84">
        <f>I42+R42</f>
        <v>2.8950859419547156E-2</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投入係数表!O43</f>
        <v>5.3450715296337057E-3</v>
      </c>
      <c r="E43" s="77">
        <f>$C$17*D43</f>
        <v>0.53450715296337059</v>
      </c>
      <c r="F43" s="76">
        <f>分析係数表!C46</f>
        <v>0.21794871794871795</v>
      </c>
      <c r="G43" s="77">
        <f>E43*F43</f>
        <v>0.11649514872278589</v>
      </c>
      <c r="H43" s="77">
        <v>0.17290499451458274</v>
      </c>
      <c r="I43" s="77">
        <f>C43+H43</f>
        <v>0.17290499451458274</v>
      </c>
      <c r="J43" s="76">
        <f>分析係数表!G46</f>
        <v>8.6956521739130436E-3</v>
      </c>
      <c r="K43" s="78">
        <f>I43*J43</f>
        <v>1.5035216914311544E-3</v>
      </c>
      <c r="L43" s="79"/>
      <c r="M43" s="80"/>
      <c r="N43" s="81">
        <f>分析係数表!H46</f>
        <v>2.3669959231689755E-2</v>
      </c>
      <c r="O43" s="82">
        <f t="shared" si="4"/>
        <v>0.24981202680850914</v>
      </c>
      <c r="P43" s="76">
        <f>分析係数表!C46</f>
        <v>0.21794871794871795</v>
      </c>
      <c r="Q43" s="82">
        <f>O43*P43</f>
        <v>5.4446210971085325E-2</v>
      </c>
      <c r="R43" s="83">
        <v>6.1250310392285769E-2</v>
      </c>
      <c r="S43" s="84">
        <f>I43+R43</f>
        <v>0.23415530490686851</v>
      </c>
      <c r="T43" s="85">
        <f>分析係数表!F46</f>
        <v>0.31521739130434784</v>
      </c>
      <c r="U43" s="86">
        <f>S43*T43</f>
        <v>7.3809824372817245E-2</v>
      </c>
      <c r="V43" s="87">
        <f>分析係数表!D46</f>
        <v>4.3478260869565218E-3</v>
      </c>
      <c r="W43" s="167">
        <f>ROUND(S43*V43,0)</f>
        <v>0</v>
      </c>
      <c r="X43" s="76">
        <f>分析係数表!E46</f>
        <v>8.6956521739130436E-3</v>
      </c>
      <c r="Y43" s="166">
        <f>ROUND(S43*X43,0)</f>
        <v>0</v>
      </c>
    </row>
    <row r="44" spans="1:25" x14ac:dyDescent="0.2">
      <c r="A44" s="192">
        <v>40</v>
      </c>
      <c r="B44" s="14" t="s">
        <v>150</v>
      </c>
      <c r="C44" s="197">
        <f>SUM(C5:C43)</f>
        <v>100</v>
      </c>
      <c r="D44" s="92">
        <f>投入係数表!O44</f>
        <v>0.77079075617041348</v>
      </c>
      <c r="E44" s="91">
        <f>SUM(E5:E43)</f>
        <v>77.079075617041354</v>
      </c>
      <c r="F44" s="92">
        <f>分析係数表!C47</f>
        <v>0.47569546306807309</v>
      </c>
      <c r="G44" s="91">
        <f>SUM(G5:G43)</f>
        <v>24.654968245625803</v>
      </c>
      <c r="H44" s="91">
        <f>SUM(H5:H43)</f>
        <v>30.429620366028697</v>
      </c>
      <c r="I44" s="91">
        <f>SUM(I5:I43)</f>
        <v>130.42962036602867</v>
      </c>
      <c r="J44" s="92">
        <f>分析係数表!G47</f>
        <v>0.28144255164914822</v>
      </c>
      <c r="K44" s="93">
        <f>SUM(K5:K43)</f>
        <v>16.832487174190732</v>
      </c>
      <c r="L44" s="94">
        <f>最終需要_まとめ!$L$33</f>
        <v>0.627</v>
      </c>
      <c r="M44" s="91">
        <f>K44*L44</f>
        <v>10.553969458217589</v>
      </c>
      <c r="N44" s="95">
        <f>分析係数表!H47</f>
        <v>1</v>
      </c>
      <c r="O44" s="96">
        <f>SUM(O5:O43)</f>
        <v>10.553969458217589</v>
      </c>
      <c r="P44" s="92">
        <f>分析係数表!C47</f>
        <v>0.47569546306807309</v>
      </c>
      <c r="Q44" s="96">
        <f>SUM(Q5:Q43)</f>
        <v>4.419267703508841</v>
      </c>
      <c r="R44" s="91">
        <f>SUM(R5:R43)</f>
        <v>5.0715115508146633</v>
      </c>
      <c r="S44" s="97">
        <f>SUM(S5:S43)</f>
        <v>135.50113191684335</v>
      </c>
      <c r="T44" s="98">
        <f>分析係数表!F47</f>
        <v>0.50608191373686118</v>
      </c>
      <c r="U44" s="99">
        <f>SUM(U5:U43)</f>
        <v>37.929465397102177</v>
      </c>
      <c r="V44" s="100">
        <f>分析係数表!D47</f>
        <v>9.051105472997463E-2</v>
      </c>
      <c r="W44" s="164">
        <f>SUM(W5:W43)</f>
        <v>1</v>
      </c>
      <c r="X44" s="92">
        <f>分析係数表!E47</f>
        <v>7.0619789778905401E-2</v>
      </c>
      <c r="Y44" s="165">
        <f>SUM(Y5:Y43)</f>
        <v>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2015年養父市産業連関表</v>
      </c>
      <c r="H1" s="401"/>
      <c r="I1" s="401"/>
    </row>
    <row r="2" spans="1:25" x14ac:dyDescent="0.2">
      <c r="B2" s="3" t="s">
        <v>299</v>
      </c>
      <c r="S2" s="3" t="s">
        <v>152</v>
      </c>
      <c r="U2" s="64" t="s">
        <v>209</v>
      </c>
      <c r="W2" s="3" t="s">
        <v>130</v>
      </c>
      <c r="Y2" s="3" t="s">
        <v>153</v>
      </c>
    </row>
    <row r="3" spans="1:25" ht="44" x14ac:dyDescent="0.2">
      <c r="B3" s="65"/>
      <c r="C3" s="66" t="s">
        <v>227</v>
      </c>
      <c r="D3" s="66" t="s">
        <v>238</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投入係数表!P5</f>
        <v>0</v>
      </c>
      <c r="E5" s="77">
        <f t="shared" ref="E5:E38" si="0">$C$18*D5</f>
        <v>0</v>
      </c>
      <c r="F5" s="76">
        <f>分析係数表!C8</f>
        <v>0.71474473402356309</v>
      </c>
      <c r="G5" s="77">
        <f t="shared" ref="G5:G38" si="1">E5*F5</f>
        <v>0</v>
      </c>
      <c r="H5" s="77">
        <f t="array" ref="H5:H43">MMULT(逆行列係数!C5:AO43,'14'!G5:G43)</f>
        <v>9.5144278092513688E-4</v>
      </c>
      <c r="I5" s="77">
        <f t="shared" ref="I5:I38" si="2">C5+H5</f>
        <v>9.5144278092513688E-4</v>
      </c>
      <c r="J5" s="76">
        <f>分析係数表!G8</f>
        <v>0.11986548162382897</v>
      </c>
      <c r="K5" s="78">
        <f t="shared" ref="K5:K38" si="3">I5*J5</f>
        <v>1.1404514717310673E-4</v>
      </c>
      <c r="L5" s="79" t="s">
        <v>183</v>
      </c>
      <c r="M5" s="80" t="s">
        <v>183</v>
      </c>
      <c r="N5" s="81">
        <f>分析係数表!H8</f>
        <v>1.2980954505811005E-2</v>
      </c>
      <c r="O5" s="82">
        <f t="shared" ref="O5:O43" si="4">$M$44*N5</f>
        <v>0.26028554219840688</v>
      </c>
      <c r="P5" s="76">
        <f>分析係数表!C8</f>
        <v>0.71474473402356309</v>
      </c>
      <c r="Q5" s="82">
        <f t="shared" ref="Q5:Q38" si="5">O5*P5</f>
        <v>0.18603772062877924</v>
      </c>
      <c r="R5" s="83">
        <f t="array" ref="R5:R43">MMULT(逆行列係数!C5:AO43,'14'!Q5:Q43)</f>
        <v>0.25296761979420196</v>
      </c>
      <c r="S5" s="84">
        <f t="shared" ref="S5:S38" si="6">I5+R5</f>
        <v>0.25391906257512709</v>
      </c>
      <c r="T5" s="85">
        <f>分析係数表!F8</f>
        <v>0.45231803987509006</v>
      </c>
      <c r="U5" s="86">
        <f t="shared" ref="U5:U38" si="7">S5*T5</f>
        <v>0.11485217267090182</v>
      </c>
      <c r="V5" s="87">
        <f>分析係数表!D8</f>
        <v>0.25822723997117464</v>
      </c>
      <c r="W5" s="88">
        <f t="shared" ref="W5:W38" si="8">ROUND(S5*V5,0)</f>
        <v>0</v>
      </c>
      <c r="X5" s="76">
        <f>分析係数表!E8</f>
        <v>0.17343262070622148</v>
      </c>
      <c r="Y5" s="89">
        <f t="shared" ref="Y5:Y38" si="9">ROUND(S5*X5,0)</f>
        <v>0</v>
      </c>
    </row>
    <row r="6" spans="1:25" x14ac:dyDescent="0.2">
      <c r="A6" s="6" t="s">
        <v>219</v>
      </c>
      <c r="B6" s="5" t="s">
        <v>265</v>
      </c>
      <c r="C6" s="90"/>
      <c r="D6" s="76">
        <f>投入係数表!P6</f>
        <v>0</v>
      </c>
      <c r="E6" s="77">
        <f t="shared" si="0"/>
        <v>0</v>
      </c>
      <c r="F6" s="76">
        <f>分析係数表!C9</f>
        <v>1</v>
      </c>
      <c r="G6" s="77">
        <f t="shared" si="1"/>
        <v>0</v>
      </c>
      <c r="H6" s="77">
        <v>9.5135105197641026E-3</v>
      </c>
      <c r="I6" s="77">
        <f t="shared" si="2"/>
        <v>9.5135105197641026E-3</v>
      </c>
      <c r="J6" s="76">
        <f>分析係数表!G9</f>
        <v>0.24776500638569604</v>
      </c>
      <c r="K6" s="78">
        <f t="shared" si="3"/>
        <v>2.3571149946797392E-3</v>
      </c>
      <c r="L6" s="79"/>
      <c r="M6" s="80"/>
      <c r="N6" s="81">
        <f>分析係数表!H9</f>
        <v>6.6933046670587999E-4</v>
      </c>
      <c r="O6" s="82">
        <f t="shared" si="4"/>
        <v>1.3420973269605356E-2</v>
      </c>
      <c r="P6" s="76">
        <f>分析係数表!C9</f>
        <v>1</v>
      </c>
      <c r="Q6" s="82">
        <f t="shared" si="5"/>
        <v>1.3420973269605356E-2</v>
      </c>
      <c r="R6" s="83">
        <v>1.8766816534893413E-2</v>
      </c>
      <c r="S6" s="84">
        <f t="shared" si="6"/>
        <v>2.8280327054657516E-2</v>
      </c>
      <c r="T6" s="85">
        <f>分析係数表!F9</f>
        <v>0.67688378033205621</v>
      </c>
      <c r="U6" s="86">
        <f t="shared" si="7"/>
        <v>1.9142494685783502E-2</v>
      </c>
      <c r="V6" s="87">
        <f>分析係数表!D9</f>
        <v>0.15836526181353769</v>
      </c>
      <c r="W6" s="88">
        <f t="shared" si="8"/>
        <v>0</v>
      </c>
      <c r="X6" s="76">
        <f>分析係数表!E9</f>
        <v>0.13537675606641125</v>
      </c>
      <c r="Y6" s="89">
        <f t="shared" si="9"/>
        <v>0</v>
      </c>
    </row>
    <row r="7" spans="1:25" x14ac:dyDescent="0.2">
      <c r="A7" s="6" t="s">
        <v>220</v>
      </c>
      <c r="B7" s="5" t="s">
        <v>266</v>
      </c>
      <c r="C7" s="90"/>
      <c r="D7" s="76">
        <f>投入係数表!P7</f>
        <v>0</v>
      </c>
      <c r="E7" s="77">
        <f t="shared" si="0"/>
        <v>0</v>
      </c>
      <c r="F7" s="76">
        <f>分析係数表!C10</f>
        <v>3.9393939393939426E-2</v>
      </c>
      <c r="G7" s="77">
        <f t="shared" si="1"/>
        <v>0</v>
      </c>
      <c r="H7" s="77">
        <v>1.8533283064148178E-5</v>
      </c>
      <c r="I7" s="77">
        <f t="shared" si="2"/>
        <v>1.8533283064148178E-5</v>
      </c>
      <c r="J7" s="76">
        <f>分析係数表!G10</f>
        <v>0.17647058823529413</v>
      </c>
      <c r="K7" s="78">
        <f t="shared" si="3"/>
        <v>3.2705793642614433E-6</v>
      </c>
      <c r="L7" s="79"/>
      <c r="M7" s="80"/>
      <c r="N7" s="81">
        <f>分析係数表!H10</f>
        <v>1.3183781919964303E-3</v>
      </c>
      <c r="O7" s="82">
        <f t="shared" si="4"/>
        <v>2.6435250379525703E-2</v>
      </c>
      <c r="P7" s="76">
        <f>分析係数表!C10</f>
        <v>3.9393939393939426E-2</v>
      </c>
      <c r="Q7" s="82">
        <f t="shared" si="5"/>
        <v>1.0413886513146496E-3</v>
      </c>
      <c r="R7" s="83">
        <v>1.4762569468341423E-3</v>
      </c>
      <c r="S7" s="84">
        <f t="shared" si="6"/>
        <v>1.4947902298982905E-3</v>
      </c>
      <c r="T7" s="85">
        <f>分析係数表!F10</f>
        <v>0.58823529411764708</v>
      </c>
      <c r="U7" s="86">
        <f t="shared" si="7"/>
        <v>8.7928837052840623E-4</v>
      </c>
      <c r="V7" s="87">
        <f>分析係数表!D10</f>
        <v>0.11764705882352941</v>
      </c>
      <c r="W7" s="88">
        <f t="shared" si="8"/>
        <v>0</v>
      </c>
      <c r="X7" s="76">
        <f>分析係数表!E10</f>
        <v>0</v>
      </c>
      <c r="Y7" s="89">
        <f t="shared" si="9"/>
        <v>0</v>
      </c>
    </row>
    <row r="8" spans="1:25" x14ac:dyDescent="0.2">
      <c r="A8" s="6" t="s">
        <v>221</v>
      </c>
      <c r="B8" s="5" t="s">
        <v>27</v>
      </c>
      <c r="C8" s="90"/>
      <c r="D8" s="76">
        <f>投入係数表!P8</f>
        <v>4.9333991119881603E-4</v>
      </c>
      <c r="E8" s="77">
        <f t="shared" si="0"/>
        <v>4.9333991119881605E-2</v>
      </c>
      <c r="F8" s="76">
        <f>分析係数表!C11</f>
        <v>0.34065202927478377</v>
      </c>
      <c r="G8" s="77">
        <f t="shared" si="1"/>
        <v>1.680572418721183E-2</v>
      </c>
      <c r="H8" s="77">
        <v>0.22256317377532153</v>
      </c>
      <c r="I8" s="77">
        <f t="shared" si="2"/>
        <v>0.22256317377532153</v>
      </c>
      <c r="J8" s="76">
        <f>分析係数表!G11</f>
        <v>0.33868808567603748</v>
      </c>
      <c r="K8" s="78">
        <f t="shared" si="3"/>
        <v>7.5379495267946919E-2</v>
      </c>
      <c r="L8" s="79"/>
      <c r="M8" s="80"/>
      <c r="N8" s="81">
        <f>分析係数表!H11</f>
        <v>-2.0282741415329697E-5</v>
      </c>
      <c r="O8" s="82">
        <f t="shared" si="4"/>
        <v>-4.0669615968501083E-4</v>
      </c>
      <c r="P8" s="76">
        <f>分析係数表!C11</f>
        <v>0.34065202927478377</v>
      </c>
      <c r="Q8" s="82">
        <f t="shared" si="5"/>
        <v>-1.3854187209496046E-4</v>
      </c>
      <c r="R8" s="83">
        <v>9.7950046380458605E-3</v>
      </c>
      <c r="S8" s="84">
        <f t="shared" si="6"/>
        <v>0.23235817841336739</v>
      </c>
      <c r="T8" s="85">
        <f>分析係数表!F11</f>
        <v>0.55689424364123163</v>
      </c>
      <c r="U8" s="86">
        <f t="shared" si="7"/>
        <v>0.1293989320213666</v>
      </c>
      <c r="V8" s="87">
        <f>分析係数表!D11</f>
        <v>4.2838018741633198E-2</v>
      </c>
      <c r="W8" s="88">
        <f t="shared" si="8"/>
        <v>0</v>
      </c>
      <c r="X8" s="76">
        <f>分析係数表!E11</f>
        <v>3.2128514056224897E-2</v>
      </c>
      <c r="Y8" s="89">
        <f t="shared" si="9"/>
        <v>0</v>
      </c>
    </row>
    <row r="9" spans="1:25" x14ac:dyDescent="0.2">
      <c r="A9" s="6" t="s">
        <v>222</v>
      </c>
      <c r="B9" s="5" t="s">
        <v>190</v>
      </c>
      <c r="C9" s="90"/>
      <c r="D9" s="76">
        <f>投入係数表!P9</f>
        <v>0</v>
      </c>
      <c r="E9" s="77">
        <f t="shared" si="0"/>
        <v>0</v>
      </c>
      <c r="F9" s="76">
        <f>分析係数表!C12</f>
        <v>0.100342633382281</v>
      </c>
      <c r="G9" s="77">
        <f t="shared" si="1"/>
        <v>0</v>
      </c>
      <c r="H9" s="77">
        <v>1.9181249968559309E-4</v>
      </c>
      <c r="I9" s="77">
        <f t="shared" si="2"/>
        <v>1.9181249968559309E-4</v>
      </c>
      <c r="J9" s="76">
        <f>分析係数表!G12</f>
        <v>0.13263417643429981</v>
      </c>
      <c r="K9" s="78">
        <f t="shared" si="3"/>
        <v>2.5440892925603029E-5</v>
      </c>
      <c r="L9" s="79"/>
      <c r="M9" s="80"/>
      <c r="N9" s="81">
        <f>分析係数表!H12</f>
        <v>9.8026489260288424E-2</v>
      </c>
      <c r="O9" s="82">
        <f t="shared" si="4"/>
        <v>1.9655625397576573</v>
      </c>
      <c r="P9" s="76">
        <f>分析係数表!C12</f>
        <v>0.100342633382281</v>
      </c>
      <c r="Q9" s="82">
        <f t="shared" si="5"/>
        <v>0.19722972131684771</v>
      </c>
      <c r="R9" s="83">
        <v>0.2188410300967705</v>
      </c>
      <c r="S9" s="84">
        <f t="shared" si="6"/>
        <v>0.21903284259645608</v>
      </c>
      <c r="T9" s="85">
        <f>分析係数表!F12</f>
        <v>0.36681061073411475</v>
      </c>
      <c r="U9" s="86">
        <f t="shared" si="7"/>
        <v>8.0343570763635283E-2</v>
      </c>
      <c r="V9" s="87">
        <f>分析係数表!D12</f>
        <v>2.9364589759407773E-2</v>
      </c>
      <c r="W9" s="88">
        <f t="shared" si="8"/>
        <v>0</v>
      </c>
      <c r="X9" s="76">
        <f>分析係数表!E12</f>
        <v>2.8994447871684145E-2</v>
      </c>
      <c r="Y9" s="89">
        <f t="shared" si="9"/>
        <v>0</v>
      </c>
    </row>
    <row r="10" spans="1:25" x14ac:dyDescent="0.2">
      <c r="A10" s="6" t="s">
        <v>223</v>
      </c>
      <c r="B10" s="5" t="s">
        <v>28</v>
      </c>
      <c r="C10" s="90"/>
      <c r="D10" s="76">
        <f>投入係数表!P10</f>
        <v>1.4800197335964479E-3</v>
      </c>
      <c r="E10" s="77">
        <f t="shared" si="0"/>
        <v>0.1480019733596448</v>
      </c>
      <c r="F10" s="76">
        <f>分析係数表!C13</f>
        <v>0</v>
      </c>
      <c r="G10" s="77">
        <f t="shared" si="1"/>
        <v>0</v>
      </c>
      <c r="H10" s="77">
        <v>0</v>
      </c>
      <c r="I10" s="77">
        <f t="shared" si="2"/>
        <v>0</v>
      </c>
      <c r="J10" s="76">
        <f>分析係数表!G13</f>
        <v>0.24545454545454545</v>
      </c>
      <c r="K10" s="78">
        <f t="shared" si="3"/>
        <v>0</v>
      </c>
      <c r="L10" s="79"/>
      <c r="M10" s="80"/>
      <c r="N10" s="81">
        <f>分析係数表!H13</f>
        <v>1.4563008336206721E-2</v>
      </c>
      <c r="O10" s="82">
        <f t="shared" si="4"/>
        <v>0.29200784265383772</v>
      </c>
      <c r="P10" s="76">
        <f>分析係数表!C13</f>
        <v>0</v>
      </c>
      <c r="Q10" s="82">
        <f t="shared" si="5"/>
        <v>0</v>
      </c>
      <c r="R10" s="83">
        <v>0</v>
      </c>
      <c r="S10" s="84">
        <f t="shared" si="6"/>
        <v>0</v>
      </c>
      <c r="T10" s="85">
        <f>分析係数表!F13</f>
        <v>0.38181818181818183</v>
      </c>
      <c r="U10" s="86">
        <f t="shared" si="7"/>
        <v>0</v>
      </c>
      <c r="V10" s="87">
        <f>分析係数表!D13</f>
        <v>0.28545454545454546</v>
      </c>
      <c r="W10" s="88">
        <f t="shared" si="8"/>
        <v>0</v>
      </c>
      <c r="X10" s="76">
        <f>分析係数表!E13</f>
        <v>0.23818181818181819</v>
      </c>
      <c r="Y10" s="89">
        <f t="shared" si="9"/>
        <v>0</v>
      </c>
    </row>
    <row r="11" spans="1:25" x14ac:dyDescent="0.2">
      <c r="A11" s="6" t="s">
        <v>224</v>
      </c>
      <c r="B11" s="5" t="s">
        <v>267</v>
      </c>
      <c r="C11" s="90"/>
      <c r="D11" s="76">
        <f>投入係数表!P11</f>
        <v>3.9467192895905282E-3</v>
      </c>
      <c r="E11" s="77">
        <f t="shared" si="0"/>
        <v>0.39467192895905284</v>
      </c>
      <c r="F11" s="76">
        <f>分析係数表!C14</f>
        <v>0.15141787051899414</v>
      </c>
      <c r="G11" s="77">
        <f t="shared" si="1"/>
        <v>5.9760383036603512E-2</v>
      </c>
      <c r="H11" s="77">
        <v>7.6770925743859825E-2</v>
      </c>
      <c r="I11" s="77">
        <f t="shared" si="2"/>
        <v>7.6770925743859825E-2</v>
      </c>
      <c r="J11" s="76">
        <f>分析係数表!G14</f>
        <v>0.18116805721096543</v>
      </c>
      <c r="K11" s="78">
        <f t="shared" si="3"/>
        <v>1.3908439467302375E-2</v>
      </c>
      <c r="L11" s="79"/>
      <c r="M11" s="80"/>
      <c r="N11" s="81">
        <f>分析係数表!H14</f>
        <v>1.2372472263351114E-3</v>
      </c>
      <c r="O11" s="82">
        <f t="shared" si="4"/>
        <v>2.4808465740785657E-2</v>
      </c>
      <c r="P11" s="76">
        <f>分析係数表!C14</f>
        <v>0.15141787051899414</v>
      </c>
      <c r="Q11" s="82">
        <f t="shared" si="5"/>
        <v>3.7564450533131843E-3</v>
      </c>
      <c r="R11" s="83">
        <v>1.5335075484659731E-2</v>
      </c>
      <c r="S11" s="84">
        <f t="shared" si="6"/>
        <v>9.2106001228519557E-2</v>
      </c>
      <c r="T11" s="85">
        <f>分析係数表!F14</f>
        <v>0.38617401668653156</v>
      </c>
      <c r="U11" s="86">
        <f t="shared" si="7"/>
        <v>3.5568944455352011E-2</v>
      </c>
      <c r="V11" s="87">
        <f>分析係数表!D14</f>
        <v>0.10846245530393325</v>
      </c>
      <c r="W11" s="88">
        <f t="shared" si="8"/>
        <v>0</v>
      </c>
      <c r="X11" s="76">
        <f>分析係数表!E14</f>
        <v>8.1048867699642438E-2</v>
      </c>
      <c r="Y11" s="89">
        <f t="shared" si="9"/>
        <v>0</v>
      </c>
    </row>
    <row r="12" spans="1:25" x14ac:dyDescent="0.2">
      <c r="A12" s="6" t="s">
        <v>225</v>
      </c>
      <c r="B12" s="5" t="s">
        <v>29</v>
      </c>
      <c r="C12" s="90"/>
      <c r="D12" s="76">
        <f>投入係数表!P12</f>
        <v>8.8801184015786881E-3</v>
      </c>
      <c r="E12" s="77">
        <f t="shared" si="0"/>
        <v>0.88801184015786883</v>
      </c>
      <c r="F12" s="76">
        <f>分析係数表!C15</f>
        <v>0</v>
      </c>
      <c r="G12" s="77">
        <f t="shared" si="1"/>
        <v>0</v>
      </c>
      <c r="H12" s="77">
        <v>0</v>
      </c>
      <c r="I12" s="77">
        <f t="shared" si="2"/>
        <v>0</v>
      </c>
      <c r="J12" s="76">
        <f>分析係数表!G15</f>
        <v>9.5665424991534034E-2</v>
      </c>
      <c r="K12" s="78">
        <f t="shared" si="3"/>
        <v>0</v>
      </c>
      <c r="L12" s="79"/>
      <c r="M12" s="80"/>
      <c r="N12" s="81">
        <f>分析係数表!H15</f>
        <v>9.0663854126523738E-3</v>
      </c>
      <c r="O12" s="82">
        <f t="shared" si="4"/>
        <v>0.18179318337919981</v>
      </c>
      <c r="P12" s="76">
        <f>分析係数表!C15</f>
        <v>0</v>
      </c>
      <c r="Q12" s="82">
        <f t="shared" si="5"/>
        <v>0</v>
      </c>
      <c r="R12" s="83">
        <v>0</v>
      </c>
      <c r="S12" s="84">
        <f t="shared" si="6"/>
        <v>0</v>
      </c>
      <c r="T12" s="85">
        <f>分析係数表!F15</f>
        <v>0.30392820860142228</v>
      </c>
      <c r="U12" s="86">
        <f t="shared" si="7"/>
        <v>0</v>
      </c>
      <c r="V12" s="87">
        <f>分析係数表!D15</f>
        <v>1.7101252963088384E-2</v>
      </c>
      <c r="W12" s="88">
        <f t="shared" si="8"/>
        <v>0</v>
      </c>
      <c r="X12" s="76">
        <f>分析係数表!E15</f>
        <v>1.5577378936674569E-2</v>
      </c>
      <c r="Y12" s="89">
        <f t="shared" si="9"/>
        <v>0</v>
      </c>
    </row>
    <row r="13" spans="1:25" x14ac:dyDescent="0.2">
      <c r="A13" s="6" t="s">
        <v>226</v>
      </c>
      <c r="B13" s="5" t="s">
        <v>30</v>
      </c>
      <c r="C13" s="90"/>
      <c r="D13" s="76">
        <f>投入係数表!P13</f>
        <v>2.9600394671928957E-3</v>
      </c>
      <c r="E13" s="77">
        <f t="shared" si="0"/>
        <v>0.29600394671928959</v>
      </c>
      <c r="F13" s="76">
        <f>分析係数表!C16</f>
        <v>7.3463935886019627E-2</v>
      </c>
      <c r="G13" s="77">
        <f t="shared" si="1"/>
        <v>2.1745614963794659E-2</v>
      </c>
      <c r="H13" s="77">
        <v>3.543409226896603E-2</v>
      </c>
      <c r="I13" s="77">
        <f t="shared" si="2"/>
        <v>3.543409226896603E-2</v>
      </c>
      <c r="J13" s="76">
        <f>分析係数表!G16</f>
        <v>3.2967032967032968E-2</v>
      </c>
      <c r="K13" s="78">
        <f t="shared" si="3"/>
        <v>1.1681568879878912E-3</v>
      </c>
      <c r="L13" s="79"/>
      <c r="M13" s="80"/>
      <c r="N13" s="81">
        <f>分析係数表!H16</f>
        <v>1.7422874875768209E-2</v>
      </c>
      <c r="O13" s="82">
        <f t="shared" si="4"/>
        <v>0.34935200116942428</v>
      </c>
      <c r="P13" s="76">
        <f>分析係数表!C16</f>
        <v>7.3463935886019627E-2</v>
      </c>
      <c r="Q13" s="82">
        <f t="shared" si="5"/>
        <v>2.566477301556324E-2</v>
      </c>
      <c r="R13" s="83">
        <v>3.0181514972845137E-2</v>
      </c>
      <c r="S13" s="84">
        <f t="shared" si="6"/>
        <v>6.5615607241811175E-2</v>
      </c>
      <c r="T13" s="85">
        <f>分析係数表!F16</f>
        <v>0.28846153846153844</v>
      </c>
      <c r="U13" s="86">
        <f t="shared" si="7"/>
        <v>1.8927579012060915E-2</v>
      </c>
      <c r="V13" s="87">
        <f>分析係数表!D16</f>
        <v>8.241758241758242E-3</v>
      </c>
      <c r="W13" s="88">
        <f t="shared" si="8"/>
        <v>0</v>
      </c>
      <c r="X13" s="76">
        <f>分析係数表!E16</f>
        <v>8.241758241758242E-3</v>
      </c>
      <c r="Y13" s="89">
        <f t="shared" si="9"/>
        <v>0</v>
      </c>
    </row>
    <row r="14" spans="1:25" x14ac:dyDescent="0.2">
      <c r="A14" s="6" t="s">
        <v>2</v>
      </c>
      <c r="B14" s="5" t="s">
        <v>364</v>
      </c>
      <c r="C14" s="90"/>
      <c r="D14" s="76">
        <f>投入係数表!P14</f>
        <v>5.4267390231869756E-3</v>
      </c>
      <c r="E14" s="77">
        <f t="shared" si="0"/>
        <v>0.54267390231869761</v>
      </c>
      <c r="F14" s="76">
        <f>分析係数表!C17</f>
        <v>2.3129921259842479E-2</v>
      </c>
      <c r="G14" s="77">
        <f t="shared" si="1"/>
        <v>1.2552004630402925E-2</v>
      </c>
      <c r="H14" s="77">
        <v>1.4412136990900741E-2</v>
      </c>
      <c r="I14" s="77">
        <f t="shared" si="2"/>
        <v>1.4412136990900741E-2</v>
      </c>
      <c r="J14" s="76">
        <f>分析係数表!G17</f>
        <v>0.21126760563380281</v>
      </c>
      <c r="K14" s="78">
        <f t="shared" si="3"/>
        <v>3.0448176741339592E-3</v>
      </c>
      <c r="L14" s="79"/>
      <c r="M14" s="80"/>
      <c r="N14" s="81">
        <f>分析係数表!H17</f>
        <v>2.8801492809768167E-3</v>
      </c>
      <c r="O14" s="82">
        <f t="shared" si="4"/>
        <v>5.775085467527153E-2</v>
      </c>
      <c r="P14" s="76">
        <f>分析係数表!C17</f>
        <v>2.3129921259842479E-2</v>
      </c>
      <c r="Q14" s="82">
        <f t="shared" si="5"/>
        <v>1.3357727213276363E-3</v>
      </c>
      <c r="R14" s="83">
        <v>2.737397232913059E-3</v>
      </c>
      <c r="S14" s="84">
        <f t="shared" si="6"/>
        <v>1.7149534223813798E-2</v>
      </c>
      <c r="T14" s="85">
        <f>分析係数表!F17</f>
        <v>0.32746478873239437</v>
      </c>
      <c r="U14" s="86">
        <f t="shared" si="7"/>
        <v>5.6158686014601521E-3</v>
      </c>
      <c r="V14" s="87">
        <f>分析係数表!D17</f>
        <v>0.12676056338028169</v>
      </c>
      <c r="W14" s="88">
        <f t="shared" si="8"/>
        <v>0</v>
      </c>
      <c r="X14" s="76">
        <f>分析係数表!E17</f>
        <v>0.10563380281690141</v>
      </c>
      <c r="Y14" s="89">
        <f t="shared" si="9"/>
        <v>0</v>
      </c>
    </row>
    <row r="15" spans="1:25" x14ac:dyDescent="0.2">
      <c r="A15" s="6" t="s">
        <v>3</v>
      </c>
      <c r="B15" s="5" t="s">
        <v>31</v>
      </c>
      <c r="C15" s="90"/>
      <c r="D15" s="76">
        <f>投入係数表!P15</f>
        <v>3.9467192895905282E-3</v>
      </c>
      <c r="E15" s="77">
        <f t="shared" si="0"/>
        <v>0.39467192895905284</v>
      </c>
      <c r="F15" s="76">
        <f>分析係数表!C18</f>
        <v>0.3230337078651685</v>
      </c>
      <c r="G15" s="77">
        <f t="shared" si="1"/>
        <v>0.1274923366019412</v>
      </c>
      <c r="H15" s="77">
        <v>0.15517086786105583</v>
      </c>
      <c r="I15" s="77">
        <f t="shared" si="2"/>
        <v>0.15517086786105583</v>
      </c>
      <c r="J15" s="76">
        <f>分析係数表!G18</f>
        <v>0.21584440227703985</v>
      </c>
      <c r="K15" s="78">
        <f t="shared" si="3"/>
        <v>3.3492763224279132E-2</v>
      </c>
      <c r="L15" s="79"/>
      <c r="M15" s="80"/>
      <c r="N15" s="81">
        <f>分析係数表!H18</f>
        <v>4.66503052552583E-4</v>
      </c>
      <c r="O15" s="82">
        <f t="shared" si="4"/>
        <v>9.354011672755248E-3</v>
      </c>
      <c r="P15" s="76">
        <f>分析係数表!C18</f>
        <v>0.3230337078651685</v>
      </c>
      <c r="Q15" s="82">
        <f t="shared" si="5"/>
        <v>3.021661074064195E-3</v>
      </c>
      <c r="R15" s="83">
        <v>7.2221311882407742E-3</v>
      </c>
      <c r="S15" s="84">
        <f t="shared" si="6"/>
        <v>0.1623929990492966</v>
      </c>
      <c r="T15" s="85">
        <f>分析係数表!F18</f>
        <v>0.45967741935483869</v>
      </c>
      <c r="U15" s="86">
        <f t="shared" si="7"/>
        <v>7.464839472427344E-2</v>
      </c>
      <c r="V15" s="87">
        <f>分析係数表!D18</f>
        <v>4.8861480075901326E-2</v>
      </c>
      <c r="W15" s="88">
        <f t="shared" si="8"/>
        <v>0</v>
      </c>
      <c r="X15" s="76">
        <f>分析係数表!E18</f>
        <v>4.6489563567362426E-2</v>
      </c>
      <c r="Y15" s="89">
        <f t="shared" si="9"/>
        <v>0</v>
      </c>
    </row>
    <row r="16" spans="1:25" x14ac:dyDescent="0.2">
      <c r="A16" s="6" t="s">
        <v>4</v>
      </c>
      <c r="B16" s="5" t="s">
        <v>32</v>
      </c>
      <c r="C16" s="90"/>
      <c r="D16" s="76">
        <f>投入係数表!P16</f>
        <v>0.23532313764183521</v>
      </c>
      <c r="E16" s="77">
        <f t="shared" si="0"/>
        <v>23.53231376418352</v>
      </c>
      <c r="F16" s="76">
        <f>分析係数表!C19</f>
        <v>0.12071832391087467</v>
      </c>
      <c r="G16" s="77">
        <f t="shared" si="1"/>
        <v>2.8407814753570406</v>
      </c>
      <c r="H16" s="77">
        <v>3.0700455702060885</v>
      </c>
      <c r="I16" s="77">
        <f t="shared" si="2"/>
        <v>3.0700455702060885</v>
      </c>
      <c r="J16" s="76">
        <f>分析係数表!G19</f>
        <v>5.7680250783699059E-2</v>
      </c>
      <c r="K16" s="78">
        <f t="shared" si="3"/>
        <v>0.17708099840687155</v>
      </c>
      <c r="L16" s="79"/>
      <c r="M16" s="80"/>
      <c r="N16" s="81">
        <f>分析係数表!H19</f>
        <v>-1.2169644849197817E-4</v>
      </c>
      <c r="O16" s="82">
        <f t="shared" si="4"/>
        <v>-2.4401769581100644E-3</v>
      </c>
      <c r="P16" s="76">
        <f>分析係数表!C19</f>
        <v>0.12071832391087467</v>
      </c>
      <c r="Q16" s="82">
        <f t="shared" si="5"/>
        <v>-2.9457407242898363E-4</v>
      </c>
      <c r="R16" s="83">
        <v>1.8518029393863543E-3</v>
      </c>
      <c r="S16" s="84">
        <f t="shared" si="6"/>
        <v>3.0718973731454748</v>
      </c>
      <c r="T16" s="85">
        <f>分析係数表!F19</f>
        <v>0.23887147335423198</v>
      </c>
      <c r="U16" s="86">
        <f t="shared" si="7"/>
        <v>0.7337886515162545</v>
      </c>
      <c r="V16" s="87">
        <f>分析係数表!D19</f>
        <v>1.0658307210031349E-2</v>
      </c>
      <c r="W16" s="88">
        <f t="shared" si="8"/>
        <v>0</v>
      </c>
      <c r="X16" s="76">
        <f>分析係数表!E19</f>
        <v>1.128526645768025E-2</v>
      </c>
      <c r="Y16" s="89">
        <f t="shared" si="9"/>
        <v>0</v>
      </c>
    </row>
    <row r="17" spans="1:25" x14ac:dyDescent="0.2">
      <c r="A17" s="6" t="s">
        <v>5</v>
      </c>
      <c r="B17" s="5" t="s">
        <v>33</v>
      </c>
      <c r="C17" s="90"/>
      <c r="D17" s="76">
        <f>投入係数表!P17</f>
        <v>6.8080907745436611E-2</v>
      </c>
      <c r="E17" s="77">
        <f t="shared" si="0"/>
        <v>6.8080907745436612</v>
      </c>
      <c r="F17" s="76">
        <f>分析係数表!C20</f>
        <v>0.31557475401967838</v>
      </c>
      <c r="G17" s="77">
        <f t="shared" si="1"/>
        <v>2.1484615715202575</v>
      </c>
      <c r="H17" s="77">
        <v>2.5147869026229346</v>
      </c>
      <c r="I17" s="77">
        <f t="shared" si="2"/>
        <v>2.5147869026229346</v>
      </c>
      <c r="J17" s="76">
        <f>分析係数表!G20</f>
        <v>9.9984279201383433E-2</v>
      </c>
      <c r="K17" s="78">
        <f t="shared" si="3"/>
        <v>0.25143915580383375</v>
      </c>
      <c r="L17" s="79"/>
      <c r="M17" s="80"/>
      <c r="N17" s="81">
        <f>分析係数表!H20</f>
        <v>5.8819950104456117E-4</v>
      </c>
      <c r="O17" s="82">
        <f t="shared" si="4"/>
        <v>1.1794188630865312E-2</v>
      </c>
      <c r="P17" s="76">
        <f>分析係数表!C20</f>
        <v>0.31557475401967838</v>
      </c>
      <c r="Q17" s="82">
        <f t="shared" si="5"/>
        <v>3.7219481760470082E-3</v>
      </c>
      <c r="R17" s="83">
        <v>1.2822189344516885E-2</v>
      </c>
      <c r="S17" s="84">
        <f t="shared" si="6"/>
        <v>2.5276090919674514</v>
      </c>
      <c r="T17" s="85">
        <f>分析係数表!F20</f>
        <v>0.22276371639679296</v>
      </c>
      <c r="U17" s="86">
        <f t="shared" si="7"/>
        <v>0.56305959492499269</v>
      </c>
      <c r="V17" s="87">
        <f>分析係数表!D20</f>
        <v>9.4324791699418331E-4</v>
      </c>
      <c r="W17" s="88">
        <f t="shared" si="8"/>
        <v>0</v>
      </c>
      <c r="X17" s="76">
        <f>分析係数表!E20</f>
        <v>6.2883194466278891E-4</v>
      </c>
      <c r="Y17" s="89">
        <f t="shared" si="9"/>
        <v>0</v>
      </c>
    </row>
    <row r="18" spans="1:25" x14ac:dyDescent="0.2">
      <c r="A18" s="6" t="s">
        <v>6</v>
      </c>
      <c r="B18" s="5" t="s">
        <v>34</v>
      </c>
      <c r="C18" s="75">
        <f>最終需要_まとめ!C19</f>
        <v>100</v>
      </c>
      <c r="D18" s="76">
        <f>投入係数表!P18</f>
        <v>7.3014306857424771E-2</v>
      </c>
      <c r="E18" s="77">
        <f t="shared" si="0"/>
        <v>7.3014306857424769</v>
      </c>
      <c r="F18" s="76">
        <f>分析係数表!C21</f>
        <v>0.13081936685288642</v>
      </c>
      <c r="G18" s="77">
        <f t="shared" si="1"/>
        <v>0.9551685394290671</v>
      </c>
      <c r="H18" s="77">
        <v>0.97399872751666394</v>
      </c>
      <c r="I18" s="77">
        <f t="shared" si="2"/>
        <v>100.97399872751666</v>
      </c>
      <c r="J18" s="76">
        <f>分析係数表!G21</f>
        <v>0.28416378885051802</v>
      </c>
      <c r="K18" s="78">
        <f t="shared" si="3"/>
        <v>28.693154053798519</v>
      </c>
      <c r="L18" s="79"/>
      <c r="M18" s="80"/>
      <c r="N18" s="81">
        <f>分析係数表!H21</f>
        <v>9.7357158793582536E-4</v>
      </c>
      <c r="O18" s="82">
        <f t="shared" si="4"/>
        <v>1.9521415664880516E-2</v>
      </c>
      <c r="P18" s="76">
        <f>分析係数表!C21</f>
        <v>0.13081936685288642</v>
      </c>
      <c r="Q18" s="82">
        <f t="shared" si="5"/>
        <v>2.5537792373516877E-3</v>
      </c>
      <c r="R18" s="83">
        <v>6.1470762765047406E-3</v>
      </c>
      <c r="S18" s="84">
        <f t="shared" si="6"/>
        <v>100.98014580379316</v>
      </c>
      <c r="T18" s="85">
        <f>分析係数表!F21</f>
        <v>0.42476566354218054</v>
      </c>
      <c r="U18" s="86">
        <f t="shared" si="7"/>
        <v>42.892898636934341</v>
      </c>
      <c r="V18" s="87">
        <f>分析係数表!D21</f>
        <v>7.9921065614208184E-2</v>
      </c>
      <c r="W18" s="88">
        <f t="shared" si="8"/>
        <v>8</v>
      </c>
      <c r="X18" s="76">
        <f>分析係数表!E21</f>
        <v>6.6600888011840165E-2</v>
      </c>
      <c r="Y18" s="89">
        <f t="shared" si="9"/>
        <v>7</v>
      </c>
    </row>
    <row r="19" spans="1:25" x14ac:dyDescent="0.2">
      <c r="A19" s="6" t="s">
        <v>7</v>
      </c>
      <c r="B19" s="5" t="s">
        <v>268</v>
      </c>
      <c r="C19" s="90"/>
      <c r="D19" s="76">
        <f>投入係数表!P19</f>
        <v>9.8667982239763205E-4</v>
      </c>
      <c r="E19" s="77">
        <f t="shared" si="0"/>
        <v>9.8667982239763211E-2</v>
      </c>
      <c r="F19" s="76">
        <f>分析係数表!C22</f>
        <v>7.3540561031084195E-2</v>
      </c>
      <c r="G19" s="77">
        <f t="shared" si="1"/>
        <v>7.2560987697172378E-3</v>
      </c>
      <c r="H19" s="77">
        <v>8.6059323561897688E-3</v>
      </c>
      <c r="I19" s="77">
        <f t="shared" si="2"/>
        <v>8.6059323561897688E-3</v>
      </c>
      <c r="J19" s="76">
        <f>分析係数表!G22</f>
        <v>0.1948261924009701</v>
      </c>
      <c r="K19" s="78">
        <f t="shared" si="3"/>
        <v>1.6766610330167619E-3</v>
      </c>
      <c r="L19" s="79"/>
      <c r="M19" s="80"/>
      <c r="N19" s="81">
        <f>分析係数表!H22</f>
        <v>4.0565482830659394E-5</v>
      </c>
      <c r="O19" s="82">
        <f t="shared" si="4"/>
        <v>8.1339231937002166E-4</v>
      </c>
      <c r="P19" s="76">
        <f>分析係数表!C22</f>
        <v>7.3540561031084195E-2</v>
      </c>
      <c r="Q19" s="82">
        <f t="shared" si="5"/>
        <v>5.9817327504846207E-5</v>
      </c>
      <c r="R19" s="83">
        <v>7.7375036520150003E-4</v>
      </c>
      <c r="S19" s="84">
        <f t="shared" si="6"/>
        <v>9.3796827213912682E-3</v>
      </c>
      <c r="T19" s="85">
        <f>分析係数表!F22</f>
        <v>0.41269199676637025</v>
      </c>
      <c r="U19" s="86">
        <f t="shared" si="7"/>
        <v>3.870919991325984E-3</v>
      </c>
      <c r="V19" s="87">
        <f>分析係数表!D22</f>
        <v>1.4955537590945837E-2</v>
      </c>
      <c r="W19" s="88">
        <f t="shared" si="8"/>
        <v>0</v>
      </c>
      <c r="X19" s="76">
        <f>分析係数表!E22</f>
        <v>1.3742926434923201E-2</v>
      </c>
      <c r="Y19" s="89">
        <f t="shared" si="9"/>
        <v>0</v>
      </c>
    </row>
    <row r="20" spans="1:25" x14ac:dyDescent="0.2">
      <c r="A20" s="6" t="s">
        <v>8</v>
      </c>
      <c r="B20" s="5" t="s">
        <v>269</v>
      </c>
      <c r="C20" s="90"/>
      <c r="D20" s="76">
        <f>投入係数表!P20</f>
        <v>4.9333991119881603E-4</v>
      </c>
      <c r="E20" s="77">
        <f t="shared" si="0"/>
        <v>4.9333991119881605E-2</v>
      </c>
      <c r="F20" s="76">
        <f>分析係数表!C23</f>
        <v>0</v>
      </c>
      <c r="G20" s="77">
        <f t="shared" si="1"/>
        <v>0</v>
      </c>
      <c r="H20" s="77">
        <v>0</v>
      </c>
      <c r="I20" s="77">
        <f t="shared" si="2"/>
        <v>0</v>
      </c>
      <c r="J20" s="76">
        <f>分析係数表!G23</f>
        <v>0.21560920830993824</v>
      </c>
      <c r="K20" s="78">
        <f t="shared" si="3"/>
        <v>0</v>
      </c>
      <c r="L20" s="79"/>
      <c r="M20" s="80"/>
      <c r="N20" s="81">
        <f>分析係数表!H23</f>
        <v>2.0282741415329697E-5</v>
      </c>
      <c r="O20" s="82">
        <f t="shared" si="4"/>
        <v>4.0669615968501083E-4</v>
      </c>
      <c r="P20" s="76">
        <f>分析係数表!C23</f>
        <v>0</v>
      </c>
      <c r="Q20" s="82">
        <f t="shared" si="5"/>
        <v>0</v>
      </c>
      <c r="R20" s="83">
        <v>0</v>
      </c>
      <c r="S20" s="84">
        <f t="shared" si="6"/>
        <v>0</v>
      </c>
      <c r="T20" s="85">
        <f>分析係数表!F23</f>
        <v>0.4407636159460977</v>
      </c>
      <c r="U20" s="86">
        <f t="shared" si="7"/>
        <v>0</v>
      </c>
      <c r="V20" s="87">
        <f>分析係数表!D23</f>
        <v>7.046603032004492E-2</v>
      </c>
      <c r="W20" s="88">
        <f t="shared" si="8"/>
        <v>0</v>
      </c>
      <c r="X20" s="76">
        <f>分析係数表!E23</f>
        <v>6.9904548006737788E-2</v>
      </c>
      <c r="Y20" s="89">
        <f t="shared" si="9"/>
        <v>0</v>
      </c>
    </row>
    <row r="21" spans="1:25" x14ac:dyDescent="0.2">
      <c r="A21" s="6" t="s">
        <v>9</v>
      </c>
      <c r="B21" s="5" t="s">
        <v>270</v>
      </c>
      <c r="C21" s="90"/>
      <c r="D21" s="76">
        <f>投入係数表!P21</f>
        <v>0</v>
      </c>
      <c r="E21" s="77">
        <f t="shared" si="0"/>
        <v>0</v>
      </c>
      <c r="F21" s="76">
        <f>分析係数表!C24</f>
        <v>9.8081023454157812E-2</v>
      </c>
      <c r="G21" s="77">
        <f t="shared" si="1"/>
        <v>0</v>
      </c>
      <c r="H21" s="77">
        <v>7.5404819528737514E-4</v>
      </c>
      <c r="I21" s="77">
        <f t="shared" si="2"/>
        <v>7.5404819528737514E-4</v>
      </c>
      <c r="J21" s="76">
        <f>分析係数表!G24</f>
        <v>0.21052631578947367</v>
      </c>
      <c r="K21" s="78">
        <f t="shared" si="3"/>
        <v>1.5874698848155266E-4</v>
      </c>
      <c r="L21" s="79"/>
      <c r="M21" s="80"/>
      <c r="N21" s="81">
        <f>分析係数表!H24</f>
        <v>4.0565482830659392E-4</v>
      </c>
      <c r="O21" s="82">
        <f t="shared" si="4"/>
        <v>8.1339231937002151E-3</v>
      </c>
      <c r="P21" s="76">
        <f>分析係数表!C24</f>
        <v>9.8081023454157812E-2</v>
      </c>
      <c r="Q21" s="82">
        <f t="shared" si="5"/>
        <v>7.97783511535629E-4</v>
      </c>
      <c r="R21" s="83">
        <v>2.8072706903749236E-3</v>
      </c>
      <c r="S21" s="84">
        <f t="shared" si="6"/>
        <v>3.5613188856622987E-3</v>
      </c>
      <c r="T21" s="85">
        <f>分析係数表!F24</f>
        <v>0.39473684210526316</v>
      </c>
      <c r="U21" s="86">
        <f t="shared" si="7"/>
        <v>1.4057837706561705E-3</v>
      </c>
      <c r="V21" s="87">
        <f>分析係数表!D24</f>
        <v>4.6052631578947366E-2</v>
      </c>
      <c r="W21" s="88">
        <f t="shared" si="8"/>
        <v>0</v>
      </c>
      <c r="X21" s="76">
        <f>分析係数表!E24</f>
        <v>4.6052631578947366E-2</v>
      </c>
      <c r="Y21" s="89">
        <f t="shared" si="9"/>
        <v>0</v>
      </c>
    </row>
    <row r="22" spans="1:25" x14ac:dyDescent="0.2">
      <c r="A22" s="6" t="s">
        <v>10</v>
      </c>
      <c r="B22" s="5" t="s">
        <v>271</v>
      </c>
      <c r="C22" s="90"/>
      <c r="D22" s="76">
        <f>投入係数表!P22</f>
        <v>2.9600394671928957E-3</v>
      </c>
      <c r="E22" s="77">
        <f t="shared" si="0"/>
        <v>0.29600394671928959</v>
      </c>
      <c r="F22" s="76">
        <f>分析係数表!C25</f>
        <v>1.7970049916805286E-2</v>
      </c>
      <c r="G22" s="77">
        <f t="shared" si="1"/>
        <v>5.3192056981170065E-3</v>
      </c>
      <c r="H22" s="77">
        <v>5.9859578405211129E-3</v>
      </c>
      <c r="I22" s="77">
        <f t="shared" si="2"/>
        <v>5.9859578405211129E-3</v>
      </c>
      <c r="J22" s="76">
        <f>分析係数表!G25</f>
        <v>0.19552238805970149</v>
      </c>
      <c r="K22" s="78">
        <f t="shared" si="3"/>
        <v>1.1703887718033817E-3</v>
      </c>
      <c r="L22" s="79"/>
      <c r="M22" s="80"/>
      <c r="N22" s="81">
        <f>分析係数表!H25</f>
        <v>5.4763401821390182E-4</v>
      </c>
      <c r="O22" s="82">
        <f t="shared" si="4"/>
        <v>1.0980796311495292E-2</v>
      </c>
      <c r="P22" s="76">
        <f>分析係数表!C25</f>
        <v>1.7970049916805286E-2</v>
      </c>
      <c r="Q22" s="82">
        <f t="shared" si="5"/>
        <v>1.9732545784384176E-4</v>
      </c>
      <c r="R22" s="83">
        <v>1.3567946676355553E-3</v>
      </c>
      <c r="S22" s="84">
        <f t="shared" si="6"/>
        <v>7.3427525081566679E-3</v>
      </c>
      <c r="T22" s="85">
        <f>分析係数表!F25</f>
        <v>0.34776119402985073</v>
      </c>
      <c r="U22" s="86">
        <f t="shared" si="7"/>
        <v>2.5535243797022442E-3</v>
      </c>
      <c r="V22" s="87">
        <f>分析係数表!D25</f>
        <v>4.6268656716417909E-2</v>
      </c>
      <c r="W22" s="88">
        <f t="shared" si="8"/>
        <v>0</v>
      </c>
      <c r="X22" s="76">
        <f>分析係数表!E25</f>
        <v>3.5820895522388062E-2</v>
      </c>
      <c r="Y22" s="89">
        <f t="shared" si="9"/>
        <v>0</v>
      </c>
    </row>
    <row r="23" spans="1:25" x14ac:dyDescent="0.2">
      <c r="A23" s="6" t="s">
        <v>11</v>
      </c>
      <c r="B23" s="5" t="s">
        <v>35</v>
      </c>
      <c r="C23" s="90"/>
      <c r="D23" s="76">
        <f>投入係数表!P23</f>
        <v>9.8667982239763205E-4</v>
      </c>
      <c r="E23" s="77">
        <f t="shared" si="0"/>
        <v>9.8667982239763211E-2</v>
      </c>
      <c r="F23" s="76">
        <f>分析係数表!C26</f>
        <v>0.78646748681898071</v>
      </c>
      <c r="G23" s="77">
        <f t="shared" si="1"/>
        <v>7.7599160021606398E-2</v>
      </c>
      <c r="H23" s="77">
        <v>9.8029220159998973E-2</v>
      </c>
      <c r="I23" s="77">
        <f t="shared" si="2"/>
        <v>9.8029220159998973E-2</v>
      </c>
      <c r="J23" s="76">
        <f>分析係数表!G26</f>
        <v>0.1963978281022381</v>
      </c>
      <c r="K23" s="78">
        <f t="shared" si="3"/>
        <v>1.9252725929979932E-2</v>
      </c>
      <c r="L23" s="79"/>
      <c r="M23" s="80"/>
      <c r="N23" s="81">
        <f>分析係数表!H26</f>
        <v>1.1845120986552542E-2</v>
      </c>
      <c r="O23" s="82">
        <f t="shared" si="4"/>
        <v>0.23751055725604628</v>
      </c>
      <c r="P23" s="76">
        <f>分析係数表!C26</f>
        <v>0.78646748681898071</v>
      </c>
      <c r="Q23" s="82">
        <f t="shared" si="5"/>
        <v>0.18679433105813834</v>
      </c>
      <c r="R23" s="83">
        <v>0.21291429129184944</v>
      </c>
      <c r="S23" s="84">
        <f t="shared" si="6"/>
        <v>0.3109435114518484</v>
      </c>
      <c r="T23" s="85">
        <f>分析係数表!F26</f>
        <v>0.33492252681764006</v>
      </c>
      <c r="U23" s="86">
        <f t="shared" si="7"/>
        <v>0.10414198655300287</v>
      </c>
      <c r="V23" s="87">
        <f>分析係数表!D26</f>
        <v>2.0262216924910609E-2</v>
      </c>
      <c r="W23" s="88">
        <f t="shared" si="8"/>
        <v>0</v>
      </c>
      <c r="X23" s="76">
        <f>分析係数表!E26</f>
        <v>2.2447357965832339E-2</v>
      </c>
      <c r="Y23" s="89">
        <f t="shared" si="9"/>
        <v>0</v>
      </c>
    </row>
    <row r="24" spans="1:25" x14ac:dyDescent="0.2">
      <c r="A24" s="6" t="s">
        <v>12</v>
      </c>
      <c r="B24" s="5" t="s">
        <v>365</v>
      </c>
      <c r="C24" s="90"/>
      <c r="D24" s="76">
        <f>投入係数表!P24</f>
        <v>0</v>
      </c>
      <c r="E24" s="77">
        <f t="shared" si="0"/>
        <v>0</v>
      </c>
      <c r="F24" s="76">
        <f>分析係数表!C27</f>
        <v>0.30036101083032496</v>
      </c>
      <c r="G24" s="77">
        <f t="shared" si="1"/>
        <v>0</v>
      </c>
      <c r="H24" s="77">
        <v>1.0399909445610715E-3</v>
      </c>
      <c r="I24" s="77">
        <f t="shared" si="2"/>
        <v>1.0399909445610715E-3</v>
      </c>
      <c r="J24" s="76">
        <f>分析係数表!G27</f>
        <v>0.17003676470588236</v>
      </c>
      <c r="K24" s="78">
        <f t="shared" si="3"/>
        <v>1.7683669553657924E-4</v>
      </c>
      <c r="L24" s="79"/>
      <c r="M24" s="80"/>
      <c r="N24" s="81">
        <f>分析係数表!H27</f>
        <v>1.1256921485507981E-2</v>
      </c>
      <c r="O24" s="82">
        <f t="shared" si="4"/>
        <v>0.22571636862518096</v>
      </c>
      <c r="P24" s="76">
        <f>分析係数表!C27</f>
        <v>0.30036101083032496</v>
      </c>
      <c r="Q24" s="82">
        <f t="shared" si="5"/>
        <v>6.7796396641209594E-2</v>
      </c>
      <c r="R24" s="83">
        <v>6.8906624323222615E-2</v>
      </c>
      <c r="S24" s="84">
        <f t="shared" si="6"/>
        <v>6.9946615267783688E-2</v>
      </c>
      <c r="T24" s="85">
        <f>分析係数表!F27</f>
        <v>0.32077205882352944</v>
      </c>
      <c r="U24" s="86">
        <f t="shared" si="7"/>
        <v>2.2436919787184293E-2</v>
      </c>
      <c r="V24" s="87">
        <f>分析係数表!D27</f>
        <v>0</v>
      </c>
      <c r="W24" s="88">
        <f t="shared" si="8"/>
        <v>0</v>
      </c>
      <c r="X24" s="76">
        <f>分析係数表!E27</f>
        <v>0</v>
      </c>
      <c r="Y24" s="89">
        <f t="shared" si="9"/>
        <v>0</v>
      </c>
    </row>
    <row r="25" spans="1:25" x14ac:dyDescent="0.2">
      <c r="A25" s="6" t="s">
        <v>13</v>
      </c>
      <c r="B25" s="5" t="s">
        <v>191</v>
      </c>
      <c r="C25" s="90"/>
      <c r="D25" s="76">
        <f>投入係数表!P25</f>
        <v>0</v>
      </c>
      <c r="E25" s="77">
        <f t="shared" si="0"/>
        <v>0</v>
      </c>
      <c r="F25" s="76">
        <f>分析係数表!C28</f>
        <v>0.10035725885027602</v>
      </c>
      <c r="G25" s="77">
        <f t="shared" si="1"/>
        <v>0</v>
      </c>
      <c r="H25" s="77">
        <v>5.0637893817483039E-3</v>
      </c>
      <c r="I25" s="77">
        <f t="shared" si="2"/>
        <v>5.0637893817483039E-3</v>
      </c>
      <c r="J25" s="76">
        <f>分析係数表!G28</f>
        <v>0.12476459510357815</v>
      </c>
      <c r="K25" s="78">
        <f t="shared" si="3"/>
        <v>6.3178163190362544E-4</v>
      </c>
      <c r="L25" s="79"/>
      <c r="M25" s="80"/>
      <c r="N25" s="81">
        <f>分析係数表!H28</f>
        <v>2.1134616554773542E-2</v>
      </c>
      <c r="O25" s="82">
        <f t="shared" si="4"/>
        <v>0.42377739839178119</v>
      </c>
      <c r="P25" s="76">
        <f>分析係数表!C28</f>
        <v>0.10035725885027602</v>
      </c>
      <c r="Q25" s="82">
        <f t="shared" si="5"/>
        <v>4.252913806530053E-2</v>
      </c>
      <c r="R25" s="83">
        <v>4.6932108438976564E-2</v>
      </c>
      <c r="S25" s="84">
        <f t="shared" si="6"/>
        <v>5.1995897820724869E-2</v>
      </c>
      <c r="T25" s="85">
        <f>分析係数表!F28</f>
        <v>0.21374764595103579</v>
      </c>
      <c r="U25" s="86">
        <f t="shared" si="7"/>
        <v>1.1114000758290533E-2</v>
      </c>
      <c r="V25" s="87">
        <f>分析係数表!D28</f>
        <v>3.5310734463276837E-2</v>
      </c>
      <c r="W25" s="88">
        <f t="shared" si="8"/>
        <v>0</v>
      </c>
      <c r="X25" s="76">
        <f>分析係数表!E28</f>
        <v>3.7664783427495289E-2</v>
      </c>
      <c r="Y25" s="89">
        <f t="shared" si="9"/>
        <v>0</v>
      </c>
    </row>
    <row r="26" spans="1:25" x14ac:dyDescent="0.2">
      <c r="A26" s="6" t="s">
        <v>14</v>
      </c>
      <c r="B26" s="5" t="s">
        <v>50</v>
      </c>
      <c r="C26" s="90"/>
      <c r="D26" s="76">
        <f>投入係数表!P26</f>
        <v>2.9600394671928957E-3</v>
      </c>
      <c r="E26" s="77">
        <f t="shared" si="0"/>
        <v>0.29600394671928959</v>
      </c>
      <c r="F26" s="76">
        <f>分析係数表!C29</f>
        <v>0.36404243439419315</v>
      </c>
      <c r="G26" s="77">
        <f t="shared" si="1"/>
        <v>0.10775799735397923</v>
      </c>
      <c r="H26" s="77">
        <v>0.17089453734303672</v>
      </c>
      <c r="I26" s="77">
        <f t="shared" si="2"/>
        <v>0.17089453734303672</v>
      </c>
      <c r="J26" s="76">
        <f>分析係数表!G29</f>
        <v>0.26159695817490497</v>
      </c>
      <c r="K26" s="78">
        <f t="shared" si="3"/>
        <v>4.470549113764611E-2</v>
      </c>
      <c r="L26" s="79"/>
      <c r="M26" s="80"/>
      <c r="N26" s="81">
        <f>分析係数表!H29</f>
        <v>1.0060239742003528E-2</v>
      </c>
      <c r="O26" s="82">
        <f t="shared" si="4"/>
        <v>0.20172129520376533</v>
      </c>
      <c r="P26" s="76">
        <f>分析係数表!C29</f>
        <v>0.36404243439419315</v>
      </c>
      <c r="Q26" s="82">
        <f t="shared" si="5"/>
        <v>7.3435111375128412E-2</v>
      </c>
      <c r="R26" s="83">
        <v>9.8455357636035884E-2</v>
      </c>
      <c r="S26" s="84">
        <f t="shared" si="6"/>
        <v>0.26934989497907258</v>
      </c>
      <c r="T26" s="85">
        <f>分析係数表!F29</f>
        <v>0.47034220532319393</v>
      </c>
      <c r="U26" s="86">
        <f t="shared" si="7"/>
        <v>0.12668662360802768</v>
      </c>
      <c r="V26" s="87">
        <f>分析係数表!D29</f>
        <v>0.1285171102661597</v>
      </c>
      <c r="W26" s="88">
        <f t="shared" si="8"/>
        <v>0</v>
      </c>
      <c r="X26" s="76">
        <f>分析係数表!E29</f>
        <v>0.10532319391634981</v>
      </c>
      <c r="Y26" s="89">
        <f t="shared" si="9"/>
        <v>0</v>
      </c>
    </row>
    <row r="27" spans="1:25" x14ac:dyDescent="0.2">
      <c r="A27" s="6" t="s">
        <v>15</v>
      </c>
      <c r="B27" s="5" t="s">
        <v>36</v>
      </c>
      <c r="C27" s="90"/>
      <c r="D27" s="76">
        <f>投入係数表!P27</f>
        <v>3.9467192895905282E-3</v>
      </c>
      <c r="E27" s="77">
        <f t="shared" si="0"/>
        <v>0.39467192895905284</v>
      </c>
      <c r="F27" s="76">
        <f>分析係数表!C30</f>
        <v>1</v>
      </c>
      <c r="G27" s="77">
        <f t="shared" si="1"/>
        <v>0.39467192895905284</v>
      </c>
      <c r="H27" s="77">
        <v>0.44419415102962678</v>
      </c>
      <c r="I27" s="77">
        <f t="shared" si="2"/>
        <v>0.44419415102962678</v>
      </c>
      <c r="J27" s="76">
        <f>分析係数表!G30</f>
        <v>0.34476121737038373</v>
      </c>
      <c r="K27" s="78">
        <f t="shared" si="3"/>
        <v>0.15314091625777823</v>
      </c>
      <c r="L27" s="79"/>
      <c r="M27" s="80"/>
      <c r="N27" s="81">
        <f>分析係数表!H30</f>
        <v>0</v>
      </c>
      <c r="O27" s="82">
        <f t="shared" si="4"/>
        <v>0</v>
      </c>
      <c r="P27" s="76">
        <f>分析係数表!C30</f>
        <v>1</v>
      </c>
      <c r="Q27" s="82">
        <f t="shared" si="5"/>
        <v>0</v>
      </c>
      <c r="R27" s="83">
        <v>4.1700446694279684E-2</v>
      </c>
      <c r="S27" s="84">
        <f t="shared" si="6"/>
        <v>0.48589459772390647</v>
      </c>
      <c r="T27" s="85">
        <f>分析係数表!F30</f>
        <v>0.44087573679778658</v>
      </c>
      <c r="U27" s="86">
        <f t="shared" si="7"/>
        <v>0.21421913877759138</v>
      </c>
      <c r="V27" s="87">
        <f>分析係数表!D30</f>
        <v>0.13545049921809216</v>
      </c>
      <c r="W27" s="88">
        <f t="shared" si="8"/>
        <v>0</v>
      </c>
      <c r="X27" s="76">
        <f>分析係数表!E30</f>
        <v>8.8415734391916273E-2</v>
      </c>
      <c r="Y27" s="89">
        <f t="shared" si="9"/>
        <v>0</v>
      </c>
    </row>
    <row r="28" spans="1:25" x14ac:dyDescent="0.2">
      <c r="A28" s="6" t="s">
        <v>16</v>
      </c>
      <c r="B28" s="5" t="s">
        <v>192</v>
      </c>
      <c r="C28" s="90"/>
      <c r="D28" s="76">
        <f>投入係数表!P28</f>
        <v>2.4173655648741982E-2</v>
      </c>
      <c r="E28" s="77">
        <f t="shared" si="0"/>
        <v>2.4173655648741983</v>
      </c>
      <c r="F28" s="76">
        <f>分析係数表!C31</f>
        <v>4.5149153453372781E-2</v>
      </c>
      <c r="G28" s="77">
        <f t="shared" si="1"/>
        <v>0.10914200884140435</v>
      </c>
      <c r="H28" s="77">
        <v>0.12570538237714368</v>
      </c>
      <c r="I28" s="77">
        <f t="shared" si="2"/>
        <v>0.12570538237714368</v>
      </c>
      <c r="J28" s="76">
        <f>分析係数表!G31</f>
        <v>7.1005917159763315E-2</v>
      </c>
      <c r="K28" s="78">
        <f t="shared" si="3"/>
        <v>8.9258259676078359E-3</v>
      </c>
      <c r="L28" s="79"/>
      <c r="M28" s="80"/>
      <c r="N28" s="81">
        <f>分析係数表!H31</f>
        <v>2.4521834371133602E-2</v>
      </c>
      <c r="O28" s="82">
        <f t="shared" si="4"/>
        <v>0.49169565705917806</v>
      </c>
      <c r="P28" s="76">
        <f>分析係数表!C31</f>
        <v>4.5149153453372781E-2</v>
      </c>
      <c r="Q28" s="82">
        <f t="shared" si="5"/>
        <v>2.2199642672921786E-2</v>
      </c>
      <c r="R28" s="83">
        <v>2.8650886467127188E-2</v>
      </c>
      <c r="S28" s="84">
        <f t="shared" si="6"/>
        <v>0.15435626884427087</v>
      </c>
      <c r="T28" s="85">
        <f>分析係数表!F31</f>
        <v>0.34319526627218933</v>
      </c>
      <c r="U28" s="86">
        <f t="shared" si="7"/>
        <v>5.2974340786791183E-2</v>
      </c>
      <c r="V28" s="87">
        <f>分析係数表!D31</f>
        <v>1.7751479289940829E-2</v>
      </c>
      <c r="W28" s="88">
        <f t="shared" si="8"/>
        <v>0</v>
      </c>
      <c r="X28" s="76">
        <f>分析係数表!E31</f>
        <v>1.7751479289940829E-2</v>
      </c>
      <c r="Y28" s="89">
        <f t="shared" si="9"/>
        <v>0</v>
      </c>
    </row>
    <row r="29" spans="1:25" x14ac:dyDescent="0.2">
      <c r="A29" s="6" t="s">
        <v>17</v>
      </c>
      <c r="B29" s="5" t="s">
        <v>272</v>
      </c>
      <c r="C29" s="90"/>
      <c r="D29" s="76">
        <f>投入係数表!P29</f>
        <v>4.9333991119881603E-4</v>
      </c>
      <c r="E29" s="77">
        <f t="shared" si="0"/>
        <v>4.9333991119881605E-2</v>
      </c>
      <c r="F29" s="76">
        <f>分析係数表!C32</f>
        <v>0.82390745501285345</v>
      </c>
      <c r="G29" s="77">
        <f t="shared" si="1"/>
        <v>4.0646643069208364E-2</v>
      </c>
      <c r="H29" s="77">
        <v>5.9872287075253647E-2</v>
      </c>
      <c r="I29" s="77">
        <f t="shared" si="2"/>
        <v>5.9872287075253647E-2</v>
      </c>
      <c r="J29" s="76">
        <f>分析係数表!G32</f>
        <v>0.14108527131782947</v>
      </c>
      <c r="K29" s="78">
        <f t="shared" si="3"/>
        <v>8.4470978664311358E-3</v>
      </c>
      <c r="L29" s="79"/>
      <c r="M29" s="80"/>
      <c r="N29" s="81">
        <f>分析係数表!H32</f>
        <v>6.9772630468734158E-3</v>
      </c>
      <c r="O29" s="82">
        <f t="shared" si="4"/>
        <v>0.1399034789316437</v>
      </c>
      <c r="P29" s="76">
        <f>分析係数表!C32</f>
        <v>0.82390745501285345</v>
      </c>
      <c r="Q29" s="82">
        <f t="shared" si="5"/>
        <v>0.11526751927401492</v>
      </c>
      <c r="R29" s="83">
        <v>0.15074849277278002</v>
      </c>
      <c r="S29" s="84">
        <f t="shared" si="6"/>
        <v>0.21062077984803368</v>
      </c>
      <c r="T29" s="85">
        <f>分析係数表!F32</f>
        <v>0.48372093023255813</v>
      </c>
      <c r="U29" s="86">
        <f t="shared" si="7"/>
        <v>0.10188167955439768</v>
      </c>
      <c r="V29" s="87">
        <f>分析係数表!D32</f>
        <v>4.6511627906976744E-3</v>
      </c>
      <c r="W29" s="88">
        <f t="shared" si="8"/>
        <v>0</v>
      </c>
      <c r="X29" s="76">
        <f>分析係数表!E32</f>
        <v>6.2015503875968991E-3</v>
      </c>
      <c r="Y29" s="89">
        <f t="shared" si="9"/>
        <v>0</v>
      </c>
    </row>
    <row r="30" spans="1:25" x14ac:dyDescent="0.2">
      <c r="A30" s="6" t="s">
        <v>18</v>
      </c>
      <c r="B30" s="5" t="s">
        <v>273</v>
      </c>
      <c r="C30" s="90"/>
      <c r="D30" s="76">
        <f>投入係数表!P30</f>
        <v>0</v>
      </c>
      <c r="E30" s="77">
        <f t="shared" si="0"/>
        <v>0</v>
      </c>
      <c r="F30" s="76">
        <f>分析係数表!C33</f>
        <v>1</v>
      </c>
      <c r="G30" s="77">
        <f t="shared" si="1"/>
        <v>0</v>
      </c>
      <c r="H30" s="77">
        <v>1.9695919874469323E-2</v>
      </c>
      <c r="I30" s="77">
        <f t="shared" si="2"/>
        <v>1.9695919874469323E-2</v>
      </c>
      <c r="J30" s="76">
        <f>分析係数表!G33</f>
        <v>0.50819672131147542</v>
      </c>
      <c r="K30" s="78">
        <f t="shared" si="3"/>
        <v>1.0009401903418836E-2</v>
      </c>
      <c r="L30" s="79"/>
      <c r="M30" s="80"/>
      <c r="N30" s="81">
        <f>分析係数表!H33</f>
        <v>1.0141370707664847E-3</v>
      </c>
      <c r="O30" s="82">
        <f t="shared" si="4"/>
        <v>2.0334807984250539E-2</v>
      </c>
      <c r="P30" s="76">
        <f>分析係数表!C33</f>
        <v>1</v>
      </c>
      <c r="Q30" s="82">
        <f t="shared" si="5"/>
        <v>2.0334807984250539E-2</v>
      </c>
      <c r="R30" s="83">
        <v>7.1440035346467812E-2</v>
      </c>
      <c r="S30" s="84">
        <f t="shared" si="6"/>
        <v>9.1135955220937134E-2</v>
      </c>
      <c r="T30" s="85">
        <f>分析係数表!F33</f>
        <v>0.64606977721731818</v>
      </c>
      <c r="U30" s="86">
        <f t="shared" si="7"/>
        <v>5.8880186286078343E-2</v>
      </c>
      <c r="V30" s="87">
        <f>分析係数表!D33</f>
        <v>1.8495166036149643E-2</v>
      </c>
      <c r="W30" s="88">
        <f t="shared" si="8"/>
        <v>0</v>
      </c>
      <c r="X30" s="76">
        <f>分析係数表!E33</f>
        <v>1.7234131988230348E-2</v>
      </c>
      <c r="Y30" s="89">
        <f t="shared" si="9"/>
        <v>0</v>
      </c>
    </row>
    <row r="31" spans="1:25" x14ac:dyDescent="0.2">
      <c r="A31" s="6" t="s">
        <v>19</v>
      </c>
      <c r="B31" s="5" t="s">
        <v>274</v>
      </c>
      <c r="C31" s="90"/>
      <c r="D31" s="76">
        <f>投入係数表!P31</f>
        <v>4.6373951652688705E-2</v>
      </c>
      <c r="E31" s="77">
        <f t="shared" si="0"/>
        <v>4.6373951652688703</v>
      </c>
      <c r="F31" s="76">
        <f>分析係数表!C34</f>
        <v>0.25927379784102056</v>
      </c>
      <c r="G31" s="77">
        <f t="shared" si="1"/>
        <v>1.2023550565888472</v>
      </c>
      <c r="H31" s="77">
        <v>1.296818713266233</v>
      </c>
      <c r="I31" s="77">
        <f t="shared" si="2"/>
        <v>1.296818713266233</v>
      </c>
      <c r="J31" s="76">
        <f>分析係数表!G34</f>
        <v>0.42506142506142508</v>
      </c>
      <c r="K31" s="78">
        <f t="shared" si="3"/>
        <v>0.55122761030726863</v>
      </c>
      <c r="L31" s="79"/>
      <c r="M31" s="80"/>
      <c r="N31" s="81">
        <f>分析係数表!H34</f>
        <v>0.17165284059793523</v>
      </c>
      <c r="O31" s="82">
        <f t="shared" si="4"/>
        <v>3.4418695994142463</v>
      </c>
      <c r="P31" s="76">
        <f>分析係数表!C34</f>
        <v>0.25927379784102056</v>
      </c>
      <c r="Q31" s="82">
        <f t="shared" si="5"/>
        <v>0.89238660271368375</v>
      </c>
      <c r="R31" s="83">
        <v>0.96508135978929777</v>
      </c>
      <c r="S31" s="84">
        <f t="shared" si="6"/>
        <v>2.2619000730555308</v>
      </c>
      <c r="T31" s="85">
        <f>分析係数表!F34</f>
        <v>0.69978501228501233</v>
      </c>
      <c r="U31" s="86">
        <f t="shared" si="7"/>
        <v>1.5828437704106348</v>
      </c>
      <c r="V31" s="87">
        <f>分析係数表!D34</f>
        <v>0.29069410319410321</v>
      </c>
      <c r="W31" s="88">
        <f t="shared" si="8"/>
        <v>1</v>
      </c>
      <c r="X31" s="76">
        <f>分析係数表!E34</f>
        <v>0.18903562653562653</v>
      </c>
      <c r="Y31" s="89">
        <f t="shared" si="9"/>
        <v>0</v>
      </c>
    </row>
    <row r="32" spans="1:25" x14ac:dyDescent="0.2">
      <c r="A32" s="6" t="s">
        <v>20</v>
      </c>
      <c r="B32" s="5" t="s">
        <v>37</v>
      </c>
      <c r="C32" s="90"/>
      <c r="D32" s="76">
        <f>投入係数表!P32</f>
        <v>1.1346817957572768E-2</v>
      </c>
      <c r="E32" s="77">
        <f t="shared" si="0"/>
        <v>1.1346817957572768</v>
      </c>
      <c r="F32" s="76">
        <f>分析係数表!C35</f>
        <v>0.58271802035521847</v>
      </c>
      <c r="G32" s="77">
        <f t="shared" si="1"/>
        <v>0.66119952975678464</v>
      </c>
      <c r="H32" s="77">
        <v>0.77073521011941537</v>
      </c>
      <c r="I32" s="77">
        <f t="shared" si="2"/>
        <v>0.77073521011941537</v>
      </c>
      <c r="J32" s="76">
        <f>分析係数表!G35</f>
        <v>0.3146067415730337</v>
      </c>
      <c r="K32" s="78">
        <f t="shared" si="3"/>
        <v>0.24247849307127675</v>
      </c>
      <c r="L32" s="79"/>
      <c r="M32" s="80"/>
      <c r="N32" s="81">
        <f>分析係数表!H35</f>
        <v>6.4762793339147723E-2</v>
      </c>
      <c r="O32" s="82">
        <f t="shared" si="4"/>
        <v>1.2985808378742396</v>
      </c>
      <c r="P32" s="76">
        <f>分析係数表!C35</f>
        <v>0.58271802035521847</v>
      </c>
      <c r="Q32" s="82">
        <f t="shared" si="5"/>
        <v>0.75670645511729784</v>
      </c>
      <c r="R32" s="83">
        <v>0.90526540297928326</v>
      </c>
      <c r="S32" s="84">
        <f t="shared" si="6"/>
        <v>1.6760006130986986</v>
      </c>
      <c r="T32" s="85">
        <f>分析係数表!F35</f>
        <v>0.64558587479935792</v>
      </c>
      <c r="U32" s="86">
        <f t="shared" si="7"/>
        <v>1.0820023219715835</v>
      </c>
      <c r="V32" s="87">
        <f>分析係数表!D35</f>
        <v>5.2969502407704656E-2</v>
      </c>
      <c r="W32" s="88">
        <f t="shared" si="8"/>
        <v>0</v>
      </c>
      <c r="X32" s="76">
        <f>分析係数表!E35</f>
        <v>4.8475120385232745E-2</v>
      </c>
      <c r="Y32" s="89">
        <f t="shared" si="9"/>
        <v>0</v>
      </c>
    </row>
    <row r="33" spans="1:25" x14ac:dyDescent="0.2">
      <c r="A33" s="6" t="s">
        <v>21</v>
      </c>
      <c r="B33" s="5" t="s">
        <v>38</v>
      </c>
      <c r="C33" s="90"/>
      <c r="D33" s="76">
        <f>投入係数表!P33</f>
        <v>3.453379378391712E-3</v>
      </c>
      <c r="E33" s="77">
        <f t="shared" si="0"/>
        <v>0.34533793783917122</v>
      </c>
      <c r="F33" s="76">
        <f>分析係数表!C36</f>
        <v>0.66070007955449483</v>
      </c>
      <c r="G33" s="77">
        <f t="shared" si="1"/>
        <v>0.22816480300352562</v>
      </c>
      <c r="H33" s="77">
        <v>0.29412160799537146</v>
      </c>
      <c r="I33" s="77">
        <f t="shared" si="2"/>
        <v>0.29412160799537146</v>
      </c>
      <c r="J33" s="76">
        <f>分析係数表!G36</f>
        <v>1.3413413413413414E-2</v>
      </c>
      <c r="K33" s="78">
        <f t="shared" si="3"/>
        <v>3.9451747218598376E-3</v>
      </c>
      <c r="L33" s="79"/>
      <c r="M33" s="80"/>
      <c r="N33" s="81">
        <f>分析係数表!H36</f>
        <v>0.12962700038537209</v>
      </c>
      <c r="O33" s="82">
        <f t="shared" si="4"/>
        <v>2.5991951565469038</v>
      </c>
      <c r="P33" s="76">
        <f>分析係数表!C36</f>
        <v>0.66070007955449483</v>
      </c>
      <c r="Q33" s="82">
        <f t="shared" si="5"/>
        <v>1.717288446708197</v>
      </c>
      <c r="R33" s="83">
        <v>1.79523176576675</v>
      </c>
      <c r="S33" s="84">
        <f t="shared" si="6"/>
        <v>2.0893533737621217</v>
      </c>
      <c r="T33" s="85">
        <f>分析係数表!F36</f>
        <v>0.89049049049049045</v>
      </c>
      <c r="U33" s="86">
        <f t="shared" si="7"/>
        <v>1.8605493106093929</v>
      </c>
      <c r="V33" s="87">
        <f>分析係数表!D36</f>
        <v>8.8088088088088094E-3</v>
      </c>
      <c r="W33" s="88">
        <f t="shared" si="8"/>
        <v>0</v>
      </c>
      <c r="X33" s="76">
        <f>分析係数表!E36</f>
        <v>2.002002002002002E-3</v>
      </c>
      <c r="Y33" s="89">
        <f t="shared" si="9"/>
        <v>0</v>
      </c>
    </row>
    <row r="34" spans="1:25" x14ac:dyDescent="0.2">
      <c r="A34" s="6" t="s">
        <v>22</v>
      </c>
      <c r="B34" s="5" t="s">
        <v>377</v>
      </c>
      <c r="C34" s="90"/>
      <c r="D34" s="76">
        <f>投入係数表!P34</f>
        <v>2.0720276270350273E-2</v>
      </c>
      <c r="E34" s="77">
        <f t="shared" si="0"/>
        <v>2.0720276270350273</v>
      </c>
      <c r="F34" s="76">
        <f>分析係数表!C37</f>
        <v>0.61776513884242223</v>
      </c>
      <c r="G34" s="77">
        <f t="shared" si="1"/>
        <v>1.2800264347006283</v>
      </c>
      <c r="H34" s="77">
        <v>1.4956604296784224</v>
      </c>
      <c r="I34" s="77">
        <f t="shared" si="2"/>
        <v>1.4956604296784224</v>
      </c>
      <c r="J34" s="76">
        <f>分析係数表!G37</f>
        <v>0.47462053207116045</v>
      </c>
      <c r="K34" s="78">
        <f t="shared" si="3"/>
        <v>0.70987114893175329</v>
      </c>
      <c r="L34" s="79"/>
      <c r="M34" s="80"/>
      <c r="N34" s="81">
        <f>分析係数表!H37</f>
        <v>5.0585157089832258E-2</v>
      </c>
      <c r="O34" s="82">
        <f t="shared" si="4"/>
        <v>1.0143002222544169</v>
      </c>
      <c r="P34" s="76">
        <f>分析係数表!C37</f>
        <v>0.61776513884242223</v>
      </c>
      <c r="Q34" s="82">
        <f t="shared" si="5"/>
        <v>0.62659931762889953</v>
      </c>
      <c r="R34" s="83">
        <v>0.76064218201018607</v>
      </c>
      <c r="S34" s="84">
        <f t="shared" si="6"/>
        <v>2.2563026116886085</v>
      </c>
      <c r="T34" s="85">
        <f>分析係数表!F37</f>
        <v>0.71813285457809695</v>
      </c>
      <c r="U34" s="86">
        <f t="shared" si="7"/>
        <v>1.6203250353239558</v>
      </c>
      <c r="V34" s="87">
        <f>分析係数表!D37</f>
        <v>9.4662967194385508E-2</v>
      </c>
      <c r="W34" s="88">
        <f t="shared" si="8"/>
        <v>0</v>
      </c>
      <c r="X34" s="76">
        <f>分析係数表!E37</f>
        <v>8.6339154561775752E-2</v>
      </c>
      <c r="Y34" s="89">
        <f t="shared" si="9"/>
        <v>0</v>
      </c>
    </row>
    <row r="35" spans="1:25" x14ac:dyDescent="0.2">
      <c r="A35" s="6" t="s">
        <v>23</v>
      </c>
      <c r="B35" s="5" t="s">
        <v>193</v>
      </c>
      <c r="C35" s="90"/>
      <c r="D35" s="76">
        <f>投入係数表!P35</f>
        <v>6.4134188455846081E-3</v>
      </c>
      <c r="E35" s="77">
        <f t="shared" si="0"/>
        <v>0.64134188455846086</v>
      </c>
      <c r="F35" s="76">
        <f>分析係数表!C38</f>
        <v>2.0566981656475858E-2</v>
      </c>
      <c r="G35" s="77">
        <f t="shared" si="1"/>
        <v>1.3190466775243522E-2</v>
      </c>
      <c r="H35" s="77">
        <v>1.7700988203383734E-2</v>
      </c>
      <c r="I35" s="77">
        <f t="shared" si="2"/>
        <v>1.7700988203383734E-2</v>
      </c>
      <c r="J35" s="76">
        <f>分析係数表!G38</f>
        <v>0.31874999999999998</v>
      </c>
      <c r="K35" s="78">
        <f t="shared" si="3"/>
        <v>5.6421899898285652E-3</v>
      </c>
      <c r="L35" s="79"/>
      <c r="M35" s="80"/>
      <c r="N35" s="81">
        <f>分析係数表!H38</f>
        <v>4.4398920958156701E-2</v>
      </c>
      <c r="O35" s="82">
        <f t="shared" si="4"/>
        <v>0.89025789355048857</v>
      </c>
      <c r="P35" s="76">
        <f>分析係数表!C38</f>
        <v>2.0566981656475858E-2</v>
      </c>
      <c r="Q35" s="82">
        <f t="shared" si="5"/>
        <v>1.8309917766185735E-2</v>
      </c>
      <c r="R35" s="83">
        <v>2.2604656550337512E-2</v>
      </c>
      <c r="S35" s="84">
        <f t="shared" si="6"/>
        <v>4.0305644753721247E-2</v>
      </c>
      <c r="T35" s="85">
        <f>分析係数表!F38</f>
        <v>0.52500000000000002</v>
      </c>
      <c r="U35" s="86">
        <f t="shared" si="7"/>
        <v>2.1160463495703656E-2</v>
      </c>
      <c r="V35" s="87">
        <f>分析係数表!D38</f>
        <v>0.28125</v>
      </c>
      <c r="W35" s="88">
        <f t="shared" si="8"/>
        <v>0</v>
      </c>
      <c r="X35" s="76">
        <f>分析係数表!E38</f>
        <v>0.31874999999999998</v>
      </c>
      <c r="Y35" s="89">
        <f t="shared" si="9"/>
        <v>0</v>
      </c>
    </row>
    <row r="36" spans="1:25" x14ac:dyDescent="0.2">
      <c r="A36" s="6" t="s">
        <v>24</v>
      </c>
      <c r="B36" s="5" t="s">
        <v>39</v>
      </c>
      <c r="C36" s="90"/>
      <c r="D36" s="76">
        <f>投入係数表!P36</f>
        <v>0</v>
      </c>
      <c r="E36" s="77">
        <f t="shared" si="0"/>
        <v>0</v>
      </c>
      <c r="F36" s="76">
        <f>分析係数表!C39</f>
        <v>1</v>
      </c>
      <c r="G36" s="77">
        <f t="shared" si="1"/>
        <v>0</v>
      </c>
      <c r="H36" s="77">
        <v>2.2182165400151582E-2</v>
      </c>
      <c r="I36" s="77">
        <f t="shared" si="2"/>
        <v>2.2182165400151582E-2</v>
      </c>
      <c r="J36" s="76">
        <f>分析係数表!G39</f>
        <v>0.35457429931253304</v>
      </c>
      <c r="K36" s="78">
        <f t="shared" si="3"/>
        <v>7.8652257539934614E-3</v>
      </c>
      <c r="L36" s="79"/>
      <c r="M36" s="80"/>
      <c r="N36" s="81">
        <f>分析係数表!H39</f>
        <v>4.0565482830659388E-3</v>
      </c>
      <c r="O36" s="82">
        <f t="shared" si="4"/>
        <v>8.1339231937002154E-2</v>
      </c>
      <c r="P36" s="76">
        <f>分析係数表!C39</f>
        <v>1</v>
      </c>
      <c r="Q36" s="82">
        <f t="shared" si="5"/>
        <v>8.1339231937002154E-2</v>
      </c>
      <c r="R36" s="83">
        <v>0.10334807934619375</v>
      </c>
      <c r="S36" s="84">
        <f t="shared" si="6"/>
        <v>0.12553024474634533</v>
      </c>
      <c r="T36" s="85">
        <f>分析係数表!F39</f>
        <v>0.70531464833421476</v>
      </c>
      <c r="U36" s="86">
        <f t="shared" si="7"/>
        <v>8.853832042857647E-2</v>
      </c>
      <c r="V36" s="87">
        <f>分析係数表!D39</f>
        <v>5.4071919619249072E-2</v>
      </c>
      <c r="W36" s="88">
        <f t="shared" si="8"/>
        <v>0</v>
      </c>
      <c r="X36" s="76">
        <f>分析係数表!E39</f>
        <v>6.8482284505552618E-2</v>
      </c>
      <c r="Y36" s="89">
        <f t="shared" si="9"/>
        <v>0</v>
      </c>
    </row>
    <row r="37" spans="1:25" x14ac:dyDescent="0.2">
      <c r="A37" s="6" t="s">
        <v>25</v>
      </c>
      <c r="B37" s="5" t="s">
        <v>40</v>
      </c>
      <c r="C37" s="90"/>
      <c r="D37" s="76">
        <f>投入係数表!P37</f>
        <v>4.9333991119881603E-4</v>
      </c>
      <c r="E37" s="77">
        <f t="shared" si="0"/>
        <v>4.9333991119881605E-2</v>
      </c>
      <c r="F37" s="76">
        <f>分析係数表!C40</f>
        <v>0.98077433041633522</v>
      </c>
      <c r="G37" s="77">
        <f t="shared" si="1"/>
        <v>4.8385512107367308E-2</v>
      </c>
      <c r="H37" s="77">
        <v>5.1312937801601628E-2</v>
      </c>
      <c r="I37" s="77">
        <f t="shared" si="2"/>
        <v>5.1312937801601628E-2</v>
      </c>
      <c r="J37" s="76">
        <f>分析係数表!G40</f>
        <v>0.51043551695017497</v>
      </c>
      <c r="K37" s="78">
        <f t="shared" si="3"/>
        <v>2.6191945932992702E-2</v>
      </c>
      <c r="L37" s="79"/>
      <c r="M37" s="80"/>
      <c r="N37" s="81">
        <f>分析係数表!H40</f>
        <v>2.8781210068352839E-2</v>
      </c>
      <c r="O37" s="82">
        <f t="shared" si="4"/>
        <v>0.57710185059303032</v>
      </c>
      <c r="P37" s="76">
        <f>分析係数表!C40</f>
        <v>0.98077433041633522</v>
      </c>
      <c r="Q37" s="82">
        <f t="shared" si="5"/>
        <v>0.56600668109740726</v>
      </c>
      <c r="R37" s="83">
        <v>0.56765720897031624</v>
      </c>
      <c r="S37" s="84">
        <f t="shared" si="6"/>
        <v>0.61897014677191786</v>
      </c>
      <c r="T37" s="85">
        <f>分析係数表!F40</f>
        <v>0.70708167450838466</v>
      </c>
      <c r="U37" s="86">
        <f t="shared" si="7"/>
        <v>0.43766244785018832</v>
      </c>
      <c r="V37" s="87">
        <f>分析係数表!D40</f>
        <v>7.3350223187356733E-2</v>
      </c>
      <c r="W37" s="88">
        <f t="shared" si="8"/>
        <v>0</v>
      </c>
      <c r="X37" s="76">
        <f>分析係数表!E40</f>
        <v>4.4637471347569069E-2</v>
      </c>
      <c r="Y37" s="89">
        <f t="shared" si="9"/>
        <v>0</v>
      </c>
    </row>
    <row r="38" spans="1:25" x14ac:dyDescent="0.2">
      <c r="A38" s="6" t="s">
        <v>26</v>
      </c>
      <c r="B38" s="5" t="s">
        <v>276</v>
      </c>
      <c r="C38" s="90"/>
      <c r="D38" s="76">
        <f>投入係数表!P38</f>
        <v>0</v>
      </c>
      <c r="E38" s="77">
        <f t="shared" si="0"/>
        <v>0</v>
      </c>
      <c r="F38" s="76">
        <f>分析係数表!C41</f>
        <v>0.86627474829380358</v>
      </c>
      <c r="G38" s="77">
        <f t="shared" si="1"/>
        <v>0</v>
      </c>
      <c r="H38" s="77">
        <v>2.2537196061666801E-4</v>
      </c>
      <c r="I38" s="77">
        <f t="shared" si="2"/>
        <v>2.2537196061666801E-4</v>
      </c>
      <c r="J38" s="76">
        <f>分析係数表!G41</f>
        <v>0.44732977818996833</v>
      </c>
      <c r="K38" s="78">
        <f t="shared" si="3"/>
        <v>1.0081558915289238E-4</v>
      </c>
      <c r="L38" s="79"/>
      <c r="M38" s="80"/>
      <c r="N38" s="81">
        <f>分析係数表!H41</f>
        <v>6.251140904204612E-2</v>
      </c>
      <c r="O38" s="82">
        <f t="shared" si="4"/>
        <v>1.2534375641492033</v>
      </c>
      <c r="P38" s="76">
        <f>分析係数表!C41</f>
        <v>0.86627474829380358</v>
      </c>
      <c r="Q38" s="82">
        <f t="shared" si="5"/>
        <v>1.0858213103853493</v>
      </c>
      <c r="R38" s="83">
        <v>1.106291957400253</v>
      </c>
      <c r="S38" s="84">
        <f t="shared" si="6"/>
        <v>1.1065173293608697</v>
      </c>
      <c r="T38" s="85">
        <f>分析係数表!F41</f>
        <v>0.55174279310611329</v>
      </c>
      <c r="U38" s="86">
        <f t="shared" si="7"/>
        <v>0.61051296192188331</v>
      </c>
      <c r="V38" s="87">
        <f>分析係数表!D41</f>
        <v>0.15209830744261535</v>
      </c>
      <c r="W38" s="88">
        <f t="shared" si="8"/>
        <v>0</v>
      </c>
      <c r="X38" s="76">
        <f>分析係数表!E41</f>
        <v>0.14676559239508463</v>
      </c>
      <c r="Y38" s="89">
        <f t="shared" si="9"/>
        <v>0</v>
      </c>
    </row>
    <row r="39" spans="1:25" x14ac:dyDescent="0.2">
      <c r="A39" s="6" t="s">
        <v>51</v>
      </c>
      <c r="B39" s="5" t="s">
        <v>367</v>
      </c>
      <c r="C39" s="90"/>
      <c r="D39" s="76">
        <f>投入係数表!P39</f>
        <v>9.8667982239763205E-4</v>
      </c>
      <c r="E39" s="77">
        <f>$C$18*D39</f>
        <v>9.8667982239763211E-2</v>
      </c>
      <c r="F39" s="76">
        <f>分析係数表!C42</f>
        <v>0.22259887005649714</v>
      </c>
      <c r="G39" s="77">
        <f>E39*F39</f>
        <v>2.1963381357325819E-2</v>
      </c>
      <c r="H39" s="77">
        <v>2.5327266889509783E-2</v>
      </c>
      <c r="I39" s="77">
        <f>C39+H39</f>
        <v>2.5327266889509783E-2</v>
      </c>
      <c r="J39" s="76">
        <f>分析係数表!G42</f>
        <v>0.47474747474747475</v>
      </c>
      <c r="K39" s="78">
        <f>I39*J39</f>
        <v>1.20240559980501E-2</v>
      </c>
      <c r="L39" s="79"/>
      <c r="M39" s="80"/>
      <c r="N39" s="81">
        <f>分析係数表!H42</f>
        <v>1.5212056061497272E-2</v>
      </c>
      <c r="O39" s="82">
        <f t="shared" si="4"/>
        <v>0.30502211976375809</v>
      </c>
      <c r="P39" s="76">
        <f>分析係数表!C42</f>
        <v>0.22259887005649714</v>
      </c>
      <c r="Q39" s="82">
        <f>O39*P39</f>
        <v>6.7897579201650099E-2</v>
      </c>
      <c r="R39" s="83">
        <v>7.0528774690965537E-2</v>
      </c>
      <c r="S39" s="84">
        <f>I39+R39</f>
        <v>9.5856041580475324E-2</v>
      </c>
      <c r="T39" s="85">
        <f>分析係数表!F42</f>
        <v>0.5505050505050505</v>
      </c>
      <c r="U39" s="86">
        <f>S39*T39</f>
        <v>5.2769235011473792E-2</v>
      </c>
      <c r="V39" s="87">
        <f>分析係数表!D42</f>
        <v>1.2373737373737375</v>
      </c>
      <c r="W39" s="88">
        <f>ROUND(S39*V39,0)</f>
        <v>0</v>
      </c>
      <c r="X39" s="76">
        <f>分析係数表!E42</f>
        <v>0.93434343434343436</v>
      </c>
      <c r="Y39" s="89">
        <f>ROUND(S39*X39,0)</f>
        <v>0</v>
      </c>
    </row>
    <row r="40" spans="1:25" x14ac:dyDescent="0.2">
      <c r="A40" s="6" t="s">
        <v>194</v>
      </c>
      <c r="B40" s="5" t="s">
        <v>41</v>
      </c>
      <c r="C40" s="90"/>
      <c r="D40" s="76">
        <f>投入係数表!P40</f>
        <v>2.5160335471139616E-2</v>
      </c>
      <c r="E40" s="77">
        <f>$C$18*D40</f>
        <v>2.5160335471139614</v>
      </c>
      <c r="F40" s="76">
        <f>分析係数表!C43</f>
        <v>0.64995386035066138</v>
      </c>
      <c r="G40" s="77">
        <f>E40*F40</f>
        <v>1.6353057167184868</v>
      </c>
      <c r="H40" s="77">
        <v>2.1677015575474714</v>
      </c>
      <c r="I40" s="77">
        <f>C40+H40</f>
        <v>2.1677015575474714</v>
      </c>
      <c r="J40" s="76">
        <f>分析係数表!G43</f>
        <v>0.42414674485039844</v>
      </c>
      <c r="K40" s="78">
        <f>I40*J40</f>
        <v>0.9194235594408986</v>
      </c>
      <c r="L40" s="79"/>
      <c r="M40" s="80"/>
      <c r="N40" s="81">
        <f>分析係数表!H43</f>
        <v>4.0565482830659395E-2</v>
      </c>
      <c r="O40" s="82">
        <f t="shared" si="4"/>
        <v>0.81339231937002165</v>
      </c>
      <c r="P40" s="76">
        <f>分析係数表!C43</f>
        <v>0.64995386035066138</v>
      </c>
      <c r="Q40" s="82">
        <f>O40*P40</f>
        <v>0.52866747795412361</v>
      </c>
      <c r="R40" s="83">
        <v>0.90984912461895251</v>
      </c>
      <c r="S40" s="84">
        <f>I40+R40</f>
        <v>3.0775506821664238</v>
      </c>
      <c r="T40" s="85">
        <f>分析係数表!F43</f>
        <v>0.67869493309276796</v>
      </c>
      <c r="U40" s="86">
        <f>S40*T40</f>
        <v>2.0887180543225434</v>
      </c>
      <c r="V40" s="87">
        <f>分析係数表!D43</f>
        <v>0.11832807096677192</v>
      </c>
      <c r="W40" s="88">
        <f>ROUND(S40*V40,0)</f>
        <v>0</v>
      </c>
      <c r="X40" s="76">
        <f>分析係数表!E43</f>
        <v>8.3446098331078036E-2</v>
      </c>
      <c r="Y40" s="89">
        <f>ROUND(S40*X40,0)</f>
        <v>0</v>
      </c>
    </row>
    <row r="41" spans="1:25" x14ac:dyDescent="0.2">
      <c r="A41" s="6" t="s">
        <v>340</v>
      </c>
      <c r="B41" s="5" t="s">
        <v>42</v>
      </c>
      <c r="C41" s="90"/>
      <c r="D41" s="76">
        <f>投入係数表!P41</f>
        <v>0</v>
      </c>
      <c r="E41" s="77">
        <f>$C$18*D41</f>
        <v>0</v>
      </c>
      <c r="F41" s="76">
        <f>分析係数表!C44</f>
        <v>0.42233270626175756</v>
      </c>
      <c r="G41" s="77">
        <f>E41*F41</f>
        <v>0</v>
      </c>
      <c r="H41" s="77">
        <v>2.1079569271164659E-3</v>
      </c>
      <c r="I41" s="77">
        <f>C41+H41</f>
        <v>2.1079569271164659E-3</v>
      </c>
      <c r="J41" s="76">
        <f>分析係数表!G44</f>
        <v>0.26381484852424913</v>
      </c>
      <c r="K41" s="78">
        <f>I41*J41</f>
        <v>5.5611033742287215E-4</v>
      </c>
      <c r="L41" s="79"/>
      <c r="M41" s="80"/>
      <c r="N41" s="81">
        <f>分析係数表!H44</f>
        <v>0.11630123927550047</v>
      </c>
      <c r="O41" s="82">
        <f t="shared" si="4"/>
        <v>2.3319957796338517</v>
      </c>
      <c r="P41" s="76">
        <f>分析係数表!C44</f>
        <v>0.42233270626175756</v>
      </c>
      <c r="Q41" s="82">
        <f>O41*P41</f>
        <v>0.9848780886037618</v>
      </c>
      <c r="R41" s="83">
        <v>1.0021856436490064</v>
      </c>
      <c r="S41" s="84">
        <f>I41+R41</f>
        <v>1.0042936005761229</v>
      </c>
      <c r="T41" s="85">
        <f>分析係数表!F44</f>
        <v>0.47978156286568718</v>
      </c>
      <c r="U41" s="86">
        <f>S41*T41</f>
        <v>0.48184155326042044</v>
      </c>
      <c r="V41" s="87">
        <f>分析係数表!D44</f>
        <v>0.17839032635548044</v>
      </c>
      <c r="W41" s="88">
        <f>ROUND(S41*V41,0)</f>
        <v>0</v>
      </c>
      <c r="X41" s="76">
        <f>分析係数表!E44</f>
        <v>0.10141724093095826</v>
      </c>
      <c r="Y41" s="89">
        <f>ROUND(S41*X41,0)</f>
        <v>0</v>
      </c>
    </row>
    <row r="42" spans="1:25" x14ac:dyDescent="0.2">
      <c r="A42" s="6" t="s">
        <v>341</v>
      </c>
      <c r="B42" s="5" t="s">
        <v>278</v>
      </c>
      <c r="C42" s="90"/>
      <c r="D42" s="76">
        <f>投入係数表!P42</f>
        <v>0</v>
      </c>
      <c r="E42" s="77">
        <f>$C$18*D42</f>
        <v>0</v>
      </c>
      <c r="F42" s="76">
        <f>分析係数表!C45</f>
        <v>1</v>
      </c>
      <c r="G42" s="77">
        <f>E42*F42</f>
        <v>0</v>
      </c>
      <c r="H42" s="77">
        <v>6.7273863616928416E-3</v>
      </c>
      <c r="I42" s="77">
        <f>C42+H42</f>
        <v>6.7273863616928416E-3</v>
      </c>
      <c r="J42" s="76">
        <f>分析係数表!G45</f>
        <v>0</v>
      </c>
      <c r="K42" s="78">
        <f>I42*J42</f>
        <v>0</v>
      </c>
      <c r="L42" s="79"/>
      <c r="M42" s="80"/>
      <c r="N42" s="81">
        <f>分析係数表!H45</f>
        <v>0</v>
      </c>
      <c r="O42" s="82">
        <f t="shared" si="4"/>
        <v>0</v>
      </c>
      <c r="P42" s="76">
        <f>分析係数表!C45</f>
        <v>1</v>
      </c>
      <c r="Q42" s="82">
        <f>O42*P42</f>
        <v>0</v>
      </c>
      <c r="R42" s="83">
        <v>7.4099794327677831E-3</v>
      </c>
      <c r="S42" s="84">
        <f>I42+R42</f>
        <v>1.4137365794460625E-2</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投入係数表!P43</f>
        <v>4.440059200789344E-3</v>
      </c>
      <c r="E43" s="77">
        <f>$C$18*D43</f>
        <v>0.44400592007893441</v>
      </c>
      <c r="F43" s="76">
        <f>分析係数表!C46</f>
        <v>0.21794871794871795</v>
      </c>
      <c r="G43" s="77">
        <f>E43*F43</f>
        <v>9.6770521042844684E-2</v>
      </c>
      <c r="H43" s="77">
        <v>0.1172850124605716</v>
      </c>
      <c r="I43" s="77">
        <f>C43+H43</f>
        <v>0.1172850124605716</v>
      </c>
      <c r="J43" s="76">
        <f>分析係数表!G46</f>
        <v>8.6956521739130436E-3</v>
      </c>
      <c r="K43" s="78">
        <f>I43*J43</f>
        <v>1.0198696735701878E-3</v>
      </c>
      <c r="L43" s="79"/>
      <c r="M43" s="80"/>
      <c r="N43" s="81">
        <f>分析係数表!H46</f>
        <v>2.3669959231689755E-2</v>
      </c>
      <c r="O43" s="82">
        <f t="shared" si="4"/>
        <v>0.47461441835240759</v>
      </c>
      <c r="P43" s="76">
        <f>分析係数表!C46</f>
        <v>0.21794871794871795</v>
      </c>
      <c r="Q43" s="82">
        <f>O43*P43</f>
        <v>0.10344160399988371</v>
      </c>
      <c r="R43" s="83">
        <v>0.11636861848538087</v>
      </c>
      <c r="S43" s="84">
        <f>I43+R43</f>
        <v>0.23365363094595248</v>
      </c>
      <c r="T43" s="85">
        <f>分析係数表!F46</f>
        <v>0.31521739130434784</v>
      </c>
      <c r="U43" s="86">
        <f>S43*T43</f>
        <v>7.3651688015571981E-2</v>
      </c>
      <c r="V43" s="87">
        <f>分析係数表!D46</f>
        <v>4.3478260869565218E-3</v>
      </c>
      <c r="W43" s="88">
        <f>ROUND(S43*V43,0)</f>
        <v>0</v>
      </c>
      <c r="X43" s="76">
        <f>分析係数表!E46</f>
        <v>8.6956521739130436E-3</v>
      </c>
      <c r="Y43" s="89">
        <f>ROUND(S43*X43,0)</f>
        <v>0</v>
      </c>
    </row>
    <row r="44" spans="1:25" x14ac:dyDescent="0.2">
      <c r="A44" s="192">
        <v>40</v>
      </c>
      <c r="B44" s="14" t="s">
        <v>150</v>
      </c>
      <c r="C44" s="197">
        <f>SUM(C5:C43)</f>
        <v>100</v>
      </c>
      <c r="D44" s="92">
        <f>投入係数表!P44</f>
        <v>0.55994079921065609</v>
      </c>
      <c r="E44" s="91">
        <f>SUM(E5:E43)</f>
        <v>55.994079921065591</v>
      </c>
      <c r="F44" s="92">
        <f>分析係数表!C47</f>
        <v>0.47569546306807309</v>
      </c>
      <c r="G44" s="91">
        <f>SUM(G5:G43)</f>
        <v>12.11252211449046</v>
      </c>
      <c r="H44" s="91">
        <f>SUM(H5:H43)</f>
        <v>14.281605517258624</v>
      </c>
      <c r="I44" s="91">
        <f>SUM(I5:I43)</f>
        <v>114.2816055172586</v>
      </c>
      <c r="J44" s="92">
        <f>分析係数表!G47</f>
        <v>0.28144255164914822</v>
      </c>
      <c r="K44" s="93">
        <f>SUM(K5:K43)</f>
        <v>31.979809826076693</v>
      </c>
      <c r="L44" s="94">
        <f>最終需要_まとめ!$L$33</f>
        <v>0.627</v>
      </c>
      <c r="M44" s="91">
        <f>K44*L44</f>
        <v>20.051340760950087</v>
      </c>
      <c r="N44" s="95">
        <f>分析係数表!H47</f>
        <v>1</v>
      </c>
      <c r="O44" s="96">
        <f>SUM(O5:O43)</f>
        <v>20.05134076095008</v>
      </c>
      <c r="P44" s="92">
        <f>分析係数表!C47</f>
        <v>0.47569546306807309</v>
      </c>
      <c r="Q44" s="96">
        <f>SUM(Q5:Q43)</f>
        <v>8.3961056536809799</v>
      </c>
      <c r="R44" s="91">
        <f>SUM(R5:R43)</f>
        <v>9.6352947278334575</v>
      </c>
      <c r="S44" s="97">
        <f>SUM(S5:S43)</f>
        <v>123.91690024509204</v>
      </c>
      <c r="T44" s="98">
        <f>分析係数表!F47</f>
        <v>0.50608191373686118</v>
      </c>
      <c r="U44" s="99">
        <f>SUM(U5:U43)</f>
        <v>55.369864395555929</v>
      </c>
      <c r="V44" s="100">
        <f>分析係数表!D47</f>
        <v>9.051105472997463E-2</v>
      </c>
      <c r="W44" s="101">
        <f>SUM(W5:W43)</f>
        <v>9</v>
      </c>
      <c r="X44" s="92">
        <f>分析係数表!E47</f>
        <v>7.0619789778905401E-2</v>
      </c>
      <c r="Y44" s="102">
        <f>SUM(Y5:Y43)</f>
        <v>7</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2015年養父市産業連関表</v>
      </c>
      <c r="H1" s="401"/>
      <c r="I1" s="401"/>
    </row>
    <row r="2" spans="1:25" x14ac:dyDescent="0.2">
      <c r="B2" s="3" t="s">
        <v>298</v>
      </c>
      <c r="S2" s="3" t="s">
        <v>152</v>
      </c>
      <c r="U2" s="64" t="s">
        <v>209</v>
      </c>
      <c r="W2" s="3" t="s">
        <v>130</v>
      </c>
      <c r="Y2" s="3" t="s">
        <v>153</v>
      </c>
    </row>
    <row r="3" spans="1:25" ht="44" x14ac:dyDescent="0.2">
      <c r="B3" s="65"/>
      <c r="C3" s="66" t="s">
        <v>227</v>
      </c>
      <c r="D3" s="66" t="s">
        <v>310</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投入係数表!Q5</f>
        <v>0</v>
      </c>
      <c r="E5" s="77">
        <f t="shared" ref="E5:E38" si="0">$C$19*D5</f>
        <v>0</v>
      </c>
      <c r="F5" s="76">
        <f>分析係数表!C8</f>
        <v>0.71474473402356309</v>
      </c>
      <c r="G5" s="77">
        <f t="shared" ref="G5:G38" si="1">E5*F5</f>
        <v>0</v>
      </c>
      <c r="H5" s="77">
        <f t="array" ref="H5:H43">MMULT(逆行列係数!C5:AO43,'15'!G5:G43)</f>
        <v>6.1687150562478223E-4</v>
      </c>
      <c r="I5" s="77">
        <f t="shared" ref="I5:I38" si="2">C5+H5</f>
        <v>6.1687150562478223E-4</v>
      </c>
      <c r="J5" s="76">
        <f>分析係数表!G8</f>
        <v>0.11986548162382897</v>
      </c>
      <c r="K5" s="78">
        <f t="shared" ref="K5:K38" si="3">I5*J5</f>
        <v>7.3941600121731039E-5</v>
      </c>
      <c r="L5" s="79" t="s">
        <v>183</v>
      </c>
      <c r="M5" s="80" t="s">
        <v>183</v>
      </c>
      <c r="N5" s="81">
        <f>分析係数表!H8</f>
        <v>1.2980954505811005E-2</v>
      </c>
      <c r="O5" s="82">
        <f t="shared" ref="O5:O43" si="4">$M$44*N5</f>
        <v>0.19030275607030095</v>
      </c>
      <c r="P5" s="76">
        <f>分析係数表!C8</f>
        <v>0.71474473402356309</v>
      </c>
      <c r="Q5" s="82">
        <f t="shared" ref="Q5:Q38" si="5">O5*P5</f>
        <v>0.13601789277141826</v>
      </c>
      <c r="R5" s="83">
        <f t="array" ref="R5:R43">MMULT(逆行列係数!C5:AO43,'15'!Q5:Q43)</f>
        <v>0.1849523981884664</v>
      </c>
      <c r="S5" s="84">
        <f t="shared" ref="S5:S38" si="6">I5+R5</f>
        <v>0.18556926969409118</v>
      </c>
      <c r="T5" s="85">
        <f>分析係数表!F8</f>
        <v>0.45231803987509006</v>
      </c>
      <c r="U5" s="86">
        <f t="shared" ref="U5:U38" si="7">S5*T5</f>
        <v>8.3936328329083279E-2</v>
      </c>
      <c r="V5" s="87">
        <f>分析係数表!D8</f>
        <v>0.25822723997117464</v>
      </c>
      <c r="W5" s="167">
        <f t="shared" ref="W5:W38" si="8">ROUND(S5*V5,0)</f>
        <v>0</v>
      </c>
      <c r="X5" s="76">
        <f>分析係数表!E8</f>
        <v>0.17343262070622148</v>
      </c>
      <c r="Y5" s="166">
        <f t="shared" ref="Y5:Y38" si="9">ROUND(S5*X5,0)</f>
        <v>0</v>
      </c>
    </row>
    <row r="6" spans="1:25" x14ac:dyDescent="0.2">
      <c r="A6" s="6" t="s">
        <v>219</v>
      </c>
      <c r="B6" s="5" t="s">
        <v>265</v>
      </c>
      <c r="C6" s="90"/>
      <c r="D6" s="76">
        <f>投入係数表!Q6</f>
        <v>0</v>
      </c>
      <c r="E6" s="77">
        <f t="shared" si="0"/>
        <v>0</v>
      </c>
      <c r="F6" s="76">
        <f>分析係数表!C9</f>
        <v>1</v>
      </c>
      <c r="G6" s="77">
        <f t="shared" si="1"/>
        <v>0</v>
      </c>
      <c r="H6" s="77">
        <v>5.1910934109830149E-3</v>
      </c>
      <c r="I6" s="77">
        <f t="shared" si="2"/>
        <v>5.1910934109830149E-3</v>
      </c>
      <c r="J6" s="76">
        <f>分析係数表!G9</f>
        <v>0.24776500638569604</v>
      </c>
      <c r="K6" s="78">
        <f t="shared" si="3"/>
        <v>1.2861712921209514E-3</v>
      </c>
      <c r="L6" s="79"/>
      <c r="M6" s="80"/>
      <c r="N6" s="81">
        <f>分析係数表!H9</f>
        <v>6.6933046670587999E-4</v>
      </c>
      <c r="O6" s="82">
        <f t="shared" si="4"/>
        <v>9.8124858598748928E-3</v>
      </c>
      <c r="P6" s="76">
        <f>分析係数表!C9</f>
        <v>1</v>
      </c>
      <c r="Q6" s="82">
        <f t="shared" si="5"/>
        <v>9.8124858598748928E-3</v>
      </c>
      <c r="R6" s="83">
        <v>1.3720996099482049E-2</v>
      </c>
      <c r="S6" s="84">
        <f t="shared" si="6"/>
        <v>1.8912089510465063E-2</v>
      </c>
      <c r="T6" s="85">
        <f>分析係数表!F9</f>
        <v>0.67688378033205621</v>
      </c>
      <c r="U6" s="86">
        <f t="shared" si="7"/>
        <v>1.2801286641821818E-2</v>
      </c>
      <c r="V6" s="87">
        <f>分析係数表!D9</f>
        <v>0.15836526181353769</v>
      </c>
      <c r="W6" s="167">
        <f t="shared" si="8"/>
        <v>0</v>
      </c>
      <c r="X6" s="76">
        <f>分析係数表!E9</f>
        <v>0.13537675606641125</v>
      </c>
      <c r="Y6" s="166">
        <f t="shared" si="9"/>
        <v>0</v>
      </c>
    </row>
    <row r="7" spans="1:25" x14ac:dyDescent="0.2">
      <c r="A7" s="6" t="s">
        <v>220</v>
      </c>
      <c r="B7" s="5" t="s">
        <v>266</v>
      </c>
      <c r="C7" s="90"/>
      <c r="D7" s="76">
        <f>投入係数表!Q7</f>
        <v>0</v>
      </c>
      <c r="E7" s="77">
        <f t="shared" si="0"/>
        <v>0</v>
      </c>
      <c r="F7" s="76">
        <f>分析係数表!C10</f>
        <v>3.9393939393939426E-2</v>
      </c>
      <c r="G7" s="77">
        <f t="shared" si="1"/>
        <v>0</v>
      </c>
      <c r="H7" s="77">
        <v>1.0482010421018543E-5</v>
      </c>
      <c r="I7" s="77">
        <f t="shared" si="2"/>
        <v>1.0482010421018543E-5</v>
      </c>
      <c r="J7" s="76">
        <f>分析係数表!G10</f>
        <v>0.17647058823529413</v>
      </c>
      <c r="K7" s="78">
        <f t="shared" si="3"/>
        <v>1.8497665448856253E-6</v>
      </c>
      <c r="L7" s="79"/>
      <c r="M7" s="80"/>
      <c r="N7" s="81">
        <f>分析係数表!H10</f>
        <v>1.3183781919964303E-3</v>
      </c>
      <c r="O7" s="82">
        <f t="shared" si="4"/>
        <v>1.9327623663389942E-2</v>
      </c>
      <c r="P7" s="76">
        <f>分析係数表!C10</f>
        <v>3.9393939393939426E-2</v>
      </c>
      <c r="Q7" s="82">
        <f t="shared" si="5"/>
        <v>7.6139123522445291E-4</v>
      </c>
      <c r="R7" s="83">
        <v>1.0793368055622438E-3</v>
      </c>
      <c r="S7" s="84">
        <f t="shared" si="6"/>
        <v>1.0898188159832623E-3</v>
      </c>
      <c r="T7" s="85">
        <f>分析係数表!F10</f>
        <v>0.58823529411764708</v>
      </c>
      <c r="U7" s="86">
        <f t="shared" si="7"/>
        <v>6.4106989175486014E-4</v>
      </c>
      <c r="V7" s="87">
        <f>分析係数表!D10</f>
        <v>0.11764705882352941</v>
      </c>
      <c r="W7" s="167">
        <f t="shared" si="8"/>
        <v>0</v>
      </c>
      <c r="X7" s="76">
        <f>分析係数表!E10</f>
        <v>0</v>
      </c>
      <c r="Y7" s="166">
        <f t="shared" si="9"/>
        <v>0</v>
      </c>
    </row>
    <row r="8" spans="1:25" x14ac:dyDescent="0.2">
      <c r="A8" s="6" t="s">
        <v>221</v>
      </c>
      <c r="B8" s="5" t="s">
        <v>27</v>
      </c>
      <c r="C8" s="90"/>
      <c r="D8" s="76">
        <f>投入係数表!Q8</f>
        <v>0</v>
      </c>
      <c r="E8" s="77">
        <f t="shared" si="0"/>
        <v>0</v>
      </c>
      <c r="F8" s="76">
        <f>分析係数表!C11</f>
        <v>0.34065202927478377</v>
      </c>
      <c r="G8" s="77">
        <f t="shared" si="1"/>
        <v>0</v>
      </c>
      <c r="H8" s="77">
        <v>0.12187944776894555</v>
      </c>
      <c r="I8" s="77">
        <f t="shared" si="2"/>
        <v>0.12187944776894555</v>
      </c>
      <c r="J8" s="76">
        <f>分析係数表!G11</f>
        <v>0.33868808567603748</v>
      </c>
      <c r="K8" s="78">
        <f t="shared" si="3"/>
        <v>4.1279116848116762E-2</v>
      </c>
      <c r="L8" s="79"/>
      <c r="M8" s="80"/>
      <c r="N8" s="81">
        <f>分析係数表!H11</f>
        <v>-2.0282741415329697E-5</v>
      </c>
      <c r="O8" s="82">
        <f t="shared" si="4"/>
        <v>-2.9734805635984524E-4</v>
      </c>
      <c r="P8" s="76">
        <f>分析係数表!C11</f>
        <v>0.34065202927478377</v>
      </c>
      <c r="Q8" s="82">
        <f t="shared" si="5"/>
        <v>-1.0129221879989406E-4</v>
      </c>
      <c r="R8" s="83">
        <v>7.1614288008383905E-3</v>
      </c>
      <c r="S8" s="84">
        <f t="shared" si="6"/>
        <v>0.12904087656978394</v>
      </c>
      <c r="T8" s="85">
        <f>分析係数表!F11</f>
        <v>0.55689424364123163</v>
      </c>
      <c r="U8" s="86">
        <f t="shared" si="7"/>
        <v>7.1862121356131362E-2</v>
      </c>
      <c r="V8" s="87">
        <f>分析係数表!D11</f>
        <v>4.2838018741633198E-2</v>
      </c>
      <c r="W8" s="167">
        <f t="shared" si="8"/>
        <v>0</v>
      </c>
      <c r="X8" s="76">
        <f>分析係数表!E11</f>
        <v>3.2128514056224897E-2</v>
      </c>
      <c r="Y8" s="166">
        <f t="shared" si="9"/>
        <v>0</v>
      </c>
    </row>
    <row r="9" spans="1:25" x14ac:dyDescent="0.2">
      <c r="A9" s="6" t="s">
        <v>222</v>
      </c>
      <c r="B9" s="5" t="s">
        <v>190</v>
      </c>
      <c r="C9" s="90"/>
      <c r="D9" s="76">
        <f>投入係数表!Q9</f>
        <v>0</v>
      </c>
      <c r="E9" s="77">
        <f t="shared" si="0"/>
        <v>0</v>
      </c>
      <c r="F9" s="76">
        <f>分析係数表!C12</f>
        <v>0.100342633382281</v>
      </c>
      <c r="G9" s="77">
        <f t="shared" si="1"/>
        <v>0</v>
      </c>
      <c r="H9" s="77">
        <v>1.5676390052207992E-4</v>
      </c>
      <c r="I9" s="77">
        <f t="shared" si="2"/>
        <v>1.5676390052207992E-4</v>
      </c>
      <c r="J9" s="76">
        <f>分析係数表!G12</f>
        <v>0.13263417643429981</v>
      </c>
      <c r="K9" s="78">
        <f t="shared" si="3"/>
        <v>2.0792250840374571E-5</v>
      </c>
      <c r="L9" s="79"/>
      <c r="M9" s="80"/>
      <c r="N9" s="81">
        <f>分析係数表!H12</f>
        <v>9.8026489260288424E-2</v>
      </c>
      <c r="O9" s="82">
        <f t="shared" si="4"/>
        <v>1.437083156387132</v>
      </c>
      <c r="P9" s="76">
        <f>分析係数表!C12</f>
        <v>0.100342633382281</v>
      </c>
      <c r="Q9" s="82">
        <f t="shared" si="5"/>
        <v>0.14420070830120518</v>
      </c>
      <c r="R9" s="83">
        <v>0.16000140006598496</v>
      </c>
      <c r="S9" s="84">
        <f t="shared" si="6"/>
        <v>0.16015816396650703</v>
      </c>
      <c r="T9" s="85">
        <f>分析係数表!F12</f>
        <v>0.36681061073411475</v>
      </c>
      <c r="U9" s="86">
        <f t="shared" si="7"/>
        <v>5.8747713938608934E-2</v>
      </c>
      <c r="V9" s="87">
        <f>分析係数表!D12</f>
        <v>2.9364589759407773E-2</v>
      </c>
      <c r="W9" s="167">
        <f t="shared" si="8"/>
        <v>0</v>
      </c>
      <c r="X9" s="76">
        <f>分析係数表!E12</f>
        <v>2.8994447871684145E-2</v>
      </c>
      <c r="Y9" s="166">
        <f t="shared" si="9"/>
        <v>0</v>
      </c>
    </row>
    <row r="10" spans="1:25" x14ac:dyDescent="0.2">
      <c r="A10" s="6" t="s">
        <v>223</v>
      </c>
      <c r="B10" s="5" t="s">
        <v>28</v>
      </c>
      <c r="C10" s="90"/>
      <c r="D10" s="76">
        <f>投入係数表!Q10</f>
        <v>1.2126111560226355E-3</v>
      </c>
      <c r="E10" s="77">
        <f t="shared" si="0"/>
        <v>0.12126111560226355</v>
      </c>
      <c r="F10" s="76">
        <f>分析係数表!C13</f>
        <v>0</v>
      </c>
      <c r="G10" s="77">
        <f t="shared" si="1"/>
        <v>0</v>
      </c>
      <c r="H10" s="77">
        <v>0</v>
      </c>
      <c r="I10" s="77">
        <f t="shared" si="2"/>
        <v>0</v>
      </c>
      <c r="J10" s="76">
        <f>分析係数表!G13</f>
        <v>0.24545454545454545</v>
      </c>
      <c r="K10" s="78">
        <f t="shared" si="3"/>
        <v>0</v>
      </c>
      <c r="L10" s="79"/>
      <c r="M10" s="80"/>
      <c r="N10" s="81">
        <f>分析係数表!H13</f>
        <v>1.4563008336206721E-2</v>
      </c>
      <c r="O10" s="82">
        <f t="shared" si="4"/>
        <v>0.21349590446636887</v>
      </c>
      <c r="P10" s="76">
        <f>分析係数表!C13</f>
        <v>0</v>
      </c>
      <c r="Q10" s="82">
        <f t="shared" si="5"/>
        <v>0</v>
      </c>
      <c r="R10" s="83">
        <v>0</v>
      </c>
      <c r="S10" s="84">
        <f t="shared" si="6"/>
        <v>0</v>
      </c>
      <c r="T10" s="85">
        <f>分析係数表!F13</f>
        <v>0.38181818181818183</v>
      </c>
      <c r="U10" s="86">
        <f t="shared" si="7"/>
        <v>0</v>
      </c>
      <c r="V10" s="87">
        <f>分析係数表!D13</f>
        <v>0.28545454545454546</v>
      </c>
      <c r="W10" s="167">
        <f t="shared" si="8"/>
        <v>0</v>
      </c>
      <c r="X10" s="76">
        <f>分析係数表!E13</f>
        <v>0.23818181818181819</v>
      </c>
      <c r="Y10" s="166">
        <f t="shared" si="9"/>
        <v>0</v>
      </c>
    </row>
    <row r="11" spans="1:25" x14ac:dyDescent="0.2">
      <c r="A11" s="6" t="s">
        <v>224</v>
      </c>
      <c r="B11" s="5" t="s">
        <v>267</v>
      </c>
      <c r="C11" s="90"/>
      <c r="D11" s="76">
        <f>投入係数表!Q11</f>
        <v>1.6168148746968471E-3</v>
      </c>
      <c r="E11" s="77">
        <f t="shared" si="0"/>
        <v>0.16168148746968472</v>
      </c>
      <c r="F11" s="76">
        <f>分析係数表!C14</f>
        <v>0.15141787051899414</v>
      </c>
      <c r="G11" s="77">
        <f t="shared" si="1"/>
        <v>2.4481466535003094E-2</v>
      </c>
      <c r="H11" s="77">
        <v>4.1878410386807806E-2</v>
      </c>
      <c r="I11" s="77">
        <f t="shared" si="2"/>
        <v>4.1878410386807806E-2</v>
      </c>
      <c r="J11" s="76">
        <f>分析係数表!G14</f>
        <v>0.18116805721096543</v>
      </c>
      <c r="K11" s="78">
        <f t="shared" si="3"/>
        <v>7.5870302488614859E-3</v>
      </c>
      <c r="L11" s="79"/>
      <c r="M11" s="80"/>
      <c r="N11" s="81">
        <f>分析係数表!H14</f>
        <v>1.2372472263351114E-3</v>
      </c>
      <c r="O11" s="82">
        <f t="shared" si="4"/>
        <v>1.8138231437950559E-2</v>
      </c>
      <c r="P11" s="76">
        <f>分析係数表!C14</f>
        <v>0.15141787051899414</v>
      </c>
      <c r="Q11" s="82">
        <f t="shared" si="5"/>
        <v>2.7464523793151465E-3</v>
      </c>
      <c r="R11" s="83">
        <v>1.1211944791971294E-2</v>
      </c>
      <c r="S11" s="84">
        <f t="shared" si="6"/>
        <v>5.3090355178779101E-2</v>
      </c>
      <c r="T11" s="85">
        <f>分析係数表!F14</f>
        <v>0.38617401668653156</v>
      </c>
      <c r="U11" s="86">
        <f t="shared" si="7"/>
        <v>2.0502115706703728E-2</v>
      </c>
      <c r="V11" s="87">
        <f>分析係数表!D14</f>
        <v>0.10846245530393325</v>
      </c>
      <c r="W11" s="167">
        <f t="shared" si="8"/>
        <v>0</v>
      </c>
      <c r="X11" s="76">
        <f>分析係数表!E14</f>
        <v>8.1048867699642438E-2</v>
      </c>
      <c r="Y11" s="166">
        <f t="shared" si="9"/>
        <v>0</v>
      </c>
    </row>
    <row r="12" spans="1:25" x14ac:dyDescent="0.2">
      <c r="A12" s="6" t="s">
        <v>225</v>
      </c>
      <c r="B12" s="5" t="s">
        <v>29</v>
      </c>
      <c r="C12" s="90"/>
      <c r="D12" s="76">
        <f>投入係数表!Q12</f>
        <v>4.4462409054163302E-3</v>
      </c>
      <c r="E12" s="77">
        <f t="shared" si="0"/>
        <v>0.44462409054163304</v>
      </c>
      <c r="F12" s="76">
        <f>分析係数表!C15</f>
        <v>0</v>
      </c>
      <c r="G12" s="77">
        <f t="shared" si="1"/>
        <v>0</v>
      </c>
      <c r="H12" s="77">
        <v>0</v>
      </c>
      <c r="I12" s="77">
        <f t="shared" si="2"/>
        <v>0</v>
      </c>
      <c r="J12" s="76">
        <f>分析係数表!G15</f>
        <v>9.5665424991534034E-2</v>
      </c>
      <c r="K12" s="78">
        <f t="shared" si="3"/>
        <v>0</v>
      </c>
      <c r="L12" s="79"/>
      <c r="M12" s="80"/>
      <c r="N12" s="81">
        <f>分析係数表!H15</f>
        <v>9.0663854126523738E-3</v>
      </c>
      <c r="O12" s="82">
        <f t="shared" si="4"/>
        <v>0.13291458119285082</v>
      </c>
      <c r="P12" s="76">
        <f>分析係数表!C15</f>
        <v>0</v>
      </c>
      <c r="Q12" s="82">
        <f t="shared" si="5"/>
        <v>0</v>
      </c>
      <c r="R12" s="83">
        <v>0</v>
      </c>
      <c r="S12" s="84">
        <f t="shared" si="6"/>
        <v>0</v>
      </c>
      <c r="T12" s="85">
        <f>分析係数表!F15</f>
        <v>0.30392820860142228</v>
      </c>
      <c r="U12" s="86">
        <f t="shared" si="7"/>
        <v>0</v>
      </c>
      <c r="V12" s="87">
        <f>分析係数表!D15</f>
        <v>1.7101252963088384E-2</v>
      </c>
      <c r="W12" s="167">
        <f t="shared" si="8"/>
        <v>0</v>
      </c>
      <c r="X12" s="76">
        <f>分析係数表!E15</f>
        <v>1.5577378936674569E-2</v>
      </c>
      <c r="Y12" s="166">
        <f t="shared" si="9"/>
        <v>0</v>
      </c>
    </row>
    <row r="13" spans="1:25" x14ac:dyDescent="0.2">
      <c r="A13" s="6" t="s">
        <v>226</v>
      </c>
      <c r="B13" s="5" t="s">
        <v>30</v>
      </c>
      <c r="C13" s="90"/>
      <c r="D13" s="76">
        <f>投入係数表!Q13</f>
        <v>1.2126111560226355E-3</v>
      </c>
      <c r="E13" s="77">
        <f t="shared" si="0"/>
        <v>0.12126111560226355</v>
      </c>
      <c r="F13" s="76">
        <f>分析係数表!C16</f>
        <v>7.3463935886019627E-2</v>
      </c>
      <c r="G13" s="77">
        <f t="shared" si="1"/>
        <v>8.9083188220719037E-3</v>
      </c>
      <c r="H13" s="77">
        <v>1.8565462614259912E-2</v>
      </c>
      <c r="I13" s="77">
        <f t="shared" si="2"/>
        <v>1.8565462614259912E-2</v>
      </c>
      <c r="J13" s="76">
        <f>分析係数表!G16</f>
        <v>3.2967032967032968E-2</v>
      </c>
      <c r="K13" s="78">
        <f t="shared" si="3"/>
        <v>6.1204821805252462E-4</v>
      </c>
      <c r="L13" s="79"/>
      <c r="M13" s="80"/>
      <c r="N13" s="81">
        <f>分析係数表!H16</f>
        <v>1.7422874875768209E-2</v>
      </c>
      <c r="O13" s="82">
        <f t="shared" si="4"/>
        <v>0.2554219804131071</v>
      </c>
      <c r="P13" s="76">
        <f>分析係数表!C16</f>
        <v>7.3463935886019627E-2</v>
      </c>
      <c r="Q13" s="82">
        <f t="shared" si="5"/>
        <v>1.876430399294866E-2</v>
      </c>
      <c r="R13" s="83">
        <v>2.2066632795652203E-2</v>
      </c>
      <c r="S13" s="84">
        <f t="shared" si="6"/>
        <v>4.0632095409912111E-2</v>
      </c>
      <c r="T13" s="85">
        <f>分析係数表!F16</f>
        <v>0.28846153846153844</v>
      </c>
      <c r="U13" s="86">
        <f t="shared" si="7"/>
        <v>1.1720796752859261E-2</v>
      </c>
      <c r="V13" s="87">
        <f>分析係数表!D16</f>
        <v>8.241758241758242E-3</v>
      </c>
      <c r="W13" s="167">
        <f t="shared" si="8"/>
        <v>0</v>
      </c>
      <c r="X13" s="76">
        <f>分析係数表!E16</f>
        <v>8.241758241758242E-3</v>
      </c>
      <c r="Y13" s="166">
        <f t="shared" si="9"/>
        <v>0</v>
      </c>
    </row>
    <row r="14" spans="1:25" x14ac:dyDescent="0.2">
      <c r="A14" s="6" t="s">
        <v>2</v>
      </c>
      <c r="B14" s="5" t="s">
        <v>364</v>
      </c>
      <c r="C14" s="90"/>
      <c r="D14" s="76">
        <f>投入係数表!Q14</f>
        <v>1.333872271624899E-2</v>
      </c>
      <c r="E14" s="77">
        <f t="shared" si="0"/>
        <v>1.333872271624899</v>
      </c>
      <c r="F14" s="76">
        <f>分析係数表!C17</f>
        <v>2.3129921259842479E-2</v>
      </c>
      <c r="G14" s="77">
        <f t="shared" si="1"/>
        <v>3.085236061337113E-2</v>
      </c>
      <c r="H14" s="77">
        <v>3.4982602017572924E-2</v>
      </c>
      <c r="I14" s="77">
        <f t="shared" si="2"/>
        <v>3.4982602017572924E-2</v>
      </c>
      <c r="J14" s="76">
        <f>分析係数表!G17</f>
        <v>0.21126760563380281</v>
      </c>
      <c r="K14" s="78">
        <f t="shared" si="3"/>
        <v>7.390690567092871E-3</v>
      </c>
      <c r="L14" s="79"/>
      <c r="M14" s="80"/>
      <c r="N14" s="81">
        <f>分析係数表!H17</f>
        <v>2.8801492809768167E-3</v>
      </c>
      <c r="O14" s="82">
        <f t="shared" si="4"/>
        <v>4.2223424003098024E-2</v>
      </c>
      <c r="P14" s="76">
        <f>分析係数表!C17</f>
        <v>2.3129921259842479E-2</v>
      </c>
      <c r="Q14" s="82">
        <f t="shared" si="5"/>
        <v>9.7662447251260017E-4</v>
      </c>
      <c r="R14" s="83">
        <v>2.001395211899553E-3</v>
      </c>
      <c r="S14" s="84">
        <f t="shared" si="6"/>
        <v>3.6983997229472473E-2</v>
      </c>
      <c r="T14" s="85">
        <f>分析係数表!F17</f>
        <v>0.32746478873239437</v>
      </c>
      <c r="U14" s="86">
        <f t="shared" si="7"/>
        <v>1.2110956839228663E-2</v>
      </c>
      <c r="V14" s="87">
        <f>分析係数表!D17</f>
        <v>0.12676056338028169</v>
      </c>
      <c r="W14" s="167">
        <f t="shared" si="8"/>
        <v>0</v>
      </c>
      <c r="X14" s="76">
        <f>分析係数表!E17</f>
        <v>0.10563380281690141</v>
      </c>
      <c r="Y14" s="166">
        <f t="shared" si="9"/>
        <v>0</v>
      </c>
    </row>
    <row r="15" spans="1:25" x14ac:dyDescent="0.2">
      <c r="A15" s="6" t="s">
        <v>3</v>
      </c>
      <c r="B15" s="5" t="s">
        <v>31</v>
      </c>
      <c r="C15" s="90"/>
      <c r="D15" s="76">
        <f>投入係数表!Q15</f>
        <v>6.8714632174616003E-3</v>
      </c>
      <c r="E15" s="77">
        <f t="shared" si="0"/>
        <v>0.68714632174616008</v>
      </c>
      <c r="F15" s="76">
        <f>分析係数表!C18</f>
        <v>0.3230337078651685</v>
      </c>
      <c r="G15" s="77">
        <f t="shared" si="1"/>
        <v>0.22197142415957416</v>
      </c>
      <c r="H15" s="77">
        <v>0.25169784551205854</v>
      </c>
      <c r="I15" s="77">
        <f t="shared" si="2"/>
        <v>0.25169784551205854</v>
      </c>
      <c r="J15" s="76">
        <f>分析係数表!G18</f>
        <v>0.21584440227703985</v>
      </c>
      <c r="K15" s="78">
        <f t="shared" si="3"/>
        <v>5.4327571018968991E-2</v>
      </c>
      <c r="L15" s="79"/>
      <c r="M15" s="80"/>
      <c r="N15" s="81">
        <f>分析係数表!H18</f>
        <v>4.66503052552583E-4</v>
      </c>
      <c r="O15" s="82">
        <f t="shared" si="4"/>
        <v>6.8390052962764404E-3</v>
      </c>
      <c r="P15" s="76">
        <f>分析係数表!C18</f>
        <v>0.3230337078651685</v>
      </c>
      <c r="Q15" s="82">
        <f t="shared" si="5"/>
        <v>2.2092292389657036E-3</v>
      </c>
      <c r="R15" s="83">
        <v>5.2803219810643341E-3</v>
      </c>
      <c r="S15" s="84">
        <f t="shared" si="6"/>
        <v>0.25697816749312286</v>
      </c>
      <c r="T15" s="85">
        <f>分析係数表!F18</f>
        <v>0.45967741935483869</v>
      </c>
      <c r="U15" s="86">
        <f t="shared" si="7"/>
        <v>0.11812706086377421</v>
      </c>
      <c r="V15" s="87">
        <f>分析係数表!D18</f>
        <v>4.8861480075901326E-2</v>
      </c>
      <c r="W15" s="167">
        <f t="shared" si="8"/>
        <v>0</v>
      </c>
      <c r="X15" s="76">
        <f>分析係数表!E18</f>
        <v>4.6489563567362426E-2</v>
      </c>
      <c r="Y15" s="166">
        <f t="shared" si="9"/>
        <v>0</v>
      </c>
    </row>
    <row r="16" spans="1:25" x14ac:dyDescent="0.2">
      <c r="A16" s="6" t="s">
        <v>4</v>
      </c>
      <c r="B16" s="5" t="s">
        <v>32</v>
      </c>
      <c r="C16" s="90"/>
      <c r="D16" s="76">
        <f>投入係数表!Q16</f>
        <v>0.11924009700889249</v>
      </c>
      <c r="E16" s="77">
        <f t="shared" si="0"/>
        <v>11.924009700889249</v>
      </c>
      <c r="F16" s="76">
        <f>分析係数表!C19</f>
        <v>0.12071832391087467</v>
      </c>
      <c r="G16" s="77">
        <f t="shared" si="1"/>
        <v>1.4394464653883601</v>
      </c>
      <c r="H16" s="77">
        <v>1.5879460601716611</v>
      </c>
      <c r="I16" s="77">
        <f t="shared" si="2"/>
        <v>1.5879460601716611</v>
      </c>
      <c r="J16" s="76">
        <f>分析係数表!G19</f>
        <v>5.7680250783699059E-2</v>
      </c>
      <c r="K16" s="78">
        <f t="shared" si="3"/>
        <v>9.1593126981688283E-2</v>
      </c>
      <c r="L16" s="79"/>
      <c r="M16" s="80"/>
      <c r="N16" s="81">
        <f>分析係数表!H19</f>
        <v>-1.2169644849197817E-4</v>
      </c>
      <c r="O16" s="82">
        <f t="shared" si="4"/>
        <v>-1.7840883381590714E-3</v>
      </c>
      <c r="P16" s="76">
        <f>分析係数表!C19</f>
        <v>0.12071832391087467</v>
      </c>
      <c r="Q16" s="82">
        <f t="shared" si="5"/>
        <v>-2.1537215389150089E-4</v>
      </c>
      <c r="R16" s="83">
        <v>1.3539100177745662E-3</v>
      </c>
      <c r="S16" s="84">
        <f t="shared" si="6"/>
        <v>1.5892999701894357</v>
      </c>
      <c r="T16" s="85">
        <f>分析係数表!F19</f>
        <v>0.23887147335423198</v>
      </c>
      <c r="U16" s="86">
        <f t="shared" si="7"/>
        <v>0.37963842548098747</v>
      </c>
      <c r="V16" s="87">
        <f>分析係数表!D19</f>
        <v>1.0658307210031349E-2</v>
      </c>
      <c r="W16" s="167">
        <f t="shared" si="8"/>
        <v>0</v>
      </c>
      <c r="X16" s="76">
        <f>分析係数表!E19</f>
        <v>1.128526645768025E-2</v>
      </c>
      <c r="Y16" s="166">
        <f t="shared" si="9"/>
        <v>0</v>
      </c>
    </row>
    <row r="17" spans="1:25" x14ac:dyDescent="0.2">
      <c r="A17" s="6" t="s">
        <v>5</v>
      </c>
      <c r="B17" s="5" t="s">
        <v>33</v>
      </c>
      <c r="C17" s="90"/>
      <c r="D17" s="76">
        <f>投入係数表!Q17</f>
        <v>3.8803556992724336E-2</v>
      </c>
      <c r="E17" s="77">
        <f t="shared" si="0"/>
        <v>3.8803556992724335</v>
      </c>
      <c r="F17" s="76">
        <f>分析係数表!C20</f>
        <v>0.31557475401967838</v>
      </c>
      <c r="G17" s="77">
        <f t="shared" si="1"/>
        <v>1.2245422953067553</v>
      </c>
      <c r="H17" s="77">
        <v>1.5025258787095976</v>
      </c>
      <c r="I17" s="77">
        <f t="shared" si="2"/>
        <v>1.5025258787095976</v>
      </c>
      <c r="J17" s="76">
        <f>分析係数表!G20</f>
        <v>9.9984279201383433E-2</v>
      </c>
      <c r="K17" s="78">
        <f t="shared" si="3"/>
        <v>0.1502289669642044</v>
      </c>
      <c r="L17" s="79"/>
      <c r="M17" s="80"/>
      <c r="N17" s="81">
        <f>分析係数表!H20</f>
        <v>5.8819950104456117E-4</v>
      </c>
      <c r="O17" s="82">
        <f t="shared" si="4"/>
        <v>8.6230936344355111E-3</v>
      </c>
      <c r="P17" s="76">
        <f>分析係数表!C20</f>
        <v>0.31557475401967838</v>
      </c>
      <c r="Q17" s="82">
        <f t="shared" si="5"/>
        <v>2.7212306525756409E-3</v>
      </c>
      <c r="R17" s="83">
        <v>9.3746965371468947E-3</v>
      </c>
      <c r="S17" s="84">
        <f t="shared" si="6"/>
        <v>1.5119005752467445</v>
      </c>
      <c r="T17" s="85">
        <f>分析係数表!F20</f>
        <v>0.22276371639679296</v>
      </c>
      <c r="U17" s="86">
        <f t="shared" si="7"/>
        <v>0.33679659096441394</v>
      </c>
      <c r="V17" s="87">
        <f>分析係数表!D20</f>
        <v>9.4324791699418331E-4</v>
      </c>
      <c r="W17" s="167">
        <f t="shared" si="8"/>
        <v>0</v>
      </c>
      <c r="X17" s="76">
        <f>分析係数表!E20</f>
        <v>6.2883194466278891E-4</v>
      </c>
      <c r="Y17" s="166">
        <f t="shared" si="9"/>
        <v>0</v>
      </c>
    </row>
    <row r="18" spans="1:25" x14ac:dyDescent="0.2">
      <c r="A18" s="6" t="s">
        <v>6</v>
      </c>
      <c r="B18" s="5" t="s">
        <v>34</v>
      </c>
      <c r="C18" s="90"/>
      <c r="D18" s="76">
        <f>投入係数表!Q18</f>
        <v>3.7186742118027485E-2</v>
      </c>
      <c r="E18" s="77">
        <f t="shared" si="0"/>
        <v>3.7186742118027487</v>
      </c>
      <c r="F18" s="76">
        <f>分析係数表!C21</f>
        <v>0.13081936685288642</v>
      </c>
      <c r="G18" s="77">
        <f t="shared" si="1"/>
        <v>0.48647460592019204</v>
      </c>
      <c r="H18" s="77">
        <v>0.51091214907501492</v>
      </c>
      <c r="I18" s="77">
        <f t="shared" si="2"/>
        <v>0.51091214907501492</v>
      </c>
      <c r="J18" s="76">
        <f>分析係数表!G21</f>
        <v>0.28416378885051802</v>
      </c>
      <c r="K18" s="78">
        <f t="shared" si="3"/>
        <v>0.14518273205091692</v>
      </c>
      <c r="L18" s="79"/>
      <c r="M18" s="80"/>
      <c r="N18" s="81">
        <f>分析係数表!H21</f>
        <v>9.7357158793582536E-4</v>
      </c>
      <c r="O18" s="82">
        <f t="shared" si="4"/>
        <v>1.4272706705272571E-2</v>
      </c>
      <c r="P18" s="76">
        <f>分析係数表!C21</f>
        <v>0.13081936685288642</v>
      </c>
      <c r="Q18" s="82">
        <f t="shared" si="5"/>
        <v>1.8671464544607044E-3</v>
      </c>
      <c r="R18" s="83">
        <v>4.4943163085927858E-3</v>
      </c>
      <c r="S18" s="84">
        <f t="shared" si="6"/>
        <v>0.51540646538360768</v>
      </c>
      <c r="T18" s="85">
        <f>分析係数表!F21</f>
        <v>0.42476566354218054</v>
      </c>
      <c r="U18" s="86">
        <f t="shared" si="7"/>
        <v>0.21892696926259803</v>
      </c>
      <c r="V18" s="87">
        <f>分析係数表!D21</f>
        <v>7.9921065614208184E-2</v>
      </c>
      <c r="W18" s="167">
        <f t="shared" si="8"/>
        <v>0</v>
      </c>
      <c r="X18" s="76">
        <f>分析係数表!E21</f>
        <v>6.6600888011840165E-2</v>
      </c>
      <c r="Y18" s="166">
        <f t="shared" si="9"/>
        <v>0</v>
      </c>
    </row>
    <row r="19" spans="1:25" x14ac:dyDescent="0.2">
      <c r="A19" s="6" t="s">
        <v>7</v>
      </c>
      <c r="B19" s="5" t="s">
        <v>268</v>
      </c>
      <c r="C19" s="75">
        <f>最終需要_まとめ!C20</f>
        <v>100</v>
      </c>
      <c r="D19" s="76">
        <f>投入係数表!Q19</f>
        <v>0.16370250606305578</v>
      </c>
      <c r="E19" s="77">
        <f t="shared" si="0"/>
        <v>16.370250606305579</v>
      </c>
      <c r="F19" s="76">
        <f>分析係数表!C22</f>
        <v>7.3540561031084195E-2</v>
      </c>
      <c r="G19" s="77">
        <f t="shared" si="1"/>
        <v>1.2038774138071584</v>
      </c>
      <c r="H19" s="77">
        <v>1.2220901223535945</v>
      </c>
      <c r="I19" s="77">
        <f t="shared" si="2"/>
        <v>101.22209012235359</v>
      </c>
      <c r="J19" s="76">
        <f>分析係数表!G22</f>
        <v>0.1948261924009701</v>
      </c>
      <c r="K19" s="78">
        <f t="shared" si="3"/>
        <v>19.720714405405996</v>
      </c>
      <c r="L19" s="79"/>
      <c r="M19" s="80"/>
      <c r="N19" s="81">
        <f>分析係数表!H22</f>
        <v>4.0565482830659394E-5</v>
      </c>
      <c r="O19" s="82">
        <f t="shared" si="4"/>
        <v>5.9469611271969049E-4</v>
      </c>
      <c r="P19" s="76">
        <f>分析係数表!C22</f>
        <v>7.3540561031084195E-2</v>
      </c>
      <c r="Q19" s="82">
        <f t="shared" si="5"/>
        <v>4.3734285772410921E-5</v>
      </c>
      <c r="R19" s="83">
        <v>5.6571266219622017E-4</v>
      </c>
      <c r="S19" s="84">
        <f t="shared" si="6"/>
        <v>101.22265583501579</v>
      </c>
      <c r="T19" s="85">
        <f>分析係数表!F22</f>
        <v>0.41269199676637025</v>
      </c>
      <c r="U19" s="86">
        <f t="shared" si="7"/>
        <v>41.773779954547742</v>
      </c>
      <c r="V19" s="87">
        <f>分析係数表!D22</f>
        <v>1.4955537590945837E-2</v>
      </c>
      <c r="W19" s="167">
        <f t="shared" si="8"/>
        <v>2</v>
      </c>
      <c r="X19" s="76">
        <f>分析係数表!E22</f>
        <v>1.3742926434923201E-2</v>
      </c>
      <c r="Y19" s="166">
        <f t="shared" si="9"/>
        <v>1</v>
      </c>
    </row>
    <row r="20" spans="1:25" x14ac:dyDescent="0.2">
      <c r="A20" s="6" t="s">
        <v>8</v>
      </c>
      <c r="B20" s="5" t="s">
        <v>269</v>
      </c>
      <c r="C20" s="90"/>
      <c r="D20" s="76">
        <f>投入係数表!Q20</f>
        <v>5.2546483427647539E-3</v>
      </c>
      <c r="E20" s="77">
        <f t="shared" si="0"/>
        <v>0.52546483427647539</v>
      </c>
      <c r="F20" s="76">
        <f>分析係数表!C23</f>
        <v>0</v>
      </c>
      <c r="G20" s="77">
        <f t="shared" si="1"/>
        <v>0</v>
      </c>
      <c r="H20" s="77">
        <v>0</v>
      </c>
      <c r="I20" s="77">
        <f t="shared" si="2"/>
        <v>0</v>
      </c>
      <c r="J20" s="76">
        <f>分析係数表!G23</f>
        <v>0.21560920830993824</v>
      </c>
      <c r="K20" s="78">
        <f t="shared" si="3"/>
        <v>0</v>
      </c>
      <c r="L20" s="79"/>
      <c r="M20" s="80"/>
      <c r="N20" s="81">
        <f>分析係数表!H23</f>
        <v>2.0282741415329697E-5</v>
      </c>
      <c r="O20" s="82">
        <f t="shared" si="4"/>
        <v>2.9734805635984524E-4</v>
      </c>
      <c r="P20" s="76">
        <f>分析係数表!C23</f>
        <v>0</v>
      </c>
      <c r="Q20" s="82">
        <f t="shared" si="5"/>
        <v>0</v>
      </c>
      <c r="R20" s="83">
        <v>0</v>
      </c>
      <c r="S20" s="84">
        <f t="shared" si="6"/>
        <v>0</v>
      </c>
      <c r="T20" s="85">
        <f>分析係数表!F23</f>
        <v>0.4407636159460977</v>
      </c>
      <c r="U20" s="86">
        <f t="shared" si="7"/>
        <v>0</v>
      </c>
      <c r="V20" s="87">
        <f>分析係数表!D23</f>
        <v>7.046603032004492E-2</v>
      </c>
      <c r="W20" s="167">
        <f t="shared" si="8"/>
        <v>0</v>
      </c>
      <c r="X20" s="76">
        <f>分析係数表!E23</f>
        <v>6.9904548006737788E-2</v>
      </c>
      <c r="Y20" s="166">
        <f t="shared" si="9"/>
        <v>0</v>
      </c>
    </row>
    <row r="21" spans="1:25" x14ac:dyDescent="0.2">
      <c r="A21" s="6" t="s">
        <v>9</v>
      </c>
      <c r="B21" s="5" t="s">
        <v>270</v>
      </c>
      <c r="C21" s="90"/>
      <c r="D21" s="76">
        <f>投入係数表!Q21</f>
        <v>2.8294260307194824E-3</v>
      </c>
      <c r="E21" s="77">
        <f t="shared" si="0"/>
        <v>0.28294260307194824</v>
      </c>
      <c r="F21" s="76">
        <f>分析係数表!C24</f>
        <v>9.8081023454157812E-2</v>
      </c>
      <c r="G21" s="77">
        <f t="shared" si="1"/>
        <v>2.775130008808022E-2</v>
      </c>
      <c r="H21" s="77">
        <v>2.9569774934087689E-2</v>
      </c>
      <c r="I21" s="77">
        <f t="shared" si="2"/>
        <v>2.9569774934087689E-2</v>
      </c>
      <c r="J21" s="76">
        <f>分析係数表!G24</f>
        <v>0.21052631578947367</v>
      </c>
      <c r="K21" s="78">
        <f t="shared" si="3"/>
        <v>6.2252157755974076E-3</v>
      </c>
      <c r="L21" s="79"/>
      <c r="M21" s="80"/>
      <c r="N21" s="81">
        <f>分析係数表!H24</f>
        <v>4.0565482830659392E-4</v>
      </c>
      <c r="O21" s="82">
        <f t="shared" si="4"/>
        <v>5.9469611271969047E-3</v>
      </c>
      <c r="P21" s="76">
        <f>分析係数表!C24</f>
        <v>9.8081023454157812E-2</v>
      </c>
      <c r="Q21" s="82">
        <f t="shared" si="5"/>
        <v>5.8328403379756435E-4</v>
      </c>
      <c r="R21" s="83">
        <v>2.0524818432154702E-3</v>
      </c>
      <c r="S21" s="84">
        <f t="shared" si="6"/>
        <v>3.1622256777303161E-2</v>
      </c>
      <c r="T21" s="85">
        <f>分析係数表!F24</f>
        <v>0.39473684210526316</v>
      </c>
      <c r="U21" s="86">
        <f t="shared" si="7"/>
        <v>1.2482469780514406E-2</v>
      </c>
      <c r="V21" s="87">
        <f>分析係数表!D24</f>
        <v>4.6052631578947366E-2</v>
      </c>
      <c r="W21" s="167">
        <f t="shared" si="8"/>
        <v>0</v>
      </c>
      <c r="X21" s="76">
        <f>分析係数表!E24</f>
        <v>4.6052631578947366E-2</v>
      </c>
      <c r="Y21" s="166">
        <f t="shared" si="9"/>
        <v>0</v>
      </c>
    </row>
    <row r="22" spans="1:25" x14ac:dyDescent="0.2">
      <c r="A22" s="6" t="s">
        <v>10</v>
      </c>
      <c r="B22" s="5" t="s">
        <v>271</v>
      </c>
      <c r="C22" s="90"/>
      <c r="D22" s="76">
        <f>投入係数表!Q22</f>
        <v>8.0840743734842367E-3</v>
      </c>
      <c r="E22" s="77">
        <f t="shared" si="0"/>
        <v>0.80840743734842369</v>
      </c>
      <c r="F22" s="76">
        <f>分析係数表!C25</f>
        <v>1.7970049916805286E-2</v>
      </c>
      <c r="G22" s="77">
        <f t="shared" si="1"/>
        <v>1.4527122002267816E-2</v>
      </c>
      <c r="H22" s="77">
        <v>2.1408024984049444E-2</v>
      </c>
      <c r="I22" s="77">
        <f t="shared" si="2"/>
        <v>2.1408024984049444E-2</v>
      </c>
      <c r="J22" s="76">
        <f>分析係数表!G25</f>
        <v>0.19552238805970149</v>
      </c>
      <c r="K22" s="78">
        <f t="shared" si="3"/>
        <v>4.1857481685231004E-3</v>
      </c>
      <c r="L22" s="79"/>
      <c r="M22" s="80"/>
      <c r="N22" s="81">
        <f>分析係数表!H25</f>
        <v>5.4763401821390182E-4</v>
      </c>
      <c r="O22" s="82">
        <f t="shared" si="4"/>
        <v>8.0283975217158212E-3</v>
      </c>
      <c r="P22" s="76">
        <f>分析係数表!C25</f>
        <v>1.7970049916805286E-2</v>
      </c>
      <c r="Q22" s="82">
        <f t="shared" si="5"/>
        <v>1.4427070421718915E-4</v>
      </c>
      <c r="R22" s="83">
        <v>9.9199426326843608E-4</v>
      </c>
      <c r="S22" s="84">
        <f t="shared" si="6"/>
        <v>2.2400019247317882E-2</v>
      </c>
      <c r="T22" s="85">
        <f>分析係数表!F25</f>
        <v>0.34776119402985073</v>
      </c>
      <c r="U22" s="86">
        <f t="shared" si="7"/>
        <v>7.7898574397389049E-3</v>
      </c>
      <c r="V22" s="87">
        <f>分析係数表!D25</f>
        <v>4.6268656716417909E-2</v>
      </c>
      <c r="W22" s="167">
        <f t="shared" si="8"/>
        <v>0</v>
      </c>
      <c r="X22" s="76">
        <f>分析係数表!E25</f>
        <v>3.5820895522388062E-2</v>
      </c>
      <c r="Y22" s="166">
        <f t="shared" si="9"/>
        <v>0</v>
      </c>
    </row>
    <row r="23" spans="1:25" x14ac:dyDescent="0.2">
      <c r="A23" s="6" t="s">
        <v>11</v>
      </c>
      <c r="B23" s="5" t="s">
        <v>35</v>
      </c>
      <c r="C23" s="90"/>
      <c r="D23" s="76">
        <f>投入係数表!Q23</f>
        <v>2.4656426839126919E-2</v>
      </c>
      <c r="E23" s="77">
        <f t="shared" si="0"/>
        <v>2.4656426839126921</v>
      </c>
      <c r="F23" s="76">
        <f>分析係数表!C26</f>
        <v>0.78646748681898071</v>
      </c>
      <c r="G23" s="77">
        <f t="shared" si="1"/>
        <v>1.9391478050104214</v>
      </c>
      <c r="H23" s="77">
        <v>2.1800423465812355</v>
      </c>
      <c r="I23" s="77">
        <f t="shared" si="2"/>
        <v>2.1800423465812355</v>
      </c>
      <c r="J23" s="76">
        <f>分析係数表!G26</f>
        <v>0.1963978281022381</v>
      </c>
      <c r="K23" s="78">
        <f t="shared" si="3"/>
        <v>0.4281555820394613</v>
      </c>
      <c r="L23" s="79"/>
      <c r="M23" s="80"/>
      <c r="N23" s="81">
        <f>分析係数表!H26</f>
        <v>1.1845120986552542E-2</v>
      </c>
      <c r="O23" s="82">
        <f t="shared" si="4"/>
        <v>0.17365126491414962</v>
      </c>
      <c r="P23" s="76">
        <f>分析係数表!C26</f>
        <v>0.78646748681898071</v>
      </c>
      <c r="Q23" s="82">
        <f t="shared" si="5"/>
        <v>0.13657107389996828</v>
      </c>
      <c r="R23" s="83">
        <v>0.15566817925180104</v>
      </c>
      <c r="S23" s="84">
        <f t="shared" si="6"/>
        <v>2.3357105258330364</v>
      </c>
      <c r="T23" s="85">
        <f>分析係数表!F26</f>
        <v>0.33492252681764006</v>
      </c>
      <c r="U23" s="86">
        <f t="shared" si="7"/>
        <v>0.78228207122655935</v>
      </c>
      <c r="V23" s="87">
        <f>分析係数表!D26</f>
        <v>2.0262216924910609E-2</v>
      </c>
      <c r="W23" s="167">
        <f t="shared" si="8"/>
        <v>0</v>
      </c>
      <c r="X23" s="76">
        <f>分析係数表!E26</f>
        <v>2.2447357965832339E-2</v>
      </c>
      <c r="Y23" s="166">
        <f t="shared" si="9"/>
        <v>0</v>
      </c>
    </row>
    <row r="24" spans="1:25" x14ac:dyDescent="0.2">
      <c r="A24" s="6" t="s">
        <v>12</v>
      </c>
      <c r="B24" s="5" t="s">
        <v>365</v>
      </c>
      <c r="C24" s="90"/>
      <c r="D24" s="76">
        <f>投入係数表!Q24</f>
        <v>8.0840743734842356E-4</v>
      </c>
      <c r="E24" s="77">
        <f t="shared" si="0"/>
        <v>8.084074373484236E-2</v>
      </c>
      <c r="F24" s="76">
        <f>分析係数表!C27</f>
        <v>0.30036101083032496</v>
      </c>
      <c r="G24" s="77">
        <f t="shared" si="1"/>
        <v>2.428140750447251E-2</v>
      </c>
      <c r="H24" s="77">
        <v>2.596288308244489E-2</v>
      </c>
      <c r="I24" s="77">
        <f t="shared" si="2"/>
        <v>2.596288308244489E-2</v>
      </c>
      <c r="J24" s="76">
        <f>分析係数表!G27</f>
        <v>0.17003676470588236</v>
      </c>
      <c r="K24" s="78">
        <f t="shared" si="3"/>
        <v>4.4146446417760157E-3</v>
      </c>
      <c r="L24" s="79"/>
      <c r="M24" s="80"/>
      <c r="N24" s="81">
        <f>分析係数表!H27</f>
        <v>1.1256921485507981E-2</v>
      </c>
      <c r="O24" s="82">
        <f t="shared" si="4"/>
        <v>0.16502817127971409</v>
      </c>
      <c r="P24" s="76">
        <f>分析係数表!C27</f>
        <v>0.30036101083032496</v>
      </c>
      <c r="Q24" s="82">
        <f t="shared" si="5"/>
        <v>4.9568028341054927E-2</v>
      </c>
      <c r="R24" s="83">
        <v>5.0379749906410143E-2</v>
      </c>
      <c r="S24" s="84">
        <f t="shared" si="6"/>
        <v>7.6342632988855033E-2</v>
      </c>
      <c r="T24" s="85">
        <f>分析係数表!F27</f>
        <v>0.32077205882352944</v>
      </c>
      <c r="U24" s="86">
        <f t="shared" si="7"/>
        <v>2.4488583559844127E-2</v>
      </c>
      <c r="V24" s="87">
        <f>分析係数表!D27</f>
        <v>0</v>
      </c>
      <c r="W24" s="167">
        <f t="shared" si="8"/>
        <v>0</v>
      </c>
      <c r="X24" s="76">
        <f>分析係数表!E27</f>
        <v>0</v>
      </c>
      <c r="Y24" s="166">
        <f t="shared" si="9"/>
        <v>0</v>
      </c>
    </row>
    <row r="25" spans="1:25" x14ac:dyDescent="0.2">
      <c r="A25" s="6" t="s">
        <v>13</v>
      </c>
      <c r="B25" s="5" t="s">
        <v>191</v>
      </c>
      <c r="C25" s="90"/>
      <c r="D25" s="76">
        <f>投入係数表!Q25</f>
        <v>0</v>
      </c>
      <c r="E25" s="77">
        <f t="shared" si="0"/>
        <v>0</v>
      </c>
      <c r="F25" s="76">
        <f>分析係数表!C28</f>
        <v>0.10035725885027602</v>
      </c>
      <c r="G25" s="77">
        <f t="shared" si="1"/>
        <v>0</v>
      </c>
      <c r="H25" s="77">
        <v>6.2146252061474764E-3</v>
      </c>
      <c r="I25" s="77">
        <f t="shared" si="2"/>
        <v>6.2146252061474764E-3</v>
      </c>
      <c r="J25" s="76">
        <f>分析係数表!G28</f>
        <v>0.12476459510357815</v>
      </c>
      <c r="K25" s="78">
        <f t="shared" si="3"/>
        <v>7.7536519756548077E-4</v>
      </c>
      <c r="L25" s="79"/>
      <c r="M25" s="80"/>
      <c r="N25" s="81">
        <f>分析係数表!H28</f>
        <v>2.1134616554773542E-2</v>
      </c>
      <c r="O25" s="82">
        <f t="shared" si="4"/>
        <v>0.30983667472695869</v>
      </c>
      <c r="P25" s="76">
        <f>分析係数表!C28</f>
        <v>0.10035725885027602</v>
      </c>
      <c r="Q25" s="82">
        <f t="shared" si="5"/>
        <v>3.1094359366882169E-2</v>
      </c>
      <c r="R25" s="83">
        <v>3.4313506269662251E-2</v>
      </c>
      <c r="S25" s="84">
        <f t="shared" si="6"/>
        <v>4.0528131475809727E-2</v>
      </c>
      <c r="T25" s="85">
        <f>分析係数表!F28</f>
        <v>0.21374764595103579</v>
      </c>
      <c r="U25" s="86">
        <f t="shared" si="7"/>
        <v>8.6627926977484067E-3</v>
      </c>
      <c r="V25" s="87">
        <f>分析係数表!D28</f>
        <v>3.5310734463276837E-2</v>
      </c>
      <c r="W25" s="167">
        <f t="shared" si="8"/>
        <v>0</v>
      </c>
      <c r="X25" s="76">
        <f>分析係数表!E28</f>
        <v>3.7664783427495289E-2</v>
      </c>
      <c r="Y25" s="166">
        <f t="shared" si="9"/>
        <v>0</v>
      </c>
    </row>
    <row r="26" spans="1:25" x14ac:dyDescent="0.2">
      <c r="A26" s="6" t="s">
        <v>14</v>
      </c>
      <c r="B26" s="5" t="s">
        <v>50</v>
      </c>
      <c r="C26" s="90"/>
      <c r="D26" s="76">
        <f>投入係数表!Q26</f>
        <v>1.2126111560226355E-3</v>
      </c>
      <c r="E26" s="77">
        <f t="shared" si="0"/>
        <v>0.12126111560226355</v>
      </c>
      <c r="F26" s="76">
        <f>分析係数表!C29</f>
        <v>0.36404243439419315</v>
      </c>
      <c r="G26" s="77">
        <f t="shared" si="1"/>
        <v>4.41441917212037E-2</v>
      </c>
      <c r="H26" s="77">
        <v>9.421134103426318E-2</v>
      </c>
      <c r="I26" s="77">
        <f t="shared" si="2"/>
        <v>9.421134103426318E-2</v>
      </c>
      <c r="J26" s="76">
        <f>分析係数表!G29</f>
        <v>0.26159695817490497</v>
      </c>
      <c r="K26" s="78">
        <f t="shared" si="3"/>
        <v>2.4645400240141852E-2</v>
      </c>
      <c r="L26" s="79"/>
      <c r="M26" s="80"/>
      <c r="N26" s="81">
        <f>分析係数表!H29</f>
        <v>1.0060239742003528E-2</v>
      </c>
      <c r="O26" s="82">
        <f t="shared" si="4"/>
        <v>0.14748463595448322</v>
      </c>
      <c r="P26" s="76">
        <f>分析係数表!C29</f>
        <v>0.36404243439419315</v>
      </c>
      <c r="Q26" s="82">
        <f t="shared" si="5"/>
        <v>5.3690665908611414E-2</v>
      </c>
      <c r="R26" s="83">
        <v>7.1983736590881073E-2</v>
      </c>
      <c r="S26" s="84">
        <f t="shared" si="6"/>
        <v>0.16619507762514424</v>
      </c>
      <c r="T26" s="85">
        <f>分析係数表!F29</f>
        <v>0.47034220532319393</v>
      </c>
      <c r="U26" s="86">
        <f t="shared" si="7"/>
        <v>7.8168559324069742E-2</v>
      </c>
      <c r="V26" s="87">
        <f>分析係数表!D29</f>
        <v>0.1285171102661597</v>
      </c>
      <c r="W26" s="167">
        <f t="shared" si="8"/>
        <v>0</v>
      </c>
      <c r="X26" s="76">
        <f>分析係数表!E29</f>
        <v>0.10532319391634981</v>
      </c>
      <c r="Y26" s="166">
        <f t="shared" si="9"/>
        <v>0</v>
      </c>
    </row>
    <row r="27" spans="1:25" x14ac:dyDescent="0.2">
      <c r="A27" s="6" t="s">
        <v>15</v>
      </c>
      <c r="B27" s="5" t="s">
        <v>36</v>
      </c>
      <c r="C27" s="90"/>
      <c r="D27" s="76">
        <f>投入係数表!Q27</f>
        <v>1.6168148746968471E-3</v>
      </c>
      <c r="E27" s="77">
        <f t="shared" si="0"/>
        <v>0.16168148746968472</v>
      </c>
      <c r="F27" s="76">
        <f>分析係数表!C30</f>
        <v>1</v>
      </c>
      <c r="G27" s="77">
        <f t="shared" si="1"/>
        <v>0.16168148746968472</v>
      </c>
      <c r="H27" s="77">
        <v>0.20326162736372483</v>
      </c>
      <c r="I27" s="77">
        <f t="shared" si="2"/>
        <v>0.20326162736372483</v>
      </c>
      <c r="J27" s="76">
        <f>分析係数表!G30</f>
        <v>0.34476121737038373</v>
      </c>
      <c r="K27" s="78">
        <f t="shared" si="3"/>
        <v>7.0076726094603067E-2</v>
      </c>
      <c r="L27" s="79"/>
      <c r="M27" s="80"/>
      <c r="N27" s="81">
        <f>分析係数表!H30</f>
        <v>0</v>
      </c>
      <c r="O27" s="82">
        <f t="shared" si="4"/>
        <v>0</v>
      </c>
      <c r="P27" s="76">
        <f>分析係数表!C30</f>
        <v>1</v>
      </c>
      <c r="Q27" s="82">
        <f t="shared" si="5"/>
        <v>0</v>
      </c>
      <c r="R27" s="83">
        <v>3.0488477647502104E-2</v>
      </c>
      <c r="S27" s="84">
        <f t="shared" si="6"/>
        <v>0.23375010501122692</v>
      </c>
      <c r="T27" s="85">
        <f>分析係数表!F30</f>
        <v>0.44087573679778658</v>
      </c>
      <c r="U27" s="86">
        <f t="shared" si="7"/>
        <v>0.10305474977338465</v>
      </c>
      <c r="V27" s="87">
        <f>分析係数表!D30</f>
        <v>0.13545049921809216</v>
      </c>
      <c r="W27" s="167">
        <f t="shared" si="8"/>
        <v>0</v>
      </c>
      <c r="X27" s="76">
        <f>分析係数表!E30</f>
        <v>8.8415734391916273E-2</v>
      </c>
      <c r="Y27" s="166">
        <f t="shared" si="9"/>
        <v>0</v>
      </c>
    </row>
    <row r="28" spans="1:25" x14ac:dyDescent="0.2">
      <c r="A28" s="6" t="s">
        <v>16</v>
      </c>
      <c r="B28" s="5" t="s">
        <v>192</v>
      </c>
      <c r="C28" s="90"/>
      <c r="D28" s="76">
        <f>投入係数表!Q28</f>
        <v>1.4147130153597413E-2</v>
      </c>
      <c r="E28" s="77">
        <f t="shared" si="0"/>
        <v>1.4147130153597414</v>
      </c>
      <c r="F28" s="76">
        <f>分析係数表!C31</f>
        <v>4.5149153453372781E-2</v>
      </c>
      <c r="G28" s="77">
        <f t="shared" si="1"/>
        <v>6.3873095022960694E-2</v>
      </c>
      <c r="H28" s="77">
        <v>7.6758785926097403E-2</v>
      </c>
      <c r="I28" s="77">
        <f t="shared" si="2"/>
        <v>7.6758785926097403E-2</v>
      </c>
      <c r="J28" s="76">
        <f>分析係数表!G31</f>
        <v>7.1005917159763315E-2</v>
      </c>
      <c r="K28" s="78">
        <f t="shared" si="3"/>
        <v>5.4503279947524788E-3</v>
      </c>
      <c r="L28" s="79"/>
      <c r="M28" s="80"/>
      <c r="N28" s="81">
        <f>分析係数表!H31</f>
        <v>2.4521834371133602E-2</v>
      </c>
      <c r="O28" s="82">
        <f t="shared" si="4"/>
        <v>0.35949380013905291</v>
      </c>
      <c r="P28" s="76">
        <f>分析係数表!C31</f>
        <v>4.5149153453372781E-2</v>
      </c>
      <c r="Q28" s="82">
        <f t="shared" si="5"/>
        <v>1.6230840748014227E-2</v>
      </c>
      <c r="R28" s="83">
        <v>2.0947543273054543E-2</v>
      </c>
      <c r="S28" s="84">
        <f t="shared" si="6"/>
        <v>9.7706329199151953E-2</v>
      </c>
      <c r="T28" s="85">
        <f>分析係数表!F31</f>
        <v>0.34319526627218933</v>
      </c>
      <c r="U28" s="86">
        <f t="shared" si="7"/>
        <v>3.3532349665981141E-2</v>
      </c>
      <c r="V28" s="87">
        <f>分析係数表!D31</f>
        <v>1.7751479289940829E-2</v>
      </c>
      <c r="W28" s="167">
        <f t="shared" si="8"/>
        <v>0</v>
      </c>
      <c r="X28" s="76">
        <f>分析係数表!E31</f>
        <v>1.7751479289940829E-2</v>
      </c>
      <c r="Y28" s="166">
        <f t="shared" si="9"/>
        <v>0</v>
      </c>
    </row>
    <row r="29" spans="1:25" x14ac:dyDescent="0.2">
      <c r="A29" s="6" t="s">
        <v>17</v>
      </c>
      <c r="B29" s="5" t="s">
        <v>272</v>
      </c>
      <c r="C29" s="90"/>
      <c r="D29" s="76">
        <f>投入係数表!Q29</f>
        <v>8.0840743734842356E-4</v>
      </c>
      <c r="E29" s="77">
        <f t="shared" si="0"/>
        <v>8.084074373484236E-2</v>
      </c>
      <c r="F29" s="76">
        <f>分析係数表!C32</f>
        <v>0.82390745501285345</v>
      </c>
      <c r="G29" s="77">
        <f t="shared" si="1"/>
        <v>6.6605291431920247E-2</v>
      </c>
      <c r="H29" s="77">
        <v>8.6797888701340462E-2</v>
      </c>
      <c r="I29" s="77">
        <f t="shared" si="2"/>
        <v>8.6797888701340462E-2</v>
      </c>
      <c r="J29" s="76">
        <f>分析係数表!G32</f>
        <v>0.14108527131782947</v>
      </c>
      <c r="K29" s="78">
        <f t="shared" si="3"/>
        <v>1.2245903677243384E-2</v>
      </c>
      <c r="L29" s="79"/>
      <c r="M29" s="80"/>
      <c r="N29" s="81">
        <f>分析係数表!H32</f>
        <v>6.9772630468734158E-3</v>
      </c>
      <c r="O29" s="82">
        <f t="shared" si="4"/>
        <v>0.10228773138778677</v>
      </c>
      <c r="P29" s="76">
        <f>分析係数表!C32</f>
        <v>0.82390745501285345</v>
      </c>
      <c r="Q29" s="82">
        <f t="shared" si="5"/>
        <v>8.4275624446749769E-2</v>
      </c>
      <c r="R29" s="83">
        <v>0.11021685417408283</v>
      </c>
      <c r="S29" s="84">
        <f t="shared" si="6"/>
        <v>0.19701474287542331</v>
      </c>
      <c r="T29" s="85">
        <f>分析係数表!F32</f>
        <v>0.48372093023255813</v>
      </c>
      <c r="U29" s="86">
        <f t="shared" si="7"/>
        <v>9.5300154693228015E-2</v>
      </c>
      <c r="V29" s="87">
        <f>分析係数表!D32</f>
        <v>4.6511627906976744E-3</v>
      </c>
      <c r="W29" s="167">
        <f t="shared" si="8"/>
        <v>0</v>
      </c>
      <c r="X29" s="76">
        <f>分析係数表!E32</f>
        <v>6.2015503875968991E-3</v>
      </c>
      <c r="Y29" s="166">
        <f t="shared" si="9"/>
        <v>0</v>
      </c>
    </row>
    <row r="30" spans="1:25" x14ac:dyDescent="0.2">
      <c r="A30" s="6" t="s">
        <v>18</v>
      </c>
      <c r="B30" s="5" t="s">
        <v>273</v>
      </c>
      <c r="C30" s="90"/>
      <c r="D30" s="76">
        <f>投入係数表!Q30</f>
        <v>4.0420371867421178E-4</v>
      </c>
      <c r="E30" s="77">
        <f t="shared" si="0"/>
        <v>4.042037186742118E-2</v>
      </c>
      <c r="F30" s="76">
        <f>分析係数表!C33</f>
        <v>1</v>
      </c>
      <c r="G30" s="77">
        <f t="shared" si="1"/>
        <v>4.042037186742118E-2</v>
      </c>
      <c r="H30" s="77">
        <v>5.789289060679486E-2</v>
      </c>
      <c r="I30" s="77">
        <f t="shared" si="2"/>
        <v>5.789289060679486E-2</v>
      </c>
      <c r="J30" s="76">
        <f>分析係数表!G33</f>
        <v>0.50819672131147542</v>
      </c>
      <c r="K30" s="78">
        <f t="shared" si="3"/>
        <v>2.9420977193617061E-2</v>
      </c>
      <c r="L30" s="79"/>
      <c r="M30" s="80"/>
      <c r="N30" s="81">
        <f>分析係数表!H33</f>
        <v>1.0141370707664847E-3</v>
      </c>
      <c r="O30" s="82">
        <f t="shared" si="4"/>
        <v>1.4867402817992261E-2</v>
      </c>
      <c r="P30" s="76">
        <f>分析係数表!C33</f>
        <v>1</v>
      </c>
      <c r="Q30" s="82">
        <f t="shared" si="5"/>
        <v>1.4867402817992261E-2</v>
      </c>
      <c r="R30" s="83">
        <v>5.2232004533810619E-2</v>
      </c>
      <c r="S30" s="84">
        <f t="shared" si="6"/>
        <v>0.11012489514060547</v>
      </c>
      <c r="T30" s="85">
        <f>分析係数表!F33</f>
        <v>0.64606977721731818</v>
      </c>
      <c r="U30" s="86">
        <f t="shared" si="7"/>
        <v>7.1148366469571497E-2</v>
      </c>
      <c r="V30" s="87">
        <f>分析係数表!D33</f>
        <v>1.8495166036149643E-2</v>
      </c>
      <c r="W30" s="167">
        <f t="shared" si="8"/>
        <v>0</v>
      </c>
      <c r="X30" s="76">
        <f>分析係数表!E33</f>
        <v>1.7234131988230348E-2</v>
      </c>
      <c r="Y30" s="166">
        <f t="shared" si="9"/>
        <v>0</v>
      </c>
    </row>
    <row r="31" spans="1:25" x14ac:dyDescent="0.2">
      <c r="A31" s="6" t="s">
        <v>19</v>
      </c>
      <c r="B31" s="5" t="s">
        <v>274</v>
      </c>
      <c r="C31" s="90"/>
      <c r="D31" s="76">
        <f>投入係数表!Q31</f>
        <v>4.5270816491511719E-2</v>
      </c>
      <c r="E31" s="77">
        <f t="shared" si="0"/>
        <v>4.5270816491511718</v>
      </c>
      <c r="F31" s="76">
        <f>分析係数表!C34</f>
        <v>0.25927379784102056</v>
      </c>
      <c r="G31" s="77">
        <f t="shared" si="1"/>
        <v>1.1737536523118148</v>
      </c>
      <c r="H31" s="77">
        <v>1.2881129236060578</v>
      </c>
      <c r="I31" s="77">
        <f t="shared" si="2"/>
        <v>1.2881129236060578</v>
      </c>
      <c r="J31" s="76">
        <f>分析係数表!G34</f>
        <v>0.42506142506142508</v>
      </c>
      <c r="K31" s="78">
        <f t="shared" si="3"/>
        <v>0.54752711494802953</v>
      </c>
      <c r="L31" s="79"/>
      <c r="M31" s="80"/>
      <c r="N31" s="81">
        <f>分析係数表!H34</f>
        <v>0.17165284059793523</v>
      </c>
      <c r="O31" s="82">
        <f t="shared" si="4"/>
        <v>2.5164566009733704</v>
      </c>
      <c r="P31" s="76">
        <f>分析係数表!C34</f>
        <v>0.25927379784102056</v>
      </c>
      <c r="Q31" s="82">
        <f t="shared" si="5"/>
        <v>0.65245126003647136</v>
      </c>
      <c r="R31" s="83">
        <v>0.70560063017246299</v>
      </c>
      <c r="S31" s="84">
        <f t="shared" si="6"/>
        <v>1.9937135537785209</v>
      </c>
      <c r="T31" s="85">
        <f>分析係数表!F34</f>
        <v>0.69978501228501233</v>
      </c>
      <c r="U31" s="86">
        <f t="shared" si="7"/>
        <v>1.3951708637236979</v>
      </c>
      <c r="V31" s="87">
        <f>分析係数表!D34</f>
        <v>0.29069410319410321</v>
      </c>
      <c r="W31" s="167">
        <f t="shared" si="8"/>
        <v>1</v>
      </c>
      <c r="X31" s="76">
        <f>分析係数表!E34</f>
        <v>0.18903562653562653</v>
      </c>
      <c r="Y31" s="166">
        <f t="shared" si="9"/>
        <v>0</v>
      </c>
    </row>
    <row r="32" spans="1:25" x14ac:dyDescent="0.2">
      <c r="A32" s="6" t="s">
        <v>20</v>
      </c>
      <c r="B32" s="5" t="s">
        <v>37</v>
      </c>
      <c r="C32" s="90"/>
      <c r="D32" s="76">
        <f>投入係数表!Q32</f>
        <v>6.0630557801131767E-3</v>
      </c>
      <c r="E32" s="77">
        <f t="shared" si="0"/>
        <v>0.60630557801131768</v>
      </c>
      <c r="F32" s="76">
        <f>分析係数表!C35</f>
        <v>0.58271802035521847</v>
      </c>
      <c r="G32" s="77">
        <f t="shared" si="1"/>
        <v>0.35330518614908152</v>
      </c>
      <c r="H32" s="77">
        <v>0.44512454867316575</v>
      </c>
      <c r="I32" s="77">
        <f t="shared" si="2"/>
        <v>0.44512454867316575</v>
      </c>
      <c r="J32" s="76">
        <f>分析係数表!G35</f>
        <v>0.3146067415730337</v>
      </c>
      <c r="K32" s="78">
        <f t="shared" si="3"/>
        <v>0.14003918385223191</v>
      </c>
      <c r="L32" s="79"/>
      <c r="M32" s="80"/>
      <c r="N32" s="81">
        <f>分析係数表!H35</f>
        <v>6.4762793339147723E-2</v>
      </c>
      <c r="O32" s="82">
        <f t="shared" si="4"/>
        <v>0.94943234395698595</v>
      </c>
      <c r="P32" s="76">
        <f>分析係数表!C35</f>
        <v>0.58271802035521847</v>
      </c>
      <c r="Q32" s="82">
        <f t="shared" si="5"/>
        <v>0.55325133593182974</v>
      </c>
      <c r="R32" s="83">
        <v>0.66186734655715229</v>
      </c>
      <c r="S32" s="84">
        <f t="shared" si="6"/>
        <v>1.1069918952303182</v>
      </c>
      <c r="T32" s="85">
        <f>分析係数表!F35</f>
        <v>0.64558587479935792</v>
      </c>
      <c r="U32" s="86">
        <f t="shared" si="7"/>
        <v>0.71465833107806409</v>
      </c>
      <c r="V32" s="87">
        <f>分析係数表!D35</f>
        <v>5.2969502407704656E-2</v>
      </c>
      <c r="W32" s="167">
        <f t="shared" si="8"/>
        <v>0</v>
      </c>
      <c r="X32" s="76">
        <f>分析係数表!E35</f>
        <v>4.8475120385232745E-2</v>
      </c>
      <c r="Y32" s="166">
        <f t="shared" si="9"/>
        <v>0</v>
      </c>
    </row>
    <row r="33" spans="1:25" x14ac:dyDescent="0.2">
      <c r="A33" s="6" t="s">
        <v>21</v>
      </c>
      <c r="B33" s="5" t="s">
        <v>38</v>
      </c>
      <c r="C33" s="90"/>
      <c r="D33" s="76">
        <f>投入係数表!Q33</f>
        <v>2.0210185933710592E-3</v>
      </c>
      <c r="E33" s="77">
        <f t="shared" si="0"/>
        <v>0.20210185933710592</v>
      </c>
      <c r="F33" s="76">
        <f>分析係数表!C36</f>
        <v>0.66070007955449483</v>
      </c>
      <c r="G33" s="77">
        <f t="shared" si="1"/>
        <v>0.13352871454213722</v>
      </c>
      <c r="H33" s="77">
        <v>0.19782422296016092</v>
      </c>
      <c r="I33" s="77">
        <f t="shared" si="2"/>
        <v>0.19782422296016092</v>
      </c>
      <c r="J33" s="76">
        <f>分析係数表!G36</f>
        <v>1.3413413413413414E-2</v>
      </c>
      <c r="K33" s="78">
        <f t="shared" si="3"/>
        <v>2.6534980857519084E-3</v>
      </c>
      <c r="L33" s="79"/>
      <c r="M33" s="80"/>
      <c r="N33" s="81">
        <f>分析係数表!H36</f>
        <v>0.12962700038537209</v>
      </c>
      <c r="O33" s="82">
        <f t="shared" si="4"/>
        <v>1.900351428195771</v>
      </c>
      <c r="P33" s="76">
        <f>分析係数表!C36</f>
        <v>0.66070007955449483</v>
      </c>
      <c r="Q33" s="82">
        <f t="shared" si="5"/>
        <v>1.2555623397904438</v>
      </c>
      <c r="R33" s="83">
        <v>1.3125490948319622</v>
      </c>
      <c r="S33" s="84">
        <f t="shared" si="6"/>
        <v>1.5103733177921232</v>
      </c>
      <c r="T33" s="85">
        <f>分析係数表!F36</f>
        <v>0.89049049049049045</v>
      </c>
      <c r="U33" s="86">
        <f t="shared" si="7"/>
        <v>1.3449730765844572</v>
      </c>
      <c r="V33" s="87">
        <f>分析係数表!D36</f>
        <v>8.8088088088088094E-3</v>
      </c>
      <c r="W33" s="167">
        <f t="shared" si="8"/>
        <v>0</v>
      </c>
      <c r="X33" s="76">
        <f>分析係数表!E36</f>
        <v>2.002002002002002E-3</v>
      </c>
      <c r="Y33" s="166">
        <f t="shared" si="9"/>
        <v>0</v>
      </c>
    </row>
    <row r="34" spans="1:25" x14ac:dyDescent="0.2">
      <c r="A34" s="6" t="s">
        <v>22</v>
      </c>
      <c r="B34" s="5" t="s">
        <v>377</v>
      </c>
      <c r="C34" s="90"/>
      <c r="D34" s="76">
        <f>投入係数表!Q34</f>
        <v>1.5359741309620048E-2</v>
      </c>
      <c r="E34" s="77">
        <f t="shared" si="0"/>
        <v>1.5359741309620047</v>
      </c>
      <c r="F34" s="76">
        <f>分析係数表!C37</f>
        <v>0.61776513884242223</v>
      </c>
      <c r="G34" s="77">
        <f t="shared" si="1"/>
        <v>0.94887127227211165</v>
      </c>
      <c r="H34" s="77">
        <v>1.1549617968478119</v>
      </c>
      <c r="I34" s="77">
        <f t="shared" si="2"/>
        <v>1.1549617968478119</v>
      </c>
      <c r="J34" s="76">
        <f>分析係数表!G37</f>
        <v>0.47462053207116045</v>
      </c>
      <c r="K34" s="78">
        <f t="shared" si="3"/>
        <v>0.54816858254177203</v>
      </c>
      <c r="L34" s="79"/>
      <c r="M34" s="80"/>
      <c r="N34" s="81">
        <f>分析係数表!H37</f>
        <v>5.0585157089832258E-2</v>
      </c>
      <c r="O34" s="82">
        <f t="shared" si="4"/>
        <v>0.74158605256145393</v>
      </c>
      <c r="P34" s="76">
        <f>分析係数表!C37</f>
        <v>0.61776513884242223</v>
      </c>
      <c r="Q34" s="82">
        <f t="shared" si="5"/>
        <v>0.45812601072423043</v>
      </c>
      <c r="R34" s="83">
        <v>0.55612886677173201</v>
      </c>
      <c r="S34" s="84">
        <f t="shared" si="6"/>
        <v>1.7110906636195438</v>
      </c>
      <c r="T34" s="85">
        <f>分析係数表!F37</f>
        <v>0.71813285457809695</v>
      </c>
      <c r="U34" s="86">
        <f t="shared" si="7"/>
        <v>1.2287904227070332</v>
      </c>
      <c r="V34" s="87">
        <f>分析係数表!D37</f>
        <v>9.4662967194385508E-2</v>
      </c>
      <c r="W34" s="167">
        <f t="shared" si="8"/>
        <v>0</v>
      </c>
      <c r="X34" s="76">
        <f>分析係数表!E37</f>
        <v>8.6339154561775752E-2</v>
      </c>
      <c r="Y34" s="166">
        <f t="shared" si="9"/>
        <v>0</v>
      </c>
    </row>
    <row r="35" spans="1:25" x14ac:dyDescent="0.2">
      <c r="A35" s="6" t="s">
        <v>23</v>
      </c>
      <c r="B35" s="5" t="s">
        <v>193</v>
      </c>
      <c r="C35" s="90"/>
      <c r="D35" s="76">
        <f>投入係数表!Q35</f>
        <v>6.8714632174616003E-3</v>
      </c>
      <c r="E35" s="77">
        <f t="shared" si="0"/>
        <v>0.68714632174616008</v>
      </c>
      <c r="F35" s="76">
        <f>分析係数表!C38</f>
        <v>2.0566981656475858E-2</v>
      </c>
      <c r="G35" s="77">
        <f t="shared" si="1"/>
        <v>1.4132525794668132E-2</v>
      </c>
      <c r="H35" s="77">
        <v>1.9342276930679227E-2</v>
      </c>
      <c r="I35" s="77">
        <f t="shared" si="2"/>
        <v>1.9342276930679227E-2</v>
      </c>
      <c r="J35" s="76">
        <f>分析係数表!G38</f>
        <v>0.31874999999999998</v>
      </c>
      <c r="K35" s="78">
        <f t="shared" si="3"/>
        <v>6.1653507716540028E-3</v>
      </c>
      <c r="L35" s="79"/>
      <c r="M35" s="80"/>
      <c r="N35" s="81">
        <f>分析係数表!H38</f>
        <v>4.4398920958156701E-2</v>
      </c>
      <c r="O35" s="82">
        <f t="shared" si="4"/>
        <v>0.6508948953717012</v>
      </c>
      <c r="P35" s="76">
        <f>分析係数表!C38</f>
        <v>2.0566981656475858E-2</v>
      </c>
      <c r="Q35" s="82">
        <f t="shared" si="5"/>
        <v>1.3386943373403551E-2</v>
      </c>
      <c r="R35" s="83">
        <v>1.6526958836126007E-2</v>
      </c>
      <c r="S35" s="84">
        <f t="shared" si="6"/>
        <v>3.586923576680523E-2</v>
      </c>
      <c r="T35" s="85">
        <f>分析係数表!F38</f>
        <v>0.52500000000000002</v>
      </c>
      <c r="U35" s="86">
        <f t="shared" si="7"/>
        <v>1.8831348777572747E-2</v>
      </c>
      <c r="V35" s="87">
        <f>分析係数表!D38</f>
        <v>0.28125</v>
      </c>
      <c r="W35" s="167">
        <f t="shared" si="8"/>
        <v>0</v>
      </c>
      <c r="X35" s="76">
        <f>分析係数表!E38</f>
        <v>0.31874999999999998</v>
      </c>
      <c r="Y35" s="166">
        <f t="shared" si="9"/>
        <v>0</v>
      </c>
    </row>
    <row r="36" spans="1:25" x14ac:dyDescent="0.2">
      <c r="A36" s="6" t="s">
        <v>24</v>
      </c>
      <c r="B36" s="5" t="s">
        <v>39</v>
      </c>
      <c r="C36" s="90"/>
      <c r="D36" s="76">
        <f>投入係数表!Q36</f>
        <v>0</v>
      </c>
      <c r="E36" s="77">
        <f t="shared" si="0"/>
        <v>0</v>
      </c>
      <c r="F36" s="76">
        <f>分析係数表!C39</f>
        <v>1</v>
      </c>
      <c r="G36" s="77">
        <f t="shared" si="1"/>
        <v>0</v>
      </c>
      <c r="H36" s="77">
        <v>3.8742988993844915E-2</v>
      </c>
      <c r="I36" s="77">
        <f t="shared" si="2"/>
        <v>3.8742988993844915E-2</v>
      </c>
      <c r="J36" s="76">
        <f>分析係数表!G39</f>
        <v>0.35457429931253304</v>
      </c>
      <c r="K36" s="78">
        <f t="shared" si="3"/>
        <v>1.3737268175765741E-2</v>
      </c>
      <c r="L36" s="79"/>
      <c r="M36" s="80"/>
      <c r="N36" s="81">
        <f>分析係数表!H39</f>
        <v>4.0565482830659388E-3</v>
      </c>
      <c r="O36" s="82">
        <f t="shared" si="4"/>
        <v>5.9469611271969043E-2</v>
      </c>
      <c r="P36" s="76">
        <f>分析係数表!C39</f>
        <v>1</v>
      </c>
      <c r="Q36" s="82">
        <f t="shared" si="5"/>
        <v>5.9469611271969043E-2</v>
      </c>
      <c r="R36" s="83">
        <v>7.5560955741295066E-2</v>
      </c>
      <c r="S36" s="84">
        <f t="shared" si="6"/>
        <v>0.11430394473513998</v>
      </c>
      <c r="T36" s="85">
        <f>分析係数表!F39</f>
        <v>0.70531464833421476</v>
      </c>
      <c r="U36" s="86">
        <f t="shared" si="7"/>
        <v>8.0620246584078778E-2</v>
      </c>
      <c r="V36" s="87">
        <f>分析係数表!D39</f>
        <v>5.4071919619249072E-2</v>
      </c>
      <c r="W36" s="167">
        <f t="shared" si="8"/>
        <v>0</v>
      </c>
      <c r="X36" s="76">
        <f>分析係数表!E39</f>
        <v>6.8482284505552618E-2</v>
      </c>
      <c r="Y36" s="166">
        <f t="shared" si="9"/>
        <v>0</v>
      </c>
    </row>
    <row r="37" spans="1:25" x14ac:dyDescent="0.2">
      <c r="A37" s="6" t="s">
        <v>25</v>
      </c>
      <c r="B37" s="5" t="s">
        <v>40</v>
      </c>
      <c r="C37" s="90"/>
      <c r="D37" s="76">
        <f>投入係数表!Q37</f>
        <v>0</v>
      </c>
      <c r="E37" s="77">
        <f t="shared" si="0"/>
        <v>0</v>
      </c>
      <c r="F37" s="76">
        <f>分析係数表!C40</f>
        <v>0.98077433041633522</v>
      </c>
      <c r="G37" s="77">
        <f t="shared" si="1"/>
        <v>0</v>
      </c>
      <c r="H37" s="77">
        <v>4.239620843299317E-3</v>
      </c>
      <c r="I37" s="77">
        <f t="shared" si="2"/>
        <v>4.239620843299317E-3</v>
      </c>
      <c r="J37" s="76">
        <f>分析係数表!G40</f>
        <v>0.51043551695017497</v>
      </c>
      <c r="K37" s="78">
        <f t="shared" si="3"/>
        <v>2.1640530568222236E-3</v>
      </c>
      <c r="L37" s="79"/>
      <c r="M37" s="80"/>
      <c r="N37" s="81">
        <f>分析係数表!H40</f>
        <v>2.8781210068352839E-2</v>
      </c>
      <c r="O37" s="82">
        <f t="shared" si="4"/>
        <v>0.42193689197462042</v>
      </c>
      <c r="P37" s="76">
        <f>分析係数表!C40</f>
        <v>0.98077433041633522</v>
      </c>
      <c r="Q37" s="82">
        <f t="shared" si="5"/>
        <v>0.41382487270435792</v>
      </c>
      <c r="R37" s="83">
        <v>0.41503162433770835</v>
      </c>
      <c r="S37" s="84">
        <f t="shared" si="6"/>
        <v>0.41927124518100767</v>
      </c>
      <c r="T37" s="85">
        <f>分析係数表!F40</f>
        <v>0.70708167450838466</v>
      </c>
      <c r="U37" s="86">
        <f t="shared" si="7"/>
        <v>0.29645901411580239</v>
      </c>
      <c r="V37" s="87">
        <f>分析係数表!D40</f>
        <v>7.3350223187356733E-2</v>
      </c>
      <c r="W37" s="167">
        <f t="shared" si="8"/>
        <v>0</v>
      </c>
      <c r="X37" s="76">
        <f>分析係数表!E40</f>
        <v>4.4637471347569069E-2</v>
      </c>
      <c r="Y37" s="166">
        <f t="shared" si="9"/>
        <v>0</v>
      </c>
    </row>
    <row r="38" spans="1:25" x14ac:dyDescent="0.2">
      <c r="A38" s="6" t="s">
        <v>26</v>
      </c>
      <c r="B38" s="5" t="s">
        <v>276</v>
      </c>
      <c r="C38" s="90"/>
      <c r="D38" s="76">
        <f>投入係数表!Q38</f>
        <v>0</v>
      </c>
      <c r="E38" s="77">
        <f t="shared" si="0"/>
        <v>0</v>
      </c>
      <c r="F38" s="76">
        <f>分析係数表!C41</f>
        <v>0.86627474829380358</v>
      </c>
      <c r="G38" s="77">
        <f t="shared" si="1"/>
        <v>0</v>
      </c>
      <c r="H38" s="77">
        <v>3.9318786304669284E-4</v>
      </c>
      <c r="I38" s="77">
        <f t="shared" si="2"/>
        <v>3.9318786304669284E-4</v>
      </c>
      <c r="J38" s="76">
        <f>分析係数表!G41</f>
        <v>0.44732977818996833</v>
      </c>
      <c r="K38" s="78">
        <f t="shared" si="3"/>
        <v>1.7588463956366476E-4</v>
      </c>
      <c r="L38" s="79"/>
      <c r="M38" s="80"/>
      <c r="N38" s="81">
        <f>分析係数表!H41</f>
        <v>6.251140904204612E-2</v>
      </c>
      <c r="O38" s="82">
        <f t="shared" si="4"/>
        <v>0.91642670970104301</v>
      </c>
      <c r="P38" s="76">
        <f>分析係数表!C41</f>
        <v>0.86627474829380358</v>
      </c>
      <c r="Q38" s="82">
        <f t="shared" si="5"/>
        <v>0.79387731727598965</v>
      </c>
      <c r="R38" s="83">
        <v>0.80884403618237044</v>
      </c>
      <c r="S38" s="84">
        <f t="shared" si="6"/>
        <v>0.80923722404541709</v>
      </c>
      <c r="T38" s="85">
        <f>分析係数表!F41</f>
        <v>0.55174279310611329</v>
      </c>
      <c r="U38" s="86">
        <f t="shared" si="7"/>
        <v>0.446490806280256</v>
      </c>
      <c r="V38" s="87">
        <f>分析係数表!D41</f>
        <v>0.15209830744261535</v>
      </c>
      <c r="W38" s="167">
        <f t="shared" si="8"/>
        <v>0</v>
      </c>
      <c r="X38" s="76">
        <f>分析係数表!E41</f>
        <v>0.14676559239508463</v>
      </c>
      <c r="Y38" s="166">
        <f t="shared" si="9"/>
        <v>0</v>
      </c>
    </row>
    <row r="39" spans="1:25" x14ac:dyDescent="0.2">
      <c r="A39" s="6" t="s">
        <v>51</v>
      </c>
      <c r="B39" s="5" t="s">
        <v>367</v>
      </c>
      <c r="C39" s="90"/>
      <c r="D39" s="76">
        <f>投入係数表!Q39</f>
        <v>2.0210185933710592E-3</v>
      </c>
      <c r="E39" s="77">
        <f>$C$19*D39</f>
        <v>0.20210185933710592</v>
      </c>
      <c r="F39" s="76">
        <f>分析係数表!C42</f>
        <v>0.22259887005649714</v>
      </c>
      <c r="G39" s="77">
        <f>E39*F39</f>
        <v>4.4987645524756904E-2</v>
      </c>
      <c r="H39" s="77">
        <v>4.8787633691822312E-2</v>
      </c>
      <c r="I39" s="77">
        <f>C39+H39</f>
        <v>4.8787633691822312E-2</v>
      </c>
      <c r="J39" s="76">
        <f>分析係数表!G42</f>
        <v>0.47474747474747475</v>
      </c>
      <c r="K39" s="78">
        <f>I39*J39</f>
        <v>2.316180589409746E-2</v>
      </c>
      <c r="L39" s="79"/>
      <c r="M39" s="80"/>
      <c r="N39" s="81">
        <f>分析係数表!H42</f>
        <v>1.5212056061497272E-2</v>
      </c>
      <c r="O39" s="82">
        <f t="shared" si="4"/>
        <v>0.22301104226988394</v>
      </c>
      <c r="P39" s="76">
        <f>分析係数表!C42</f>
        <v>0.22259887005649714</v>
      </c>
      <c r="Q39" s="82">
        <f>O39*P39</f>
        <v>4.9642006019397888E-2</v>
      </c>
      <c r="R39" s="83">
        <v>5.1565753873955199E-2</v>
      </c>
      <c r="S39" s="84">
        <f>I39+R39</f>
        <v>0.10035338756577751</v>
      </c>
      <c r="T39" s="85">
        <f>分析係数表!F42</f>
        <v>0.5505050505050505</v>
      </c>
      <c r="U39" s="86">
        <f>S39*T39</f>
        <v>5.5245046690251258E-2</v>
      </c>
      <c r="V39" s="87">
        <f>分析係数表!D42</f>
        <v>1.2373737373737375</v>
      </c>
      <c r="W39" s="167">
        <f>ROUND(S39*V39,0)</f>
        <v>0</v>
      </c>
      <c r="X39" s="76">
        <f>分析係数表!E42</f>
        <v>0.93434343434343436</v>
      </c>
      <c r="Y39" s="166">
        <f>ROUND(S39*X39,0)</f>
        <v>0</v>
      </c>
    </row>
    <row r="40" spans="1:25" x14ac:dyDescent="0.2">
      <c r="A40" s="6" t="s">
        <v>194</v>
      </c>
      <c r="B40" s="5" t="s">
        <v>41</v>
      </c>
      <c r="C40" s="90"/>
      <c r="D40" s="76">
        <f>投入係数表!Q40</f>
        <v>3.7186742118027485E-2</v>
      </c>
      <c r="E40" s="77">
        <f>$C$19*D40</f>
        <v>3.7186742118027487</v>
      </c>
      <c r="F40" s="76">
        <f>分析係数表!C43</f>
        <v>0.64995386035066138</v>
      </c>
      <c r="G40" s="77">
        <f>E40*F40</f>
        <v>2.4169666593476493</v>
      </c>
      <c r="H40" s="77">
        <v>3.039828662410708</v>
      </c>
      <c r="I40" s="77">
        <f>C40+H40</f>
        <v>3.039828662410708</v>
      </c>
      <c r="J40" s="76">
        <f>分析係数表!G43</f>
        <v>0.42414674485039844</v>
      </c>
      <c r="K40" s="78">
        <f>I40*J40</f>
        <v>1.2893334320644425</v>
      </c>
      <c r="L40" s="79"/>
      <c r="M40" s="80"/>
      <c r="N40" s="81">
        <f>分析係数表!H43</f>
        <v>4.0565482830659395E-2</v>
      </c>
      <c r="O40" s="82">
        <f t="shared" si="4"/>
        <v>0.59469611271969058</v>
      </c>
      <c r="P40" s="76">
        <f>分析係数表!C43</f>
        <v>0.64995386035066138</v>
      </c>
      <c r="Q40" s="82">
        <f>O40*P40</f>
        <v>0.38652503419769496</v>
      </c>
      <c r="R40" s="83">
        <v>0.66521864626331573</v>
      </c>
      <c r="S40" s="84">
        <f>I40+R40</f>
        <v>3.7050473086740237</v>
      </c>
      <c r="T40" s="85">
        <f>分析係数表!F43</f>
        <v>0.67869493309276796</v>
      </c>
      <c r="U40" s="86">
        <f>S40*T40</f>
        <v>2.5145968352660564</v>
      </c>
      <c r="V40" s="87">
        <f>分析係数表!D43</f>
        <v>0.11832807096677192</v>
      </c>
      <c r="W40" s="167">
        <f>ROUND(S40*V40,0)</f>
        <v>0</v>
      </c>
      <c r="X40" s="76">
        <f>分析係数表!E43</f>
        <v>8.3446098331078036E-2</v>
      </c>
      <c r="Y40" s="166">
        <f>ROUND(S40*X40,0)</f>
        <v>0</v>
      </c>
    </row>
    <row r="41" spans="1:25" x14ac:dyDescent="0.2">
      <c r="A41" s="6" t="s">
        <v>340</v>
      </c>
      <c r="B41" s="5" t="s">
        <v>42</v>
      </c>
      <c r="C41" s="90"/>
      <c r="D41" s="76">
        <f>投入係数表!Q41</f>
        <v>0</v>
      </c>
      <c r="E41" s="77">
        <f>$C$19*D41</f>
        <v>0</v>
      </c>
      <c r="F41" s="76">
        <f>分析係数表!C44</f>
        <v>0.42233270626175756</v>
      </c>
      <c r="G41" s="77">
        <f>E41*F41</f>
        <v>0</v>
      </c>
      <c r="H41" s="77">
        <v>2.348665044060819E-3</v>
      </c>
      <c r="I41" s="77">
        <f>C41+H41</f>
        <v>2.348665044060819E-3</v>
      </c>
      <c r="J41" s="76">
        <f>分析係数表!G44</f>
        <v>0.26381484852424913</v>
      </c>
      <c r="K41" s="78">
        <f>I41*J41</f>
        <v>6.1961271283310392E-4</v>
      </c>
      <c r="L41" s="79"/>
      <c r="M41" s="80"/>
      <c r="N41" s="81">
        <f>分析係数表!H44</f>
        <v>0.11630123927550047</v>
      </c>
      <c r="O41" s="82">
        <f t="shared" si="4"/>
        <v>1.7049937551673526</v>
      </c>
      <c r="P41" s="76">
        <f>分析係数表!C44</f>
        <v>0.42233270626175756</v>
      </c>
      <c r="Q41" s="82">
        <f>O41*P41</f>
        <v>0.72007462677922451</v>
      </c>
      <c r="R41" s="83">
        <v>0.73272871197400591</v>
      </c>
      <c r="S41" s="84">
        <f>I41+R41</f>
        <v>0.73507737701806675</v>
      </c>
      <c r="T41" s="85">
        <f>分析係数表!F44</f>
        <v>0.47978156286568718</v>
      </c>
      <c r="U41" s="86">
        <f>S41*T41</f>
        <v>0.35267657277293801</v>
      </c>
      <c r="V41" s="87">
        <f>分析係数表!D44</f>
        <v>0.17839032635548044</v>
      </c>
      <c r="W41" s="167">
        <f>ROUND(S41*V41,0)</f>
        <v>0</v>
      </c>
      <c r="X41" s="76">
        <f>分析係数表!E44</f>
        <v>0.10141724093095826</v>
      </c>
      <c r="Y41" s="166">
        <f>ROUND(S41*X41,0)</f>
        <v>0</v>
      </c>
    </row>
    <row r="42" spans="1:25" x14ac:dyDescent="0.2">
      <c r="A42" s="6" t="s">
        <v>341</v>
      </c>
      <c r="B42" s="5" t="s">
        <v>278</v>
      </c>
      <c r="C42" s="90"/>
      <c r="D42" s="76">
        <f>投入係数表!Q42</f>
        <v>4.0420371867421178E-4</v>
      </c>
      <c r="E42" s="77">
        <f>$C$19*D42</f>
        <v>4.042037186742118E-2</v>
      </c>
      <c r="F42" s="76">
        <f>分析係数表!C45</f>
        <v>1</v>
      </c>
      <c r="G42" s="77">
        <f>E42*F42</f>
        <v>4.042037186742118E-2</v>
      </c>
      <c r="H42" s="77">
        <v>4.8301076645720468E-2</v>
      </c>
      <c r="I42" s="77">
        <f>C42+H42</f>
        <v>4.8301076645720468E-2</v>
      </c>
      <c r="J42" s="76">
        <f>分析係数表!G45</f>
        <v>0</v>
      </c>
      <c r="K42" s="78">
        <f>I42*J42</f>
        <v>0</v>
      </c>
      <c r="L42" s="79"/>
      <c r="M42" s="80"/>
      <c r="N42" s="81">
        <f>分析係数表!H45</f>
        <v>0</v>
      </c>
      <c r="O42" s="82">
        <f t="shared" si="4"/>
        <v>0</v>
      </c>
      <c r="P42" s="76">
        <f>分析係数表!C45</f>
        <v>1</v>
      </c>
      <c r="Q42" s="82">
        <f>O42*P42</f>
        <v>0</v>
      </c>
      <c r="R42" s="83">
        <v>5.4176636034784145E-3</v>
      </c>
      <c r="S42" s="84">
        <f>I42+R42</f>
        <v>5.3718740249198885E-2</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投入係数表!Q43</f>
        <v>8.4882780921584477E-3</v>
      </c>
      <c r="E43" s="77">
        <f>$C$19*D43</f>
        <v>0.84882780921584478</v>
      </c>
      <c r="F43" s="76">
        <f>分析係数表!C46</f>
        <v>0.21794871794871795</v>
      </c>
      <c r="G43" s="77">
        <f>E43*F43</f>
        <v>0.18500093277781232</v>
      </c>
      <c r="H43" s="77">
        <v>0.20484798778354785</v>
      </c>
      <c r="I43" s="77">
        <f>C43+H43</f>
        <v>0.20484798778354785</v>
      </c>
      <c r="J43" s="76">
        <f>分析係数表!G46</f>
        <v>8.6956521739130436E-3</v>
      </c>
      <c r="K43" s="78">
        <f>I43*J43</f>
        <v>1.7812868502917205E-3</v>
      </c>
      <c r="L43" s="79"/>
      <c r="M43" s="80"/>
      <c r="N43" s="81">
        <f>分析係数表!H46</f>
        <v>2.3669959231689755E-2</v>
      </c>
      <c r="O43" s="82">
        <f t="shared" si="4"/>
        <v>0.3470051817719394</v>
      </c>
      <c r="P43" s="76">
        <f>分析係数表!C46</f>
        <v>0.21794871794871795</v>
      </c>
      <c r="Q43" s="82">
        <f>O43*P43</f>
        <v>7.5629334488756028E-2</v>
      </c>
      <c r="R43" s="83">
        <v>8.5080671906781355E-2</v>
      </c>
      <c r="S43" s="84">
        <f>I43+R43</f>
        <v>0.28992865969032922</v>
      </c>
      <c r="T43" s="85">
        <f>分析係数表!F46</f>
        <v>0.31521739130434784</v>
      </c>
      <c r="U43" s="86">
        <f>S43*T43</f>
        <v>9.1390555771951598E-2</v>
      </c>
      <c r="V43" s="87">
        <f>分析係数表!D46</f>
        <v>4.3478260869565218E-3</v>
      </c>
      <c r="W43" s="167">
        <f>ROUND(S43*V43,0)</f>
        <v>0</v>
      </c>
      <c r="X43" s="76">
        <f>分析係数表!E46</f>
        <v>8.6956521739130436E-3</v>
      </c>
      <c r="Y43" s="166">
        <f>ROUND(S43*X43,0)</f>
        <v>0</v>
      </c>
    </row>
    <row r="44" spans="1:25" x14ac:dyDescent="0.2">
      <c r="A44" s="192">
        <v>40</v>
      </c>
      <c r="B44" s="14" t="s">
        <v>150</v>
      </c>
      <c r="C44" s="197">
        <f>SUM(C5:C43)</f>
        <v>100</v>
      </c>
      <c r="D44" s="92">
        <f>投入係数表!Q44</f>
        <v>0.57113985448666127</v>
      </c>
      <c r="E44" s="91">
        <f>SUM(E5:E43)</f>
        <v>57.113985448666128</v>
      </c>
      <c r="F44" s="92">
        <f>分析係数表!C47</f>
        <v>0.47569546306807309</v>
      </c>
      <c r="G44" s="91">
        <f>SUM(G5:G43)</f>
        <v>12.333953383258372</v>
      </c>
      <c r="H44" s="91">
        <f>SUM(H5:H43)</f>
        <v>14.573428970151173</v>
      </c>
      <c r="I44" s="91">
        <f>SUM(I5:I43)</f>
        <v>114.57342897015117</v>
      </c>
      <c r="J44" s="92">
        <f>分析係数表!G47</f>
        <v>0.28144255164914822</v>
      </c>
      <c r="K44" s="93">
        <f>SUM(K5:K43)</f>
        <v>23.381421407830064</v>
      </c>
      <c r="L44" s="94">
        <f>最終需要_まとめ!$L$33</f>
        <v>0.627</v>
      </c>
      <c r="M44" s="91">
        <f>K44*L44</f>
        <v>14.66015122270945</v>
      </c>
      <c r="N44" s="95">
        <f>分析係数表!H47</f>
        <v>1</v>
      </c>
      <c r="O44" s="96">
        <f>SUM(O5:O43)</f>
        <v>14.66015122270945</v>
      </c>
      <c r="P44" s="92">
        <f>分析係数表!C47</f>
        <v>0.47569546306807309</v>
      </c>
      <c r="Q44" s="96">
        <f>SUM(Q5:Q43)</f>
        <v>6.1386507781326394</v>
      </c>
      <c r="R44" s="91">
        <f>SUM(R5:R43)</f>
        <v>7.0446599790726676</v>
      </c>
      <c r="S44" s="97">
        <f>SUM(S5:S43)</f>
        <v>121.61808894922385</v>
      </c>
      <c r="T44" s="98">
        <f>分析係数表!F47</f>
        <v>0.50608191373686118</v>
      </c>
      <c r="U44" s="99">
        <f>SUM(U5:U43)</f>
        <v>52.856404465558519</v>
      </c>
      <c r="V44" s="100">
        <f>分析係数表!D47</f>
        <v>9.051105472997463E-2</v>
      </c>
      <c r="W44" s="164">
        <f>SUM(W5:W43)</f>
        <v>3</v>
      </c>
      <c r="X44" s="92">
        <f>分析係数表!E47</f>
        <v>7.0619789778905401E-2</v>
      </c>
      <c r="Y44" s="165">
        <f>SUM(Y5:Y43)</f>
        <v>1</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2015年養父市産業連関表</v>
      </c>
      <c r="H1" s="401"/>
      <c r="I1" s="401"/>
    </row>
    <row r="2" spans="1:25" x14ac:dyDescent="0.2">
      <c r="B2" s="3" t="s">
        <v>297</v>
      </c>
      <c r="S2" s="3" t="s">
        <v>152</v>
      </c>
      <c r="U2" s="64" t="s">
        <v>209</v>
      </c>
      <c r="W2" s="3" t="s">
        <v>130</v>
      </c>
      <c r="Y2" s="3" t="s">
        <v>153</v>
      </c>
    </row>
    <row r="3" spans="1:25" ht="44" x14ac:dyDescent="0.2">
      <c r="B3" s="65"/>
      <c r="C3" s="66" t="s">
        <v>227</v>
      </c>
      <c r="D3" s="66" t="s">
        <v>311</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投入係数表!R5</f>
        <v>0</v>
      </c>
      <c r="E5" s="77">
        <f t="shared" ref="E5:E38" si="0">$C$20*D5</f>
        <v>0</v>
      </c>
      <c r="F5" s="76">
        <f>分析係数表!C8</f>
        <v>0.71474473402356309</v>
      </c>
      <c r="G5" s="77">
        <f t="shared" ref="G5:G38" si="1">E5*F5</f>
        <v>0</v>
      </c>
      <c r="H5" s="77">
        <f t="array" ref="H5:H43">MMULT(逆行列係数!C5:AO43,'16'!G5:G43)</f>
        <v>7.0928192662818258E-4</v>
      </c>
      <c r="I5" s="77">
        <f t="shared" ref="I5:I38" si="2">C5+H5</f>
        <v>7.0928192662818258E-4</v>
      </c>
      <c r="J5" s="76">
        <f>分析係数表!G8</f>
        <v>0.11986548162382897</v>
      </c>
      <c r="K5" s="78">
        <f t="shared" ref="K5:K38" si="3">I5*J5</f>
        <v>8.5018419742364433E-5</v>
      </c>
      <c r="L5" s="79" t="s">
        <v>183</v>
      </c>
      <c r="M5" s="80" t="s">
        <v>183</v>
      </c>
      <c r="N5" s="81">
        <f>分析係数表!H8</f>
        <v>1.2980954505811005E-2</v>
      </c>
      <c r="O5" s="82">
        <f t="shared" ref="O5:O43" si="4">$M$44*N5</f>
        <v>0.20174396517850518</v>
      </c>
      <c r="P5" s="76">
        <f>分析係数表!C8</f>
        <v>0.71474473402356309</v>
      </c>
      <c r="Q5" s="82">
        <f t="shared" ref="Q5:Q38" si="5">O5*P5</f>
        <v>0.14419543673236965</v>
      </c>
      <c r="R5" s="83">
        <f t="array" ref="R5:R43">MMULT(逆行列係数!C5:AO43,'16'!Q5:Q43)</f>
        <v>0.19607193794939554</v>
      </c>
      <c r="S5" s="84">
        <f t="shared" ref="S5:S38" si="6">I5+R5</f>
        <v>0.19678121987602371</v>
      </c>
      <c r="T5" s="85">
        <f>分析係数表!F8</f>
        <v>0.45231803987509006</v>
      </c>
      <c r="U5" s="86">
        <f t="shared" ref="U5:U38" si="7">S5*T5</f>
        <v>8.9007695658552155E-2</v>
      </c>
      <c r="V5" s="87">
        <f>分析係数表!D8</f>
        <v>0.25822723997117464</v>
      </c>
      <c r="W5" s="167">
        <f t="shared" ref="W5:W38" si="8">ROUND(S5*V5,0)</f>
        <v>0</v>
      </c>
      <c r="X5" s="76">
        <f>分析係数表!E8</f>
        <v>0.17343262070622148</v>
      </c>
      <c r="Y5" s="166">
        <f t="shared" ref="Y5:Y38" si="9">ROUND(S5*X5,0)</f>
        <v>0</v>
      </c>
    </row>
    <row r="6" spans="1:25" x14ac:dyDescent="0.2">
      <c r="A6" s="6" t="s">
        <v>219</v>
      </c>
      <c r="B6" s="5" t="s">
        <v>265</v>
      </c>
      <c r="C6" s="90"/>
      <c r="D6" s="76">
        <f>投入係数表!R6</f>
        <v>0</v>
      </c>
      <c r="E6" s="77">
        <f t="shared" si="0"/>
        <v>0</v>
      </c>
      <c r="F6" s="76">
        <f>分析係数表!C9</f>
        <v>1</v>
      </c>
      <c r="G6" s="77">
        <f t="shared" si="1"/>
        <v>0</v>
      </c>
      <c r="H6" s="77">
        <v>5.1572140661164069E-3</v>
      </c>
      <c r="I6" s="77">
        <f t="shared" si="2"/>
        <v>5.1572140661164069E-3</v>
      </c>
      <c r="J6" s="76">
        <f>分析係数表!G9</f>
        <v>0.24776500638569604</v>
      </c>
      <c r="K6" s="78">
        <f t="shared" si="3"/>
        <v>1.277777176023733E-3</v>
      </c>
      <c r="L6" s="79"/>
      <c r="M6" s="80"/>
      <c r="N6" s="81">
        <f>分析係数表!H9</f>
        <v>6.6933046670587999E-4</v>
      </c>
      <c r="O6" s="82">
        <f t="shared" si="4"/>
        <v>1.0402423204516674E-2</v>
      </c>
      <c r="P6" s="76">
        <f>分析係数表!C9</f>
        <v>1</v>
      </c>
      <c r="Q6" s="82">
        <f t="shared" si="5"/>
        <v>1.0402423204516674E-2</v>
      </c>
      <c r="R6" s="83">
        <v>1.4545917339661232E-2</v>
      </c>
      <c r="S6" s="84">
        <f t="shared" si="6"/>
        <v>1.9703131405777639E-2</v>
      </c>
      <c r="T6" s="85">
        <f>分析係数表!F9</f>
        <v>0.67688378033205621</v>
      </c>
      <c r="U6" s="86">
        <f t="shared" si="7"/>
        <v>1.3336730070322029E-2</v>
      </c>
      <c r="V6" s="87">
        <f>分析係数表!D9</f>
        <v>0.15836526181353769</v>
      </c>
      <c r="W6" s="167">
        <f t="shared" si="8"/>
        <v>0</v>
      </c>
      <c r="X6" s="76">
        <f>分析係数表!E9</f>
        <v>0.13537675606641125</v>
      </c>
      <c r="Y6" s="166">
        <f t="shared" si="9"/>
        <v>0</v>
      </c>
    </row>
    <row r="7" spans="1:25" x14ac:dyDescent="0.2">
      <c r="A7" s="6" t="s">
        <v>220</v>
      </c>
      <c r="B7" s="5" t="s">
        <v>266</v>
      </c>
      <c r="C7" s="90"/>
      <c r="D7" s="76">
        <f>投入係数表!R7</f>
        <v>0</v>
      </c>
      <c r="E7" s="77">
        <f t="shared" si="0"/>
        <v>0</v>
      </c>
      <c r="F7" s="76">
        <f>分析係数表!C10</f>
        <v>3.9393939393939426E-2</v>
      </c>
      <c r="G7" s="77">
        <f t="shared" si="1"/>
        <v>0</v>
      </c>
      <c r="H7" s="77">
        <v>1.6339642601027644E-5</v>
      </c>
      <c r="I7" s="77">
        <f t="shared" si="2"/>
        <v>1.6339642601027644E-5</v>
      </c>
      <c r="J7" s="76">
        <f>分析係数表!G10</f>
        <v>0.17647058823529413</v>
      </c>
      <c r="K7" s="78">
        <f t="shared" si="3"/>
        <v>2.8834663413578195E-6</v>
      </c>
      <c r="L7" s="79"/>
      <c r="M7" s="80"/>
      <c r="N7" s="81">
        <f>分析係数表!H10</f>
        <v>1.3183781919964303E-3</v>
      </c>
      <c r="O7" s="82">
        <f t="shared" si="4"/>
        <v>2.0489621463441934E-2</v>
      </c>
      <c r="P7" s="76">
        <f>分析係数表!C10</f>
        <v>3.9393939393939426E-2</v>
      </c>
      <c r="Q7" s="82">
        <f t="shared" si="5"/>
        <v>8.0716690613559202E-4</v>
      </c>
      <c r="R7" s="83">
        <v>1.1442277106947837E-3</v>
      </c>
      <c r="S7" s="84">
        <f t="shared" si="6"/>
        <v>1.1605673532958114E-3</v>
      </c>
      <c r="T7" s="85">
        <f>分析係数表!F10</f>
        <v>0.58823529411764708</v>
      </c>
      <c r="U7" s="86">
        <f t="shared" si="7"/>
        <v>6.826866784093008E-4</v>
      </c>
      <c r="V7" s="87">
        <f>分析係数表!D10</f>
        <v>0.11764705882352941</v>
      </c>
      <c r="W7" s="167">
        <f t="shared" si="8"/>
        <v>0</v>
      </c>
      <c r="X7" s="76">
        <f>分析係数表!E10</f>
        <v>0</v>
      </c>
      <c r="Y7" s="166">
        <f t="shared" si="9"/>
        <v>0</v>
      </c>
    </row>
    <row r="8" spans="1:25" x14ac:dyDescent="0.2">
      <c r="A8" s="6" t="s">
        <v>221</v>
      </c>
      <c r="B8" s="5" t="s">
        <v>27</v>
      </c>
      <c r="C8" s="90"/>
      <c r="D8" s="76">
        <f>投入係数表!R8</f>
        <v>0</v>
      </c>
      <c r="E8" s="77">
        <f t="shared" si="0"/>
        <v>0</v>
      </c>
      <c r="F8" s="76">
        <f>分析係数表!C11</f>
        <v>0.34065202927478377</v>
      </c>
      <c r="G8" s="77">
        <f t="shared" si="1"/>
        <v>0</v>
      </c>
      <c r="H8" s="77">
        <v>7.683514450207142E-2</v>
      </c>
      <c r="I8" s="77">
        <f t="shared" si="2"/>
        <v>7.683514450207142E-2</v>
      </c>
      <c r="J8" s="76">
        <f>分析係数表!G11</f>
        <v>0.33868808567603748</v>
      </c>
      <c r="K8" s="78">
        <f t="shared" si="3"/>
        <v>2.6023148004048285E-2</v>
      </c>
      <c r="L8" s="79"/>
      <c r="M8" s="80"/>
      <c r="N8" s="81">
        <f>分析係数表!H11</f>
        <v>-2.0282741415329697E-5</v>
      </c>
      <c r="O8" s="82">
        <f t="shared" si="4"/>
        <v>-3.1522494559141438E-4</v>
      </c>
      <c r="P8" s="76">
        <f>分析係数表!C11</f>
        <v>0.34065202927478377</v>
      </c>
      <c r="Q8" s="82">
        <f t="shared" si="5"/>
        <v>-1.0738201739374861E-4</v>
      </c>
      <c r="R8" s="83">
        <v>7.5919817056719933E-3</v>
      </c>
      <c r="S8" s="84">
        <f t="shared" si="6"/>
        <v>8.4427126207743411E-2</v>
      </c>
      <c r="T8" s="85">
        <f>分析係数表!F11</f>
        <v>0.55689424364123163</v>
      </c>
      <c r="U8" s="86">
        <f t="shared" si="7"/>
        <v>4.7016980592264071E-2</v>
      </c>
      <c r="V8" s="87">
        <f>分析係数表!D11</f>
        <v>4.2838018741633198E-2</v>
      </c>
      <c r="W8" s="167">
        <f t="shared" si="8"/>
        <v>0</v>
      </c>
      <c r="X8" s="76">
        <f>分析係数表!E11</f>
        <v>3.2128514056224897E-2</v>
      </c>
      <c r="Y8" s="166">
        <f t="shared" si="9"/>
        <v>0</v>
      </c>
    </row>
    <row r="9" spans="1:25" x14ac:dyDescent="0.2">
      <c r="A9" s="6" t="s">
        <v>222</v>
      </c>
      <c r="B9" s="5" t="s">
        <v>190</v>
      </c>
      <c r="C9" s="90"/>
      <c r="D9" s="76">
        <f>投入係数表!R9</f>
        <v>0</v>
      </c>
      <c r="E9" s="77">
        <f t="shared" si="0"/>
        <v>0</v>
      </c>
      <c r="F9" s="76">
        <f>分析係数表!C12</f>
        <v>0.100342633382281</v>
      </c>
      <c r="G9" s="77">
        <f t="shared" si="1"/>
        <v>0</v>
      </c>
      <c r="H9" s="77">
        <v>1.465297144112461E-4</v>
      </c>
      <c r="I9" s="77">
        <f t="shared" si="2"/>
        <v>1.465297144112461E-4</v>
      </c>
      <c r="J9" s="76">
        <f>分析係数表!G12</f>
        <v>0.13263417643429981</v>
      </c>
      <c r="K9" s="78">
        <f t="shared" si="3"/>
        <v>1.9434847994088778E-5</v>
      </c>
      <c r="L9" s="79"/>
      <c r="M9" s="80"/>
      <c r="N9" s="81">
        <f>分析係数表!H12</f>
        <v>9.8026489260288424E-2</v>
      </c>
      <c r="O9" s="82">
        <f t="shared" si="4"/>
        <v>1.5234821620433057</v>
      </c>
      <c r="P9" s="76">
        <f>分析係数表!C12</f>
        <v>0.100342633382281</v>
      </c>
      <c r="Q9" s="82">
        <f t="shared" si="5"/>
        <v>0.15287021205035622</v>
      </c>
      <c r="R9" s="83">
        <v>0.16962085862539811</v>
      </c>
      <c r="S9" s="84">
        <f t="shared" si="6"/>
        <v>0.16976738833980937</v>
      </c>
      <c r="T9" s="85">
        <f>分析係数表!F12</f>
        <v>0.36681061073411475</v>
      </c>
      <c r="U9" s="86">
        <f t="shared" si="7"/>
        <v>6.2272479399661101E-2</v>
      </c>
      <c r="V9" s="87">
        <f>分析係数表!D12</f>
        <v>2.9364589759407773E-2</v>
      </c>
      <c r="W9" s="167">
        <f t="shared" si="8"/>
        <v>0</v>
      </c>
      <c r="X9" s="76">
        <f>分析係数表!E12</f>
        <v>2.8994447871684145E-2</v>
      </c>
      <c r="Y9" s="166">
        <f t="shared" si="9"/>
        <v>0</v>
      </c>
    </row>
    <row r="10" spans="1:25" x14ac:dyDescent="0.2">
      <c r="A10" s="6" t="s">
        <v>223</v>
      </c>
      <c r="B10" s="5" t="s">
        <v>28</v>
      </c>
      <c r="C10" s="90"/>
      <c r="D10" s="76">
        <f>投入係数表!R10</f>
        <v>1.403705783267827E-3</v>
      </c>
      <c r="E10" s="77">
        <f t="shared" si="0"/>
        <v>0.14037057832678271</v>
      </c>
      <c r="F10" s="76">
        <f>分析係数表!C13</f>
        <v>0</v>
      </c>
      <c r="G10" s="77">
        <f t="shared" si="1"/>
        <v>0</v>
      </c>
      <c r="H10" s="77">
        <v>0</v>
      </c>
      <c r="I10" s="77">
        <f t="shared" si="2"/>
        <v>0</v>
      </c>
      <c r="J10" s="76">
        <f>分析係数表!G13</f>
        <v>0.24545454545454545</v>
      </c>
      <c r="K10" s="78">
        <f t="shared" si="3"/>
        <v>0</v>
      </c>
      <c r="L10" s="79"/>
      <c r="M10" s="80"/>
      <c r="N10" s="81">
        <f>分析係数表!H13</f>
        <v>1.4563008336206721E-2</v>
      </c>
      <c r="O10" s="82">
        <f t="shared" si="4"/>
        <v>0.22633151093463549</v>
      </c>
      <c r="P10" s="76">
        <f>分析係数表!C13</f>
        <v>0</v>
      </c>
      <c r="Q10" s="82">
        <f t="shared" si="5"/>
        <v>0</v>
      </c>
      <c r="R10" s="83">
        <v>0</v>
      </c>
      <c r="S10" s="84">
        <f t="shared" si="6"/>
        <v>0</v>
      </c>
      <c r="T10" s="85">
        <f>分析係数表!F13</f>
        <v>0.38181818181818183</v>
      </c>
      <c r="U10" s="86">
        <f t="shared" si="7"/>
        <v>0</v>
      </c>
      <c r="V10" s="87">
        <f>分析係数表!D13</f>
        <v>0.28545454545454546</v>
      </c>
      <c r="W10" s="167">
        <f t="shared" si="8"/>
        <v>0</v>
      </c>
      <c r="X10" s="76">
        <f>分析係数表!E13</f>
        <v>0.23818181818181819</v>
      </c>
      <c r="Y10" s="166">
        <f t="shared" si="9"/>
        <v>0</v>
      </c>
    </row>
    <row r="11" spans="1:25" x14ac:dyDescent="0.2">
      <c r="A11" s="6" t="s">
        <v>224</v>
      </c>
      <c r="B11" s="5" t="s">
        <v>267</v>
      </c>
      <c r="C11" s="90"/>
      <c r="D11" s="76">
        <f>投入係数表!R11</f>
        <v>1.6844469399213925E-3</v>
      </c>
      <c r="E11" s="77">
        <f t="shared" si="0"/>
        <v>0.16844469399213924</v>
      </c>
      <c r="F11" s="76">
        <f>分析係数表!C14</f>
        <v>0.15141787051899414</v>
      </c>
      <c r="G11" s="77">
        <f t="shared" si="1"/>
        <v>2.5505536864513328E-2</v>
      </c>
      <c r="H11" s="77">
        <v>4.160768088251042E-2</v>
      </c>
      <c r="I11" s="77">
        <f t="shared" si="2"/>
        <v>4.160768088251042E-2</v>
      </c>
      <c r="J11" s="76">
        <f>分析係数表!G14</f>
        <v>0.18116805721096543</v>
      </c>
      <c r="K11" s="78">
        <f t="shared" si="3"/>
        <v>7.5379827105382406E-3</v>
      </c>
      <c r="L11" s="79"/>
      <c r="M11" s="80"/>
      <c r="N11" s="81">
        <f>分析係数表!H14</f>
        <v>1.2372472263351114E-3</v>
      </c>
      <c r="O11" s="82">
        <f t="shared" si="4"/>
        <v>1.9228721681076272E-2</v>
      </c>
      <c r="P11" s="76">
        <f>分析係数表!C14</f>
        <v>0.15141787051899414</v>
      </c>
      <c r="Q11" s="82">
        <f t="shared" si="5"/>
        <v>2.9115720897509821E-3</v>
      </c>
      <c r="R11" s="83">
        <v>1.1886019132897796E-2</v>
      </c>
      <c r="S11" s="84">
        <f t="shared" si="6"/>
        <v>5.3493700015408215E-2</v>
      </c>
      <c r="T11" s="85">
        <f>分析係数表!F14</f>
        <v>0.38617401668653156</v>
      </c>
      <c r="U11" s="86">
        <f t="shared" si="7"/>
        <v>2.0657877002374564E-2</v>
      </c>
      <c r="V11" s="87">
        <f>分析係数表!D14</f>
        <v>0.10846245530393325</v>
      </c>
      <c r="W11" s="167">
        <f t="shared" si="8"/>
        <v>0</v>
      </c>
      <c r="X11" s="76">
        <f>分析係数表!E14</f>
        <v>8.1048867699642438E-2</v>
      </c>
      <c r="Y11" s="166">
        <f t="shared" si="9"/>
        <v>0</v>
      </c>
    </row>
    <row r="12" spans="1:25" x14ac:dyDescent="0.2">
      <c r="A12" s="6" t="s">
        <v>225</v>
      </c>
      <c r="B12" s="5" t="s">
        <v>29</v>
      </c>
      <c r="C12" s="90"/>
      <c r="D12" s="76">
        <f>投入係数表!R12</f>
        <v>4.2111173498034808E-3</v>
      </c>
      <c r="E12" s="77">
        <f t="shared" si="0"/>
        <v>0.4211117349803481</v>
      </c>
      <c r="F12" s="76">
        <f>分析係数表!C15</f>
        <v>0</v>
      </c>
      <c r="G12" s="77">
        <f t="shared" si="1"/>
        <v>0</v>
      </c>
      <c r="H12" s="77">
        <v>0</v>
      </c>
      <c r="I12" s="77">
        <f t="shared" si="2"/>
        <v>0</v>
      </c>
      <c r="J12" s="76">
        <f>分析係数表!G15</f>
        <v>9.5665424991534034E-2</v>
      </c>
      <c r="K12" s="78">
        <f t="shared" si="3"/>
        <v>0</v>
      </c>
      <c r="L12" s="79"/>
      <c r="M12" s="80"/>
      <c r="N12" s="81">
        <f>分析係数表!H15</f>
        <v>9.0663854126523738E-3</v>
      </c>
      <c r="O12" s="82">
        <f t="shared" si="4"/>
        <v>0.1409055506793622</v>
      </c>
      <c r="P12" s="76">
        <f>分析係数表!C15</f>
        <v>0</v>
      </c>
      <c r="Q12" s="82">
        <f t="shared" si="5"/>
        <v>0</v>
      </c>
      <c r="R12" s="83">
        <v>0</v>
      </c>
      <c r="S12" s="84">
        <f t="shared" si="6"/>
        <v>0</v>
      </c>
      <c r="T12" s="85">
        <f>分析係数表!F15</f>
        <v>0.30392820860142228</v>
      </c>
      <c r="U12" s="86">
        <f t="shared" si="7"/>
        <v>0</v>
      </c>
      <c r="V12" s="87">
        <f>分析係数表!D15</f>
        <v>1.7101252963088384E-2</v>
      </c>
      <c r="W12" s="167">
        <f t="shared" si="8"/>
        <v>0</v>
      </c>
      <c r="X12" s="76">
        <f>分析係数表!E15</f>
        <v>1.5577378936674569E-2</v>
      </c>
      <c r="Y12" s="166">
        <f t="shared" si="9"/>
        <v>0</v>
      </c>
    </row>
    <row r="13" spans="1:25" x14ac:dyDescent="0.2">
      <c r="A13" s="6" t="s">
        <v>226</v>
      </c>
      <c r="B13" s="5" t="s">
        <v>30</v>
      </c>
      <c r="C13" s="90"/>
      <c r="D13" s="76">
        <f>投入係数表!R13</f>
        <v>1.1229646266142617E-3</v>
      </c>
      <c r="E13" s="77">
        <f t="shared" si="0"/>
        <v>0.11229646266142618</v>
      </c>
      <c r="F13" s="76">
        <f>分析係数表!C16</f>
        <v>7.3463935886019627E-2</v>
      </c>
      <c r="G13" s="77">
        <f t="shared" si="1"/>
        <v>8.2497401331858098E-3</v>
      </c>
      <c r="H13" s="77">
        <v>1.604872504618874E-2</v>
      </c>
      <c r="I13" s="77">
        <f t="shared" si="2"/>
        <v>1.604872504618874E-2</v>
      </c>
      <c r="J13" s="76">
        <f>分析係数表!G16</f>
        <v>3.2967032967032968E-2</v>
      </c>
      <c r="K13" s="78">
        <f t="shared" si="3"/>
        <v>5.2907884767655188E-4</v>
      </c>
      <c r="L13" s="79"/>
      <c r="M13" s="80"/>
      <c r="N13" s="81">
        <f>分析係数表!H16</f>
        <v>1.7422874875768209E-2</v>
      </c>
      <c r="O13" s="82">
        <f t="shared" si="4"/>
        <v>0.27077822826302494</v>
      </c>
      <c r="P13" s="76">
        <f>分析係数表!C16</f>
        <v>7.3463935886019627E-2</v>
      </c>
      <c r="Q13" s="82">
        <f t="shared" si="5"/>
        <v>1.9892434400444851E-2</v>
      </c>
      <c r="R13" s="83">
        <v>2.3393302810014727E-2</v>
      </c>
      <c r="S13" s="84">
        <f t="shared" si="6"/>
        <v>3.9442027856203467E-2</v>
      </c>
      <c r="T13" s="85">
        <f>分析係数表!F16</f>
        <v>0.28846153846153844</v>
      </c>
      <c r="U13" s="86">
        <f t="shared" si="7"/>
        <v>1.1377508035443306E-2</v>
      </c>
      <c r="V13" s="87">
        <f>分析係数表!D16</f>
        <v>8.241758241758242E-3</v>
      </c>
      <c r="W13" s="167">
        <f t="shared" si="8"/>
        <v>0</v>
      </c>
      <c r="X13" s="76">
        <f>分析係数表!E16</f>
        <v>8.241758241758242E-3</v>
      </c>
      <c r="Y13" s="166">
        <f t="shared" si="9"/>
        <v>0</v>
      </c>
    </row>
    <row r="14" spans="1:25" x14ac:dyDescent="0.2">
      <c r="A14" s="6" t="s">
        <v>2</v>
      </c>
      <c r="B14" s="5" t="s">
        <v>364</v>
      </c>
      <c r="C14" s="90"/>
      <c r="D14" s="76">
        <f>投入係数表!R14</f>
        <v>2.1055586749017405E-2</v>
      </c>
      <c r="E14" s="77">
        <f t="shared" si="0"/>
        <v>2.1055586749017405</v>
      </c>
      <c r="F14" s="76">
        <f>分析係数表!C17</f>
        <v>2.3129921259842479E-2</v>
      </c>
      <c r="G14" s="77">
        <f t="shared" si="1"/>
        <v>4.8701406358455525E-2</v>
      </c>
      <c r="H14" s="77">
        <v>5.2393601220756959E-2</v>
      </c>
      <c r="I14" s="77">
        <f t="shared" si="2"/>
        <v>5.2393601220756959E-2</v>
      </c>
      <c r="J14" s="76">
        <f>分析係数表!G17</f>
        <v>0.21126760563380281</v>
      </c>
      <c r="K14" s="78">
        <f t="shared" si="3"/>
        <v>1.1069070680441611E-2</v>
      </c>
      <c r="L14" s="79"/>
      <c r="M14" s="80"/>
      <c r="N14" s="81">
        <f>分析係数表!H17</f>
        <v>2.8801492809768167E-3</v>
      </c>
      <c r="O14" s="82">
        <f t="shared" si="4"/>
        <v>4.4761942273980837E-2</v>
      </c>
      <c r="P14" s="76">
        <f>分析係数表!C17</f>
        <v>2.3129921259842479E-2</v>
      </c>
      <c r="Q14" s="82">
        <f t="shared" si="5"/>
        <v>1.0353402002347912E-3</v>
      </c>
      <c r="R14" s="83">
        <v>2.1217212733836157E-3</v>
      </c>
      <c r="S14" s="84">
        <f t="shared" si="6"/>
        <v>5.4515322494140574E-2</v>
      </c>
      <c r="T14" s="85">
        <f>分析係数表!F17</f>
        <v>0.32746478873239437</v>
      </c>
      <c r="U14" s="86">
        <f t="shared" si="7"/>
        <v>1.7851848563222091E-2</v>
      </c>
      <c r="V14" s="87">
        <f>分析係数表!D17</f>
        <v>0.12676056338028169</v>
      </c>
      <c r="W14" s="167">
        <f t="shared" si="8"/>
        <v>0</v>
      </c>
      <c r="X14" s="76">
        <f>分析係数表!E17</f>
        <v>0.10563380281690141</v>
      </c>
      <c r="Y14" s="166">
        <f t="shared" si="9"/>
        <v>0</v>
      </c>
    </row>
    <row r="15" spans="1:25" x14ac:dyDescent="0.2">
      <c r="A15" s="6" t="s">
        <v>3</v>
      </c>
      <c r="B15" s="5" t="s">
        <v>31</v>
      </c>
      <c r="C15" s="90"/>
      <c r="D15" s="76">
        <f>投入係数表!R15</f>
        <v>4.4918585064570469E-3</v>
      </c>
      <c r="E15" s="77">
        <f t="shared" si="0"/>
        <v>0.44918585064570471</v>
      </c>
      <c r="F15" s="76">
        <f>分析係数表!C18</f>
        <v>0.3230337078651685</v>
      </c>
      <c r="G15" s="77">
        <f t="shared" si="1"/>
        <v>0.1451021708546518</v>
      </c>
      <c r="H15" s="77">
        <v>0.16745493555162308</v>
      </c>
      <c r="I15" s="77">
        <f t="shared" si="2"/>
        <v>0.16745493555162308</v>
      </c>
      <c r="J15" s="76">
        <f>分析係数表!G18</f>
        <v>0.21584440227703985</v>
      </c>
      <c r="K15" s="78">
        <f t="shared" si="3"/>
        <v>3.6144210472480315E-2</v>
      </c>
      <c r="L15" s="79"/>
      <c r="M15" s="80"/>
      <c r="N15" s="81">
        <f>分析係数表!H18</f>
        <v>4.66503052552583E-4</v>
      </c>
      <c r="O15" s="82">
        <f t="shared" si="4"/>
        <v>7.2501737486025302E-3</v>
      </c>
      <c r="P15" s="76">
        <f>分析係数表!C18</f>
        <v>0.3230337078651685</v>
      </c>
      <c r="Q15" s="82">
        <f t="shared" si="5"/>
        <v>2.3420505086777835E-3</v>
      </c>
      <c r="R15" s="83">
        <v>5.59778069365222E-3</v>
      </c>
      <c r="S15" s="84">
        <f t="shared" si="6"/>
        <v>0.1730527162452753</v>
      </c>
      <c r="T15" s="85">
        <f>分析係数表!F18</f>
        <v>0.45967741935483869</v>
      </c>
      <c r="U15" s="86">
        <f t="shared" si="7"/>
        <v>7.9548426015973311E-2</v>
      </c>
      <c r="V15" s="87">
        <f>分析係数表!D18</f>
        <v>4.8861480075901326E-2</v>
      </c>
      <c r="W15" s="167">
        <f t="shared" si="8"/>
        <v>0</v>
      </c>
      <c r="X15" s="76">
        <f>分析係数表!E18</f>
        <v>4.6489563567362426E-2</v>
      </c>
      <c r="Y15" s="166">
        <f t="shared" si="9"/>
        <v>0</v>
      </c>
    </row>
    <row r="16" spans="1:25" x14ac:dyDescent="0.2">
      <c r="A16" s="6" t="s">
        <v>4</v>
      </c>
      <c r="B16" s="5" t="s">
        <v>32</v>
      </c>
      <c r="C16" s="90"/>
      <c r="D16" s="76">
        <f>投入係数表!R16</f>
        <v>9.5451993262212237E-2</v>
      </c>
      <c r="E16" s="77">
        <f t="shared" si="0"/>
        <v>9.5451993262212245</v>
      </c>
      <c r="F16" s="76">
        <f>分析係数表!C19</f>
        <v>0.12071832391087467</v>
      </c>
      <c r="G16" s="77">
        <f t="shared" si="1"/>
        <v>1.1522804640566364</v>
      </c>
      <c r="H16" s="77">
        <v>1.264626370921907</v>
      </c>
      <c r="I16" s="77">
        <f t="shared" si="2"/>
        <v>1.264626370921907</v>
      </c>
      <c r="J16" s="76">
        <f>分析係数表!G19</f>
        <v>5.7680250783699059E-2</v>
      </c>
      <c r="K16" s="78">
        <f t="shared" si="3"/>
        <v>7.2943966222454817E-2</v>
      </c>
      <c r="L16" s="79"/>
      <c r="M16" s="80"/>
      <c r="N16" s="81">
        <f>分析係数表!H19</f>
        <v>-1.2169644849197817E-4</v>
      </c>
      <c r="O16" s="82">
        <f t="shared" si="4"/>
        <v>-1.8913496735484859E-3</v>
      </c>
      <c r="P16" s="76">
        <f>分析係数表!C19</f>
        <v>0.12071832391087467</v>
      </c>
      <c r="Q16" s="82">
        <f t="shared" si="5"/>
        <v>-2.2832056252015319E-4</v>
      </c>
      <c r="R16" s="83">
        <v>1.4353085636859503E-3</v>
      </c>
      <c r="S16" s="84">
        <f t="shared" si="6"/>
        <v>1.266061679485593</v>
      </c>
      <c r="T16" s="85">
        <f>分析係数表!F19</f>
        <v>0.23887147335423198</v>
      </c>
      <c r="U16" s="86">
        <f t="shared" si="7"/>
        <v>0.30242601873605701</v>
      </c>
      <c r="V16" s="87">
        <f>分析係数表!D19</f>
        <v>1.0658307210031349E-2</v>
      </c>
      <c r="W16" s="167">
        <f t="shared" si="8"/>
        <v>0</v>
      </c>
      <c r="X16" s="76">
        <f>分析係数表!E19</f>
        <v>1.128526645768025E-2</v>
      </c>
      <c r="Y16" s="166">
        <f t="shared" si="9"/>
        <v>0</v>
      </c>
    </row>
    <row r="17" spans="1:25" x14ac:dyDescent="0.2">
      <c r="A17" s="6" t="s">
        <v>5</v>
      </c>
      <c r="B17" s="5" t="s">
        <v>33</v>
      </c>
      <c r="C17" s="90"/>
      <c r="D17" s="76">
        <f>投入係数表!R17</f>
        <v>2.021336327905671E-2</v>
      </c>
      <c r="E17" s="77">
        <f t="shared" si="0"/>
        <v>2.0213363279056709</v>
      </c>
      <c r="F17" s="76">
        <f>分析係数表!C20</f>
        <v>0.31557475401967838</v>
      </c>
      <c r="G17" s="77">
        <f t="shared" si="1"/>
        <v>0.63788271446987199</v>
      </c>
      <c r="H17" s="77">
        <v>0.80932198091573759</v>
      </c>
      <c r="I17" s="77">
        <f t="shared" si="2"/>
        <v>0.80932198091573759</v>
      </c>
      <c r="J17" s="76">
        <f>分析係数表!G20</f>
        <v>9.9984279201383433E-2</v>
      </c>
      <c r="K17" s="78">
        <f t="shared" si="3"/>
        <v>8.0919474903695818E-2</v>
      </c>
      <c r="L17" s="79"/>
      <c r="M17" s="80"/>
      <c r="N17" s="81">
        <f>分析係数表!H20</f>
        <v>5.8819950104456117E-4</v>
      </c>
      <c r="O17" s="82">
        <f t="shared" si="4"/>
        <v>9.1415234221510159E-3</v>
      </c>
      <c r="P17" s="76">
        <f>分析係数表!C20</f>
        <v>0.31557475401967838</v>
      </c>
      <c r="Q17" s="82">
        <f t="shared" si="5"/>
        <v>2.8848340053104354E-3</v>
      </c>
      <c r="R17" s="83">
        <v>9.9383135105544328E-3</v>
      </c>
      <c r="S17" s="84">
        <f t="shared" si="6"/>
        <v>0.819260294426292</v>
      </c>
      <c r="T17" s="85">
        <f>分析係数表!F20</f>
        <v>0.22276371639679296</v>
      </c>
      <c r="U17" s="86">
        <f t="shared" si="7"/>
        <v>0.18250146788273161</v>
      </c>
      <c r="V17" s="87">
        <f>分析係数表!D20</f>
        <v>9.4324791699418331E-4</v>
      </c>
      <c r="W17" s="167">
        <f t="shared" si="8"/>
        <v>0</v>
      </c>
      <c r="X17" s="76">
        <f>分析係数表!E20</f>
        <v>6.2883194466278891E-4</v>
      </c>
      <c r="Y17" s="166">
        <f t="shared" si="9"/>
        <v>0</v>
      </c>
    </row>
    <row r="18" spans="1:25" x14ac:dyDescent="0.2">
      <c r="A18" s="6" t="s">
        <v>6</v>
      </c>
      <c r="B18" s="5" t="s">
        <v>34</v>
      </c>
      <c r="C18" s="90"/>
      <c r="D18" s="76">
        <f>投入係数表!R18</f>
        <v>3.3688938798427846E-2</v>
      </c>
      <c r="E18" s="77">
        <f t="shared" si="0"/>
        <v>3.3688938798427848</v>
      </c>
      <c r="F18" s="76">
        <f>分析係数表!C21</f>
        <v>0.13081936685288642</v>
      </c>
      <c r="G18" s="77">
        <f t="shared" si="1"/>
        <v>0.44071656435559714</v>
      </c>
      <c r="H18" s="77">
        <v>0.45942152904484423</v>
      </c>
      <c r="I18" s="77">
        <f t="shared" si="2"/>
        <v>0.45942152904484423</v>
      </c>
      <c r="J18" s="76">
        <f>分析係数表!G21</f>
        <v>0.28416378885051802</v>
      </c>
      <c r="K18" s="78">
        <f t="shared" si="3"/>
        <v>0.13055096237288125</v>
      </c>
      <c r="L18" s="79"/>
      <c r="M18" s="80"/>
      <c r="N18" s="81">
        <f>分析係数表!H21</f>
        <v>9.7357158793582536E-4</v>
      </c>
      <c r="O18" s="82">
        <f t="shared" si="4"/>
        <v>1.5130797388387887E-2</v>
      </c>
      <c r="P18" s="76">
        <f>分析係数表!C21</f>
        <v>0.13081936685288642</v>
      </c>
      <c r="Q18" s="82">
        <f t="shared" si="5"/>
        <v>1.9794013343282109E-3</v>
      </c>
      <c r="R18" s="83">
        <v>4.7645195034746648E-3</v>
      </c>
      <c r="S18" s="84">
        <f t="shared" si="6"/>
        <v>0.46418604854831891</v>
      </c>
      <c r="T18" s="85">
        <f>分析係数表!F21</f>
        <v>0.42476566354218054</v>
      </c>
      <c r="U18" s="86">
        <f t="shared" si="7"/>
        <v>0.19717029491864951</v>
      </c>
      <c r="V18" s="87">
        <f>分析係数表!D21</f>
        <v>7.9921065614208184E-2</v>
      </c>
      <c r="W18" s="167">
        <f t="shared" si="8"/>
        <v>0</v>
      </c>
      <c r="X18" s="76">
        <f>分析係数表!E21</f>
        <v>6.6600888011840165E-2</v>
      </c>
      <c r="Y18" s="166">
        <f t="shared" si="9"/>
        <v>0</v>
      </c>
    </row>
    <row r="19" spans="1:25" x14ac:dyDescent="0.2">
      <c r="A19" s="6" t="s">
        <v>7</v>
      </c>
      <c r="B19" s="5" t="s">
        <v>268</v>
      </c>
      <c r="C19" s="90"/>
      <c r="D19" s="76">
        <f>投入係数表!R19</f>
        <v>4.0988208871420552E-2</v>
      </c>
      <c r="E19" s="77">
        <f t="shared" si="0"/>
        <v>4.0988208871420548</v>
      </c>
      <c r="F19" s="76">
        <f>分析係数表!C22</f>
        <v>7.3540561031084195E-2</v>
      </c>
      <c r="G19" s="77">
        <f t="shared" si="1"/>
        <v>0.30142958760635297</v>
      </c>
      <c r="H19" s="77">
        <v>0.30837746650092068</v>
      </c>
      <c r="I19" s="77">
        <f t="shared" si="2"/>
        <v>0.30837746650092068</v>
      </c>
      <c r="J19" s="76">
        <f>分析係数表!G22</f>
        <v>0.1948261924009701</v>
      </c>
      <c r="K19" s="78">
        <f t="shared" si="3"/>
        <v>6.0080007620632085E-2</v>
      </c>
      <c r="L19" s="79"/>
      <c r="M19" s="80"/>
      <c r="N19" s="81">
        <f>分析係数表!H22</f>
        <v>4.0565482830659394E-5</v>
      </c>
      <c r="O19" s="82">
        <f t="shared" si="4"/>
        <v>6.3044989118282875E-4</v>
      </c>
      <c r="P19" s="76">
        <f>分析係数表!C22</f>
        <v>7.3540561031084195E-2</v>
      </c>
      <c r="Q19" s="82">
        <f t="shared" si="5"/>
        <v>4.6363638699571208E-5</v>
      </c>
      <c r="R19" s="83">
        <v>5.9972392402447665E-4</v>
      </c>
      <c r="S19" s="84">
        <f t="shared" si="6"/>
        <v>0.30897719042494515</v>
      </c>
      <c r="T19" s="85">
        <f>分析係数表!F22</f>
        <v>0.41269199676637025</v>
      </c>
      <c r="U19" s="86">
        <f t="shared" si="7"/>
        <v>0.12751241367173363</v>
      </c>
      <c r="V19" s="87">
        <f>分析係数表!D22</f>
        <v>1.4955537590945837E-2</v>
      </c>
      <c r="W19" s="167">
        <f t="shared" si="8"/>
        <v>0</v>
      </c>
      <c r="X19" s="76">
        <f>分析係数表!E22</f>
        <v>1.3742926434923201E-2</v>
      </c>
      <c r="Y19" s="166">
        <f t="shared" si="9"/>
        <v>0</v>
      </c>
    </row>
    <row r="20" spans="1:25" x14ac:dyDescent="0.2">
      <c r="A20" s="6" t="s">
        <v>8</v>
      </c>
      <c r="B20" s="5" t="s">
        <v>269</v>
      </c>
      <c r="C20" s="75">
        <f>最終需要_まとめ!C21</f>
        <v>100</v>
      </c>
      <c r="D20" s="76">
        <f>投入係数表!R20</f>
        <v>0.15244244806288601</v>
      </c>
      <c r="E20" s="77">
        <f t="shared" si="0"/>
        <v>15.2442448062886</v>
      </c>
      <c r="F20" s="76">
        <f>分析係数表!C23</f>
        <v>0</v>
      </c>
      <c r="G20" s="77">
        <f t="shared" si="1"/>
        <v>0</v>
      </c>
      <c r="H20" s="77">
        <v>0</v>
      </c>
      <c r="I20" s="77">
        <f t="shared" si="2"/>
        <v>100</v>
      </c>
      <c r="J20" s="76">
        <f>分析係数表!G23</f>
        <v>0.21560920830993824</v>
      </c>
      <c r="K20" s="78">
        <f t="shared" si="3"/>
        <v>21.560920830993823</v>
      </c>
      <c r="L20" s="79"/>
      <c r="M20" s="80"/>
      <c r="N20" s="81">
        <f>分析係数表!H23</f>
        <v>2.0282741415329697E-5</v>
      </c>
      <c r="O20" s="82">
        <f t="shared" si="4"/>
        <v>3.1522494559141438E-4</v>
      </c>
      <c r="P20" s="76">
        <f>分析係数表!C23</f>
        <v>0</v>
      </c>
      <c r="Q20" s="82">
        <f t="shared" si="5"/>
        <v>0</v>
      </c>
      <c r="R20" s="83">
        <v>0</v>
      </c>
      <c r="S20" s="84">
        <f t="shared" si="6"/>
        <v>100</v>
      </c>
      <c r="T20" s="85">
        <f>分析係数表!F23</f>
        <v>0.4407636159460977</v>
      </c>
      <c r="U20" s="86">
        <f t="shared" si="7"/>
        <v>44.076361594609772</v>
      </c>
      <c r="V20" s="87">
        <f>分析係数表!D23</f>
        <v>7.046603032004492E-2</v>
      </c>
      <c r="W20" s="167">
        <f t="shared" si="8"/>
        <v>7</v>
      </c>
      <c r="X20" s="76">
        <f>分析係数表!E23</f>
        <v>6.9904548006737788E-2</v>
      </c>
      <c r="Y20" s="166">
        <f t="shared" si="9"/>
        <v>7</v>
      </c>
    </row>
    <row r="21" spans="1:25" x14ac:dyDescent="0.2">
      <c r="A21" s="6" t="s">
        <v>9</v>
      </c>
      <c r="B21" s="5" t="s">
        <v>270</v>
      </c>
      <c r="C21" s="90"/>
      <c r="D21" s="76">
        <f>投入係数表!R21</f>
        <v>5.8955642897248733E-3</v>
      </c>
      <c r="E21" s="77">
        <f t="shared" si="0"/>
        <v>0.58955642897248728</v>
      </c>
      <c r="F21" s="76">
        <f>分析係数表!C24</f>
        <v>9.8081023454157812E-2</v>
      </c>
      <c r="G21" s="77">
        <f t="shared" si="1"/>
        <v>5.782429793760005E-2</v>
      </c>
      <c r="H21" s="77">
        <v>5.9463580098777613E-2</v>
      </c>
      <c r="I21" s="77">
        <f t="shared" si="2"/>
        <v>5.9463580098777613E-2</v>
      </c>
      <c r="J21" s="76">
        <f>分析係数表!G24</f>
        <v>0.21052631578947367</v>
      </c>
      <c r="K21" s="78">
        <f t="shared" si="3"/>
        <v>1.2518648441847918E-2</v>
      </c>
      <c r="L21" s="79"/>
      <c r="M21" s="80"/>
      <c r="N21" s="81">
        <f>分析係数表!H24</f>
        <v>4.0565482830659392E-4</v>
      </c>
      <c r="O21" s="82">
        <f t="shared" si="4"/>
        <v>6.3044989118282869E-3</v>
      </c>
      <c r="P21" s="76">
        <f>分析係数表!C24</f>
        <v>9.8081023454157812E-2</v>
      </c>
      <c r="Q21" s="82">
        <f t="shared" si="5"/>
        <v>6.1835170563774263E-4</v>
      </c>
      <c r="R21" s="83">
        <v>2.1758792886541782E-3</v>
      </c>
      <c r="S21" s="84">
        <f t="shared" si="6"/>
        <v>6.1639459387431789E-2</v>
      </c>
      <c r="T21" s="85">
        <f>分析係数表!F24</f>
        <v>0.39473684210526316</v>
      </c>
      <c r="U21" s="86">
        <f t="shared" si="7"/>
        <v>2.4331365547670444E-2</v>
      </c>
      <c r="V21" s="87">
        <f>分析係数表!D24</f>
        <v>4.6052631578947366E-2</v>
      </c>
      <c r="W21" s="167">
        <f t="shared" si="8"/>
        <v>0</v>
      </c>
      <c r="X21" s="76">
        <f>分析係数表!E24</f>
        <v>4.6052631578947366E-2</v>
      </c>
      <c r="Y21" s="166">
        <f t="shared" si="9"/>
        <v>0</v>
      </c>
    </row>
    <row r="22" spans="1:25" x14ac:dyDescent="0.2">
      <c r="A22" s="6" t="s">
        <v>10</v>
      </c>
      <c r="B22" s="5" t="s">
        <v>271</v>
      </c>
      <c r="C22" s="90"/>
      <c r="D22" s="76">
        <f>投入係数表!R22</f>
        <v>9.8259404828747888E-3</v>
      </c>
      <c r="E22" s="77">
        <f t="shared" si="0"/>
        <v>0.98259404828747887</v>
      </c>
      <c r="F22" s="76">
        <f>分析係数表!C25</f>
        <v>1.7970049916805286E-2</v>
      </c>
      <c r="G22" s="77">
        <f t="shared" si="1"/>
        <v>1.7657264095681781E-2</v>
      </c>
      <c r="H22" s="77">
        <v>2.4081315531765169E-2</v>
      </c>
      <c r="I22" s="77">
        <f t="shared" si="2"/>
        <v>2.4081315531765169E-2</v>
      </c>
      <c r="J22" s="76">
        <f>分析係数表!G25</f>
        <v>0.19552238805970149</v>
      </c>
      <c r="K22" s="78">
        <f t="shared" si="3"/>
        <v>4.7084363203899063E-3</v>
      </c>
      <c r="L22" s="79"/>
      <c r="M22" s="80"/>
      <c r="N22" s="81">
        <f>分析係数表!H25</f>
        <v>5.4763401821390182E-4</v>
      </c>
      <c r="O22" s="82">
        <f t="shared" si="4"/>
        <v>8.511073530968187E-3</v>
      </c>
      <c r="P22" s="76">
        <f>分析係数表!C25</f>
        <v>1.7970049916805286E-2</v>
      </c>
      <c r="Q22" s="82">
        <f t="shared" si="5"/>
        <v>1.5294441619709853E-4</v>
      </c>
      <c r="R22" s="83">
        <v>1.0516340395625872E-3</v>
      </c>
      <c r="S22" s="84">
        <f t="shared" si="6"/>
        <v>2.5132949571327758E-2</v>
      </c>
      <c r="T22" s="85">
        <f>分析係数表!F25</f>
        <v>0.34776119402985073</v>
      </c>
      <c r="U22" s="86">
        <f t="shared" si="7"/>
        <v>8.7402645524169657E-3</v>
      </c>
      <c r="V22" s="87">
        <f>分析係数表!D25</f>
        <v>4.6268656716417909E-2</v>
      </c>
      <c r="W22" s="167">
        <f t="shared" si="8"/>
        <v>0</v>
      </c>
      <c r="X22" s="76">
        <f>分析係数表!E25</f>
        <v>3.5820895522388062E-2</v>
      </c>
      <c r="Y22" s="166">
        <f t="shared" si="9"/>
        <v>0</v>
      </c>
    </row>
    <row r="23" spans="1:25" x14ac:dyDescent="0.2">
      <c r="A23" s="6" t="s">
        <v>11</v>
      </c>
      <c r="B23" s="5" t="s">
        <v>35</v>
      </c>
      <c r="C23" s="90"/>
      <c r="D23" s="76">
        <f>投入係数表!R23</f>
        <v>2.3862998315553059E-2</v>
      </c>
      <c r="E23" s="77">
        <f t="shared" si="0"/>
        <v>2.3862998315553061</v>
      </c>
      <c r="F23" s="76">
        <f>分析係数表!C26</f>
        <v>0.78646748681898071</v>
      </c>
      <c r="G23" s="77">
        <f t="shared" si="1"/>
        <v>1.8767472313198585</v>
      </c>
      <c r="H23" s="77">
        <v>2.0903103660458213</v>
      </c>
      <c r="I23" s="77">
        <f t="shared" si="2"/>
        <v>2.0903103660458213</v>
      </c>
      <c r="J23" s="76">
        <f>分析係数表!G26</f>
        <v>0.1963978281022381</v>
      </c>
      <c r="K23" s="78">
        <f t="shared" si="3"/>
        <v>0.4105324159509936</v>
      </c>
      <c r="L23" s="79"/>
      <c r="M23" s="80"/>
      <c r="N23" s="81">
        <f>分析係数表!H26</f>
        <v>1.1845120986552542E-2</v>
      </c>
      <c r="O23" s="82">
        <f t="shared" si="4"/>
        <v>0.18409136822538597</v>
      </c>
      <c r="P23" s="76">
        <f>分析係数表!C26</f>
        <v>0.78646748681898071</v>
      </c>
      <c r="Q23" s="82">
        <f t="shared" si="5"/>
        <v>0.14478187571328685</v>
      </c>
      <c r="R23" s="83">
        <v>0.16502711985303606</v>
      </c>
      <c r="S23" s="84">
        <f t="shared" si="6"/>
        <v>2.2553374858988575</v>
      </c>
      <c r="T23" s="85">
        <f>分析係数表!F26</f>
        <v>0.33492252681764006</v>
      </c>
      <c r="U23" s="86">
        <f t="shared" si="7"/>
        <v>0.75536332960378905</v>
      </c>
      <c r="V23" s="87">
        <f>分析係数表!D26</f>
        <v>2.0262216924910609E-2</v>
      </c>
      <c r="W23" s="167">
        <f t="shared" si="8"/>
        <v>0</v>
      </c>
      <c r="X23" s="76">
        <f>分析係数表!E26</f>
        <v>2.2447357965832339E-2</v>
      </c>
      <c r="Y23" s="166">
        <f t="shared" si="9"/>
        <v>0</v>
      </c>
    </row>
    <row r="24" spans="1:25" x14ac:dyDescent="0.2">
      <c r="A24" s="6" t="s">
        <v>12</v>
      </c>
      <c r="B24" s="5" t="s">
        <v>365</v>
      </c>
      <c r="C24" s="90"/>
      <c r="D24" s="76">
        <f>投入係数表!R24</f>
        <v>2.8074115665356543E-4</v>
      </c>
      <c r="E24" s="77">
        <f t="shared" si="0"/>
        <v>2.8074115665356544E-2</v>
      </c>
      <c r="F24" s="76">
        <f>分析係数表!C27</f>
        <v>0.30036101083032496</v>
      </c>
      <c r="G24" s="77">
        <f t="shared" si="1"/>
        <v>8.4323697594139522E-3</v>
      </c>
      <c r="H24" s="77">
        <v>9.6144972344939014E-3</v>
      </c>
      <c r="I24" s="77">
        <f t="shared" si="2"/>
        <v>9.6144972344939014E-3</v>
      </c>
      <c r="J24" s="76">
        <f>分析係数表!G27</f>
        <v>0.17003676470588236</v>
      </c>
      <c r="K24" s="78">
        <f t="shared" si="3"/>
        <v>1.6348180040269961E-3</v>
      </c>
      <c r="L24" s="79"/>
      <c r="M24" s="80"/>
      <c r="N24" s="81">
        <f>分析係数表!H27</f>
        <v>1.1256921485507981E-2</v>
      </c>
      <c r="O24" s="82">
        <f t="shared" si="4"/>
        <v>0.17494984480323494</v>
      </c>
      <c r="P24" s="76">
        <f>分析係数表!C27</f>
        <v>0.30036101083032496</v>
      </c>
      <c r="Q24" s="82">
        <f t="shared" si="5"/>
        <v>5.2548112229708122E-2</v>
      </c>
      <c r="R24" s="83">
        <v>5.3408635380277548E-2</v>
      </c>
      <c r="S24" s="84">
        <f t="shared" si="6"/>
        <v>6.3023132614771452E-2</v>
      </c>
      <c r="T24" s="85">
        <f>分析係数表!F27</f>
        <v>0.32077205882352944</v>
      </c>
      <c r="U24" s="86">
        <f t="shared" si="7"/>
        <v>2.0216060002348563E-2</v>
      </c>
      <c r="V24" s="87">
        <f>分析係数表!D27</f>
        <v>0</v>
      </c>
      <c r="W24" s="167">
        <f t="shared" si="8"/>
        <v>0</v>
      </c>
      <c r="X24" s="76">
        <f>分析係数表!E27</f>
        <v>0</v>
      </c>
      <c r="Y24" s="166">
        <f t="shared" si="9"/>
        <v>0</v>
      </c>
    </row>
    <row r="25" spans="1:25" x14ac:dyDescent="0.2">
      <c r="A25" s="6" t="s">
        <v>13</v>
      </c>
      <c r="B25" s="5" t="s">
        <v>191</v>
      </c>
      <c r="C25" s="90"/>
      <c r="D25" s="76">
        <f>投入係数表!R25</f>
        <v>5.6148231330713087E-4</v>
      </c>
      <c r="E25" s="77">
        <f t="shared" si="0"/>
        <v>5.6148231330713089E-2</v>
      </c>
      <c r="F25" s="76">
        <f>分析係数表!C28</f>
        <v>0.10035725885027602</v>
      </c>
      <c r="G25" s="77">
        <f t="shared" si="1"/>
        <v>5.6348825856415517E-3</v>
      </c>
      <c r="H25" s="77">
        <v>1.1174014172436922E-2</v>
      </c>
      <c r="I25" s="77">
        <f t="shared" si="2"/>
        <v>1.1174014172436922E-2</v>
      </c>
      <c r="J25" s="76">
        <f>分析係数表!G28</f>
        <v>0.12476459510357815</v>
      </c>
      <c r="K25" s="78">
        <f t="shared" si="3"/>
        <v>1.3941213539057364E-3</v>
      </c>
      <c r="L25" s="79"/>
      <c r="M25" s="80"/>
      <c r="N25" s="81">
        <f>分析係数表!H28</f>
        <v>2.1134616554773542E-2</v>
      </c>
      <c r="O25" s="82">
        <f t="shared" si="4"/>
        <v>0.32846439330625371</v>
      </c>
      <c r="P25" s="76">
        <f>分析係数表!C28</f>
        <v>0.10035725885027602</v>
      </c>
      <c r="Q25" s="82">
        <f t="shared" si="5"/>
        <v>3.2963786142134577E-2</v>
      </c>
      <c r="R25" s="83">
        <v>3.6376471665296631E-2</v>
      </c>
      <c r="S25" s="84">
        <f t="shared" si="6"/>
        <v>4.7550485837733553E-2</v>
      </c>
      <c r="T25" s="85">
        <f>分析係数表!F28</f>
        <v>0.21374764595103579</v>
      </c>
      <c r="U25" s="86">
        <f t="shared" si="7"/>
        <v>1.0163804411643614E-2</v>
      </c>
      <c r="V25" s="87">
        <f>分析係数表!D28</f>
        <v>3.5310734463276837E-2</v>
      </c>
      <c r="W25" s="167">
        <f t="shared" si="8"/>
        <v>0</v>
      </c>
      <c r="X25" s="76">
        <f>分析係数表!E28</f>
        <v>3.7664783427495289E-2</v>
      </c>
      <c r="Y25" s="166">
        <f t="shared" si="9"/>
        <v>0</v>
      </c>
    </row>
    <row r="26" spans="1:25" x14ac:dyDescent="0.2">
      <c r="A26" s="6" t="s">
        <v>14</v>
      </c>
      <c r="B26" s="5" t="s">
        <v>50</v>
      </c>
      <c r="C26" s="90"/>
      <c r="D26" s="76">
        <f>投入係数表!R26</f>
        <v>3.0881527231892197E-3</v>
      </c>
      <c r="E26" s="77">
        <f t="shared" si="0"/>
        <v>0.30881527231892197</v>
      </c>
      <c r="F26" s="76">
        <f>分析係数表!C29</f>
        <v>0.36404243439419315</v>
      </c>
      <c r="G26" s="77">
        <f t="shared" si="1"/>
        <v>0.11242186351308604</v>
      </c>
      <c r="H26" s="77">
        <v>0.15056282568707718</v>
      </c>
      <c r="I26" s="77">
        <f t="shared" si="2"/>
        <v>0.15056282568707718</v>
      </c>
      <c r="J26" s="76">
        <f>分析係数表!G29</f>
        <v>0.26159695817490497</v>
      </c>
      <c r="K26" s="78">
        <f t="shared" si="3"/>
        <v>3.9386777213957835E-2</v>
      </c>
      <c r="L26" s="79"/>
      <c r="M26" s="80"/>
      <c r="N26" s="81">
        <f>分析係数表!H29</f>
        <v>1.0060239742003528E-2</v>
      </c>
      <c r="O26" s="82">
        <f t="shared" si="4"/>
        <v>0.15635157301334152</v>
      </c>
      <c r="P26" s="76">
        <f>分析係数表!C29</f>
        <v>0.36404243439419315</v>
      </c>
      <c r="Q26" s="82">
        <f t="shared" si="5"/>
        <v>5.6918607261138281E-2</v>
      </c>
      <c r="R26" s="83">
        <v>7.631147729066326E-2</v>
      </c>
      <c r="S26" s="84">
        <f t="shared" si="6"/>
        <v>0.22687430297774044</v>
      </c>
      <c r="T26" s="85">
        <f>分析係数表!F29</f>
        <v>0.47034220532319393</v>
      </c>
      <c r="U26" s="86">
        <f t="shared" si="7"/>
        <v>0.1067085599937129</v>
      </c>
      <c r="V26" s="87">
        <f>分析係数表!D29</f>
        <v>0.1285171102661597</v>
      </c>
      <c r="W26" s="167">
        <f t="shared" si="8"/>
        <v>0</v>
      </c>
      <c r="X26" s="76">
        <f>分析係数表!E29</f>
        <v>0.10532319391634981</v>
      </c>
      <c r="Y26" s="166">
        <f t="shared" si="9"/>
        <v>0</v>
      </c>
    </row>
    <row r="27" spans="1:25" x14ac:dyDescent="0.2">
      <c r="A27" s="6" t="s">
        <v>15</v>
      </c>
      <c r="B27" s="5" t="s">
        <v>36</v>
      </c>
      <c r="C27" s="90"/>
      <c r="D27" s="76">
        <f>投入係数表!R27</f>
        <v>1.6844469399213925E-3</v>
      </c>
      <c r="E27" s="77">
        <f t="shared" si="0"/>
        <v>0.16844469399213924</v>
      </c>
      <c r="F27" s="76">
        <f>分析係数表!C30</f>
        <v>1</v>
      </c>
      <c r="G27" s="77">
        <f t="shared" si="1"/>
        <v>0.16844469399213924</v>
      </c>
      <c r="H27" s="77">
        <v>0.20093691524373308</v>
      </c>
      <c r="I27" s="77">
        <f t="shared" si="2"/>
        <v>0.20093691524373308</v>
      </c>
      <c r="J27" s="76">
        <f>分析係数表!G30</f>
        <v>0.34476121737038373</v>
      </c>
      <c r="K27" s="78">
        <f t="shared" si="3"/>
        <v>6.9275255514079037E-2</v>
      </c>
      <c r="L27" s="79"/>
      <c r="M27" s="80"/>
      <c r="N27" s="81">
        <f>分析係数表!H30</f>
        <v>0</v>
      </c>
      <c r="O27" s="82">
        <f t="shared" si="4"/>
        <v>0</v>
      </c>
      <c r="P27" s="76">
        <f>分析係数表!C30</f>
        <v>1</v>
      </c>
      <c r="Q27" s="82">
        <f t="shared" si="5"/>
        <v>0</v>
      </c>
      <c r="R27" s="83">
        <v>3.2321478153427619E-2</v>
      </c>
      <c r="S27" s="84">
        <f t="shared" si="6"/>
        <v>0.2332583933971607</v>
      </c>
      <c r="T27" s="85">
        <f>分析係数表!F30</f>
        <v>0.44087573679778658</v>
      </c>
      <c r="U27" s="86">
        <f t="shared" si="7"/>
        <v>0.10283796605324118</v>
      </c>
      <c r="V27" s="87">
        <f>分析係数表!D30</f>
        <v>0.13545049921809216</v>
      </c>
      <c r="W27" s="167">
        <f t="shared" si="8"/>
        <v>0</v>
      </c>
      <c r="X27" s="76">
        <f>分析係数表!E30</f>
        <v>8.8415734391916273E-2</v>
      </c>
      <c r="Y27" s="166">
        <f t="shared" si="9"/>
        <v>0</v>
      </c>
    </row>
    <row r="28" spans="1:25" x14ac:dyDescent="0.2">
      <c r="A28" s="6" t="s">
        <v>16</v>
      </c>
      <c r="B28" s="5" t="s">
        <v>192</v>
      </c>
      <c r="C28" s="90"/>
      <c r="D28" s="76">
        <f>投入係数表!R28</f>
        <v>1.0948905109489052E-2</v>
      </c>
      <c r="E28" s="77">
        <f t="shared" si="0"/>
        <v>1.0948905109489051</v>
      </c>
      <c r="F28" s="76">
        <f>分析係数表!C31</f>
        <v>4.5149153453372781E-2</v>
      </c>
      <c r="G28" s="77">
        <f t="shared" si="1"/>
        <v>4.9433379693473847E-2</v>
      </c>
      <c r="H28" s="77">
        <v>5.8966805886001214E-2</v>
      </c>
      <c r="I28" s="77">
        <f t="shared" si="2"/>
        <v>5.8966805886001214E-2</v>
      </c>
      <c r="J28" s="76">
        <f>分析係数表!G31</f>
        <v>7.1005917159763315E-2</v>
      </c>
      <c r="K28" s="78">
        <f t="shared" si="3"/>
        <v>4.1869921339172458E-3</v>
      </c>
      <c r="L28" s="79"/>
      <c r="M28" s="80"/>
      <c r="N28" s="81">
        <f>分析係数表!H31</f>
        <v>2.4521834371133602E-2</v>
      </c>
      <c r="O28" s="82">
        <f t="shared" si="4"/>
        <v>0.38110695922001997</v>
      </c>
      <c r="P28" s="76">
        <f>分析係数表!C31</f>
        <v>4.5149153453372781E-2</v>
      </c>
      <c r="Q28" s="82">
        <f t="shared" si="5"/>
        <v>1.7206656583972964E-2</v>
      </c>
      <c r="R28" s="83">
        <v>2.2206932405609402E-2</v>
      </c>
      <c r="S28" s="84">
        <f t="shared" si="6"/>
        <v>8.117373829161062E-2</v>
      </c>
      <c r="T28" s="85">
        <f>分析係数表!F31</f>
        <v>0.34319526627218933</v>
      </c>
      <c r="U28" s="86">
        <f t="shared" si="7"/>
        <v>2.7858442727298316E-2</v>
      </c>
      <c r="V28" s="87">
        <f>分析係数表!D31</f>
        <v>1.7751479289940829E-2</v>
      </c>
      <c r="W28" s="167">
        <f t="shared" si="8"/>
        <v>0</v>
      </c>
      <c r="X28" s="76">
        <f>分析係数表!E31</f>
        <v>1.7751479289940829E-2</v>
      </c>
      <c r="Y28" s="166">
        <f t="shared" si="9"/>
        <v>0</v>
      </c>
    </row>
    <row r="29" spans="1:25" x14ac:dyDescent="0.2">
      <c r="A29" s="6" t="s">
        <v>17</v>
      </c>
      <c r="B29" s="5" t="s">
        <v>272</v>
      </c>
      <c r="C29" s="90"/>
      <c r="D29" s="76">
        <f>投入係数表!R29</f>
        <v>5.6148231330713087E-4</v>
      </c>
      <c r="E29" s="77">
        <f t="shared" si="0"/>
        <v>5.6148231330713089E-2</v>
      </c>
      <c r="F29" s="76">
        <f>分析係数表!C32</f>
        <v>0.82390745501285345</v>
      </c>
      <c r="G29" s="77">
        <f t="shared" si="1"/>
        <v>4.6260946379160783E-2</v>
      </c>
      <c r="H29" s="77">
        <v>6.159295727550744E-2</v>
      </c>
      <c r="I29" s="77">
        <f t="shared" si="2"/>
        <v>6.159295727550744E-2</v>
      </c>
      <c r="J29" s="76">
        <f>分析係数表!G32</f>
        <v>0.14108527131782947</v>
      </c>
      <c r="K29" s="78">
        <f t="shared" si="3"/>
        <v>8.6898590884824465E-3</v>
      </c>
      <c r="L29" s="79"/>
      <c r="M29" s="80"/>
      <c r="N29" s="81">
        <f>分析係数表!H32</f>
        <v>6.9772630468734158E-3</v>
      </c>
      <c r="O29" s="82">
        <f t="shared" si="4"/>
        <v>0.10843738128344654</v>
      </c>
      <c r="P29" s="76">
        <f>分析係数表!C32</f>
        <v>0.82390745501285345</v>
      </c>
      <c r="Q29" s="82">
        <f t="shared" si="5"/>
        <v>8.9342366841502874E-2</v>
      </c>
      <c r="R29" s="83">
        <v>0.11684321157370078</v>
      </c>
      <c r="S29" s="84">
        <f t="shared" si="6"/>
        <v>0.17843616884920821</v>
      </c>
      <c r="T29" s="85">
        <f>分析係数表!F32</f>
        <v>0.48372093023255813</v>
      </c>
      <c r="U29" s="86">
        <f t="shared" si="7"/>
        <v>8.631330958287281E-2</v>
      </c>
      <c r="V29" s="87">
        <f>分析係数表!D32</f>
        <v>4.6511627906976744E-3</v>
      </c>
      <c r="W29" s="167">
        <f t="shared" si="8"/>
        <v>0</v>
      </c>
      <c r="X29" s="76">
        <f>分析係数表!E32</f>
        <v>6.2015503875968991E-3</v>
      </c>
      <c r="Y29" s="166">
        <f t="shared" si="9"/>
        <v>0</v>
      </c>
    </row>
    <row r="30" spans="1:25" x14ac:dyDescent="0.2">
      <c r="A30" s="6" t="s">
        <v>18</v>
      </c>
      <c r="B30" s="5" t="s">
        <v>273</v>
      </c>
      <c r="C30" s="90"/>
      <c r="D30" s="76">
        <f>投入係数表!R30</f>
        <v>0</v>
      </c>
      <c r="E30" s="77">
        <f t="shared" si="0"/>
        <v>0</v>
      </c>
      <c r="F30" s="76">
        <f>分析係数表!C33</f>
        <v>1</v>
      </c>
      <c r="G30" s="77">
        <f t="shared" si="1"/>
        <v>0</v>
      </c>
      <c r="H30" s="77">
        <v>1.4548198763502534E-2</v>
      </c>
      <c r="I30" s="77">
        <f t="shared" si="2"/>
        <v>1.4548198763502534E-2</v>
      </c>
      <c r="J30" s="76">
        <f>分析係数表!G33</f>
        <v>0.50819672131147542</v>
      </c>
      <c r="K30" s="78">
        <f t="shared" si="3"/>
        <v>7.3933469125996481E-3</v>
      </c>
      <c r="L30" s="79"/>
      <c r="M30" s="80"/>
      <c r="N30" s="81">
        <f>分析係数表!H33</f>
        <v>1.0141370707664847E-3</v>
      </c>
      <c r="O30" s="82">
        <f t="shared" si="4"/>
        <v>1.5761247279570716E-2</v>
      </c>
      <c r="P30" s="76">
        <f>分析係数表!C33</f>
        <v>1</v>
      </c>
      <c r="Q30" s="82">
        <f t="shared" si="5"/>
        <v>1.5761247279570716E-2</v>
      </c>
      <c r="R30" s="83">
        <v>5.5372249574671913E-2</v>
      </c>
      <c r="S30" s="84">
        <f t="shared" si="6"/>
        <v>6.9920448338174443E-2</v>
      </c>
      <c r="T30" s="85">
        <f>分析係数表!F33</f>
        <v>0.64606977721731818</v>
      </c>
      <c r="U30" s="86">
        <f t="shared" si="7"/>
        <v>4.5173488480779365E-2</v>
      </c>
      <c r="V30" s="87">
        <f>分析係数表!D33</f>
        <v>1.8495166036149643E-2</v>
      </c>
      <c r="W30" s="167">
        <f t="shared" si="8"/>
        <v>0</v>
      </c>
      <c r="X30" s="76">
        <f>分析係数表!E33</f>
        <v>1.7234131988230348E-2</v>
      </c>
      <c r="Y30" s="166">
        <f t="shared" si="9"/>
        <v>0</v>
      </c>
    </row>
    <row r="31" spans="1:25" x14ac:dyDescent="0.2">
      <c r="A31" s="6" t="s">
        <v>19</v>
      </c>
      <c r="B31" s="5" t="s">
        <v>274</v>
      </c>
      <c r="C31" s="90"/>
      <c r="D31" s="76">
        <f>投入係数表!R31</f>
        <v>4.1268950028074118E-2</v>
      </c>
      <c r="E31" s="77">
        <f t="shared" si="0"/>
        <v>4.1268950028074114</v>
      </c>
      <c r="F31" s="76">
        <f>分析係数表!C34</f>
        <v>0.25927379784102056</v>
      </c>
      <c r="G31" s="77">
        <f t="shared" si="1"/>
        <v>1.0699957406690068</v>
      </c>
      <c r="H31" s="77">
        <v>1.1582847893440944</v>
      </c>
      <c r="I31" s="77">
        <f t="shared" si="2"/>
        <v>1.1582847893440944</v>
      </c>
      <c r="J31" s="76">
        <f>分析係数表!G34</f>
        <v>0.42506142506142508</v>
      </c>
      <c r="K31" s="78">
        <f t="shared" si="3"/>
        <v>0.49234218318557332</v>
      </c>
      <c r="L31" s="79"/>
      <c r="M31" s="80"/>
      <c r="N31" s="81">
        <f>分析係数表!H34</f>
        <v>0.17165284059793523</v>
      </c>
      <c r="O31" s="82">
        <f t="shared" si="4"/>
        <v>2.66774871454014</v>
      </c>
      <c r="P31" s="76">
        <f>分析係数表!C34</f>
        <v>0.25927379784102056</v>
      </c>
      <c r="Q31" s="82">
        <f t="shared" si="5"/>
        <v>0.69167734090432276</v>
      </c>
      <c r="R31" s="83">
        <v>0.74802210910102651</v>
      </c>
      <c r="S31" s="84">
        <f t="shared" si="6"/>
        <v>1.9063068984451208</v>
      </c>
      <c r="T31" s="85">
        <f>分析係数表!F34</f>
        <v>0.69978501228501233</v>
      </c>
      <c r="U31" s="86">
        <f t="shared" si="7"/>
        <v>1.3340049963474225</v>
      </c>
      <c r="V31" s="87">
        <f>分析係数表!D34</f>
        <v>0.29069410319410321</v>
      </c>
      <c r="W31" s="167">
        <f t="shared" si="8"/>
        <v>1</v>
      </c>
      <c r="X31" s="76">
        <f>分析係数表!E34</f>
        <v>0.18903562653562653</v>
      </c>
      <c r="Y31" s="166">
        <f t="shared" si="9"/>
        <v>0</v>
      </c>
    </row>
    <row r="32" spans="1:25" x14ac:dyDescent="0.2">
      <c r="A32" s="6" t="s">
        <v>20</v>
      </c>
      <c r="B32" s="5" t="s">
        <v>37</v>
      </c>
      <c r="C32" s="90"/>
      <c r="D32" s="76">
        <f>投入係数表!R32</f>
        <v>6.4570466030320047E-3</v>
      </c>
      <c r="E32" s="77">
        <f t="shared" si="0"/>
        <v>0.64570466030320051</v>
      </c>
      <c r="F32" s="76">
        <f>分析係数表!C35</f>
        <v>0.58271802035521847</v>
      </c>
      <c r="G32" s="77">
        <f t="shared" si="1"/>
        <v>0.37626374138601981</v>
      </c>
      <c r="H32" s="77">
        <v>0.45228783006127804</v>
      </c>
      <c r="I32" s="77">
        <f t="shared" si="2"/>
        <v>0.45228783006127804</v>
      </c>
      <c r="J32" s="76">
        <f>分析係数表!G35</f>
        <v>0.3146067415730337</v>
      </c>
      <c r="K32" s="78">
        <f t="shared" si="3"/>
        <v>0.14229280046871667</v>
      </c>
      <c r="L32" s="79"/>
      <c r="M32" s="80"/>
      <c r="N32" s="81">
        <f>分析係数表!H35</f>
        <v>6.4762793339147723E-2</v>
      </c>
      <c r="O32" s="82">
        <f t="shared" si="4"/>
        <v>1.0065132512733861</v>
      </c>
      <c r="P32" s="76">
        <f>分析係数表!C35</f>
        <v>0.58271802035521847</v>
      </c>
      <c r="Q32" s="82">
        <f t="shared" si="5"/>
        <v>0.58651340924332207</v>
      </c>
      <c r="R32" s="83">
        <v>0.70165953280933235</v>
      </c>
      <c r="S32" s="84">
        <f t="shared" si="6"/>
        <v>1.1539473628706105</v>
      </c>
      <c r="T32" s="85">
        <f>分析係数表!F35</f>
        <v>0.64558587479935792</v>
      </c>
      <c r="U32" s="86">
        <f t="shared" si="7"/>
        <v>0.74497211773123517</v>
      </c>
      <c r="V32" s="87">
        <f>分析係数表!D35</f>
        <v>5.2969502407704656E-2</v>
      </c>
      <c r="W32" s="167">
        <f t="shared" si="8"/>
        <v>0</v>
      </c>
      <c r="X32" s="76">
        <f>分析係数表!E35</f>
        <v>4.8475120385232745E-2</v>
      </c>
      <c r="Y32" s="166">
        <f t="shared" si="9"/>
        <v>0</v>
      </c>
    </row>
    <row r="33" spans="1:25" x14ac:dyDescent="0.2">
      <c r="A33" s="6" t="s">
        <v>21</v>
      </c>
      <c r="B33" s="5" t="s">
        <v>38</v>
      </c>
      <c r="C33" s="90"/>
      <c r="D33" s="76">
        <f>投入係数表!R33</f>
        <v>1.6844469399213925E-3</v>
      </c>
      <c r="E33" s="77">
        <f t="shared" si="0"/>
        <v>0.16844469399213924</v>
      </c>
      <c r="F33" s="76">
        <f>分析係数表!C36</f>
        <v>0.66070007955449483</v>
      </c>
      <c r="G33" s="77">
        <f t="shared" si="1"/>
        <v>0.11129142272113893</v>
      </c>
      <c r="H33" s="77">
        <v>0.16674445603262206</v>
      </c>
      <c r="I33" s="77">
        <f t="shared" si="2"/>
        <v>0.16674445603262206</v>
      </c>
      <c r="J33" s="76">
        <f>分析係数表!G36</f>
        <v>1.3413413413413414E-2</v>
      </c>
      <c r="K33" s="78">
        <f t="shared" si="3"/>
        <v>2.2366123231602961E-3</v>
      </c>
      <c r="L33" s="79"/>
      <c r="M33" s="80"/>
      <c r="N33" s="81">
        <f>分析係数表!H36</f>
        <v>0.12962700038537209</v>
      </c>
      <c r="O33" s="82">
        <f t="shared" si="4"/>
        <v>2.0146026272747291</v>
      </c>
      <c r="P33" s="76">
        <f>分析係数表!C36</f>
        <v>0.66070007955449483</v>
      </c>
      <c r="Q33" s="82">
        <f t="shared" si="5"/>
        <v>1.3310481161111078</v>
      </c>
      <c r="R33" s="83">
        <v>1.3914609769762711</v>
      </c>
      <c r="S33" s="84">
        <f t="shared" si="6"/>
        <v>1.5582054330088932</v>
      </c>
      <c r="T33" s="85">
        <f>分析係数表!F36</f>
        <v>0.89049049049049045</v>
      </c>
      <c r="U33" s="86">
        <f t="shared" si="7"/>
        <v>1.3875671203250364</v>
      </c>
      <c r="V33" s="87">
        <f>分析係数表!D36</f>
        <v>8.8088088088088094E-3</v>
      </c>
      <c r="W33" s="167">
        <f t="shared" si="8"/>
        <v>0</v>
      </c>
      <c r="X33" s="76">
        <f>分析係数表!E36</f>
        <v>2.002002002002002E-3</v>
      </c>
      <c r="Y33" s="166">
        <f t="shared" si="9"/>
        <v>0</v>
      </c>
    </row>
    <row r="34" spans="1:25" x14ac:dyDescent="0.2">
      <c r="A34" s="6" t="s">
        <v>22</v>
      </c>
      <c r="B34" s="5" t="s">
        <v>377</v>
      </c>
      <c r="C34" s="90"/>
      <c r="D34" s="76">
        <f>投入係数表!R34</f>
        <v>1.347557551937114E-2</v>
      </c>
      <c r="E34" s="77">
        <f t="shared" si="0"/>
        <v>1.3475575519371139</v>
      </c>
      <c r="F34" s="76">
        <f>分析係数表!C37</f>
        <v>0.61776513884242223</v>
      </c>
      <c r="G34" s="77">
        <f t="shared" si="1"/>
        <v>0.83247407817058583</v>
      </c>
      <c r="H34" s="77">
        <v>0.99614520891371217</v>
      </c>
      <c r="I34" s="77">
        <f t="shared" si="2"/>
        <v>0.99614520891371217</v>
      </c>
      <c r="J34" s="76">
        <f>分析係数表!G37</f>
        <v>0.47462053207116045</v>
      </c>
      <c r="K34" s="78">
        <f t="shared" si="3"/>
        <v>0.47279096907476337</v>
      </c>
      <c r="L34" s="79"/>
      <c r="M34" s="80"/>
      <c r="N34" s="81">
        <f>分析係数表!H37</f>
        <v>5.0585157089832258E-2</v>
      </c>
      <c r="O34" s="82">
        <f t="shared" si="4"/>
        <v>0.78617101430498737</v>
      </c>
      <c r="P34" s="76">
        <f>分析係数表!C37</f>
        <v>0.61776513884242223</v>
      </c>
      <c r="Q34" s="82">
        <f t="shared" si="5"/>
        <v>0.48566904580600845</v>
      </c>
      <c r="R34" s="83">
        <v>0.58956394037357496</v>
      </c>
      <c r="S34" s="84">
        <f t="shared" si="6"/>
        <v>1.585709149287287</v>
      </c>
      <c r="T34" s="85">
        <f>分析係数表!F37</f>
        <v>0.71813285457809695</v>
      </c>
      <c r="U34" s="86">
        <f t="shared" si="7"/>
        <v>1.1387498379082852</v>
      </c>
      <c r="V34" s="87">
        <f>分析係数表!D37</f>
        <v>9.4662967194385508E-2</v>
      </c>
      <c r="W34" s="167">
        <f t="shared" si="8"/>
        <v>0</v>
      </c>
      <c r="X34" s="76">
        <f>分析係数表!E37</f>
        <v>8.6339154561775752E-2</v>
      </c>
      <c r="Y34" s="166">
        <f t="shared" si="9"/>
        <v>0</v>
      </c>
    </row>
    <row r="35" spans="1:25" x14ac:dyDescent="0.2">
      <c r="A35" s="6" t="s">
        <v>23</v>
      </c>
      <c r="B35" s="5" t="s">
        <v>193</v>
      </c>
      <c r="C35" s="90"/>
      <c r="D35" s="76">
        <f>投入係数表!R35</f>
        <v>9.8259404828747888E-3</v>
      </c>
      <c r="E35" s="77">
        <f t="shared" si="0"/>
        <v>0.98259404828747887</v>
      </c>
      <c r="F35" s="76">
        <f>分析係数表!C38</f>
        <v>2.0566981656475858E-2</v>
      </c>
      <c r="G35" s="77">
        <f t="shared" si="1"/>
        <v>2.0208993766890931E-2</v>
      </c>
      <c r="H35" s="77">
        <v>2.469130718202819E-2</v>
      </c>
      <c r="I35" s="77">
        <f t="shared" si="2"/>
        <v>2.469130718202819E-2</v>
      </c>
      <c r="J35" s="76">
        <f>分析係数表!G38</f>
        <v>0.31874999999999998</v>
      </c>
      <c r="K35" s="78">
        <f t="shared" si="3"/>
        <v>7.8703541642714848E-3</v>
      </c>
      <c r="L35" s="79"/>
      <c r="M35" s="80"/>
      <c r="N35" s="81">
        <f>分析係数表!H38</f>
        <v>4.4398920958156701E-2</v>
      </c>
      <c r="O35" s="82">
        <f t="shared" si="4"/>
        <v>0.69002740589960598</v>
      </c>
      <c r="P35" s="76">
        <f>分析係数表!C38</f>
        <v>2.0566981656475858E-2</v>
      </c>
      <c r="Q35" s="82">
        <f t="shared" si="5"/>
        <v>1.4191780999602818E-2</v>
      </c>
      <c r="R35" s="83">
        <v>1.7520577614284688E-2</v>
      </c>
      <c r="S35" s="84">
        <f t="shared" si="6"/>
        <v>4.2211884796312882E-2</v>
      </c>
      <c r="T35" s="85">
        <f>分析係数表!F38</f>
        <v>0.52500000000000002</v>
      </c>
      <c r="U35" s="86">
        <f t="shared" si="7"/>
        <v>2.2161239518064264E-2</v>
      </c>
      <c r="V35" s="87">
        <f>分析係数表!D38</f>
        <v>0.28125</v>
      </c>
      <c r="W35" s="167">
        <f t="shared" si="8"/>
        <v>0</v>
      </c>
      <c r="X35" s="76">
        <f>分析係数表!E38</f>
        <v>0.31874999999999998</v>
      </c>
      <c r="Y35" s="166">
        <f t="shared" si="9"/>
        <v>0</v>
      </c>
    </row>
    <row r="36" spans="1:25" x14ac:dyDescent="0.2">
      <c r="A36" s="6" t="s">
        <v>24</v>
      </c>
      <c r="B36" s="5" t="s">
        <v>39</v>
      </c>
      <c r="C36" s="90"/>
      <c r="D36" s="76">
        <f>投入係数表!R36</f>
        <v>0</v>
      </c>
      <c r="E36" s="77">
        <f t="shared" si="0"/>
        <v>0</v>
      </c>
      <c r="F36" s="76">
        <f>分析係数表!C39</f>
        <v>1</v>
      </c>
      <c r="G36" s="77">
        <f t="shared" si="1"/>
        <v>0</v>
      </c>
      <c r="H36" s="77">
        <v>3.0639120137731866E-2</v>
      </c>
      <c r="I36" s="77">
        <f t="shared" si="2"/>
        <v>3.0639120137731866E-2</v>
      </c>
      <c r="J36" s="76">
        <f>分析係数表!G39</f>
        <v>0.35457429931253304</v>
      </c>
      <c r="K36" s="78">
        <f t="shared" si="3"/>
        <v>1.0863844554388798E-2</v>
      </c>
      <c r="L36" s="79"/>
      <c r="M36" s="80"/>
      <c r="N36" s="81">
        <f>分析係数表!H39</f>
        <v>4.0565482830659388E-3</v>
      </c>
      <c r="O36" s="82">
        <f t="shared" si="4"/>
        <v>6.3044989118282865E-2</v>
      </c>
      <c r="P36" s="76">
        <f>分析係数表!C39</f>
        <v>1</v>
      </c>
      <c r="Q36" s="82">
        <f t="shared" si="5"/>
        <v>6.3044989118282865E-2</v>
      </c>
      <c r="R36" s="83">
        <v>8.0103762755254229E-2</v>
      </c>
      <c r="S36" s="84">
        <f t="shared" si="6"/>
        <v>0.11074288289298609</v>
      </c>
      <c r="T36" s="85">
        <f>分析係数表!F39</f>
        <v>0.70531464833421476</v>
      </c>
      <c r="U36" s="86">
        <f t="shared" si="7"/>
        <v>7.8108577503183604E-2</v>
      </c>
      <c r="V36" s="87">
        <f>分析係数表!D39</f>
        <v>5.4071919619249072E-2</v>
      </c>
      <c r="W36" s="167">
        <f t="shared" si="8"/>
        <v>0</v>
      </c>
      <c r="X36" s="76">
        <f>分析係数表!E39</f>
        <v>6.8482284505552618E-2</v>
      </c>
      <c r="Y36" s="166">
        <f t="shared" si="9"/>
        <v>0</v>
      </c>
    </row>
    <row r="37" spans="1:25" x14ac:dyDescent="0.2">
      <c r="A37" s="6" t="s">
        <v>25</v>
      </c>
      <c r="B37" s="5" t="s">
        <v>40</v>
      </c>
      <c r="C37" s="90"/>
      <c r="D37" s="76">
        <f>投入係数表!R37</f>
        <v>0</v>
      </c>
      <c r="E37" s="77">
        <f t="shared" si="0"/>
        <v>0</v>
      </c>
      <c r="F37" s="76">
        <f>分析係数表!C40</f>
        <v>0.98077433041633522</v>
      </c>
      <c r="G37" s="77">
        <f t="shared" si="1"/>
        <v>0</v>
      </c>
      <c r="H37" s="77">
        <v>3.7993503373655799E-3</v>
      </c>
      <c r="I37" s="77">
        <f t="shared" si="2"/>
        <v>3.7993503373655799E-3</v>
      </c>
      <c r="J37" s="76">
        <f>分析係数表!G40</f>
        <v>0.51043551695017497</v>
      </c>
      <c r="K37" s="78">
        <f t="shared" si="3"/>
        <v>1.9393233535280215E-3</v>
      </c>
      <c r="L37" s="79"/>
      <c r="M37" s="80"/>
      <c r="N37" s="81">
        <f>分析係数表!H40</f>
        <v>2.8781210068352839E-2</v>
      </c>
      <c r="O37" s="82">
        <f t="shared" si="4"/>
        <v>0.44730419779421698</v>
      </c>
      <c r="P37" s="76">
        <f>分析係数表!C40</f>
        <v>0.98077433041633522</v>
      </c>
      <c r="Q37" s="82">
        <f t="shared" si="5"/>
        <v>0.43870447508403915</v>
      </c>
      <c r="R37" s="83">
        <v>0.43998377794083976</v>
      </c>
      <c r="S37" s="84">
        <f t="shared" si="6"/>
        <v>0.44378312827820532</v>
      </c>
      <c r="T37" s="85">
        <f>分析係数表!F40</f>
        <v>0.70708167450838466</v>
      </c>
      <c r="U37" s="86">
        <f t="shared" si="7"/>
        <v>0.31379091746152271</v>
      </c>
      <c r="V37" s="87">
        <f>分析係数表!D40</f>
        <v>7.3350223187356733E-2</v>
      </c>
      <c r="W37" s="167">
        <f t="shared" si="8"/>
        <v>0</v>
      </c>
      <c r="X37" s="76">
        <f>分析係数表!E40</f>
        <v>4.4637471347569069E-2</v>
      </c>
      <c r="Y37" s="166">
        <f t="shared" si="9"/>
        <v>0</v>
      </c>
    </row>
    <row r="38" spans="1:25" x14ac:dyDescent="0.2">
      <c r="A38" s="6" t="s">
        <v>26</v>
      </c>
      <c r="B38" s="5" t="s">
        <v>276</v>
      </c>
      <c r="C38" s="90"/>
      <c r="D38" s="76">
        <f>投入係数表!R38</f>
        <v>0</v>
      </c>
      <c r="E38" s="77">
        <f t="shared" si="0"/>
        <v>0</v>
      </c>
      <c r="F38" s="76">
        <f>分析係数表!C41</f>
        <v>0.86627474829380358</v>
      </c>
      <c r="G38" s="77">
        <f t="shared" si="1"/>
        <v>0</v>
      </c>
      <c r="H38" s="77">
        <v>3.1103864803420206E-4</v>
      </c>
      <c r="I38" s="77">
        <f t="shared" si="2"/>
        <v>3.1103864803420206E-4</v>
      </c>
      <c r="J38" s="76">
        <f>分析係数表!G41</f>
        <v>0.44732977818996833</v>
      </c>
      <c r="K38" s="78">
        <f t="shared" si="3"/>
        <v>1.3913684943364725E-4</v>
      </c>
      <c r="L38" s="79"/>
      <c r="M38" s="80"/>
      <c r="N38" s="81">
        <f>分析係数表!H41</f>
        <v>6.251140904204612E-2</v>
      </c>
      <c r="O38" s="82">
        <f t="shared" si="4"/>
        <v>0.97152328231273899</v>
      </c>
      <c r="P38" s="76">
        <f>分析係数表!C41</f>
        <v>0.86627474829380358</v>
      </c>
      <c r="Q38" s="82">
        <f t="shared" si="5"/>
        <v>0.84160608684703786</v>
      </c>
      <c r="R38" s="83">
        <v>0.8574726212064766</v>
      </c>
      <c r="S38" s="84">
        <f t="shared" si="6"/>
        <v>0.85778365985451077</v>
      </c>
      <c r="T38" s="85">
        <f>分析係数表!F41</f>
        <v>0.55174279310611329</v>
      </c>
      <c r="U38" s="86">
        <f t="shared" si="7"/>
        <v>0.47327595236891201</v>
      </c>
      <c r="V38" s="87">
        <f>分析係数表!D41</f>
        <v>0.15209830744261535</v>
      </c>
      <c r="W38" s="167">
        <f t="shared" si="8"/>
        <v>0</v>
      </c>
      <c r="X38" s="76">
        <f>分析係数表!E41</f>
        <v>0.14676559239508463</v>
      </c>
      <c r="Y38" s="166">
        <f t="shared" si="9"/>
        <v>0</v>
      </c>
    </row>
    <row r="39" spans="1:25" x14ac:dyDescent="0.2">
      <c r="A39" s="6" t="s">
        <v>51</v>
      </c>
      <c r="B39" s="5" t="s">
        <v>367</v>
      </c>
      <c r="C39" s="90"/>
      <c r="D39" s="76">
        <f>投入係数表!R39</f>
        <v>1.6844469399213925E-3</v>
      </c>
      <c r="E39" s="77">
        <f>$C$20*D39</f>
        <v>0.16844469399213924</v>
      </c>
      <c r="F39" s="76">
        <f>分析係数表!C42</f>
        <v>0.22259887005649714</v>
      </c>
      <c r="G39" s="77">
        <f>E39*F39</f>
        <v>3.7495598549662626E-2</v>
      </c>
      <c r="H39" s="77">
        <v>4.0371746668070647E-2</v>
      </c>
      <c r="I39" s="77">
        <f>C39+H39</f>
        <v>4.0371746668070647E-2</v>
      </c>
      <c r="J39" s="76">
        <f>分析係数表!G42</f>
        <v>0.47474747474747475</v>
      </c>
      <c r="K39" s="78">
        <f>I39*J39</f>
        <v>1.9166384781811319E-2</v>
      </c>
      <c r="L39" s="79"/>
      <c r="M39" s="80"/>
      <c r="N39" s="81">
        <f>分析係数表!H42</f>
        <v>1.5212056061497272E-2</v>
      </c>
      <c r="O39" s="82">
        <f t="shared" si="4"/>
        <v>0.23641870919356076</v>
      </c>
      <c r="P39" s="76">
        <f>分析係数表!C42</f>
        <v>0.22259887005649714</v>
      </c>
      <c r="Q39" s="82">
        <f>O39*P39</f>
        <v>5.2626537526702218E-2</v>
      </c>
      <c r="R39" s="83">
        <v>5.4665943198991394E-2</v>
      </c>
      <c r="S39" s="84">
        <f>I39+R39</f>
        <v>9.5037689867062042E-2</v>
      </c>
      <c r="T39" s="85">
        <f>分析係数表!F42</f>
        <v>0.5505050505050505</v>
      </c>
      <c r="U39" s="86">
        <f>S39*T39</f>
        <v>5.2318728260150313E-2</v>
      </c>
      <c r="V39" s="87">
        <f>分析係数表!D42</f>
        <v>1.2373737373737375</v>
      </c>
      <c r="W39" s="167">
        <f>ROUND(S39*V39,0)</f>
        <v>0</v>
      </c>
      <c r="X39" s="76">
        <f>分析係数表!E42</f>
        <v>0.93434343434343436</v>
      </c>
      <c r="Y39" s="166">
        <f>ROUND(S39*X39,0)</f>
        <v>0</v>
      </c>
    </row>
    <row r="40" spans="1:25" x14ac:dyDescent="0.2">
      <c r="A40" s="6" t="s">
        <v>194</v>
      </c>
      <c r="B40" s="5" t="s">
        <v>41</v>
      </c>
      <c r="C40" s="90"/>
      <c r="D40" s="76">
        <f>投入係数表!R40</f>
        <v>3.1443009545199324E-2</v>
      </c>
      <c r="E40" s="77">
        <f>$C$20*D40</f>
        <v>3.1443009545199323</v>
      </c>
      <c r="F40" s="76">
        <f>分析係数表!C43</f>
        <v>0.64995386035066138</v>
      </c>
      <c r="G40" s="77">
        <f>E40*F40</f>
        <v>2.0436505434944991</v>
      </c>
      <c r="H40" s="77">
        <v>2.5644967725467067</v>
      </c>
      <c r="I40" s="77">
        <f>C40+H40</f>
        <v>2.5644967725467067</v>
      </c>
      <c r="J40" s="76">
        <f>分析係数表!G43</f>
        <v>0.42414674485039844</v>
      </c>
      <c r="K40" s="78">
        <f>I40*J40</f>
        <v>1.0877229582550383</v>
      </c>
      <c r="L40" s="79"/>
      <c r="M40" s="80"/>
      <c r="N40" s="81">
        <f>分析係数表!H43</f>
        <v>4.0565482830659395E-2</v>
      </c>
      <c r="O40" s="82">
        <f t="shared" si="4"/>
        <v>0.63044989118282879</v>
      </c>
      <c r="P40" s="76">
        <f>分析係数表!C43</f>
        <v>0.64995386035066138</v>
      </c>
      <c r="Q40" s="82">
        <f>O40*P40</f>
        <v>0.40976334053193397</v>
      </c>
      <c r="R40" s="83">
        <v>0.70521231630645242</v>
      </c>
      <c r="S40" s="84">
        <f>I40+R40</f>
        <v>3.2697090888531593</v>
      </c>
      <c r="T40" s="85">
        <f>分析係数表!F43</f>
        <v>0.67869493309276796</v>
      </c>
      <c r="U40" s="86">
        <f>S40*T40</f>
        <v>2.2191349912920102</v>
      </c>
      <c r="V40" s="87">
        <f>分析係数表!D43</f>
        <v>0.11832807096677192</v>
      </c>
      <c r="W40" s="167">
        <f>ROUND(S40*V40,0)</f>
        <v>0</v>
      </c>
      <c r="X40" s="76">
        <f>分析係数表!E43</f>
        <v>8.3446098331078036E-2</v>
      </c>
      <c r="Y40" s="166">
        <f>ROUND(S40*X40,0)</f>
        <v>0</v>
      </c>
    </row>
    <row r="41" spans="1:25" x14ac:dyDescent="0.2">
      <c r="A41" s="6" t="s">
        <v>340</v>
      </c>
      <c r="B41" s="5" t="s">
        <v>42</v>
      </c>
      <c r="C41" s="90"/>
      <c r="D41" s="76">
        <f>投入係数表!R41</f>
        <v>0</v>
      </c>
      <c r="E41" s="77">
        <f>$C$20*D41</f>
        <v>0</v>
      </c>
      <c r="F41" s="76">
        <f>分析係数表!C44</f>
        <v>0.42233270626175756</v>
      </c>
      <c r="G41" s="77">
        <f>E41*F41</f>
        <v>0</v>
      </c>
      <c r="H41" s="77">
        <v>2.0475219693954485E-3</v>
      </c>
      <c r="I41" s="77">
        <f>C41+H41</f>
        <v>2.0475219693954485E-3</v>
      </c>
      <c r="J41" s="76">
        <f>分析係数表!G44</f>
        <v>0.26381484852424913</v>
      </c>
      <c r="K41" s="78">
        <f>I41*J41</f>
        <v>5.4016669820613258E-4</v>
      </c>
      <c r="L41" s="79"/>
      <c r="M41" s="80"/>
      <c r="N41" s="81">
        <f>分析係数表!H44</f>
        <v>0.11630123927550047</v>
      </c>
      <c r="O41" s="82">
        <f t="shared" si="4"/>
        <v>1.8074998380211698</v>
      </c>
      <c r="P41" s="76">
        <f>分析係数表!C44</f>
        <v>0.42233270626175756</v>
      </c>
      <c r="Q41" s="82">
        <f>O41*P41</f>
        <v>0.76336629815916901</v>
      </c>
      <c r="R41" s="83">
        <v>0.77678116074769987</v>
      </c>
      <c r="S41" s="84">
        <f>I41+R41</f>
        <v>0.77882868271709527</v>
      </c>
      <c r="T41" s="85">
        <f>分析係数表!F44</f>
        <v>0.47978156286568718</v>
      </c>
      <c r="U41" s="86">
        <f>S41*T41</f>
        <v>0.37366764259863239</v>
      </c>
      <c r="V41" s="87">
        <f>分析係数表!D44</f>
        <v>0.17839032635548044</v>
      </c>
      <c r="W41" s="167">
        <f>ROUND(S41*V41,0)</f>
        <v>0</v>
      </c>
      <c r="X41" s="76">
        <f>分析係数表!E44</f>
        <v>0.10141724093095826</v>
      </c>
      <c r="Y41" s="166">
        <f>ROUND(S41*X41,0)</f>
        <v>0</v>
      </c>
    </row>
    <row r="42" spans="1:25" x14ac:dyDescent="0.2">
      <c r="A42" s="6" t="s">
        <v>341</v>
      </c>
      <c r="B42" s="5" t="s">
        <v>278</v>
      </c>
      <c r="C42" s="90"/>
      <c r="D42" s="76">
        <f>投入係数表!R42</f>
        <v>2.8074115665356543E-4</v>
      </c>
      <c r="E42" s="77">
        <f>$C$20*D42</f>
        <v>2.8074115665356544E-2</v>
      </c>
      <c r="F42" s="76">
        <f>分析係数表!C45</f>
        <v>1</v>
      </c>
      <c r="G42" s="77">
        <f>E42*F42</f>
        <v>2.8074115665356544E-2</v>
      </c>
      <c r="H42" s="77">
        <v>3.4677052869591204E-2</v>
      </c>
      <c r="I42" s="77">
        <f>C42+H42</f>
        <v>3.4677052869591204E-2</v>
      </c>
      <c r="J42" s="76">
        <f>分析係数表!G45</f>
        <v>0</v>
      </c>
      <c r="K42" s="78">
        <f>I42*J42</f>
        <v>0</v>
      </c>
      <c r="L42" s="79"/>
      <c r="M42" s="80"/>
      <c r="N42" s="81">
        <f>分析係数表!H45</f>
        <v>0</v>
      </c>
      <c r="O42" s="82">
        <f t="shared" si="4"/>
        <v>0</v>
      </c>
      <c r="P42" s="76">
        <f>分析係数表!C45</f>
        <v>1</v>
      </c>
      <c r="Q42" s="82">
        <f>O42*P42</f>
        <v>0</v>
      </c>
      <c r="R42" s="83">
        <v>5.7433794440961191E-3</v>
      </c>
      <c r="S42" s="84">
        <f>I42+R42</f>
        <v>4.0420432313687325E-2</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投入係数表!R43</f>
        <v>6.7377877596855699E-3</v>
      </c>
      <c r="E43" s="77">
        <f>$C$20*D43</f>
        <v>0.67377877596855695</v>
      </c>
      <c r="F43" s="76">
        <f>分析係数表!C46</f>
        <v>0.21794871794871795</v>
      </c>
      <c r="G43" s="77">
        <f>E43*F43</f>
        <v>0.14684922040340345</v>
      </c>
      <c r="H43" s="77">
        <v>0.16199994555582367</v>
      </c>
      <c r="I43" s="77">
        <f>C43+H43</f>
        <v>0.16199994555582367</v>
      </c>
      <c r="J43" s="76">
        <f>分析係数表!G46</f>
        <v>8.6956521739130436E-3</v>
      </c>
      <c r="K43" s="78">
        <f>I43*J43</f>
        <v>1.4086951787462929E-3</v>
      </c>
      <c r="L43" s="79"/>
      <c r="M43" s="80"/>
      <c r="N43" s="81">
        <f>分析係数表!H46</f>
        <v>2.3669959231689755E-2</v>
      </c>
      <c r="O43" s="82">
        <f t="shared" si="4"/>
        <v>0.36786751150518054</v>
      </c>
      <c r="P43" s="76">
        <f>分析係数表!C46</f>
        <v>0.21794871794871795</v>
      </c>
      <c r="Q43" s="82">
        <f>O43*P43</f>
        <v>8.0176252507539347E-2</v>
      </c>
      <c r="R43" s="83">
        <v>9.019581463226245E-2</v>
      </c>
      <c r="S43" s="84">
        <f>I43+R43</f>
        <v>0.25219576018808609</v>
      </c>
      <c r="T43" s="85">
        <f>分析係数表!F46</f>
        <v>0.31521739130434784</v>
      </c>
      <c r="U43" s="86">
        <f>S43*T43</f>
        <v>7.9496489624505395E-2</v>
      </c>
      <c r="V43" s="87">
        <f>分析係数表!D46</f>
        <v>4.3478260869565218E-3</v>
      </c>
      <c r="W43" s="167">
        <f>ROUND(S43*V43,0)</f>
        <v>0</v>
      </c>
      <c r="X43" s="76">
        <f>分析係数表!E46</f>
        <v>8.6956521739130436E-3</v>
      </c>
      <c r="Y43" s="166">
        <f>ROUND(S43*X43,0)</f>
        <v>0</v>
      </c>
    </row>
    <row r="44" spans="1:25" x14ac:dyDescent="0.2">
      <c r="A44" s="192">
        <v>40</v>
      </c>
      <c r="B44" s="14" t="s">
        <v>150</v>
      </c>
      <c r="C44" s="197">
        <f>SUM(C5:C43)</f>
        <v>100</v>
      </c>
      <c r="D44" s="92">
        <f>投入係数表!R44</f>
        <v>0.54632229084783834</v>
      </c>
      <c r="E44" s="91">
        <f>SUM(E5:E43)</f>
        <v>54.632229084783816</v>
      </c>
      <c r="F44" s="92">
        <f>分析係数表!C47</f>
        <v>0.47569546306807309</v>
      </c>
      <c r="G44" s="91">
        <f>SUM(G5:G43)</f>
        <v>9.7690285688018861</v>
      </c>
      <c r="H44" s="91">
        <f>SUM(H5:H43)</f>
        <v>11.519864416141884</v>
      </c>
      <c r="I44" s="91">
        <f>SUM(I6:I43)</f>
        <v>111.51915513421527</v>
      </c>
      <c r="J44" s="92">
        <f>分析係数表!G47</f>
        <v>0.28144255164914822</v>
      </c>
      <c r="K44" s="93">
        <f>SUM(K5:K43)</f>
        <v>24.787137946560609</v>
      </c>
      <c r="L44" s="94">
        <f>最終需要_まとめ!$L$33</f>
        <v>0.627</v>
      </c>
      <c r="M44" s="91">
        <f>K44*L44</f>
        <v>15.541535492493502</v>
      </c>
      <c r="N44" s="95">
        <f>分析係数表!H47</f>
        <v>1</v>
      </c>
      <c r="O44" s="96">
        <f>SUM(O5:O43)</f>
        <v>15.541535492493503</v>
      </c>
      <c r="P44" s="92">
        <f>分析係数表!C47</f>
        <v>0.47569546306807309</v>
      </c>
      <c r="Q44" s="96">
        <f>SUM(Q5:Q43)</f>
        <v>6.5077131535031274</v>
      </c>
      <c r="R44" s="91">
        <f>SUM(R5:R43)</f>
        <v>7.4681926150739724</v>
      </c>
      <c r="S44" s="97">
        <f>SUM(S5:S43)</f>
        <v>118.98805703121586</v>
      </c>
      <c r="T44" s="98">
        <f>分析係数表!F47</f>
        <v>0.50608191373686118</v>
      </c>
      <c r="U44" s="99">
        <f>SUM(U5:U43)</f>
        <v>54.632679223729902</v>
      </c>
      <c r="V44" s="100">
        <f>分析係数表!D47</f>
        <v>9.051105472997463E-2</v>
      </c>
      <c r="W44" s="164">
        <f>SUM(W5:W43)</f>
        <v>8</v>
      </c>
      <c r="X44" s="92">
        <f>分析係数表!E47</f>
        <v>7.0619789778905401E-2</v>
      </c>
      <c r="Y44" s="165">
        <f>SUM(Y5:Y43)</f>
        <v>7</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2015年養父市産業連関表</v>
      </c>
      <c r="H1" s="401"/>
      <c r="I1" s="401"/>
    </row>
    <row r="2" spans="1:25" x14ac:dyDescent="0.2">
      <c r="B2" s="3" t="s">
        <v>296</v>
      </c>
      <c r="S2" s="3" t="s">
        <v>152</v>
      </c>
      <c r="U2" s="64" t="s">
        <v>209</v>
      </c>
      <c r="W2" s="3" t="s">
        <v>130</v>
      </c>
      <c r="Y2" s="3" t="s">
        <v>153</v>
      </c>
    </row>
    <row r="3" spans="1:25" ht="44" x14ac:dyDescent="0.2">
      <c r="B3" s="65"/>
      <c r="C3" s="66" t="s">
        <v>227</v>
      </c>
      <c r="D3" s="66" t="s">
        <v>312</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投入係数表!S5</f>
        <v>0</v>
      </c>
      <c r="E5" s="77">
        <f t="shared" ref="E5:E38" si="0">$C$21*D5</f>
        <v>0</v>
      </c>
      <c r="F5" s="76">
        <f>分析係数表!C8</f>
        <v>0.71474473402356309</v>
      </c>
      <c r="G5" s="77">
        <f t="shared" ref="G5:G38" si="1">E5*F5</f>
        <v>0</v>
      </c>
      <c r="H5" s="77">
        <f t="array" ref="H5:H43">MMULT(逆行列係数!C5:AO43,'17'!G5:G43)</f>
        <v>9.6909475962305401E-4</v>
      </c>
      <c r="I5" s="77">
        <f t="shared" ref="I5:I38" si="2">C5+H5</f>
        <v>9.6909475962305401E-4</v>
      </c>
      <c r="J5" s="76">
        <f>分析係数表!G8</f>
        <v>0.11986548162382897</v>
      </c>
      <c r="K5" s="78">
        <f t="shared" ref="K5:K38" si="3">I5*J5</f>
        <v>1.1616101010134614E-4</v>
      </c>
      <c r="L5" s="79" t="s">
        <v>183</v>
      </c>
      <c r="M5" s="80" t="s">
        <v>183</v>
      </c>
      <c r="N5" s="81">
        <f>分析係数表!H8</f>
        <v>1.2980954505811005E-2</v>
      </c>
      <c r="O5" s="82">
        <f t="shared" ref="O5:O43" si="4">$M$44*N5</f>
        <v>0.20068238892694049</v>
      </c>
      <c r="P5" s="76">
        <f>分析係数表!C8</f>
        <v>0.71474473402356309</v>
      </c>
      <c r="Q5" s="82">
        <f t="shared" ref="Q5:Q38" si="5">O5*P5</f>
        <v>0.14343668069679932</v>
      </c>
      <c r="R5" s="83">
        <f t="array" ref="R5:R43">MMULT(逆行列係数!C5:AO43,'17'!Q5:Q43)</f>
        <v>0.19504020789124399</v>
      </c>
      <c r="S5" s="84">
        <f t="shared" ref="S5:S38" si="6">I5+R5</f>
        <v>0.19600930265086705</v>
      </c>
      <c r="T5" s="85">
        <f>分析係数表!F8</f>
        <v>0.45231803987509006</v>
      </c>
      <c r="U5" s="86">
        <f t="shared" ref="U5:U38" si="7">S5*T5</f>
        <v>8.8658543572323473E-2</v>
      </c>
      <c r="V5" s="87">
        <f>分析係数表!D8</f>
        <v>0.25822723997117464</v>
      </c>
      <c r="W5" s="88">
        <f t="shared" ref="W5:W38" si="8">ROUND(S5*V5,0)</f>
        <v>0</v>
      </c>
      <c r="X5" s="76">
        <f>分析係数表!E8</f>
        <v>0.17343262070622148</v>
      </c>
      <c r="Y5" s="89">
        <f t="shared" ref="Y5:Y38" si="9">ROUND(S5*X5,0)</f>
        <v>0</v>
      </c>
    </row>
    <row r="6" spans="1:25" x14ac:dyDescent="0.2">
      <c r="A6" s="6" t="s">
        <v>219</v>
      </c>
      <c r="B6" s="5" t="s">
        <v>265</v>
      </c>
      <c r="C6" s="90"/>
      <c r="D6" s="76">
        <f>投入係数表!S6</f>
        <v>0</v>
      </c>
      <c r="E6" s="77">
        <f t="shared" si="0"/>
        <v>0</v>
      </c>
      <c r="F6" s="76">
        <f>分析係数表!C9</f>
        <v>1</v>
      </c>
      <c r="G6" s="77">
        <f t="shared" si="1"/>
        <v>0</v>
      </c>
      <c r="H6" s="77">
        <v>1.5113107775297608E-2</v>
      </c>
      <c r="I6" s="77">
        <f t="shared" si="2"/>
        <v>1.5113107775297608E-2</v>
      </c>
      <c r="J6" s="76">
        <f>分析係数表!G9</f>
        <v>0.24776500638569604</v>
      </c>
      <c r="K6" s="78">
        <f t="shared" si="3"/>
        <v>3.7444992444543245E-3</v>
      </c>
      <c r="L6" s="79"/>
      <c r="M6" s="80"/>
      <c r="N6" s="81">
        <f>分析係数表!H9</f>
        <v>6.6933046670587999E-4</v>
      </c>
      <c r="O6" s="82">
        <f t="shared" si="4"/>
        <v>1.0347685679045369E-2</v>
      </c>
      <c r="P6" s="76">
        <f>分析係数表!C9</f>
        <v>1</v>
      </c>
      <c r="Q6" s="82">
        <f t="shared" si="5"/>
        <v>1.0347685679045369E-2</v>
      </c>
      <c r="R6" s="83">
        <v>1.4469376758180427E-2</v>
      </c>
      <c r="S6" s="84">
        <f t="shared" si="6"/>
        <v>2.9582484533478035E-2</v>
      </c>
      <c r="T6" s="85">
        <f>分析係数表!F9</f>
        <v>0.67688378033205621</v>
      </c>
      <c r="U6" s="86">
        <f t="shared" si="7"/>
        <v>2.0023903962635196E-2</v>
      </c>
      <c r="V6" s="87">
        <f>分析係数表!D9</f>
        <v>0.15836526181353769</v>
      </c>
      <c r="W6" s="88">
        <f t="shared" si="8"/>
        <v>0</v>
      </c>
      <c r="X6" s="76">
        <f>分析係数表!E9</f>
        <v>0.13537675606641125</v>
      </c>
      <c r="Y6" s="89">
        <f t="shared" si="9"/>
        <v>0</v>
      </c>
    </row>
    <row r="7" spans="1:25" x14ac:dyDescent="0.2">
      <c r="A7" s="6" t="s">
        <v>220</v>
      </c>
      <c r="B7" s="5" t="s">
        <v>266</v>
      </c>
      <c r="C7" s="90"/>
      <c r="D7" s="76">
        <f>投入係数表!S7</f>
        <v>0</v>
      </c>
      <c r="E7" s="77">
        <f t="shared" si="0"/>
        <v>0</v>
      </c>
      <c r="F7" s="76">
        <f>分析係数表!C10</f>
        <v>3.9393939393939426E-2</v>
      </c>
      <c r="G7" s="77">
        <f t="shared" si="1"/>
        <v>0</v>
      </c>
      <c r="H7" s="77">
        <v>3.1191586240237365E-5</v>
      </c>
      <c r="I7" s="77">
        <f t="shared" si="2"/>
        <v>3.1191586240237365E-5</v>
      </c>
      <c r="J7" s="76">
        <f>分析係数表!G10</f>
        <v>0.17647058823529413</v>
      </c>
      <c r="K7" s="78">
        <f t="shared" si="3"/>
        <v>5.5043975718065939E-6</v>
      </c>
      <c r="L7" s="79"/>
      <c r="M7" s="80"/>
      <c r="N7" s="81">
        <f>分析係数表!H10</f>
        <v>1.3183781919964303E-3</v>
      </c>
      <c r="O7" s="82">
        <f t="shared" si="4"/>
        <v>2.0381805125392394E-2</v>
      </c>
      <c r="P7" s="76">
        <f>分析係数表!C10</f>
        <v>3.9393939393939426E-2</v>
      </c>
      <c r="Q7" s="82">
        <f t="shared" si="5"/>
        <v>8.0291959584879188E-4</v>
      </c>
      <c r="R7" s="83">
        <v>1.1382067872784079E-3</v>
      </c>
      <c r="S7" s="84">
        <f t="shared" si="6"/>
        <v>1.1693983735186454E-3</v>
      </c>
      <c r="T7" s="85">
        <f>分析係数表!F10</f>
        <v>0.58823529411764708</v>
      </c>
      <c r="U7" s="86">
        <f t="shared" si="7"/>
        <v>6.8788139618743843E-4</v>
      </c>
      <c r="V7" s="87">
        <f>分析係数表!D10</f>
        <v>0.11764705882352941</v>
      </c>
      <c r="W7" s="88">
        <f t="shared" si="8"/>
        <v>0</v>
      </c>
      <c r="X7" s="76">
        <f>分析係数表!E10</f>
        <v>0</v>
      </c>
      <c r="Y7" s="89">
        <f t="shared" si="9"/>
        <v>0</v>
      </c>
    </row>
    <row r="8" spans="1:25" x14ac:dyDescent="0.2">
      <c r="A8" s="6" t="s">
        <v>221</v>
      </c>
      <c r="B8" s="5" t="s">
        <v>27</v>
      </c>
      <c r="C8" s="90"/>
      <c r="D8" s="76">
        <f>投入係数表!S8</f>
        <v>0</v>
      </c>
      <c r="E8" s="77">
        <f t="shared" si="0"/>
        <v>0</v>
      </c>
      <c r="F8" s="76">
        <f>分析係数表!C11</f>
        <v>0.34065202927478377</v>
      </c>
      <c r="G8" s="77">
        <f t="shared" si="1"/>
        <v>0</v>
      </c>
      <c r="H8" s="77">
        <v>0.10491636655623929</v>
      </c>
      <c r="I8" s="77">
        <f t="shared" si="2"/>
        <v>0.10491636655623929</v>
      </c>
      <c r="J8" s="76">
        <f>分析係数表!G11</f>
        <v>0.33868808567603748</v>
      </c>
      <c r="K8" s="78">
        <f t="shared" si="3"/>
        <v>3.5533923345018127E-2</v>
      </c>
      <c r="L8" s="79"/>
      <c r="M8" s="80"/>
      <c r="N8" s="81">
        <f>分析係数表!H11</f>
        <v>-2.0282741415329697E-5</v>
      </c>
      <c r="O8" s="82">
        <f t="shared" si="4"/>
        <v>-3.1356623269834452E-4</v>
      </c>
      <c r="P8" s="76">
        <f>分析係数表!C11</f>
        <v>0.34065202927478377</v>
      </c>
      <c r="Q8" s="82">
        <f t="shared" si="5"/>
        <v>-1.0681697348074011E-4</v>
      </c>
      <c r="R8" s="83">
        <v>7.5520327164969063E-3</v>
      </c>
      <c r="S8" s="84">
        <f t="shared" si="6"/>
        <v>0.11246839927273619</v>
      </c>
      <c r="T8" s="85">
        <f>分析係数表!F11</f>
        <v>0.55689424364123163</v>
      </c>
      <c r="U8" s="86">
        <f t="shared" si="7"/>
        <v>6.263300414653046E-2</v>
      </c>
      <c r="V8" s="87">
        <f>分析係数表!D11</f>
        <v>4.2838018741633198E-2</v>
      </c>
      <c r="W8" s="88">
        <f t="shared" si="8"/>
        <v>0</v>
      </c>
      <c r="X8" s="76">
        <f>分析係数表!E11</f>
        <v>3.2128514056224897E-2</v>
      </c>
      <c r="Y8" s="89">
        <f t="shared" si="9"/>
        <v>0</v>
      </c>
    </row>
    <row r="9" spans="1:25" x14ac:dyDescent="0.2">
      <c r="A9" s="6" t="s">
        <v>222</v>
      </c>
      <c r="B9" s="5" t="s">
        <v>190</v>
      </c>
      <c r="C9" s="90"/>
      <c r="D9" s="76">
        <f>投入係数表!S9</f>
        <v>0</v>
      </c>
      <c r="E9" s="77">
        <f t="shared" si="0"/>
        <v>0</v>
      </c>
      <c r="F9" s="76">
        <f>分析係数表!C12</f>
        <v>0.100342633382281</v>
      </c>
      <c r="G9" s="77">
        <f t="shared" si="1"/>
        <v>0</v>
      </c>
      <c r="H9" s="77">
        <v>2.3965405906811401E-4</v>
      </c>
      <c r="I9" s="77">
        <f t="shared" si="2"/>
        <v>2.3965405906811401E-4</v>
      </c>
      <c r="J9" s="76">
        <f>分析係数表!G12</f>
        <v>0.13263417643429981</v>
      </c>
      <c r="K9" s="78">
        <f t="shared" si="3"/>
        <v>3.1786318753636343E-5</v>
      </c>
      <c r="L9" s="79"/>
      <c r="M9" s="80"/>
      <c r="N9" s="81">
        <f>分析係数表!H12</f>
        <v>9.8026489260288424E-2</v>
      </c>
      <c r="O9" s="82">
        <f t="shared" si="4"/>
        <v>1.5154656026310991</v>
      </c>
      <c r="P9" s="76">
        <f>分析係数表!C12</f>
        <v>0.100342633382281</v>
      </c>
      <c r="Q9" s="82">
        <f t="shared" si="5"/>
        <v>0.15206580936826991</v>
      </c>
      <c r="R9" s="83">
        <v>0.16872831408198433</v>
      </c>
      <c r="S9" s="84">
        <f t="shared" si="6"/>
        <v>0.16896796814105244</v>
      </c>
      <c r="T9" s="85">
        <f>分析係数表!F12</f>
        <v>0.36681061073411475</v>
      </c>
      <c r="U9" s="86">
        <f t="shared" si="7"/>
        <v>6.1979243588321888E-2</v>
      </c>
      <c r="V9" s="87">
        <f>分析係数表!D12</f>
        <v>2.9364589759407773E-2</v>
      </c>
      <c r="W9" s="88">
        <f t="shared" si="8"/>
        <v>0</v>
      </c>
      <c r="X9" s="76">
        <f>分析係数表!E12</f>
        <v>2.8994447871684145E-2</v>
      </c>
      <c r="Y9" s="89">
        <f t="shared" si="9"/>
        <v>0</v>
      </c>
    </row>
    <row r="10" spans="1:25" x14ac:dyDescent="0.2">
      <c r="A10" s="6" t="s">
        <v>223</v>
      </c>
      <c r="B10" s="5" t="s">
        <v>28</v>
      </c>
      <c r="C10" s="90"/>
      <c r="D10" s="76">
        <f>投入係数表!S10</f>
        <v>0</v>
      </c>
      <c r="E10" s="77">
        <f t="shared" si="0"/>
        <v>0</v>
      </c>
      <c r="F10" s="76">
        <f>分析係数表!C13</f>
        <v>0</v>
      </c>
      <c r="G10" s="77">
        <f t="shared" si="1"/>
        <v>0</v>
      </c>
      <c r="H10" s="77">
        <v>0</v>
      </c>
      <c r="I10" s="77">
        <f t="shared" si="2"/>
        <v>0</v>
      </c>
      <c r="J10" s="76">
        <f>分析係数表!G13</f>
        <v>0.24545454545454545</v>
      </c>
      <c r="K10" s="78">
        <f t="shared" si="3"/>
        <v>0</v>
      </c>
      <c r="L10" s="79"/>
      <c r="M10" s="80"/>
      <c r="N10" s="81">
        <f>分析係数表!H13</f>
        <v>1.4563008336206721E-2</v>
      </c>
      <c r="O10" s="82">
        <f t="shared" si="4"/>
        <v>0.22514055507741135</v>
      </c>
      <c r="P10" s="76">
        <f>分析係数表!C13</f>
        <v>0</v>
      </c>
      <c r="Q10" s="82">
        <f t="shared" si="5"/>
        <v>0</v>
      </c>
      <c r="R10" s="83">
        <v>0</v>
      </c>
      <c r="S10" s="84">
        <f t="shared" si="6"/>
        <v>0</v>
      </c>
      <c r="T10" s="85">
        <f>分析係数表!F13</f>
        <v>0.38181818181818183</v>
      </c>
      <c r="U10" s="86">
        <f t="shared" si="7"/>
        <v>0</v>
      </c>
      <c r="V10" s="87">
        <f>分析係数表!D13</f>
        <v>0.28545454545454546</v>
      </c>
      <c r="W10" s="88">
        <f t="shared" si="8"/>
        <v>0</v>
      </c>
      <c r="X10" s="76">
        <f>分析係数表!E13</f>
        <v>0.23818181818181819</v>
      </c>
      <c r="Y10" s="89">
        <f t="shared" si="9"/>
        <v>0</v>
      </c>
    </row>
    <row r="11" spans="1:25" x14ac:dyDescent="0.2">
      <c r="A11" s="6" t="s">
        <v>224</v>
      </c>
      <c r="B11" s="5" t="s">
        <v>267</v>
      </c>
      <c r="C11" s="90"/>
      <c r="D11" s="76">
        <f>投入係数表!S11</f>
        <v>6.5789473684210523E-3</v>
      </c>
      <c r="E11" s="77">
        <f t="shared" si="0"/>
        <v>0.6578947368421052</v>
      </c>
      <c r="F11" s="76">
        <f>分析係数表!C14</f>
        <v>0.15141787051899414</v>
      </c>
      <c r="G11" s="77">
        <f t="shared" si="1"/>
        <v>9.9617020078285601E-2</v>
      </c>
      <c r="H11" s="77">
        <v>0.1219731133028696</v>
      </c>
      <c r="I11" s="77">
        <f t="shared" si="2"/>
        <v>0.1219731133028696</v>
      </c>
      <c r="J11" s="76">
        <f>分析係数表!G14</f>
        <v>0.18116805721096543</v>
      </c>
      <c r="K11" s="78">
        <f t="shared" si="3"/>
        <v>2.2097631969053847E-2</v>
      </c>
      <c r="L11" s="79"/>
      <c r="M11" s="80"/>
      <c r="N11" s="81">
        <f>分析係数表!H14</f>
        <v>1.2372472263351114E-3</v>
      </c>
      <c r="O11" s="82">
        <f t="shared" si="4"/>
        <v>1.9127540194599016E-2</v>
      </c>
      <c r="P11" s="76">
        <f>分析係数表!C14</f>
        <v>0.15141787051899414</v>
      </c>
      <c r="Q11" s="82">
        <f t="shared" si="5"/>
        <v>2.8962514045326499E-3</v>
      </c>
      <c r="R11" s="83">
        <v>1.1823474929278306E-2</v>
      </c>
      <c r="S11" s="84">
        <f t="shared" si="6"/>
        <v>0.13379658823214791</v>
      </c>
      <c r="T11" s="85">
        <f>分析係数表!F14</f>
        <v>0.38617401668653156</v>
      </c>
      <c r="U11" s="86">
        <f t="shared" si="7"/>
        <v>5.1668765896562475E-2</v>
      </c>
      <c r="V11" s="87">
        <f>分析係数表!D14</f>
        <v>0.10846245530393325</v>
      </c>
      <c r="W11" s="88">
        <f t="shared" si="8"/>
        <v>0</v>
      </c>
      <c r="X11" s="76">
        <f>分析係数表!E14</f>
        <v>8.1048867699642438E-2</v>
      </c>
      <c r="Y11" s="89">
        <f t="shared" si="9"/>
        <v>0</v>
      </c>
    </row>
    <row r="12" spans="1:25" x14ac:dyDescent="0.2">
      <c r="A12" s="6" t="s">
        <v>225</v>
      </c>
      <c r="B12" s="5" t="s">
        <v>29</v>
      </c>
      <c r="C12" s="90"/>
      <c r="D12" s="76">
        <f>投入係数表!S12</f>
        <v>1.9736842105263157E-2</v>
      </c>
      <c r="E12" s="77">
        <f t="shared" si="0"/>
        <v>1.9736842105263157</v>
      </c>
      <c r="F12" s="76">
        <f>分析係数表!C15</f>
        <v>0</v>
      </c>
      <c r="G12" s="77">
        <f t="shared" si="1"/>
        <v>0</v>
      </c>
      <c r="H12" s="77">
        <v>0</v>
      </c>
      <c r="I12" s="77">
        <f t="shared" si="2"/>
        <v>0</v>
      </c>
      <c r="J12" s="76">
        <f>分析係数表!G15</f>
        <v>9.5665424991534034E-2</v>
      </c>
      <c r="K12" s="78">
        <f t="shared" si="3"/>
        <v>0</v>
      </c>
      <c r="L12" s="79"/>
      <c r="M12" s="80"/>
      <c r="N12" s="81">
        <f>分析係数表!H15</f>
        <v>9.0663854126523738E-3</v>
      </c>
      <c r="O12" s="82">
        <f t="shared" si="4"/>
        <v>0.14016410601616</v>
      </c>
      <c r="P12" s="76">
        <f>分析係数表!C15</f>
        <v>0</v>
      </c>
      <c r="Q12" s="82">
        <f t="shared" si="5"/>
        <v>0</v>
      </c>
      <c r="R12" s="83">
        <v>0</v>
      </c>
      <c r="S12" s="84">
        <f t="shared" si="6"/>
        <v>0</v>
      </c>
      <c r="T12" s="85">
        <f>分析係数表!F15</f>
        <v>0.30392820860142228</v>
      </c>
      <c r="U12" s="86">
        <f t="shared" si="7"/>
        <v>0</v>
      </c>
      <c r="V12" s="87">
        <f>分析係数表!D15</f>
        <v>1.7101252963088384E-2</v>
      </c>
      <c r="W12" s="88">
        <f t="shared" si="8"/>
        <v>0</v>
      </c>
      <c r="X12" s="76">
        <f>分析係数表!E15</f>
        <v>1.5577378936674569E-2</v>
      </c>
      <c r="Y12" s="89">
        <f t="shared" si="9"/>
        <v>0</v>
      </c>
    </row>
    <row r="13" spans="1:25" x14ac:dyDescent="0.2">
      <c r="A13" s="6" t="s">
        <v>226</v>
      </c>
      <c r="B13" s="5" t="s">
        <v>30</v>
      </c>
      <c r="C13" s="90"/>
      <c r="D13" s="76">
        <f>投入係数表!S13</f>
        <v>0</v>
      </c>
      <c r="E13" s="77">
        <f t="shared" si="0"/>
        <v>0</v>
      </c>
      <c r="F13" s="76">
        <f>分析係数表!C16</f>
        <v>7.3463935886019627E-2</v>
      </c>
      <c r="G13" s="77">
        <f t="shared" si="1"/>
        <v>0</v>
      </c>
      <c r="H13" s="77">
        <v>7.0623384098178407E-3</v>
      </c>
      <c r="I13" s="77">
        <f t="shared" si="2"/>
        <v>7.0623384098178407E-3</v>
      </c>
      <c r="J13" s="76">
        <f>分析係数表!G16</f>
        <v>3.2967032967032968E-2</v>
      </c>
      <c r="K13" s="78">
        <f t="shared" si="3"/>
        <v>2.3282434318080795E-4</v>
      </c>
      <c r="L13" s="79"/>
      <c r="M13" s="80"/>
      <c r="N13" s="81">
        <f>分析係数表!H16</f>
        <v>1.7422874875768209E-2</v>
      </c>
      <c r="O13" s="82">
        <f t="shared" si="4"/>
        <v>0.26935339388787793</v>
      </c>
      <c r="P13" s="76">
        <f>分析係数表!C16</f>
        <v>7.3463935886019627E-2</v>
      </c>
      <c r="Q13" s="82">
        <f t="shared" si="5"/>
        <v>1.9787760459260856E-2</v>
      </c>
      <c r="R13" s="83">
        <v>2.3270207307818182E-2</v>
      </c>
      <c r="S13" s="84">
        <f t="shared" si="6"/>
        <v>3.0332545717636022E-2</v>
      </c>
      <c r="T13" s="85">
        <f>分析係数表!F16</f>
        <v>0.28846153846153844</v>
      </c>
      <c r="U13" s="86">
        <f t="shared" si="7"/>
        <v>8.7497728031642359E-3</v>
      </c>
      <c r="V13" s="87">
        <f>分析係数表!D16</f>
        <v>8.241758241758242E-3</v>
      </c>
      <c r="W13" s="88">
        <f t="shared" si="8"/>
        <v>0</v>
      </c>
      <c r="X13" s="76">
        <f>分析係数表!E16</f>
        <v>8.241758241758242E-3</v>
      </c>
      <c r="Y13" s="89">
        <f t="shared" si="9"/>
        <v>0</v>
      </c>
    </row>
    <row r="14" spans="1:25" x14ac:dyDescent="0.2">
      <c r="A14" s="6" t="s">
        <v>2</v>
      </c>
      <c r="B14" s="5" t="s">
        <v>364</v>
      </c>
      <c r="C14" s="90"/>
      <c r="D14" s="76">
        <f>投入係数表!S14</f>
        <v>4.6052631578947366E-2</v>
      </c>
      <c r="E14" s="77">
        <f t="shared" si="0"/>
        <v>4.6052631578947363</v>
      </c>
      <c r="F14" s="76">
        <f>分析係数表!C17</f>
        <v>2.3129921259842479E-2</v>
      </c>
      <c r="G14" s="77">
        <f t="shared" si="1"/>
        <v>0.10651937422295878</v>
      </c>
      <c r="H14" s="77">
        <v>0.11142277863278351</v>
      </c>
      <c r="I14" s="77">
        <f t="shared" si="2"/>
        <v>0.11142277863278351</v>
      </c>
      <c r="J14" s="76">
        <f>分析係数表!G17</f>
        <v>0.21126760563380281</v>
      </c>
      <c r="K14" s="78">
        <f t="shared" si="3"/>
        <v>2.3540023654813415E-2</v>
      </c>
      <c r="L14" s="79"/>
      <c r="M14" s="80"/>
      <c r="N14" s="81">
        <f>分析係数表!H17</f>
        <v>2.8801492809768167E-3</v>
      </c>
      <c r="O14" s="82">
        <f t="shared" si="4"/>
        <v>4.4526405043164921E-2</v>
      </c>
      <c r="P14" s="76">
        <f>分析係数表!C17</f>
        <v>2.3129921259842479E-2</v>
      </c>
      <c r="Q14" s="82">
        <f t="shared" si="5"/>
        <v>1.0298922426322577E-3</v>
      </c>
      <c r="R14" s="83">
        <v>2.110556781230055E-3</v>
      </c>
      <c r="S14" s="84">
        <f t="shared" si="6"/>
        <v>0.11353333541401356</v>
      </c>
      <c r="T14" s="85">
        <f>分析係数表!F17</f>
        <v>0.32746478873239437</v>
      </c>
      <c r="U14" s="86">
        <f t="shared" si="7"/>
        <v>3.717816969543402E-2</v>
      </c>
      <c r="V14" s="87">
        <f>分析係数表!D17</f>
        <v>0.12676056338028169</v>
      </c>
      <c r="W14" s="88">
        <f t="shared" si="8"/>
        <v>0</v>
      </c>
      <c r="X14" s="76">
        <f>分析係数表!E17</f>
        <v>0.10563380281690141</v>
      </c>
      <c r="Y14" s="89">
        <f t="shared" si="9"/>
        <v>0</v>
      </c>
    </row>
    <row r="15" spans="1:25" x14ac:dyDescent="0.2">
      <c r="A15" s="6" t="s">
        <v>3</v>
      </c>
      <c r="B15" s="5" t="s">
        <v>31</v>
      </c>
      <c r="C15" s="90"/>
      <c r="D15" s="76">
        <f>投入係数表!S15</f>
        <v>1.9736842105263157E-2</v>
      </c>
      <c r="E15" s="77">
        <f t="shared" si="0"/>
        <v>1.9736842105263157</v>
      </c>
      <c r="F15" s="76">
        <f>分析係数表!C18</f>
        <v>0.3230337078651685</v>
      </c>
      <c r="G15" s="77">
        <f t="shared" si="1"/>
        <v>0.63756652868125363</v>
      </c>
      <c r="H15" s="77">
        <v>0.67818221133736878</v>
      </c>
      <c r="I15" s="77">
        <f t="shared" si="2"/>
        <v>0.67818221133736878</v>
      </c>
      <c r="J15" s="76">
        <f>分析係数表!G18</f>
        <v>0.21584440227703985</v>
      </c>
      <c r="K15" s="78">
        <f t="shared" si="3"/>
        <v>0.1463818340410355</v>
      </c>
      <c r="L15" s="79"/>
      <c r="M15" s="80"/>
      <c r="N15" s="81">
        <f>分析係数表!H18</f>
        <v>4.66503052552583E-4</v>
      </c>
      <c r="O15" s="82">
        <f t="shared" si="4"/>
        <v>7.2120233520619236E-3</v>
      </c>
      <c r="P15" s="76">
        <f>分析係数表!C18</f>
        <v>0.3230337078651685</v>
      </c>
      <c r="Q15" s="82">
        <f t="shared" si="5"/>
        <v>2.3297266446267446E-3</v>
      </c>
      <c r="R15" s="83">
        <v>5.5683251853271484E-3</v>
      </c>
      <c r="S15" s="84">
        <f t="shared" si="6"/>
        <v>0.68375053652269591</v>
      </c>
      <c r="T15" s="85">
        <f>分析係数表!F18</f>
        <v>0.45967741935483869</v>
      </c>
      <c r="U15" s="86">
        <f t="shared" si="7"/>
        <v>0.31430468211123924</v>
      </c>
      <c r="V15" s="87">
        <f>分析係数表!D18</f>
        <v>4.8861480075901326E-2</v>
      </c>
      <c r="W15" s="88">
        <f t="shared" si="8"/>
        <v>0</v>
      </c>
      <c r="X15" s="76">
        <f>分析係数表!E18</f>
        <v>4.6489563567362426E-2</v>
      </c>
      <c r="Y15" s="89">
        <f t="shared" si="9"/>
        <v>0</v>
      </c>
    </row>
    <row r="16" spans="1:25" x14ac:dyDescent="0.2">
      <c r="A16" s="6" t="s">
        <v>4</v>
      </c>
      <c r="B16" s="5" t="s">
        <v>32</v>
      </c>
      <c r="C16" s="90"/>
      <c r="D16" s="76">
        <f>投入係数表!S16</f>
        <v>2.6315789473684209E-2</v>
      </c>
      <c r="E16" s="77">
        <f t="shared" si="0"/>
        <v>2.6315789473684208</v>
      </c>
      <c r="F16" s="76">
        <f>分析係数表!C19</f>
        <v>0.12071832391087467</v>
      </c>
      <c r="G16" s="77">
        <f t="shared" si="1"/>
        <v>0.31767979976545963</v>
      </c>
      <c r="H16" s="77">
        <v>0.37255050486959984</v>
      </c>
      <c r="I16" s="77">
        <f t="shared" si="2"/>
        <v>0.37255050486959984</v>
      </c>
      <c r="J16" s="76">
        <f>分析係数表!G19</f>
        <v>5.7680250783699059E-2</v>
      </c>
      <c r="K16" s="78">
        <f t="shared" si="3"/>
        <v>2.1488806550472216E-2</v>
      </c>
      <c r="L16" s="79"/>
      <c r="M16" s="80"/>
      <c r="N16" s="81">
        <f>分析係数表!H19</f>
        <v>-1.2169644849197817E-4</v>
      </c>
      <c r="O16" s="82">
        <f t="shared" si="4"/>
        <v>-1.881397396190067E-3</v>
      </c>
      <c r="P16" s="76">
        <f>分析係数表!C19</f>
        <v>0.12071832391087467</v>
      </c>
      <c r="Q16" s="82">
        <f t="shared" si="5"/>
        <v>-2.2711914027834872E-4</v>
      </c>
      <c r="R16" s="83">
        <v>1.4277559735327414E-3</v>
      </c>
      <c r="S16" s="84">
        <f t="shared" si="6"/>
        <v>0.37397826084313257</v>
      </c>
      <c r="T16" s="85">
        <f>分析係数表!F19</f>
        <v>0.23887147335423198</v>
      </c>
      <c r="U16" s="86">
        <f t="shared" si="7"/>
        <v>8.9332738170052356E-2</v>
      </c>
      <c r="V16" s="87">
        <f>分析係数表!D19</f>
        <v>1.0658307210031349E-2</v>
      </c>
      <c r="W16" s="88">
        <f t="shared" si="8"/>
        <v>0</v>
      </c>
      <c r="X16" s="76">
        <f>分析係数表!E19</f>
        <v>1.128526645768025E-2</v>
      </c>
      <c r="Y16" s="89">
        <f t="shared" si="9"/>
        <v>0</v>
      </c>
    </row>
    <row r="17" spans="1:25" x14ac:dyDescent="0.2">
      <c r="A17" s="6" t="s">
        <v>5</v>
      </c>
      <c r="B17" s="5" t="s">
        <v>33</v>
      </c>
      <c r="C17" s="90"/>
      <c r="D17" s="76">
        <f>投入係数表!S17</f>
        <v>3.9473684210526314E-2</v>
      </c>
      <c r="E17" s="77">
        <f t="shared" si="0"/>
        <v>3.9473684210526314</v>
      </c>
      <c r="F17" s="76">
        <f>分析係数表!C20</f>
        <v>0.31557475401967838</v>
      </c>
      <c r="G17" s="77">
        <f t="shared" si="1"/>
        <v>1.2456898184987304</v>
      </c>
      <c r="H17" s="77">
        <v>1.5142664358948539</v>
      </c>
      <c r="I17" s="77">
        <f t="shared" si="2"/>
        <v>1.5142664358948539</v>
      </c>
      <c r="J17" s="76">
        <f>分析係数表!G20</f>
        <v>9.9984279201383433E-2</v>
      </c>
      <c r="K17" s="78">
        <f t="shared" si="3"/>
        <v>0.15140283811179486</v>
      </c>
      <c r="L17" s="79"/>
      <c r="M17" s="80"/>
      <c r="N17" s="81">
        <f>分析係数表!H20</f>
        <v>5.8819950104456117E-4</v>
      </c>
      <c r="O17" s="82">
        <f t="shared" si="4"/>
        <v>9.0934207482519912E-3</v>
      </c>
      <c r="P17" s="76">
        <f>分析係数表!C20</f>
        <v>0.31557475401967838</v>
      </c>
      <c r="Q17" s="82">
        <f t="shared" si="5"/>
        <v>2.869654015827062E-3</v>
      </c>
      <c r="R17" s="83">
        <v>9.8860181291581511E-3</v>
      </c>
      <c r="S17" s="84">
        <f t="shared" si="6"/>
        <v>1.5241524540240121</v>
      </c>
      <c r="T17" s="85">
        <f>分析係数表!F20</f>
        <v>0.22276371639679296</v>
      </c>
      <c r="U17" s="86">
        <f t="shared" si="7"/>
        <v>0.33952586501368104</v>
      </c>
      <c r="V17" s="87">
        <f>分析係数表!D20</f>
        <v>9.4324791699418331E-4</v>
      </c>
      <c r="W17" s="88">
        <f t="shared" si="8"/>
        <v>0</v>
      </c>
      <c r="X17" s="76">
        <f>分析係数表!E20</f>
        <v>6.2883194466278891E-4</v>
      </c>
      <c r="Y17" s="89">
        <f t="shared" si="9"/>
        <v>0</v>
      </c>
    </row>
    <row r="18" spans="1:25" x14ac:dyDescent="0.2">
      <c r="A18" s="6" t="s">
        <v>6</v>
      </c>
      <c r="B18" s="5" t="s">
        <v>34</v>
      </c>
      <c r="C18" s="90"/>
      <c r="D18" s="76">
        <f>投入係数表!S18</f>
        <v>3.9473684210526314E-2</v>
      </c>
      <c r="E18" s="77">
        <f t="shared" si="0"/>
        <v>3.9473684210526314</v>
      </c>
      <c r="F18" s="76">
        <f>分析係数表!C21</f>
        <v>0.13081936685288642</v>
      </c>
      <c r="G18" s="77">
        <f t="shared" si="1"/>
        <v>0.51639223757718322</v>
      </c>
      <c r="H18" s="77">
        <v>0.53737208684066851</v>
      </c>
      <c r="I18" s="77">
        <f t="shared" si="2"/>
        <v>0.53737208684066851</v>
      </c>
      <c r="J18" s="76">
        <f>分析係数表!G21</f>
        <v>0.28416378885051802</v>
      </c>
      <c r="K18" s="78">
        <f t="shared" si="3"/>
        <v>0.15270168821915395</v>
      </c>
      <c r="L18" s="79"/>
      <c r="M18" s="80"/>
      <c r="N18" s="81">
        <f>分析係数表!H21</f>
        <v>9.7357158793582536E-4</v>
      </c>
      <c r="O18" s="82">
        <f t="shared" si="4"/>
        <v>1.5051179169520536E-2</v>
      </c>
      <c r="P18" s="76">
        <f>分析係数表!C21</f>
        <v>0.13081936685288642</v>
      </c>
      <c r="Q18" s="82">
        <f t="shared" si="5"/>
        <v>1.9689857293460292E-3</v>
      </c>
      <c r="R18" s="83">
        <v>4.7394486134952315E-3</v>
      </c>
      <c r="S18" s="84">
        <f t="shared" si="6"/>
        <v>0.54211153545416368</v>
      </c>
      <c r="T18" s="85">
        <f>分析係数表!F21</f>
        <v>0.42476566354218054</v>
      </c>
      <c r="U18" s="86">
        <f t="shared" si="7"/>
        <v>0.23027036607105816</v>
      </c>
      <c r="V18" s="87">
        <f>分析係数表!D21</f>
        <v>7.9921065614208184E-2</v>
      </c>
      <c r="W18" s="88">
        <f t="shared" si="8"/>
        <v>0</v>
      </c>
      <c r="X18" s="76">
        <f>分析係数表!E21</f>
        <v>6.6600888011840165E-2</v>
      </c>
      <c r="Y18" s="89">
        <f t="shared" si="9"/>
        <v>0</v>
      </c>
    </row>
    <row r="19" spans="1:25" x14ac:dyDescent="0.2">
      <c r="A19" s="6" t="s">
        <v>7</v>
      </c>
      <c r="B19" s="5" t="s">
        <v>268</v>
      </c>
      <c r="C19" s="90"/>
      <c r="D19" s="76">
        <f>投入係数表!S19</f>
        <v>1.3157894736842105E-2</v>
      </c>
      <c r="E19" s="77">
        <f t="shared" si="0"/>
        <v>1.3157894736842104</v>
      </c>
      <c r="F19" s="76">
        <f>分析係数表!C22</f>
        <v>7.3540561031084195E-2</v>
      </c>
      <c r="G19" s="77">
        <f t="shared" si="1"/>
        <v>9.6763896093531823E-2</v>
      </c>
      <c r="H19" s="77">
        <v>0.10157513294966411</v>
      </c>
      <c r="I19" s="77">
        <f t="shared" si="2"/>
        <v>0.10157513294966411</v>
      </c>
      <c r="J19" s="76">
        <f>分析係数表!G22</f>
        <v>0.1948261924009701</v>
      </c>
      <c r="K19" s="78">
        <f t="shared" si="3"/>
        <v>1.9789496395205379E-2</v>
      </c>
      <c r="L19" s="79"/>
      <c r="M19" s="80"/>
      <c r="N19" s="81">
        <f>分析係数表!H22</f>
        <v>4.0565482830659394E-5</v>
      </c>
      <c r="O19" s="82">
        <f t="shared" si="4"/>
        <v>6.2713246539668904E-4</v>
      </c>
      <c r="P19" s="76">
        <f>分析係数表!C22</f>
        <v>7.3540561031084195E-2</v>
      </c>
      <c r="Q19" s="82">
        <f t="shared" si="5"/>
        <v>4.6119673346079506E-5</v>
      </c>
      <c r="R19" s="83">
        <v>5.9656817820240846E-4</v>
      </c>
      <c r="S19" s="84">
        <f t="shared" si="6"/>
        <v>0.10217170112786651</v>
      </c>
      <c r="T19" s="85">
        <f>分析係数表!F22</f>
        <v>0.41269199676637025</v>
      </c>
      <c r="U19" s="86">
        <f t="shared" si="7"/>
        <v>4.2165443351476033E-2</v>
      </c>
      <c r="V19" s="87">
        <f>分析係数表!D22</f>
        <v>1.4955537590945837E-2</v>
      </c>
      <c r="W19" s="88">
        <f t="shared" si="8"/>
        <v>0</v>
      </c>
      <c r="X19" s="76">
        <f>分析係数表!E22</f>
        <v>1.3742926434923201E-2</v>
      </c>
      <c r="Y19" s="89">
        <f t="shared" si="9"/>
        <v>0</v>
      </c>
    </row>
    <row r="20" spans="1:25" x14ac:dyDescent="0.2">
      <c r="A20" s="6" t="s">
        <v>8</v>
      </c>
      <c r="B20" s="5" t="s">
        <v>269</v>
      </c>
      <c r="C20" s="90"/>
      <c r="D20" s="76">
        <f>投入係数表!S20</f>
        <v>0</v>
      </c>
      <c r="E20" s="77">
        <f t="shared" si="0"/>
        <v>0</v>
      </c>
      <c r="F20" s="76">
        <f>分析係数表!C23</f>
        <v>0</v>
      </c>
      <c r="G20" s="77">
        <f t="shared" si="1"/>
        <v>0</v>
      </c>
      <c r="H20" s="77">
        <v>0</v>
      </c>
      <c r="I20" s="77">
        <f t="shared" si="2"/>
        <v>0</v>
      </c>
      <c r="J20" s="76">
        <f>分析係数表!G23</f>
        <v>0.21560920830993824</v>
      </c>
      <c r="K20" s="78">
        <f t="shared" si="3"/>
        <v>0</v>
      </c>
      <c r="L20" s="79"/>
      <c r="M20" s="80"/>
      <c r="N20" s="81">
        <f>分析係数表!H23</f>
        <v>2.0282741415329697E-5</v>
      </c>
      <c r="O20" s="82">
        <f t="shared" si="4"/>
        <v>3.1356623269834452E-4</v>
      </c>
      <c r="P20" s="76">
        <f>分析係数表!C23</f>
        <v>0</v>
      </c>
      <c r="Q20" s="82">
        <f t="shared" si="5"/>
        <v>0</v>
      </c>
      <c r="R20" s="83">
        <v>0</v>
      </c>
      <c r="S20" s="84">
        <f t="shared" si="6"/>
        <v>0</v>
      </c>
      <c r="T20" s="85">
        <f>分析係数表!F23</f>
        <v>0.4407636159460977</v>
      </c>
      <c r="U20" s="86">
        <f t="shared" si="7"/>
        <v>0</v>
      </c>
      <c r="V20" s="87">
        <f>分析係数表!D23</f>
        <v>7.046603032004492E-2</v>
      </c>
      <c r="W20" s="88">
        <f t="shared" si="8"/>
        <v>0</v>
      </c>
      <c r="X20" s="76">
        <f>分析係数表!E23</f>
        <v>6.9904548006737788E-2</v>
      </c>
      <c r="Y20" s="89">
        <f t="shared" si="9"/>
        <v>0</v>
      </c>
    </row>
    <row r="21" spans="1:25" x14ac:dyDescent="0.2">
      <c r="A21" s="6" t="s">
        <v>9</v>
      </c>
      <c r="B21" s="5" t="s">
        <v>270</v>
      </c>
      <c r="C21" s="75">
        <f>最終需要_まとめ!C22</f>
        <v>100</v>
      </c>
      <c r="D21" s="76">
        <f>投入係数表!S21</f>
        <v>8.5526315789473686E-2</v>
      </c>
      <c r="E21" s="77">
        <f t="shared" si="0"/>
        <v>8.5526315789473681</v>
      </c>
      <c r="F21" s="76">
        <f>分析係数表!C24</f>
        <v>9.8081023454157812E-2</v>
      </c>
      <c r="G21" s="77">
        <f t="shared" si="1"/>
        <v>0.83885085848950758</v>
      </c>
      <c r="H21" s="77">
        <v>0.84694199137892556</v>
      </c>
      <c r="I21" s="77">
        <f t="shared" si="2"/>
        <v>100.84694199137893</v>
      </c>
      <c r="J21" s="76">
        <f>分析係数表!G24</f>
        <v>0.21052631578947367</v>
      </c>
      <c r="K21" s="78">
        <f t="shared" si="3"/>
        <v>21.230935156079774</v>
      </c>
      <c r="L21" s="79"/>
      <c r="M21" s="80"/>
      <c r="N21" s="81">
        <f>分析係数表!H24</f>
        <v>4.0565482830659392E-4</v>
      </c>
      <c r="O21" s="82">
        <f t="shared" si="4"/>
        <v>6.2713246539668902E-3</v>
      </c>
      <c r="P21" s="76">
        <f>分析係数表!C24</f>
        <v>9.8081023454157812E-2</v>
      </c>
      <c r="Q21" s="82">
        <f t="shared" si="5"/>
        <v>6.1509794047436472E-4</v>
      </c>
      <c r="R21" s="83">
        <v>2.1644298171566642E-3</v>
      </c>
      <c r="S21" s="84">
        <f t="shared" si="6"/>
        <v>100.84910642119608</v>
      </c>
      <c r="T21" s="85">
        <f>分析係数表!F24</f>
        <v>0.39473684210526316</v>
      </c>
      <c r="U21" s="86">
        <f t="shared" si="7"/>
        <v>39.80885779784056</v>
      </c>
      <c r="V21" s="87">
        <f>分析係数表!D24</f>
        <v>4.6052631578947366E-2</v>
      </c>
      <c r="W21" s="88">
        <f t="shared" si="8"/>
        <v>5</v>
      </c>
      <c r="X21" s="76">
        <f>分析係数表!E24</f>
        <v>4.6052631578947366E-2</v>
      </c>
      <c r="Y21" s="89">
        <f t="shared" si="9"/>
        <v>5</v>
      </c>
    </row>
    <row r="22" spans="1:25" x14ac:dyDescent="0.2">
      <c r="A22" s="6" t="s">
        <v>10</v>
      </c>
      <c r="B22" s="5" t="s">
        <v>271</v>
      </c>
      <c r="C22" s="90"/>
      <c r="D22" s="76">
        <f>投入係数表!S22</f>
        <v>0.13815789473684212</v>
      </c>
      <c r="E22" s="77">
        <f t="shared" si="0"/>
        <v>13.815789473684212</v>
      </c>
      <c r="F22" s="76">
        <f>分析係数表!C25</f>
        <v>1.7970049916805286E-2</v>
      </c>
      <c r="G22" s="77">
        <f t="shared" si="1"/>
        <v>0.24827042648217834</v>
      </c>
      <c r="H22" s="77">
        <v>0.25679030328309677</v>
      </c>
      <c r="I22" s="77">
        <f t="shared" si="2"/>
        <v>0.25679030328309677</v>
      </c>
      <c r="J22" s="76">
        <f>分析係数表!G25</f>
        <v>0.19552238805970149</v>
      </c>
      <c r="K22" s="78">
        <f t="shared" si="3"/>
        <v>5.020825332848608E-2</v>
      </c>
      <c r="L22" s="79"/>
      <c r="M22" s="80"/>
      <c r="N22" s="81">
        <f>分析係数表!H25</f>
        <v>5.4763401821390182E-4</v>
      </c>
      <c r="O22" s="82">
        <f t="shared" si="4"/>
        <v>8.4662882828553023E-3</v>
      </c>
      <c r="P22" s="76">
        <f>分析係数表!C25</f>
        <v>1.7970049916805286E-2</v>
      </c>
      <c r="Q22" s="82">
        <f t="shared" si="5"/>
        <v>1.521396230529735E-4</v>
      </c>
      <c r="R22" s="83">
        <v>1.0461003438173449E-3</v>
      </c>
      <c r="S22" s="84">
        <f t="shared" si="6"/>
        <v>0.25783640362691412</v>
      </c>
      <c r="T22" s="85">
        <f>分析係数表!F25</f>
        <v>0.34776119402985073</v>
      </c>
      <c r="U22" s="86">
        <f t="shared" si="7"/>
        <v>8.9665495589658195E-2</v>
      </c>
      <c r="V22" s="87">
        <f>分析係数表!D25</f>
        <v>4.6268656716417909E-2</v>
      </c>
      <c r="W22" s="88">
        <f t="shared" si="8"/>
        <v>0</v>
      </c>
      <c r="X22" s="76">
        <f>分析係数表!E25</f>
        <v>3.5820895522388062E-2</v>
      </c>
      <c r="Y22" s="89">
        <f t="shared" si="9"/>
        <v>0</v>
      </c>
    </row>
    <row r="23" spans="1:25" x14ac:dyDescent="0.2">
      <c r="A23" s="6" t="s">
        <v>11</v>
      </c>
      <c r="B23" s="5" t="s">
        <v>35</v>
      </c>
      <c r="C23" s="90"/>
      <c r="D23" s="76">
        <f>投入係数表!S23</f>
        <v>1.9736842105263157E-2</v>
      </c>
      <c r="E23" s="77">
        <f t="shared" si="0"/>
        <v>1.9736842105263157</v>
      </c>
      <c r="F23" s="76">
        <f>分析係数表!C26</f>
        <v>0.78646748681898071</v>
      </c>
      <c r="G23" s="77">
        <f t="shared" si="1"/>
        <v>1.5522384608269355</v>
      </c>
      <c r="H23" s="77">
        <v>1.7434372324226173</v>
      </c>
      <c r="I23" s="77">
        <f t="shared" si="2"/>
        <v>1.7434372324226173</v>
      </c>
      <c r="J23" s="76">
        <f>分析係数表!G26</f>
        <v>0.1963978281022381</v>
      </c>
      <c r="K23" s="78">
        <f t="shared" si="3"/>
        <v>0.34240728588037894</v>
      </c>
      <c r="L23" s="79"/>
      <c r="M23" s="80"/>
      <c r="N23" s="81">
        <f>分析係数表!H26</f>
        <v>1.1845120986552542E-2</v>
      </c>
      <c r="O23" s="82">
        <f t="shared" si="4"/>
        <v>0.1831226798958332</v>
      </c>
      <c r="P23" s="76">
        <f>分析係数表!C26</f>
        <v>0.78646748681898071</v>
      </c>
      <c r="Q23" s="82">
        <f t="shared" si="5"/>
        <v>0.14402003383723261</v>
      </c>
      <c r="R23" s="83">
        <v>0.1641587475518122</v>
      </c>
      <c r="S23" s="84">
        <f t="shared" si="6"/>
        <v>1.9075959799744295</v>
      </c>
      <c r="T23" s="85">
        <f>分析係数表!F26</f>
        <v>0.33492252681764006</v>
      </c>
      <c r="U23" s="86">
        <f t="shared" si="7"/>
        <v>0.63889686576020821</v>
      </c>
      <c r="V23" s="87">
        <f>分析係数表!D26</f>
        <v>2.0262216924910609E-2</v>
      </c>
      <c r="W23" s="88">
        <f t="shared" si="8"/>
        <v>0</v>
      </c>
      <c r="X23" s="76">
        <f>分析係数表!E26</f>
        <v>2.2447357965832339E-2</v>
      </c>
      <c r="Y23" s="89">
        <f t="shared" si="9"/>
        <v>0</v>
      </c>
    </row>
    <row r="24" spans="1:25" x14ac:dyDescent="0.2">
      <c r="A24" s="6" t="s">
        <v>12</v>
      </c>
      <c r="B24" s="5" t="s">
        <v>365</v>
      </c>
      <c r="C24" s="90"/>
      <c r="D24" s="76">
        <f>投入係数表!S24</f>
        <v>0</v>
      </c>
      <c r="E24" s="77">
        <f t="shared" si="0"/>
        <v>0</v>
      </c>
      <c r="F24" s="76">
        <f>分析係数表!C27</f>
        <v>0.30036101083032496</v>
      </c>
      <c r="G24" s="77">
        <f t="shared" si="1"/>
        <v>0</v>
      </c>
      <c r="H24" s="77">
        <v>9.0577444150746972E-4</v>
      </c>
      <c r="I24" s="77">
        <f t="shared" si="2"/>
        <v>9.0577444150746972E-4</v>
      </c>
      <c r="J24" s="76">
        <f>分析係数表!G27</f>
        <v>0.17003676470588236</v>
      </c>
      <c r="K24" s="78">
        <f t="shared" si="3"/>
        <v>1.5401495558720762E-4</v>
      </c>
      <c r="L24" s="79"/>
      <c r="M24" s="80"/>
      <c r="N24" s="81">
        <f>分析係数表!H27</f>
        <v>1.1256921485507981E-2</v>
      </c>
      <c r="O24" s="82">
        <f t="shared" si="4"/>
        <v>0.17402925914758119</v>
      </c>
      <c r="P24" s="76">
        <f>分析係数表!C27</f>
        <v>0.30036101083032496</v>
      </c>
      <c r="Q24" s="82">
        <f t="shared" si="5"/>
        <v>5.2271604191620059E-2</v>
      </c>
      <c r="R24" s="83">
        <v>5.3127599271474923E-2</v>
      </c>
      <c r="S24" s="84">
        <f t="shared" si="6"/>
        <v>5.4033373712982391E-2</v>
      </c>
      <c r="T24" s="85">
        <f>分析係数表!F27</f>
        <v>0.32077205882352944</v>
      </c>
      <c r="U24" s="86">
        <f t="shared" si="7"/>
        <v>1.7332396531094536E-2</v>
      </c>
      <c r="V24" s="87">
        <f>分析係数表!D27</f>
        <v>0</v>
      </c>
      <c r="W24" s="88">
        <f t="shared" si="8"/>
        <v>0</v>
      </c>
      <c r="X24" s="76">
        <f>分析係数表!E27</f>
        <v>0</v>
      </c>
      <c r="Y24" s="89">
        <f t="shared" si="9"/>
        <v>0</v>
      </c>
    </row>
    <row r="25" spans="1:25" x14ac:dyDescent="0.2">
      <c r="A25" s="6" t="s">
        <v>13</v>
      </c>
      <c r="B25" s="5" t="s">
        <v>191</v>
      </c>
      <c r="C25" s="90"/>
      <c r="D25" s="76">
        <f>投入係数表!S25</f>
        <v>0</v>
      </c>
      <c r="E25" s="77">
        <f t="shared" si="0"/>
        <v>0</v>
      </c>
      <c r="F25" s="76">
        <f>分析係数表!C28</f>
        <v>0.10035725885027602</v>
      </c>
      <c r="G25" s="77">
        <f t="shared" si="1"/>
        <v>0</v>
      </c>
      <c r="H25" s="77">
        <v>4.7641720717497456E-3</v>
      </c>
      <c r="I25" s="77">
        <f t="shared" si="2"/>
        <v>4.7641720717497456E-3</v>
      </c>
      <c r="J25" s="76">
        <f>分析係数表!G28</f>
        <v>0.12476459510357815</v>
      </c>
      <c r="K25" s="78">
        <f t="shared" si="3"/>
        <v>5.9439999953563212E-4</v>
      </c>
      <c r="L25" s="79"/>
      <c r="M25" s="80"/>
      <c r="N25" s="81">
        <f>分析係数表!H28</f>
        <v>2.1134616554773542E-2</v>
      </c>
      <c r="O25" s="82">
        <f t="shared" si="4"/>
        <v>0.32673601447167494</v>
      </c>
      <c r="P25" s="76">
        <f>分析係数表!C28</f>
        <v>0.10035725885027602</v>
      </c>
      <c r="Q25" s="82">
        <f t="shared" si="5"/>
        <v>3.2790330780041413E-2</v>
      </c>
      <c r="R25" s="83">
        <v>3.6185058760323595E-2</v>
      </c>
      <c r="S25" s="84">
        <f t="shared" si="6"/>
        <v>4.0949230832073344E-2</v>
      </c>
      <c r="T25" s="85">
        <f>分析係数表!F28</f>
        <v>0.21374764595103579</v>
      </c>
      <c r="U25" s="86">
        <f t="shared" si="7"/>
        <v>8.7528016938612525E-3</v>
      </c>
      <c r="V25" s="87">
        <f>分析係数表!D28</f>
        <v>3.5310734463276837E-2</v>
      </c>
      <c r="W25" s="88">
        <f t="shared" si="8"/>
        <v>0</v>
      </c>
      <c r="X25" s="76">
        <f>分析係数表!E28</f>
        <v>3.7664783427495289E-2</v>
      </c>
      <c r="Y25" s="89">
        <f t="shared" si="9"/>
        <v>0</v>
      </c>
    </row>
    <row r="26" spans="1:25" x14ac:dyDescent="0.2">
      <c r="A26" s="6" t="s">
        <v>14</v>
      </c>
      <c r="B26" s="5" t="s">
        <v>50</v>
      </c>
      <c r="C26" s="90"/>
      <c r="D26" s="76">
        <f>投入係数表!S26</f>
        <v>6.5789473684210523E-3</v>
      </c>
      <c r="E26" s="77">
        <f t="shared" si="0"/>
        <v>0.6578947368421052</v>
      </c>
      <c r="F26" s="76">
        <f>分析係数表!C29</f>
        <v>0.36404243439419315</v>
      </c>
      <c r="G26" s="77">
        <f t="shared" si="1"/>
        <v>0.23950160157512704</v>
      </c>
      <c r="H26" s="77">
        <v>0.29115782859369238</v>
      </c>
      <c r="I26" s="77">
        <f t="shared" si="2"/>
        <v>0.29115782859369238</v>
      </c>
      <c r="J26" s="76">
        <f>分析係数表!G29</f>
        <v>0.26159695817490497</v>
      </c>
      <c r="K26" s="78">
        <f t="shared" si="3"/>
        <v>7.6166002308920303E-2</v>
      </c>
      <c r="L26" s="79"/>
      <c r="M26" s="80"/>
      <c r="N26" s="81">
        <f>分析係数表!H29</f>
        <v>1.0060239742003528E-2</v>
      </c>
      <c r="O26" s="82">
        <f t="shared" si="4"/>
        <v>0.15552885141837888</v>
      </c>
      <c r="P26" s="76">
        <f>分析係数表!C29</f>
        <v>0.36404243439419315</v>
      </c>
      <c r="Q26" s="82">
        <f t="shared" si="5"/>
        <v>5.661910168887941E-2</v>
      </c>
      <c r="R26" s="83">
        <v>7.5909926483718873E-2</v>
      </c>
      <c r="S26" s="84">
        <f t="shared" si="6"/>
        <v>0.36706775507741124</v>
      </c>
      <c r="T26" s="85">
        <f>分析係数表!F29</f>
        <v>0.47034220532319393</v>
      </c>
      <c r="U26" s="86">
        <f t="shared" si="7"/>
        <v>0.17264745742614362</v>
      </c>
      <c r="V26" s="87">
        <f>分析係数表!D29</f>
        <v>0.1285171102661597</v>
      </c>
      <c r="W26" s="88">
        <f t="shared" si="8"/>
        <v>0</v>
      </c>
      <c r="X26" s="76">
        <f>分析係数表!E29</f>
        <v>0.10532319391634981</v>
      </c>
      <c r="Y26" s="89">
        <f t="shared" si="9"/>
        <v>0</v>
      </c>
    </row>
    <row r="27" spans="1:25" x14ac:dyDescent="0.2">
      <c r="A27" s="6" t="s">
        <v>15</v>
      </c>
      <c r="B27" s="5" t="s">
        <v>36</v>
      </c>
      <c r="C27" s="90"/>
      <c r="D27" s="76">
        <f>投入係数表!S27</f>
        <v>0</v>
      </c>
      <c r="E27" s="77">
        <f t="shared" si="0"/>
        <v>0</v>
      </c>
      <c r="F27" s="76">
        <f>分析係数表!C30</f>
        <v>1</v>
      </c>
      <c r="G27" s="77">
        <f t="shared" si="1"/>
        <v>0</v>
      </c>
      <c r="H27" s="77">
        <v>3.3301502463988719E-2</v>
      </c>
      <c r="I27" s="77">
        <f t="shared" si="2"/>
        <v>3.3301502463988719E-2</v>
      </c>
      <c r="J27" s="76">
        <f>分析係数表!G30</f>
        <v>0.34476121737038373</v>
      </c>
      <c r="K27" s="78">
        <f t="shared" si="3"/>
        <v>1.1481066529747584E-2</v>
      </c>
      <c r="L27" s="79"/>
      <c r="M27" s="80"/>
      <c r="N27" s="81">
        <f>分析係数表!H30</f>
        <v>0</v>
      </c>
      <c r="O27" s="82">
        <f t="shared" si="4"/>
        <v>0</v>
      </c>
      <c r="P27" s="76">
        <f>分析係数表!C30</f>
        <v>1</v>
      </c>
      <c r="Q27" s="82">
        <f t="shared" si="5"/>
        <v>0</v>
      </c>
      <c r="R27" s="83">
        <v>3.2151402614400783E-2</v>
      </c>
      <c r="S27" s="84">
        <f t="shared" si="6"/>
        <v>6.5452905078389495E-2</v>
      </c>
      <c r="T27" s="85">
        <f>分析係数表!F30</f>
        <v>0.44087573679778658</v>
      </c>
      <c r="U27" s="86">
        <f t="shared" si="7"/>
        <v>2.8856597751990554E-2</v>
      </c>
      <c r="V27" s="87">
        <f>分析係数表!D30</f>
        <v>0.13545049921809216</v>
      </c>
      <c r="W27" s="88">
        <f t="shared" si="8"/>
        <v>0</v>
      </c>
      <c r="X27" s="76">
        <f>分析係数表!E30</f>
        <v>8.8415734391916273E-2</v>
      </c>
      <c r="Y27" s="89">
        <f t="shared" si="9"/>
        <v>0</v>
      </c>
    </row>
    <row r="28" spans="1:25" x14ac:dyDescent="0.2">
      <c r="A28" s="6" t="s">
        <v>16</v>
      </c>
      <c r="B28" s="5" t="s">
        <v>192</v>
      </c>
      <c r="C28" s="90"/>
      <c r="D28" s="76">
        <f>投入係数表!S28</f>
        <v>6.5789473684210523E-3</v>
      </c>
      <c r="E28" s="77">
        <f t="shared" si="0"/>
        <v>0.6578947368421052</v>
      </c>
      <c r="F28" s="76">
        <f>分析係数表!C31</f>
        <v>4.5149153453372781E-2</v>
      </c>
      <c r="G28" s="77">
        <f t="shared" si="1"/>
        <v>2.9703390429850512E-2</v>
      </c>
      <c r="H28" s="77">
        <v>4.0808050695201957E-2</v>
      </c>
      <c r="I28" s="77">
        <f t="shared" si="2"/>
        <v>4.0808050695201957E-2</v>
      </c>
      <c r="J28" s="76">
        <f>分析係数表!G31</f>
        <v>7.1005917159763315E-2</v>
      </c>
      <c r="K28" s="78">
        <f t="shared" si="3"/>
        <v>2.8976130671149319E-3</v>
      </c>
      <c r="L28" s="79"/>
      <c r="M28" s="80"/>
      <c r="N28" s="81">
        <f>分析係数表!H31</f>
        <v>2.4521834371133602E-2</v>
      </c>
      <c r="O28" s="82">
        <f t="shared" si="4"/>
        <v>0.37910157533229855</v>
      </c>
      <c r="P28" s="76">
        <f>分析係数表!C31</f>
        <v>4.5149153453372781E-2</v>
      </c>
      <c r="Q28" s="82">
        <f t="shared" si="5"/>
        <v>1.7116115199093309E-2</v>
      </c>
      <c r="R28" s="83">
        <v>2.2090079581580494E-2</v>
      </c>
      <c r="S28" s="84">
        <f t="shared" si="6"/>
        <v>6.2898130276782455E-2</v>
      </c>
      <c r="T28" s="85">
        <f>分析係数表!F31</f>
        <v>0.34319526627218933</v>
      </c>
      <c r="U28" s="86">
        <f t="shared" si="7"/>
        <v>2.1586340568363206E-2</v>
      </c>
      <c r="V28" s="87">
        <f>分析係数表!D31</f>
        <v>1.7751479289940829E-2</v>
      </c>
      <c r="W28" s="88">
        <f t="shared" si="8"/>
        <v>0</v>
      </c>
      <c r="X28" s="76">
        <f>分析係数表!E31</f>
        <v>1.7751479289940829E-2</v>
      </c>
      <c r="Y28" s="89">
        <f t="shared" si="9"/>
        <v>0</v>
      </c>
    </row>
    <row r="29" spans="1:25" x14ac:dyDescent="0.2">
      <c r="A29" s="6" t="s">
        <v>17</v>
      </c>
      <c r="B29" s="5" t="s">
        <v>272</v>
      </c>
      <c r="C29" s="90"/>
      <c r="D29" s="76">
        <f>投入係数表!S29</f>
        <v>0</v>
      </c>
      <c r="E29" s="77">
        <f t="shared" si="0"/>
        <v>0</v>
      </c>
      <c r="F29" s="76">
        <f>分析係数表!C32</f>
        <v>0.82390745501285345</v>
      </c>
      <c r="G29" s="77">
        <f t="shared" si="1"/>
        <v>0</v>
      </c>
      <c r="H29" s="77">
        <v>1.26107457274112E-2</v>
      </c>
      <c r="I29" s="77">
        <f t="shared" si="2"/>
        <v>1.26107457274112E-2</v>
      </c>
      <c r="J29" s="76">
        <f>分析係数表!G32</f>
        <v>0.14108527131782947</v>
      </c>
      <c r="K29" s="78">
        <f t="shared" si="3"/>
        <v>1.7791904824719679E-3</v>
      </c>
      <c r="L29" s="79"/>
      <c r="M29" s="80"/>
      <c r="N29" s="81">
        <f>分析係数表!H32</f>
        <v>6.9772630468734158E-3</v>
      </c>
      <c r="O29" s="82">
        <f t="shared" si="4"/>
        <v>0.10786678404823052</v>
      </c>
      <c r="P29" s="76">
        <f>分析係数表!C32</f>
        <v>0.82390745501285345</v>
      </c>
      <c r="Q29" s="82">
        <f t="shared" si="5"/>
        <v>8.8872247525598663E-2</v>
      </c>
      <c r="R29" s="83">
        <v>0.11622838288004723</v>
      </c>
      <c r="S29" s="84">
        <f t="shared" si="6"/>
        <v>0.12883912860745844</v>
      </c>
      <c r="T29" s="85">
        <f>分析係数表!F32</f>
        <v>0.48372093023255813</v>
      </c>
      <c r="U29" s="86">
        <f t="shared" si="7"/>
        <v>6.232218314035199E-2</v>
      </c>
      <c r="V29" s="87">
        <f>分析係数表!D32</f>
        <v>4.6511627906976744E-3</v>
      </c>
      <c r="W29" s="88">
        <f t="shared" si="8"/>
        <v>0</v>
      </c>
      <c r="X29" s="76">
        <f>分析係数表!E32</f>
        <v>6.2015503875968991E-3</v>
      </c>
      <c r="Y29" s="89">
        <f t="shared" si="9"/>
        <v>0</v>
      </c>
    </row>
    <row r="30" spans="1:25" x14ac:dyDescent="0.2">
      <c r="A30" s="6" t="s">
        <v>18</v>
      </c>
      <c r="B30" s="5" t="s">
        <v>273</v>
      </c>
      <c r="C30" s="90"/>
      <c r="D30" s="76">
        <f>投入係数表!S30</f>
        <v>0</v>
      </c>
      <c r="E30" s="77">
        <f t="shared" si="0"/>
        <v>0</v>
      </c>
      <c r="F30" s="76">
        <f>分析係数表!C33</f>
        <v>1</v>
      </c>
      <c r="G30" s="77">
        <f t="shared" si="1"/>
        <v>0</v>
      </c>
      <c r="H30" s="77">
        <v>1.7099949167929222E-2</v>
      </c>
      <c r="I30" s="77">
        <f t="shared" si="2"/>
        <v>1.7099949167929222E-2</v>
      </c>
      <c r="J30" s="76">
        <f>分析係数表!G33</f>
        <v>0.50819672131147542</v>
      </c>
      <c r="K30" s="78">
        <f t="shared" si="3"/>
        <v>8.6901381017345236E-3</v>
      </c>
      <c r="L30" s="79"/>
      <c r="M30" s="80"/>
      <c r="N30" s="81">
        <f>分析係数表!H33</f>
        <v>1.0141370707664847E-3</v>
      </c>
      <c r="O30" s="82">
        <f t="shared" si="4"/>
        <v>1.5678311634917223E-2</v>
      </c>
      <c r="P30" s="76">
        <f>分析係数表!C33</f>
        <v>1</v>
      </c>
      <c r="Q30" s="82">
        <f t="shared" si="5"/>
        <v>1.5678311634917223E-2</v>
      </c>
      <c r="R30" s="83">
        <v>5.5080880932778839E-2</v>
      </c>
      <c r="S30" s="84">
        <f t="shared" si="6"/>
        <v>7.2180830100708054E-2</v>
      </c>
      <c r="T30" s="85">
        <f>分析係数表!F33</f>
        <v>0.64606977721731818</v>
      </c>
      <c r="U30" s="86">
        <f t="shared" si="7"/>
        <v>4.6633852822525544E-2</v>
      </c>
      <c r="V30" s="87">
        <f>分析係数表!D33</f>
        <v>1.8495166036149643E-2</v>
      </c>
      <c r="W30" s="88">
        <f t="shared" si="8"/>
        <v>0</v>
      </c>
      <c r="X30" s="76">
        <f>分析係数表!E33</f>
        <v>1.7234131988230348E-2</v>
      </c>
      <c r="Y30" s="89">
        <f t="shared" si="9"/>
        <v>0</v>
      </c>
    </row>
    <row r="31" spans="1:25" x14ac:dyDescent="0.2">
      <c r="A31" s="6" t="s">
        <v>19</v>
      </c>
      <c r="B31" s="5" t="s">
        <v>274</v>
      </c>
      <c r="C31" s="90"/>
      <c r="D31" s="76">
        <f>投入係数表!S31</f>
        <v>5.2631578947368418E-2</v>
      </c>
      <c r="E31" s="77">
        <f t="shared" si="0"/>
        <v>5.2631578947368416</v>
      </c>
      <c r="F31" s="76">
        <f>分析係数表!C34</f>
        <v>0.25927379784102056</v>
      </c>
      <c r="G31" s="77">
        <f t="shared" si="1"/>
        <v>1.3645989360053712</v>
      </c>
      <c r="H31" s="77">
        <v>1.467029970325382</v>
      </c>
      <c r="I31" s="77">
        <f t="shared" si="2"/>
        <v>1.467029970325382</v>
      </c>
      <c r="J31" s="76">
        <f>分析係数表!G34</f>
        <v>0.42506142506142508</v>
      </c>
      <c r="K31" s="78">
        <f t="shared" si="3"/>
        <v>0.62357784979432695</v>
      </c>
      <c r="L31" s="79"/>
      <c r="M31" s="80"/>
      <c r="N31" s="81">
        <f>分析係数表!H34</f>
        <v>0.17165284059793523</v>
      </c>
      <c r="O31" s="82">
        <f t="shared" si="4"/>
        <v>2.6537110273260898</v>
      </c>
      <c r="P31" s="76">
        <f>分析係数表!C34</f>
        <v>0.25927379784102056</v>
      </c>
      <c r="Q31" s="82">
        <f t="shared" si="5"/>
        <v>0.6880377364274316</v>
      </c>
      <c r="R31" s="83">
        <v>0.74408601859163082</v>
      </c>
      <c r="S31" s="84">
        <f t="shared" si="6"/>
        <v>2.2111159889170127</v>
      </c>
      <c r="T31" s="85">
        <f>分析係数表!F34</f>
        <v>0.69978501228501233</v>
      </c>
      <c r="U31" s="86">
        <f t="shared" si="7"/>
        <v>1.547305829467879</v>
      </c>
      <c r="V31" s="87">
        <f>分析係数表!D34</f>
        <v>0.29069410319410321</v>
      </c>
      <c r="W31" s="88">
        <f t="shared" si="8"/>
        <v>1</v>
      </c>
      <c r="X31" s="76">
        <f>分析係数表!E34</f>
        <v>0.18903562653562653</v>
      </c>
      <c r="Y31" s="89">
        <f t="shared" si="9"/>
        <v>0</v>
      </c>
    </row>
    <row r="32" spans="1:25" x14ac:dyDescent="0.2">
      <c r="A32" s="6" t="s">
        <v>20</v>
      </c>
      <c r="B32" s="5" t="s">
        <v>37</v>
      </c>
      <c r="C32" s="90"/>
      <c r="D32" s="76">
        <f>投入係数表!S32</f>
        <v>1.3157894736842105E-2</v>
      </c>
      <c r="E32" s="77">
        <f t="shared" si="0"/>
        <v>1.3157894736842104</v>
      </c>
      <c r="F32" s="76">
        <f>分析係数表!C35</f>
        <v>0.58271802035521847</v>
      </c>
      <c r="G32" s="77">
        <f t="shared" si="1"/>
        <v>0.76673423730949786</v>
      </c>
      <c r="H32" s="77">
        <v>0.86183250370541531</v>
      </c>
      <c r="I32" s="77">
        <f t="shared" si="2"/>
        <v>0.86183250370541531</v>
      </c>
      <c r="J32" s="76">
        <f>分析係数表!G35</f>
        <v>0.3146067415730337</v>
      </c>
      <c r="K32" s="78">
        <f t="shared" si="3"/>
        <v>0.2711383157724902</v>
      </c>
      <c r="L32" s="79"/>
      <c r="M32" s="80"/>
      <c r="N32" s="81">
        <f>分析係数表!H35</f>
        <v>6.4762793339147723E-2</v>
      </c>
      <c r="O32" s="82">
        <f t="shared" si="4"/>
        <v>1.001216981005814</v>
      </c>
      <c r="P32" s="76">
        <f>分析係数表!C35</f>
        <v>0.58271802035521847</v>
      </c>
      <c r="Q32" s="82">
        <f t="shared" si="5"/>
        <v>0.58342717711773628</v>
      </c>
      <c r="R32" s="83">
        <v>0.69796740206304086</v>
      </c>
      <c r="S32" s="84">
        <f t="shared" si="6"/>
        <v>1.5597999057684562</v>
      </c>
      <c r="T32" s="85">
        <f>分析係数表!F35</f>
        <v>0.64558587479935792</v>
      </c>
      <c r="U32" s="86">
        <f t="shared" si="7"/>
        <v>1.0069847866774848</v>
      </c>
      <c r="V32" s="87">
        <f>分析係数表!D35</f>
        <v>5.2969502407704656E-2</v>
      </c>
      <c r="W32" s="88">
        <f t="shared" si="8"/>
        <v>0</v>
      </c>
      <c r="X32" s="76">
        <f>分析係数表!E35</f>
        <v>4.8475120385232745E-2</v>
      </c>
      <c r="Y32" s="89">
        <f t="shared" si="9"/>
        <v>0</v>
      </c>
    </row>
    <row r="33" spans="1:25" x14ac:dyDescent="0.2">
      <c r="A33" s="6" t="s">
        <v>21</v>
      </c>
      <c r="B33" s="5" t="s">
        <v>38</v>
      </c>
      <c r="C33" s="90"/>
      <c r="D33" s="76">
        <f>投入係数表!S33</f>
        <v>0</v>
      </c>
      <c r="E33" s="77">
        <f t="shared" si="0"/>
        <v>0</v>
      </c>
      <c r="F33" s="76">
        <f>分析係数表!C36</f>
        <v>0.66070007955449483</v>
      </c>
      <c r="G33" s="77">
        <f t="shared" si="1"/>
        <v>0</v>
      </c>
      <c r="H33" s="77">
        <v>6.2547677817551009E-2</v>
      </c>
      <c r="I33" s="77">
        <f t="shared" si="2"/>
        <v>6.2547677817551009E-2</v>
      </c>
      <c r="J33" s="76">
        <f>分析係数表!G36</f>
        <v>1.3413413413413414E-2</v>
      </c>
      <c r="K33" s="78">
        <f t="shared" si="3"/>
        <v>8.389778606157993E-4</v>
      </c>
      <c r="L33" s="79"/>
      <c r="M33" s="80"/>
      <c r="N33" s="81">
        <f>分析係数表!H36</f>
        <v>0.12962700038537209</v>
      </c>
      <c r="O33" s="82">
        <f t="shared" si="4"/>
        <v>2.0040017931751199</v>
      </c>
      <c r="P33" s="76">
        <f>分析係数表!C36</f>
        <v>0.66070007955449483</v>
      </c>
      <c r="Q33" s="82">
        <f t="shared" si="5"/>
        <v>1.3240441441781521</v>
      </c>
      <c r="R33" s="83">
        <v>1.3841391127171345</v>
      </c>
      <c r="S33" s="84">
        <f t="shared" si="6"/>
        <v>1.4466867905346856</v>
      </c>
      <c r="T33" s="85">
        <f>分析係数表!F36</f>
        <v>0.89049049049049045</v>
      </c>
      <c r="U33" s="86">
        <f t="shared" si="7"/>
        <v>1.2882608296893456</v>
      </c>
      <c r="V33" s="87">
        <f>分析係数表!D36</f>
        <v>8.8088088088088094E-3</v>
      </c>
      <c r="W33" s="88">
        <f t="shared" si="8"/>
        <v>0</v>
      </c>
      <c r="X33" s="76">
        <f>分析係数表!E36</f>
        <v>2.002002002002002E-3</v>
      </c>
      <c r="Y33" s="89">
        <f t="shared" si="9"/>
        <v>0</v>
      </c>
    </row>
    <row r="34" spans="1:25" x14ac:dyDescent="0.2">
      <c r="A34" s="6" t="s">
        <v>22</v>
      </c>
      <c r="B34" s="5" t="s">
        <v>377</v>
      </c>
      <c r="C34" s="90"/>
      <c r="D34" s="76">
        <f>投入係数表!S34</f>
        <v>1.3157894736842105E-2</v>
      </c>
      <c r="E34" s="77">
        <f t="shared" si="0"/>
        <v>1.3157894736842104</v>
      </c>
      <c r="F34" s="76">
        <f>分析係数表!C37</f>
        <v>0.61776513884242223</v>
      </c>
      <c r="G34" s="77">
        <f t="shared" si="1"/>
        <v>0.81284886689792391</v>
      </c>
      <c r="H34" s="77">
        <v>1.0047207322939895</v>
      </c>
      <c r="I34" s="77">
        <f t="shared" si="2"/>
        <v>1.0047207322939895</v>
      </c>
      <c r="J34" s="76">
        <f>分析係数表!G37</f>
        <v>0.47462053207116045</v>
      </c>
      <c r="K34" s="78">
        <f t="shared" si="3"/>
        <v>0.47686108854429926</v>
      </c>
      <c r="L34" s="79"/>
      <c r="M34" s="80"/>
      <c r="N34" s="81">
        <f>分析係数表!H37</f>
        <v>5.0585157089832258E-2</v>
      </c>
      <c r="O34" s="82">
        <f t="shared" si="4"/>
        <v>0.7820341843496712</v>
      </c>
      <c r="P34" s="76">
        <f>分析係数表!C37</f>
        <v>0.61776513884242223</v>
      </c>
      <c r="Q34" s="82">
        <f t="shared" si="5"/>
        <v>0.48311345647429504</v>
      </c>
      <c r="R34" s="83">
        <v>0.58646165636063941</v>
      </c>
      <c r="S34" s="84">
        <f t="shared" si="6"/>
        <v>1.5911823886546288</v>
      </c>
      <c r="T34" s="85">
        <f>分析係数表!F37</f>
        <v>0.71813285457809695</v>
      </c>
      <c r="U34" s="86">
        <f t="shared" si="7"/>
        <v>1.1426803509189434</v>
      </c>
      <c r="V34" s="87">
        <f>分析係数表!D37</f>
        <v>9.4662967194385508E-2</v>
      </c>
      <c r="W34" s="88">
        <f t="shared" si="8"/>
        <v>0</v>
      </c>
      <c r="X34" s="76">
        <f>分析係数表!E37</f>
        <v>8.6339154561775752E-2</v>
      </c>
      <c r="Y34" s="89">
        <f t="shared" si="9"/>
        <v>0</v>
      </c>
    </row>
    <row r="35" spans="1:25" x14ac:dyDescent="0.2">
      <c r="A35" s="6" t="s">
        <v>23</v>
      </c>
      <c r="B35" s="5" t="s">
        <v>193</v>
      </c>
      <c r="C35" s="90"/>
      <c r="D35" s="76">
        <f>投入係数表!S35</f>
        <v>6.5789473684210523E-3</v>
      </c>
      <c r="E35" s="77">
        <f t="shared" si="0"/>
        <v>0.6578947368421052</v>
      </c>
      <c r="F35" s="76">
        <f>分析係数表!C38</f>
        <v>2.0566981656475858E-2</v>
      </c>
      <c r="G35" s="77">
        <f t="shared" si="1"/>
        <v>1.3530908984523589E-2</v>
      </c>
      <c r="H35" s="77">
        <v>1.8541645746565669E-2</v>
      </c>
      <c r="I35" s="77">
        <f t="shared" si="2"/>
        <v>1.8541645746565669E-2</v>
      </c>
      <c r="J35" s="76">
        <f>分析係数表!G38</f>
        <v>0.31874999999999998</v>
      </c>
      <c r="K35" s="78">
        <f t="shared" si="3"/>
        <v>5.9101495817178067E-3</v>
      </c>
      <c r="L35" s="79"/>
      <c r="M35" s="80"/>
      <c r="N35" s="81">
        <f>分析係数表!H38</f>
        <v>4.4398920958156701E-2</v>
      </c>
      <c r="O35" s="82">
        <f t="shared" si="4"/>
        <v>0.68639648337667614</v>
      </c>
      <c r="P35" s="76">
        <f>分析係数表!C38</f>
        <v>2.0566981656475858E-2</v>
      </c>
      <c r="Q35" s="82">
        <f t="shared" si="5"/>
        <v>1.4117103882677635E-2</v>
      </c>
      <c r="R35" s="83">
        <v>1.7428384377710975E-2</v>
      </c>
      <c r="S35" s="84">
        <f t="shared" si="6"/>
        <v>3.5970030124276645E-2</v>
      </c>
      <c r="T35" s="85">
        <f>分析係数表!F38</f>
        <v>0.52500000000000002</v>
      </c>
      <c r="U35" s="86">
        <f t="shared" si="7"/>
        <v>1.888426581524524E-2</v>
      </c>
      <c r="V35" s="87">
        <f>分析係数表!D38</f>
        <v>0.28125</v>
      </c>
      <c r="W35" s="88">
        <f t="shared" si="8"/>
        <v>0</v>
      </c>
      <c r="X35" s="76">
        <f>分析係数表!E38</f>
        <v>0.31874999999999998</v>
      </c>
      <c r="Y35" s="89">
        <f t="shared" si="9"/>
        <v>0</v>
      </c>
    </row>
    <row r="36" spans="1:25" x14ac:dyDescent="0.2">
      <c r="A36" s="6" t="s">
        <v>24</v>
      </c>
      <c r="B36" s="5" t="s">
        <v>39</v>
      </c>
      <c r="C36" s="90"/>
      <c r="D36" s="76">
        <f>投入係数表!S36</f>
        <v>0</v>
      </c>
      <c r="E36" s="77">
        <f t="shared" si="0"/>
        <v>0</v>
      </c>
      <c r="F36" s="76">
        <f>分析係数表!C39</f>
        <v>1</v>
      </c>
      <c r="G36" s="77">
        <f t="shared" si="1"/>
        <v>0</v>
      </c>
      <c r="H36" s="77">
        <v>3.0440000097184311E-2</v>
      </c>
      <c r="I36" s="77">
        <f t="shared" si="2"/>
        <v>3.0440000097184311E-2</v>
      </c>
      <c r="J36" s="76">
        <f>分析係数表!G39</f>
        <v>0.35457429931253304</v>
      </c>
      <c r="K36" s="78">
        <f t="shared" si="3"/>
        <v>1.0793241705532565E-2</v>
      </c>
      <c r="L36" s="79"/>
      <c r="M36" s="80"/>
      <c r="N36" s="81">
        <f>分析係数表!H39</f>
        <v>4.0565482830659388E-3</v>
      </c>
      <c r="O36" s="82">
        <f t="shared" si="4"/>
        <v>6.2713246539668893E-2</v>
      </c>
      <c r="P36" s="76">
        <f>分析係数表!C39</f>
        <v>1</v>
      </c>
      <c r="Q36" s="82">
        <f t="shared" si="5"/>
        <v>6.2713246539668893E-2</v>
      </c>
      <c r="R36" s="83">
        <v>7.968225695146619E-2</v>
      </c>
      <c r="S36" s="84">
        <f t="shared" si="6"/>
        <v>0.1101222570486505</v>
      </c>
      <c r="T36" s="85">
        <f>分析係数表!F39</f>
        <v>0.70531464833421476</v>
      </c>
      <c r="U36" s="86">
        <f t="shared" si="7"/>
        <v>7.7670841004038926E-2</v>
      </c>
      <c r="V36" s="87">
        <f>分析係数表!D39</f>
        <v>5.4071919619249072E-2</v>
      </c>
      <c r="W36" s="88">
        <f t="shared" si="8"/>
        <v>0</v>
      </c>
      <c r="X36" s="76">
        <f>分析係数表!E39</f>
        <v>6.8482284505552618E-2</v>
      </c>
      <c r="Y36" s="89">
        <f t="shared" si="9"/>
        <v>0</v>
      </c>
    </row>
    <row r="37" spans="1:25" x14ac:dyDescent="0.2">
      <c r="A37" s="6" t="s">
        <v>25</v>
      </c>
      <c r="B37" s="5" t="s">
        <v>40</v>
      </c>
      <c r="C37" s="90"/>
      <c r="D37" s="76">
        <f>投入係数表!S37</f>
        <v>0</v>
      </c>
      <c r="E37" s="77">
        <f t="shared" si="0"/>
        <v>0</v>
      </c>
      <c r="F37" s="76">
        <f>分析係数表!C40</f>
        <v>0.98077433041633522</v>
      </c>
      <c r="G37" s="77">
        <f t="shared" si="1"/>
        <v>0</v>
      </c>
      <c r="H37" s="77">
        <v>4.0534601875398431E-3</v>
      </c>
      <c r="I37" s="77">
        <f t="shared" si="2"/>
        <v>4.0534601875398431E-3</v>
      </c>
      <c r="J37" s="76">
        <f>分析係数表!G40</f>
        <v>0.51043551695017497</v>
      </c>
      <c r="K37" s="78">
        <f t="shared" si="3"/>
        <v>2.0690300462638529E-3</v>
      </c>
      <c r="L37" s="79"/>
      <c r="M37" s="80"/>
      <c r="N37" s="81">
        <f>分析係数表!H40</f>
        <v>2.8781210068352839E-2</v>
      </c>
      <c r="O37" s="82">
        <f t="shared" si="4"/>
        <v>0.44495048419895089</v>
      </c>
      <c r="P37" s="76">
        <f>分析係数表!C40</f>
        <v>0.98077433041633522</v>
      </c>
      <c r="Q37" s="82">
        <f t="shared" si="5"/>
        <v>0.43639601320865018</v>
      </c>
      <c r="R37" s="83">
        <v>0.43766858437694578</v>
      </c>
      <c r="S37" s="84">
        <f t="shared" si="6"/>
        <v>0.44172204456448561</v>
      </c>
      <c r="T37" s="85">
        <f>分析係数表!F40</f>
        <v>0.70708167450838466</v>
      </c>
      <c r="U37" s="86">
        <f t="shared" si="7"/>
        <v>0.3123335629379238</v>
      </c>
      <c r="V37" s="87">
        <f>分析係数表!D40</f>
        <v>7.3350223187356733E-2</v>
      </c>
      <c r="W37" s="88">
        <f t="shared" si="8"/>
        <v>0</v>
      </c>
      <c r="X37" s="76">
        <f>分析係数表!E40</f>
        <v>4.4637471347569069E-2</v>
      </c>
      <c r="Y37" s="89">
        <f t="shared" si="9"/>
        <v>0</v>
      </c>
    </row>
    <row r="38" spans="1:25" x14ac:dyDescent="0.2">
      <c r="A38" s="6" t="s">
        <v>26</v>
      </c>
      <c r="B38" s="5" t="s">
        <v>276</v>
      </c>
      <c r="C38" s="90"/>
      <c r="D38" s="76">
        <f>投入係数表!S38</f>
        <v>0</v>
      </c>
      <c r="E38" s="77">
        <f t="shared" si="0"/>
        <v>0</v>
      </c>
      <c r="F38" s="76">
        <f>分析係数表!C41</f>
        <v>0.86627474829380358</v>
      </c>
      <c r="G38" s="77">
        <f t="shared" si="1"/>
        <v>0</v>
      </c>
      <c r="H38" s="77">
        <v>3.0912933241177508E-4</v>
      </c>
      <c r="I38" s="77">
        <f t="shared" si="2"/>
        <v>3.0912933241177508E-4</v>
      </c>
      <c r="J38" s="76">
        <f>分析係数表!G41</f>
        <v>0.44732977818996833</v>
      </c>
      <c r="K38" s="78">
        <f t="shared" si="3"/>
        <v>1.3828275569977233E-4</v>
      </c>
      <c r="L38" s="79"/>
      <c r="M38" s="80"/>
      <c r="N38" s="81">
        <f>分析係数表!H41</f>
        <v>6.251140904204612E-2</v>
      </c>
      <c r="O38" s="82">
        <f t="shared" si="4"/>
        <v>0.96641112917629779</v>
      </c>
      <c r="P38" s="76">
        <f>分析係数表!C41</f>
        <v>0.86627474829380358</v>
      </c>
      <c r="Q38" s="82">
        <f t="shared" si="5"/>
        <v>0.83717755767552782</v>
      </c>
      <c r="R38" s="83">
        <v>0.85296060236995619</v>
      </c>
      <c r="S38" s="84">
        <f t="shared" si="6"/>
        <v>0.85326973170236797</v>
      </c>
      <c r="T38" s="85">
        <f>分析係数表!F41</f>
        <v>0.55174279310611329</v>
      </c>
      <c r="U38" s="86">
        <f t="shared" si="7"/>
        <v>0.47078542504236842</v>
      </c>
      <c r="V38" s="87">
        <f>分析係数表!D41</f>
        <v>0.15209830744261535</v>
      </c>
      <c r="W38" s="88">
        <f t="shared" si="8"/>
        <v>0</v>
      </c>
      <c r="X38" s="76">
        <f>分析係数表!E41</f>
        <v>0.14676559239508463</v>
      </c>
      <c r="Y38" s="89">
        <f t="shared" si="9"/>
        <v>0</v>
      </c>
    </row>
    <row r="39" spans="1:25" x14ac:dyDescent="0.2">
      <c r="A39" s="6" t="s">
        <v>51</v>
      </c>
      <c r="B39" s="5" t="s">
        <v>367</v>
      </c>
      <c r="C39" s="90"/>
      <c r="D39" s="76">
        <f>投入係数表!S39</f>
        <v>0</v>
      </c>
      <c r="E39" s="77">
        <f>$C$21*D39</f>
        <v>0</v>
      </c>
      <c r="F39" s="76">
        <f>分析係数表!C42</f>
        <v>0.22259887005649714</v>
      </c>
      <c r="G39" s="77">
        <f>E39*F39</f>
        <v>0</v>
      </c>
      <c r="H39" s="77">
        <v>2.8033249708727496E-3</v>
      </c>
      <c r="I39" s="77">
        <f>C39+H39</f>
        <v>2.8033249708727496E-3</v>
      </c>
      <c r="J39" s="76">
        <f>分析係数表!G42</f>
        <v>0.47474747474747475</v>
      </c>
      <c r="K39" s="78">
        <f>I39*J39</f>
        <v>1.3308714508183761E-3</v>
      </c>
      <c r="L39" s="79"/>
      <c r="M39" s="80"/>
      <c r="N39" s="81">
        <f>分析係数表!H42</f>
        <v>1.5212056061497272E-2</v>
      </c>
      <c r="O39" s="82">
        <f t="shared" si="4"/>
        <v>0.2351746745237584</v>
      </c>
      <c r="P39" s="76">
        <f>分析係数表!C42</f>
        <v>0.22259887005649714</v>
      </c>
      <c r="Q39" s="82">
        <f>O39*P39</f>
        <v>5.2349616814893106E-2</v>
      </c>
      <c r="R39" s="83">
        <v>5.4378291139520439E-2</v>
      </c>
      <c r="S39" s="84">
        <f>I39+R39</f>
        <v>5.7181616110393185E-2</v>
      </c>
      <c r="T39" s="85">
        <f>分析係数表!F42</f>
        <v>0.5505050505050505</v>
      </c>
      <c r="U39" s="86">
        <f>S39*T39</f>
        <v>3.1478768464812408E-2</v>
      </c>
      <c r="V39" s="87">
        <f>分析係数表!D42</f>
        <v>1.2373737373737375</v>
      </c>
      <c r="W39" s="88">
        <f>ROUND(S39*V39,0)</f>
        <v>0</v>
      </c>
      <c r="X39" s="76">
        <f>分析係数表!E42</f>
        <v>0.93434343434343436</v>
      </c>
      <c r="Y39" s="89">
        <f>ROUND(S39*X39,0)</f>
        <v>0</v>
      </c>
    </row>
    <row r="40" spans="1:25" x14ac:dyDescent="0.2">
      <c r="A40" s="6" t="s">
        <v>194</v>
      </c>
      <c r="B40" s="5" t="s">
        <v>41</v>
      </c>
      <c r="C40" s="90"/>
      <c r="D40" s="76">
        <f>投入係数表!S40</f>
        <v>2.6315789473684209E-2</v>
      </c>
      <c r="E40" s="77">
        <f>$C$21*D40</f>
        <v>2.6315789473684208</v>
      </c>
      <c r="F40" s="76">
        <f>分析係数表!C43</f>
        <v>0.64995386035066138</v>
      </c>
      <c r="G40" s="77">
        <f>E40*F40</f>
        <v>1.7104048956596352</v>
      </c>
      <c r="H40" s="77">
        <v>2.2628095831726331</v>
      </c>
      <c r="I40" s="77">
        <f>C40+H40</f>
        <v>2.2628095831726331</v>
      </c>
      <c r="J40" s="76">
        <f>分析係数表!G43</f>
        <v>0.42414674485039844</v>
      </c>
      <c r="K40" s="78">
        <f>I40*J40</f>
        <v>0.95976331891895927</v>
      </c>
      <c r="L40" s="79"/>
      <c r="M40" s="80"/>
      <c r="N40" s="81">
        <f>分析係数表!H43</f>
        <v>4.0565482830659395E-2</v>
      </c>
      <c r="O40" s="82">
        <f t="shared" si="4"/>
        <v>0.6271324653966891</v>
      </c>
      <c r="P40" s="76">
        <f>分析係数表!C43</f>
        <v>0.64995386035066138</v>
      </c>
      <c r="Q40" s="82">
        <f>O40*P40</f>
        <v>0.40760716683580567</v>
      </c>
      <c r="R40" s="83">
        <v>0.70150149082208435</v>
      </c>
      <c r="S40" s="84">
        <f>I40+R40</f>
        <v>2.9643110739947174</v>
      </c>
      <c r="T40" s="85">
        <f>分析係数表!F43</f>
        <v>0.67869493309276796</v>
      </c>
      <c r="U40" s="86">
        <f>S40*T40</f>
        <v>2.0118629060309958</v>
      </c>
      <c r="V40" s="87">
        <f>分析係数表!D43</f>
        <v>0.11832807096677192</v>
      </c>
      <c r="W40" s="88">
        <f>ROUND(S40*V40,0)</f>
        <v>0</v>
      </c>
      <c r="X40" s="76">
        <f>分析係数表!E43</f>
        <v>8.3446098331078036E-2</v>
      </c>
      <c r="Y40" s="89">
        <f>ROUND(S40*X40,0)</f>
        <v>0</v>
      </c>
    </row>
    <row r="41" spans="1:25" x14ac:dyDescent="0.2">
      <c r="A41" s="6" t="s">
        <v>340</v>
      </c>
      <c r="B41" s="5" t="s">
        <v>42</v>
      </c>
      <c r="C41" s="90"/>
      <c r="D41" s="76">
        <f>投入係数表!S41</f>
        <v>0</v>
      </c>
      <c r="E41" s="77">
        <f>$C$21*D41</f>
        <v>0</v>
      </c>
      <c r="F41" s="76">
        <f>分析係数表!C44</f>
        <v>0.42233270626175756</v>
      </c>
      <c r="G41" s="77">
        <f>E41*F41</f>
        <v>0</v>
      </c>
      <c r="H41" s="77">
        <v>1.9228723722680462E-3</v>
      </c>
      <c r="I41" s="77">
        <f>C41+H41</f>
        <v>1.9228723722680462E-3</v>
      </c>
      <c r="J41" s="76">
        <f>分析係数表!G44</f>
        <v>0.26381484852424913</v>
      </c>
      <c r="K41" s="78">
        <f>I41*J41</f>
        <v>5.0728228362135824E-4</v>
      </c>
      <c r="L41" s="79"/>
      <c r="M41" s="80"/>
      <c r="N41" s="81">
        <f>分析係数表!H44</f>
        <v>0.11630123927550047</v>
      </c>
      <c r="O41" s="82">
        <f t="shared" si="4"/>
        <v>1.7979887782923074</v>
      </c>
      <c r="P41" s="76">
        <f>分析係数表!C44</f>
        <v>0.42233270626175756</v>
      </c>
      <c r="Q41" s="82">
        <f>O41*P41</f>
        <v>0.75934946656446145</v>
      </c>
      <c r="R41" s="83">
        <v>0.77269374017884684</v>
      </c>
      <c r="S41" s="84">
        <f>I41+R41</f>
        <v>0.77461661255111491</v>
      </c>
      <c r="T41" s="85">
        <f>分析係数表!F44</f>
        <v>0.47978156286568718</v>
      </c>
      <c r="U41" s="86">
        <f>S41*T41</f>
        <v>0.3716467689914984</v>
      </c>
      <c r="V41" s="87">
        <f>分析係数表!D44</f>
        <v>0.17839032635548044</v>
      </c>
      <c r="W41" s="88">
        <f>ROUND(S41*V41,0)</f>
        <v>0</v>
      </c>
      <c r="X41" s="76">
        <f>分析係数表!E44</f>
        <v>0.10141724093095826</v>
      </c>
      <c r="Y41" s="89">
        <f>ROUND(S41*X41,0)</f>
        <v>0</v>
      </c>
    </row>
    <row r="42" spans="1:25" x14ac:dyDescent="0.2">
      <c r="A42" s="6" t="s">
        <v>341</v>
      </c>
      <c r="B42" s="5" t="s">
        <v>278</v>
      </c>
      <c r="C42" s="90"/>
      <c r="D42" s="76">
        <f>投入係数表!S42</f>
        <v>0</v>
      </c>
      <c r="E42" s="77">
        <f>$C$21*D42</f>
        <v>0</v>
      </c>
      <c r="F42" s="76">
        <f>分析係数表!C45</f>
        <v>1</v>
      </c>
      <c r="G42" s="77">
        <f>E42*F42</f>
        <v>0</v>
      </c>
      <c r="H42" s="77">
        <v>7.5639924441018138E-3</v>
      </c>
      <c r="I42" s="77">
        <f>C42+H42</f>
        <v>7.5639924441018138E-3</v>
      </c>
      <c r="J42" s="76">
        <f>分析係数表!G45</f>
        <v>0</v>
      </c>
      <c r="K42" s="78">
        <f>I42*J42</f>
        <v>0</v>
      </c>
      <c r="L42" s="79"/>
      <c r="M42" s="80"/>
      <c r="N42" s="81">
        <f>分析係数表!H45</f>
        <v>0</v>
      </c>
      <c r="O42" s="82">
        <f t="shared" si="4"/>
        <v>0</v>
      </c>
      <c r="P42" s="76">
        <f>分析係数表!C45</f>
        <v>1</v>
      </c>
      <c r="Q42" s="82">
        <f>O42*P42</f>
        <v>0</v>
      </c>
      <c r="R42" s="83">
        <v>5.7131577955021554E-3</v>
      </c>
      <c r="S42" s="84">
        <f>I42+R42</f>
        <v>1.327715023960397E-2</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投入係数表!S43</f>
        <v>6.5789473684210523E-3</v>
      </c>
      <c r="E43" s="77">
        <f>$C$21*D43</f>
        <v>0.6578947368421052</v>
      </c>
      <c r="F43" s="76">
        <f>分析係数表!C46</f>
        <v>0.21794871794871795</v>
      </c>
      <c r="G43" s="77">
        <f>E43*F43</f>
        <v>0.14338731443994601</v>
      </c>
      <c r="H43" s="77">
        <v>0.16094712695062968</v>
      </c>
      <c r="I43" s="77">
        <f>C43+H43</f>
        <v>0.16094712695062968</v>
      </c>
      <c r="J43" s="76">
        <f>分析係数表!G46</f>
        <v>8.6956521739130436E-3</v>
      </c>
      <c r="K43" s="78">
        <f>I43*J43</f>
        <v>1.3995402343533016E-3</v>
      </c>
      <c r="L43" s="79"/>
      <c r="M43" s="80"/>
      <c r="N43" s="81">
        <f>分析係数表!H46</f>
        <v>2.3669959231689755E-2</v>
      </c>
      <c r="O43" s="82">
        <f t="shared" si="4"/>
        <v>0.36593179355896804</v>
      </c>
      <c r="P43" s="76">
        <f>分析係数表!C46</f>
        <v>0.21794871794871795</v>
      </c>
      <c r="Q43" s="82">
        <f>O43*P43</f>
        <v>7.9754365262852012E-2</v>
      </c>
      <c r="R43" s="83">
        <v>8.9721204476169686E-2</v>
      </c>
      <c r="S43" s="84">
        <f>I43+R43</f>
        <v>0.25066833142679934</v>
      </c>
      <c r="T43" s="85">
        <f>分析係数表!F46</f>
        <v>0.31521739130434784</v>
      </c>
      <c r="U43" s="86">
        <f>S43*T43</f>
        <v>7.9015017514969366E-2</v>
      </c>
      <c r="V43" s="87">
        <f>分析係数表!D46</f>
        <v>4.3478260869565218E-3</v>
      </c>
      <c r="W43" s="88">
        <f>ROUND(S43*V43,0)</f>
        <v>0</v>
      </c>
      <c r="X43" s="76">
        <f>分析係数表!E46</f>
        <v>8.6956521739130436E-3</v>
      </c>
      <c r="Y43" s="89">
        <f>ROUND(S43*X43,0)</f>
        <v>0</v>
      </c>
    </row>
    <row r="44" spans="1:25" x14ac:dyDescent="0.2">
      <c r="A44" s="192">
        <v>40</v>
      </c>
      <c r="B44" s="14" t="s">
        <v>150</v>
      </c>
      <c r="C44" s="197">
        <f>SUM(C5:C43)</f>
        <v>100</v>
      </c>
      <c r="D44" s="92">
        <f>投入係数表!S44</f>
        <v>0.58552631578947367</v>
      </c>
      <c r="E44" s="91">
        <f>SUM(E5:E43)</f>
        <v>58.552631578947356</v>
      </c>
      <c r="F44" s="92">
        <f>分析係数表!C47</f>
        <v>0.47569546306807309</v>
      </c>
      <c r="G44" s="91">
        <f>SUM(G5:G43)</f>
        <v>10.740298572017901</v>
      </c>
      <c r="H44" s="91">
        <f>SUM(H5:H43)</f>
        <v>12.699013586636759</v>
      </c>
      <c r="I44" s="91">
        <f>SUM(I5:I43)</f>
        <v>112.69901358663677</v>
      </c>
      <c r="J44" s="92">
        <f>分析係数表!G47</f>
        <v>0.28144255164914822</v>
      </c>
      <c r="K44" s="93">
        <f>SUM(K5:K43)</f>
        <v>24.656708087283061</v>
      </c>
      <c r="L44" s="94">
        <f>最終需要_まとめ!$L$33</f>
        <v>0.627</v>
      </c>
      <c r="M44" s="91">
        <f>K44*L44</f>
        <v>15.45975597072648</v>
      </c>
      <c r="N44" s="95">
        <f>分析係数表!H47</f>
        <v>1</v>
      </c>
      <c r="O44" s="96">
        <f>SUM(O5:O43)</f>
        <v>15.45975597072648</v>
      </c>
      <c r="P44" s="92">
        <f>分析係数表!C47</f>
        <v>0.47569546306807309</v>
      </c>
      <c r="Q44" s="96">
        <f>SUM(Q5:Q43)</f>
        <v>6.4734695827988373</v>
      </c>
      <c r="R44" s="91">
        <f>SUM(R5:R43)</f>
        <v>7.4288950037909842</v>
      </c>
      <c r="S44" s="97">
        <f>SUM(S5:S43)</f>
        <v>120.12790859042772</v>
      </c>
      <c r="T44" s="98">
        <f>分析係数表!F47</f>
        <v>0.50608191373686118</v>
      </c>
      <c r="U44" s="99">
        <f>SUM(U5:U43)</f>
        <v>50.601639521458921</v>
      </c>
      <c r="V44" s="100">
        <f>分析係数表!D47</f>
        <v>9.051105472997463E-2</v>
      </c>
      <c r="W44" s="101">
        <f>SUM(W5:W43)</f>
        <v>6</v>
      </c>
      <c r="X44" s="92">
        <f>分析係数表!E47</f>
        <v>7.0619789778905401E-2</v>
      </c>
      <c r="Y44" s="102">
        <f>SUM(Y5:Y43)</f>
        <v>5</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Y46"/>
  <sheetViews>
    <sheetView showGridLines="0" workbookViewId="0">
      <pane xSplit="2" ySplit="4" topLeftCell="C11" activePane="bottomRight" state="frozen"/>
      <selection activeCell="A19" sqref="A19"/>
      <selection pane="topRight" activeCell="A19" sqref="A19"/>
      <selection pane="bottomLeft" activeCell="A19" sqref="A19"/>
      <selection pane="bottomRight" activeCell="K25" sqref="K25"/>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2015年養父市産業連関表</v>
      </c>
      <c r="H1" s="401"/>
      <c r="I1" s="401"/>
    </row>
    <row r="2" spans="1:25" x14ac:dyDescent="0.2">
      <c r="B2" s="3" t="s">
        <v>280</v>
      </c>
      <c r="S2" s="3" t="s">
        <v>152</v>
      </c>
      <c r="U2" s="64" t="s">
        <v>209</v>
      </c>
      <c r="W2" s="3" t="s">
        <v>130</v>
      </c>
      <c r="Y2" s="3" t="s">
        <v>153</v>
      </c>
    </row>
    <row r="3" spans="1:25" ht="44" x14ac:dyDescent="0.2">
      <c r="B3" s="65"/>
      <c r="C3" s="66" t="s">
        <v>227</v>
      </c>
      <c r="D3" s="66" t="s">
        <v>237</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投入係数表!T5</f>
        <v>0</v>
      </c>
      <c r="E5" s="77">
        <f t="shared" ref="E5:E38" si="0">$C$22*D5</f>
        <v>0</v>
      </c>
      <c r="F5" s="76">
        <f>分析係数表!C8</f>
        <v>0.71474473402356309</v>
      </c>
      <c r="G5" s="77">
        <f t="shared" ref="G5:G38" si="1">E5*F5</f>
        <v>0</v>
      </c>
      <c r="H5" s="77">
        <f t="array" ref="H5:H43">MMULT(逆行列係数!C5:AO43,'18'!G5:G43)</f>
        <v>1.2973079930571258E-3</v>
      </c>
      <c r="I5" s="77">
        <f t="shared" ref="I5:I38" si="2">C5+H5</f>
        <v>1.2973079930571258E-3</v>
      </c>
      <c r="J5" s="76">
        <f>分析係数表!G8</f>
        <v>0.11986548162382897</v>
      </c>
      <c r="K5" s="78">
        <f t="shared" ref="K5:K38" si="3">I5*J5</f>
        <v>1.5550244740223537E-4</v>
      </c>
      <c r="L5" s="79" t="s">
        <v>183</v>
      </c>
      <c r="M5" s="80" t="s">
        <v>183</v>
      </c>
      <c r="N5" s="81">
        <f>分析係数表!H8</f>
        <v>1.2980954505811005E-2</v>
      </c>
      <c r="O5" s="82">
        <f t="shared" ref="O5:O43" si="4">$M$44*N5</f>
        <v>0.19363863025240211</v>
      </c>
      <c r="P5" s="76">
        <f>分析係数表!C8</f>
        <v>0.71474473402356309</v>
      </c>
      <c r="Q5" s="82">
        <f t="shared" ref="Q5:Q38" si="5">O5*P5</f>
        <v>0.13840219127644021</v>
      </c>
      <c r="R5" s="83">
        <f t="array" ref="R5:R43">MMULT(逆行列係数!C5:AO43,'18'!Q5:Q43)</f>
        <v>0.18819448433989705</v>
      </c>
      <c r="S5" s="84">
        <f t="shared" ref="S5:S38" si="6">I5+R5</f>
        <v>0.18949179233295418</v>
      </c>
      <c r="T5" s="85">
        <f>分析係数表!F8</f>
        <v>0.45231803987509006</v>
      </c>
      <c r="U5" s="86">
        <f t="shared" ref="U5:U38" si="7">S5*T5</f>
        <v>8.5710556080459452E-2</v>
      </c>
      <c r="V5" s="87">
        <f>分析係数表!D8</f>
        <v>0.25822723997117464</v>
      </c>
      <c r="W5" s="167">
        <f t="shared" ref="W5:W38" si="8">ROUND(S5*V5,0)</f>
        <v>0</v>
      </c>
      <c r="X5" s="76">
        <f>分析係数表!E8</f>
        <v>0.17343262070622148</v>
      </c>
      <c r="Y5" s="166">
        <f t="shared" ref="Y5:Y38" si="9">ROUND(S5*X5,0)</f>
        <v>0</v>
      </c>
    </row>
    <row r="6" spans="1:25" x14ac:dyDescent="0.2">
      <c r="A6" s="6" t="s">
        <v>219</v>
      </c>
      <c r="B6" s="5" t="s">
        <v>265</v>
      </c>
      <c r="C6" s="90"/>
      <c r="D6" s="76">
        <f>投入係数表!T6</f>
        <v>0</v>
      </c>
      <c r="E6" s="77">
        <f t="shared" si="0"/>
        <v>0</v>
      </c>
      <c r="F6" s="76">
        <f>分析係数表!C9</f>
        <v>1</v>
      </c>
      <c r="G6" s="77">
        <f t="shared" si="1"/>
        <v>0</v>
      </c>
      <c r="H6" s="77">
        <v>1.7118262813408284E-2</v>
      </c>
      <c r="I6" s="77">
        <f t="shared" si="2"/>
        <v>1.7118262813408284E-2</v>
      </c>
      <c r="J6" s="76">
        <f>分析係数表!G9</f>
        <v>0.24776500638569604</v>
      </c>
      <c r="K6" s="78">
        <f t="shared" si="3"/>
        <v>4.2413064952761268E-3</v>
      </c>
      <c r="L6" s="79"/>
      <c r="M6" s="80"/>
      <c r="N6" s="81">
        <f>分析係数表!H9</f>
        <v>6.6933046670587999E-4</v>
      </c>
      <c r="O6" s="82">
        <f t="shared" si="4"/>
        <v>9.9844918723894834E-3</v>
      </c>
      <c r="P6" s="76">
        <f>分析係数表!C9</f>
        <v>1</v>
      </c>
      <c r="Q6" s="82">
        <f t="shared" si="5"/>
        <v>9.9844918723894834E-3</v>
      </c>
      <c r="R6" s="83">
        <v>1.3961515562185285E-2</v>
      </c>
      <c r="S6" s="84">
        <f t="shared" si="6"/>
        <v>3.1079778375593569E-2</v>
      </c>
      <c r="T6" s="85">
        <f>分析係数表!F9</f>
        <v>0.67688378033205621</v>
      </c>
      <c r="U6" s="86">
        <f t="shared" si="7"/>
        <v>2.1037397878754267E-2</v>
      </c>
      <c r="V6" s="87">
        <f>分析係数表!D9</f>
        <v>0.15836526181353769</v>
      </c>
      <c r="W6" s="167">
        <f t="shared" si="8"/>
        <v>0</v>
      </c>
      <c r="X6" s="76">
        <f>分析係数表!E9</f>
        <v>0.13537675606641125</v>
      </c>
      <c r="Y6" s="166">
        <f t="shared" si="9"/>
        <v>0</v>
      </c>
    </row>
    <row r="7" spans="1:25" x14ac:dyDescent="0.2">
      <c r="A7" s="6" t="s">
        <v>220</v>
      </c>
      <c r="B7" s="5" t="s">
        <v>266</v>
      </c>
      <c r="C7" s="90"/>
      <c r="D7" s="76">
        <f>投入係数表!T7</f>
        <v>0</v>
      </c>
      <c r="E7" s="77">
        <f t="shared" si="0"/>
        <v>0</v>
      </c>
      <c r="F7" s="76">
        <f>分析係数表!C10</f>
        <v>3.9393939393939426E-2</v>
      </c>
      <c r="G7" s="77">
        <f t="shared" si="1"/>
        <v>0</v>
      </c>
      <c r="H7" s="77">
        <v>2.9474770264067948E-5</v>
      </c>
      <c r="I7" s="77">
        <f t="shared" si="2"/>
        <v>2.9474770264067948E-5</v>
      </c>
      <c r="J7" s="76">
        <f>分析係数表!G10</f>
        <v>0.17647058823529413</v>
      </c>
      <c r="K7" s="78">
        <f t="shared" si="3"/>
        <v>5.2014300466002268E-6</v>
      </c>
      <c r="L7" s="79"/>
      <c r="M7" s="80"/>
      <c r="N7" s="81">
        <f>分析係数表!H10</f>
        <v>1.3183781919964303E-3</v>
      </c>
      <c r="O7" s="82">
        <f t="shared" si="4"/>
        <v>1.9666423385009589E-2</v>
      </c>
      <c r="P7" s="76">
        <f>分析係数表!C10</f>
        <v>3.9393939393939426E-2</v>
      </c>
      <c r="Q7" s="82">
        <f t="shared" si="5"/>
        <v>7.7473789092462081E-4</v>
      </c>
      <c r="R7" s="83">
        <v>1.09825682468239E-3</v>
      </c>
      <c r="S7" s="84">
        <f t="shared" si="6"/>
        <v>1.1277315949464579E-3</v>
      </c>
      <c r="T7" s="85">
        <f>分析係数表!F10</f>
        <v>0.58823529411764708</v>
      </c>
      <c r="U7" s="86">
        <f t="shared" si="7"/>
        <v>6.633715264390929E-4</v>
      </c>
      <c r="V7" s="87">
        <f>分析係数表!D10</f>
        <v>0.11764705882352941</v>
      </c>
      <c r="W7" s="167">
        <f t="shared" si="8"/>
        <v>0</v>
      </c>
      <c r="X7" s="76">
        <f>分析係数表!E10</f>
        <v>0</v>
      </c>
      <c r="Y7" s="166">
        <f t="shared" si="9"/>
        <v>0</v>
      </c>
    </row>
    <row r="8" spans="1:25" x14ac:dyDescent="0.2">
      <c r="A8" s="6" t="s">
        <v>221</v>
      </c>
      <c r="B8" s="5" t="s">
        <v>27</v>
      </c>
      <c r="C8" s="90"/>
      <c r="D8" s="76">
        <f>投入係数表!T8</f>
        <v>0</v>
      </c>
      <c r="E8" s="77">
        <f t="shared" si="0"/>
        <v>0</v>
      </c>
      <c r="F8" s="76">
        <f>分析係数表!C11</f>
        <v>0.34065202927478377</v>
      </c>
      <c r="G8" s="77">
        <f t="shared" si="1"/>
        <v>0</v>
      </c>
      <c r="H8" s="77">
        <v>0.14192149563360146</v>
      </c>
      <c r="I8" s="77">
        <f t="shared" si="2"/>
        <v>0.14192149563360146</v>
      </c>
      <c r="J8" s="76">
        <f>分析係数表!G11</f>
        <v>0.33868808567603748</v>
      </c>
      <c r="K8" s="78">
        <f t="shared" si="3"/>
        <v>4.8067119672424587E-2</v>
      </c>
      <c r="L8" s="79"/>
      <c r="M8" s="80"/>
      <c r="N8" s="81">
        <f>分析係数表!H11</f>
        <v>-2.0282741415329697E-5</v>
      </c>
      <c r="O8" s="82">
        <f t="shared" si="4"/>
        <v>-3.025603597693783E-4</v>
      </c>
      <c r="P8" s="76">
        <f>分析係数表!C11</f>
        <v>0.34065202927478377</v>
      </c>
      <c r="Q8" s="82">
        <f t="shared" si="5"/>
        <v>-1.0306780053354736E-4</v>
      </c>
      <c r="R8" s="83">
        <v>7.2869636377319112E-3</v>
      </c>
      <c r="S8" s="84">
        <f t="shared" si="6"/>
        <v>0.14920845927133336</v>
      </c>
      <c r="T8" s="85">
        <f>分析係数表!F11</f>
        <v>0.55689424364123163</v>
      </c>
      <c r="U8" s="86">
        <f t="shared" si="7"/>
        <v>8.3093332070782705E-2</v>
      </c>
      <c r="V8" s="87">
        <f>分析係数表!D11</f>
        <v>4.2838018741633198E-2</v>
      </c>
      <c r="W8" s="167">
        <f t="shared" si="8"/>
        <v>0</v>
      </c>
      <c r="X8" s="76">
        <f>分析係数表!E11</f>
        <v>3.2128514056224897E-2</v>
      </c>
      <c r="Y8" s="166">
        <f t="shared" si="9"/>
        <v>0</v>
      </c>
    </row>
    <row r="9" spans="1:25" x14ac:dyDescent="0.2">
      <c r="A9" s="6" t="s">
        <v>222</v>
      </c>
      <c r="B9" s="5" t="s">
        <v>190</v>
      </c>
      <c r="C9" s="90"/>
      <c r="D9" s="76">
        <f>投入係数表!T9</f>
        <v>0</v>
      </c>
      <c r="E9" s="77">
        <f t="shared" si="0"/>
        <v>0</v>
      </c>
      <c r="F9" s="76">
        <f>分析係数表!C12</f>
        <v>0.100342633382281</v>
      </c>
      <c r="G9" s="77">
        <f t="shared" si="1"/>
        <v>0</v>
      </c>
      <c r="H9" s="77">
        <v>3.4641250148003376E-4</v>
      </c>
      <c r="I9" s="77">
        <f t="shared" si="2"/>
        <v>3.4641250148003376E-4</v>
      </c>
      <c r="J9" s="76">
        <f>分析係数表!G12</f>
        <v>0.13263417643429981</v>
      </c>
      <c r="K9" s="78">
        <f t="shared" si="3"/>
        <v>4.5946136840349941E-5</v>
      </c>
      <c r="L9" s="79"/>
      <c r="M9" s="80"/>
      <c r="N9" s="81">
        <f>分析係数表!H12</f>
        <v>9.8026489260288424E-2</v>
      </c>
      <c r="O9" s="82">
        <f t="shared" si="4"/>
        <v>1.4622742187654052</v>
      </c>
      <c r="P9" s="76">
        <f>分析係数表!C12</f>
        <v>0.100342633382281</v>
      </c>
      <c r="Q9" s="82">
        <f t="shared" si="5"/>
        <v>0.14672844583793843</v>
      </c>
      <c r="R9" s="83">
        <v>0.16280611267552259</v>
      </c>
      <c r="S9" s="84">
        <f t="shared" si="6"/>
        <v>0.16315252517700263</v>
      </c>
      <c r="T9" s="85">
        <f>分析係数表!F12</f>
        <v>0.36681061073411475</v>
      </c>
      <c r="U9" s="86">
        <f t="shared" si="7"/>
        <v>5.9846077402989369E-2</v>
      </c>
      <c r="V9" s="87">
        <f>分析係数表!D12</f>
        <v>2.9364589759407773E-2</v>
      </c>
      <c r="W9" s="167">
        <f t="shared" si="8"/>
        <v>0</v>
      </c>
      <c r="X9" s="76">
        <f>分析係数表!E12</f>
        <v>2.8994447871684145E-2</v>
      </c>
      <c r="Y9" s="166">
        <f t="shared" si="9"/>
        <v>0</v>
      </c>
    </row>
    <row r="10" spans="1:25" x14ac:dyDescent="0.2">
      <c r="A10" s="6" t="s">
        <v>223</v>
      </c>
      <c r="B10" s="5" t="s">
        <v>28</v>
      </c>
      <c r="C10" s="90"/>
      <c r="D10" s="76">
        <f>投入係数表!T10</f>
        <v>4.4776119402985077E-3</v>
      </c>
      <c r="E10" s="77">
        <f t="shared" si="0"/>
        <v>0.44776119402985076</v>
      </c>
      <c r="F10" s="76">
        <f>分析係数表!C13</f>
        <v>0</v>
      </c>
      <c r="G10" s="77">
        <f t="shared" si="1"/>
        <v>0</v>
      </c>
      <c r="H10" s="77">
        <v>0</v>
      </c>
      <c r="I10" s="77">
        <f t="shared" si="2"/>
        <v>0</v>
      </c>
      <c r="J10" s="76">
        <f>分析係数表!G13</f>
        <v>0.24545454545454545</v>
      </c>
      <c r="K10" s="78">
        <f t="shared" si="3"/>
        <v>0</v>
      </c>
      <c r="L10" s="79"/>
      <c r="M10" s="80"/>
      <c r="N10" s="81">
        <f>分析係数表!H13</f>
        <v>1.4563008336206721E-2</v>
      </c>
      <c r="O10" s="82">
        <f t="shared" si="4"/>
        <v>0.21723833831441358</v>
      </c>
      <c r="P10" s="76">
        <f>分析係数表!C13</f>
        <v>0</v>
      </c>
      <c r="Q10" s="82">
        <f t="shared" si="5"/>
        <v>0</v>
      </c>
      <c r="R10" s="83">
        <v>0</v>
      </c>
      <c r="S10" s="84">
        <f t="shared" si="6"/>
        <v>0</v>
      </c>
      <c r="T10" s="85">
        <f>分析係数表!F13</f>
        <v>0.38181818181818183</v>
      </c>
      <c r="U10" s="86">
        <f t="shared" si="7"/>
        <v>0</v>
      </c>
      <c r="V10" s="87">
        <f>分析係数表!D13</f>
        <v>0.28545454545454546</v>
      </c>
      <c r="W10" s="167">
        <f t="shared" si="8"/>
        <v>0</v>
      </c>
      <c r="X10" s="76">
        <f>分析係数表!E13</f>
        <v>0.23818181818181819</v>
      </c>
      <c r="Y10" s="166">
        <f t="shared" si="9"/>
        <v>0</v>
      </c>
    </row>
    <row r="11" spans="1:25" x14ac:dyDescent="0.2">
      <c r="A11" s="6" t="s">
        <v>224</v>
      </c>
      <c r="B11" s="5" t="s">
        <v>267</v>
      </c>
      <c r="C11" s="90"/>
      <c r="D11" s="76">
        <f>投入係数表!T11</f>
        <v>7.462686567164179E-3</v>
      </c>
      <c r="E11" s="77">
        <f t="shared" si="0"/>
        <v>0.74626865671641784</v>
      </c>
      <c r="F11" s="76">
        <f>分析係数表!C14</f>
        <v>0.15141787051899414</v>
      </c>
      <c r="G11" s="77">
        <f t="shared" si="1"/>
        <v>0.11299841083507024</v>
      </c>
      <c r="H11" s="77">
        <v>0.13815126746085377</v>
      </c>
      <c r="I11" s="77">
        <f t="shared" si="2"/>
        <v>0.13815126746085377</v>
      </c>
      <c r="J11" s="76">
        <f>分析係数表!G14</f>
        <v>0.18116805721096543</v>
      </c>
      <c r="K11" s="78">
        <f t="shared" si="3"/>
        <v>2.5028596727115344E-2</v>
      </c>
      <c r="L11" s="79"/>
      <c r="M11" s="80"/>
      <c r="N11" s="81">
        <f>分析係数表!H14</f>
        <v>1.2372472263351114E-3</v>
      </c>
      <c r="O11" s="82">
        <f t="shared" si="4"/>
        <v>1.8456181945932074E-2</v>
      </c>
      <c r="P11" s="76">
        <f>分析係数表!C14</f>
        <v>0.15141787051899414</v>
      </c>
      <c r="Q11" s="82">
        <f t="shared" si="5"/>
        <v>2.7945957681641399E-3</v>
      </c>
      <c r="R11" s="83">
        <v>1.140848234053346E-2</v>
      </c>
      <c r="S11" s="84">
        <f t="shared" si="6"/>
        <v>0.14955974980138723</v>
      </c>
      <c r="T11" s="85">
        <f>分析係数表!F14</f>
        <v>0.38617401668653156</v>
      </c>
      <c r="U11" s="86">
        <f t="shared" si="7"/>
        <v>5.7756089315434397E-2</v>
      </c>
      <c r="V11" s="87">
        <f>分析係数表!D14</f>
        <v>0.10846245530393325</v>
      </c>
      <c r="W11" s="167">
        <f t="shared" si="8"/>
        <v>0</v>
      </c>
      <c r="X11" s="76">
        <f>分析係数表!E14</f>
        <v>8.1048867699642438E-2</v>
      </c>
      <c r="Y11" s="166">
        <f t="shared" si="9"/>
        <v>0</v>
      </c>
    </row>
    <row r="12" spans="1:25" x14ac:dyDescent="0.2">
      <c r="A12" s="6" t="s">
        <v>225</v>
      </c>
      <c r="B12" s="5" t="s">
        <v>29</v>
      </c>
      <c r="C12" s="90"/>
      <c r="D12" s="76">
        <f>投入係数表!T12</f>
        <v>1.7910447761194031E-2</v>
      </c>
      <c r="E12" s="77">
        <f t="shared" si="0"/>
        <v>1.791044776119403</v>
      </c>
      <c r="F12" s="76">
        <f>分析係数表!C15</f>
        <v>0</v>
      </c>
      <c r="G12" s="77">
        <f t="shared" si="1"/>
        <v>0</v>
      </c>
      <c r="H12" s="77">
        <v>0</v>
      </c>
      <c r="I12" s="77">
        <f t="shared" si="2"/>
        <v>0</v>
      </c>
      <c r="J12" s="76">
        <f>分析係数表!G15</f>
        <v>9.5665424991534034E-2</v>
      </c>
      <c r="K12" s="78">
        <f t="shared" si="3"/>
        <v>0</v>
      </c>
      <c r="L12" s="79"/>
      <c r="M12" s="80"/>
      <c r="N12" s="81">
        <f>分析係数表!H15</f>
        <v>9.0663854126523738E-3</v>
      </c>
      <c r="O12" s="82">
        <f t="shared" si="4"/>
        <v>0.13524448081691209</v>
      </c>
      <c r="P12" s="76">
        <f>分析係数表!C15</f>
        <v>0</v>
      </c>
      <c r="Q12" s="82">
        <f t="shared" si="5"/>
        <v>0</v>
      </c>
      <c r="R12" s="83">
        <v>0</v>
      </c>
      <c r="S12" s="84">
        <f t="shared" si="6"/>
        <v>0</v>
      </c>
      <c r="T12" s="85">
        <f>分析係数表!F15</f>
        <v>0.30392820860142228</v>
      </c>
      <c r="U12" s="86">
        <f t="shared" si="7"/>
        <v>0</v>
      </c>
      <c r="V12" s="87">
        <f>分析係数表!D15</f>
        <v>1.7101252963088384E-2</v>
      </c>
      <c r="W12" s="167">
        <f t="shared" si="8"/>
        <v>0</v>
      </c>
      <c r="X12" s="76">
        <f>分析係数表!E15</f>
        <v>1.5577378936674569E-2</v>
      </c>
      <c r="Y12" s="166">
        <f t="shared" si="9"/>
        <v>0</v>
      </c>
    </row>
    <row r="13" spans="1:25" x14ac:dyDescent="0.2">
      <c r="A13" s="6" t="s">
        <v>226</v>
      </c>
      <c r="B13" s="5" t="s">
        <v>30</v>
      </c>
      <c r="C13" s="90"/>
      <c r="D13" s="76">
        <f>投入係数表!T13</f>
        <v>1.4925373134328358E-3</v>
      </c>
      <c r="E13" s="77">
        <f t="shared" si="0"/>
        <v>0.1492537313432836</v>
      </c>
      <c r="F13" s="76">
        <f>分析係数表!C16</f>
        <v>7.3463935886019627E-2</v>
      </c>
      <c r="G13" s="77">
        <f t="shared" si="1"/>
        <v>1.0964766550152185E-2</v>
      </c>
      <c r="H13" s="77">
        <v>2.0178366268662588E-2</v>
      </c>
      <c r="I13" s="77">
        <f t="shared" si="2"/>
        <v>2.0178366268662588E-2</v>
      </c>
      <c r="J13" s="76">
        <f>分析係数表!G16</f>
        <v>3.2967032967032968E-2</v>
      </c>
      <c r="K13" s="78">
        <f t="shared" si="3"/>
        <v>6.6522086599986557E-4</v>
      </c>
      <c r="L13" s="79"/>
      <c r="M13" s="80"/>
      <c r="N13" s="81">
        <f>分析係数表!H16</f>
        <v>1.7422874875768209E-2</v>
      </c>
      <c r="O13" s="82">
        <f t="shared" si="4"/>
        <v>0.25989934904189593</v>
      </c>
      <c r="P13" s="76">
        <f>分析係数表!C16</f>
        <v>7.3463935886019627E-2</v>
      </c>
      <c r="Q13" s="82">
        <f t="shared" si="5"/>
        <v>1.9093229114832078E-2</v>
      </c>
      <c r="R13" s="83">
        <v>2.2453445431207156E-2</v>
      </c>
      <c r="S13" s="84">
        <f t="shared" si="6"/>
        <v>4.2631811699869744E-2</v>
      </c>
      <c r="T13" s="85">
        <f>分析係数表!F16</f>
        <v>0.28846153846153844</v>
      </c>
      <c r="U13" s="86">
        <f t="shared" si="7"/>
        <v>1.2297637990347041E-2</v>
      </c>
      <c r="V13" s="87">
        <f>分析係数表!D16</f>
        <v>8.241758241758242E-3</v>
      </c>
      <c r="W13" s="167">
        <f t="shared" si="8"/>
        <v>0</v>
      </c>
      <c r="X13" s="76">
        <f>分析係数表!E16</f>
        <v>8.241758241758242E-3</v>
      </c>
      <c r="Y13" s="166">
        <f t="shared" si="9"/>
        <v>0</v>
      </c>
    </row>
    <row r="14" spans="1:25" x14ac:dyDescent="0.2">
      <c r="A14" s="6" t="s">
        <v>2</v>
      </c>
      <c r="B14" s="5" t="s">
        <v>364</v>
      </c>
      <c r="C14" s="90"/>
      <c r="D14" s="76">
        <f>投入係数表!T14</f>
        <v>2.0895522388059702E-2</v>
      </c>
      <c r="E14" s="77">
        <f t="shared" si="0"/>
        <v>2.0895522388059704</v>
      </c>
      <c r="F14" s="76">
        <f>分析係数表!C17</f>
        <v>2.3129921259842479E-2</v>
      </c>
      <c r="G14" s="77">
        <f t="shared" si="1"/>
        <v>4.8331178751909662E-2</v>
      </c>
      <c r="H14" s="77">
        <v>5.2786198362333885E-2</v>
      </c>
      <c r="I14" s="77">
        <f t="shared" si="2"/>
        <v>5.2786198362333885E-2</v>
      </c>
      <c r="J14" s="76">
        <f>分析係数表!G17</f>
        <v>0.21126760563380281</v>
      </c>
      <c r="K14" s="78">
        <f t="shared" si="3"/>
        <v>1.1152013738521243E-2</v>
      </c>
      <c r="L14" s="79"/>
      <c r="M14" s="80"/>
      <c r="N14" s="81">
        <f>分析係数表!H17</f>
        <v>2.8801492809768167E-3</v>
      </c>
      <c r="O14" s="82">
        <f t="shared" si="4"/>
        <v>4.2963571087251712E-2</v>
      </c>
      <c r="P14" s="76">
        <f>分析係数表!C17</f>
        <v>2.3129921259842479E-2</v>
      </c>
      <c r="Q14" s="82">
        <f t="shared" si="5"/>
        <v>9.93744016289777E-4</v>
      </c>
      <c r="R14" s="83">
        <v>2.0364782698300975E-3</v>
      </c>
      <c r="S14" s="84">
        <f t="shared" si="6"/>
        <v>5.4822676632163982E-2</v>
      </c>
      <c r="T14" s="85">
        <f>分析係数表!F17</f>
        <v>0.32746478873239437</v>
      </c>
      <c r="U14" s="86">
        <f t="shared" si="7"/>
        <v>1.7952496221095952E-2</v>
      </c>
      <c r="V14" s="87">
        <f>分析係数表!D17</f>
        <v>0.12676056338028169</v>
      </c>
      <c r="W14" s="167">
        <f t="shared" si="8"/>
        <v>0</v>
      </c>
      <c r="X14" s="76">
        <f>分析係数表!E17</f>
        <v>0.10563380281690141</v>
      </c>
      <c r="Y14" s="166">
        <f t="shared" si="9"/>
        <v>0</v>
      </c>
    </row>
    <row r="15" spans="1:25" x14ac:dyDescent="0.2">
      <c r="A15" s="6" t="s">
        <v>3</v>
      </c>
      <c r="B15" s="5" t="s">
        <v>31</v>
      </c>
      <c r="C15" s="90"/>
      <c r="D15" s="76">
        <f>投入係数表!T15</f>
        <v>3.5820895522388062E-2</v>
      </c>
      <c r="E15" s="77">
        <f t="shared" si="0"/>
        <v>3.5820895522388061</v>
      </c>
      <c r="F15" s="76">
        <f>分析係数表!C18</f>
        <v>0.3230337078651685</v>
      </c>
      <c r="G15" s="77">
        <f t="shared" si="1"/>
        <v>1.1571356699647828</v>
      </c>
      <c r="H15" s="77">
        <v>1.2173413886706739</v>
      </c>
      <c r="I15" s="77">
        <f t="shared" si="2"/>
        <v>1.2173413886706739</v>
      </c>
      <c r="J15" s="76">
        <f>分析係数表!G18</f>
        <v>0.21584440227703985</v>
      </c>
      <c r="K15" s="78">
        <f t="shared" si="3"/>
        <v>0.26275632440472324</v>
      </c>
      <c r="L15" s="79"/>
      <c r="M15" s="80"/>
      <c r="N15" s="81">
        <f>分析係数表!H18</f>
        <v>4.66503052552583E-4</v>
      </c>
      <c r="O15" s="82">
        <f t="shared" si="4"/>
        <v>6.9588882746957001E-3</v>
      </c>
      <c r="P15" s="76">
        <f>分析係数表!C18</f>
        <v>0.3230337078651685</v>
      </c>
      <c r="Q15" s="82">
        <f t="shared" si="5"/>
        <v>2.2479554819943974E-3</v>
      </c>
      <c r="R15" s="83">
        <v>5.3728823313900359E-3</v>
      </c>
      <c r="S15" s="84">
        <f t="shared" si="6"/>
        <v>1.222714271002064</v>
      </c>
      <c r="T15" s="85">
        <f>分析係数表!F18</f>
        <v>0.45967741935483869</v>
      </c>
      <c r="U15" s="86">
        <f t="shared" si="7"/>
        <v>0.56205414070256166</v>
      </c>
      <c r="V15" s="87">
        <f>分析係数表!D18</f>
        <v>4.8861480075901326E-2</v>
      </c>
      <c r="W15" s="167">
        <f t="shared" si="8"/>
        <v>0</v>
      </c>
      <c r="X15" s="76">
        <f>分析係数表!E18</f>
        <v>4.6489563567362426E-2</v>
      </c>
      <c r="Y15" s="166">
        <f t="shared" si="9"/>
        <v>0</v>
      </c>
    </row>
    <row r="16" spans="1:25" x14ac:dyDescent="0.2">
      <c r="A16" s="6" t="s">
        <v>4</v>
      </c>
      <c r="B16" s="5" t="s">
        <v>32</v>
      </c>
      <c r="C16" s="90"/>
      <c r="D16" s="76">
        <f>投入係数表!T16</f>
        <v>5.9701492537313433E-3</v>
      </c>
      <c r="E16" s="77">
        <f t="shared" si="0"/>
        <v>0.59701492537313439</v>
      </c>
      <c r="F16" s="76">
        <f>分析係数表!C19</f>
        <v>0.12071832391087467</v>
      </c>
      <c r="G16" s="77">
        <f t="shared" si="1"/>
        <v>7.2070641140820707E-2</v>
      </c>
      <c r="H16" s="77">
        <v>0.10229565259109941</v>
      </c>
      <c r="I16" s="77">
        <f t="shared" si="2"/>
        <v>0.10229565259109941</v>
      </c>
      <c r="J16" s="76">
        <f>分析係数表!G19</f>
        <v>5.7680250783699059E-2</v>
      </c>
      <c r="K16" s="78">
        <f t="shared" si="3"/>
        <v>5.900438895536768E-3</v>
      </c>
      <c r="L16" s="79"/>
      <c r="M16" s="80"/>
      <c r="N16" s="81">
        <f>分析係数表!H19</f>
        <v>-1.2169644849197817E-4</v>
      </c>
      <c r="O16" s="82">
        <f t="shared" si="4"/>
        <v>-1.8153621586162695E-3</v>
      </c>
      <c r="P16" s="76">
        <f>分析係数表!C19</f>
        <v>0.12071832391087467</v>
      </c>
      <c r="Q16" s="82">
        <f t="shared" si="5"/>
        <v>-2.1914747707938345E-4</v>
      </c>
      <c r="R16" s="83">
        <v>1.377643113219142E-3</v>
      </c>
      <c r="S16" s="84">
        <f t="shared" si="6"/>
        <v>0.10367329570431855</v>
      </c>
      <c r="T16" s="85">
        <f>分析係数表!F19</f>
        <v>0.23887147335423198</v>
      </c>
      <c r="U16" s="86">
        <f t="shared" si="7"/>
        <v>2.476459289237954E-2</v>
      </c>
      <c r="V16" s="87">
        <f>分析係数表!D19</f>
        <v>1.0658307210031349E-2</v>
      </c>
      <c r="W16" s="167">
        <f t="shared" si="8"/>
        <v>0</v>
      </c>
      <c r="X16" s="76">
        <f>分析係数表!E19</f>
        <v>1.128526645768025E-2</v>
      </c>
      <c r="Y16" s="166">
        <f t="shared" si="9"/>
        <v>0</v>
      </c>
    </row>
    <row r="17" spans="1:25" x14ac:dyDescent="0.2">
      <c r="A17" s="6" t="s">
        <v>5</v>
      </c>
      <c r="B17" s="5" t="s">
        <v>33</v>
      </c>
      <c r="C17" s="90"/>
      <c r="D17" s="76">
        <f>投入係数表!T17</f>
        <v>4.7761194029850747E-2</v>
      </c>
      <c r="E17" s="77">
        <f t="shared" si="0"/>
        <v>4.7761194029850751</v>
      </c>
      <c r="F17" s="76">
        <f>分析係数表!C20</f>
        <v>0.31557475401967838</v>
      </c>
      <c r="G17" s="77">
        <f t="shared" si="1"/>
        <v>1.5072227057656282</v>
      </c>
      <c r="H17" s="77">
        <v>1.8092239735787186</v>
      </c>
      <c r="I17" s="77">
        <f t="shared" si="2"/>
        <v>1.8092239735787186</v>
      </c>
      <c r="J17" s="76">
        <f>分析係数表!G20</f>
        <v>9.9984279201383433E-2</v>
      </c>
      <c r="K17" s="78">
        <f t="shared" si="3"/>
        <v>0.18089395491213095</v>
      </c>
      <c r="L17" s="79"/>
      <c r="M17" s="80"/>
      <c r="N17" s="81">
        <f>分析係数表!H20</f>
        <v>5.8819950104456117E-4</v>
      </c>
      <c r="O17" s="82">
        <f t="shared" si="4"/>
        <v>8.7742504333119704E-3</v>
      </c>
      <c r="P17" s="76">
        <f>分析係数表!C20</f>
        <v>0.31557475401967838</v>
      </c>
      <c r="Q17" s="82">
        <f t="shared" si="5"/>
        <v>2.7689319221994814E-3</v>
      </c>
      <c r="R17" s="83">
        <v>9.5390284091022813E-3</v>
      </c>
      <c r="S17" s="84">
        <f t="shared" si="6"/>
        <v>1.8187630019878209</v>
      </c>
      <c r="T17" s="85">
        <f>分析係数表!F20</f>
        <v>0.22276371639679296</v>
      </c>
      <c r="U17" s="86">
        <f t="shared" si="7"/>
        <v>0.40515440556779475</v>
      </c>
      <c r="V17" s="87">
        <f>分析係数表!D20</f>
        <v>9.4324791699418331E-4</v>
      </c>
      <c r="W17" s="167">
        <f t="shared" si="8"/>
        <v>0</v>
      </c>
      <c r="X17" s="76">
        <f>分析係数表!E20</f>
        <v>6.2883194466278891E-4</v>
      </c>
      <c r="Y17" s="166">
        <f t="shared" si="9"/>
        <v>0</v>
      </c>
    </row>
    <row r="18" spans="1:25" x14ac:dyDescent="0.2">
      <c r="A18" s="6" t="s">
        <v>6</v>
      </c>
      <c r="B18" s="5" t="s">
        <v>34</v>
      </c>
      <c r="C18" s="90"/>
      <c r="D18" s="76">
        <f>投入係数表!T18</f>
        <v>2.2388059701492536E-2</v>
      </c>
      <c r="E18" s="77">
        <f t="shared" si="0"/>
        <v>2.2388059701492535</v>
      </c>
      <c r="F18" s="76">
        <f>分析係数表!C21</f>
        <v>0.13081936685288642</v>
      </c>
      <c r="G18" s="77">
        <f t="shared" si="1"/>
        <v>0.29287917952138748</v>
      </c>
      <c r="H18" s="77">
        <v>0.31364284837457024</v>
      </c>
      <c r="I18" s="77">
        <f t="shared" si="2"/>
        <v>0.31364284837457024</v>
      </c>
      <c r="J18" s="76">
        <f>分析係数表!G21</f>
        <v>0.28416378885051802</v>
      </c>
      <c r="K18" s="78">
        <f t="shared" si="3"/>
        <v>8.9125940139986412E-2</v>
      </c>
      <c r="L18" s="79"/>
      <c r="M18" s="80"/>
      <c r="N18" s="81">
        <f>分析係数表!H21</f>
        <v>9.7357158793582536E-4</v>
      </c>
      <c r="O18" s="82">
        <f t="shared" si="4"/>
        <v>1.4522897268930156E-2</v>
      </c>
      <c r="P18" s="76">
        <f>分析係数表!C21</f>
        <v>0.13081936685288642</v>
      </c>
      <c r="Q18" s="82">
        <f t="shared" si="5"/>
        <v>1.8998762255909563E-3</v>
      </c>
      <c r="R18" s="83">
        <v>4.5730985293531215E-3</v>
      </c>
      <c r="S18" s="84">
        <f t="shared" si="6"/>
        <v>0.31821594690392335</v>
      </c>
      <c r="T18" s="85">
        <f>分析係数表!F21</f>
        <v>0.42476566354218054</v>
      </c>
      <c r="U18" s="86">
        <f t="shared" si="7"/>
        <v>0.13516720783634828</v>
      </c>
      <c r="V18" s="87">
        <f>分析係数表!D21</f>
        <v>7.9921065614208184E-2</v>
      </c>
      <c r="W18" s="167">
        <f t="shared" si="8"/>
        <v>0</v>
      </c>
      <c r="X18" s="76">
        <f>分析係数表!E21</f>
        <v>6.6600888011840165E-2</v>
      </c>
      <c r="Y18" s="166">
        <f t="shared" si="9"/>
        <v>0</v>
      </c>
    </row>
    <row r="19" spans="1:25" x14ac:dyDescent="0.2">
      <c r="A19" s="6" t="s">
        <v>7</v>
      </c>
      <c r="B19" s="5" t="s">
        <v>268</v>
      </c>
      <c r="C19" s="90"/>
      <c r="D19" s="76">
        <f>投入係数表!T19</f>
        <v>2.9850746268656717E-3</v>
      </c>
      <c r="E19" s="77">
        <f t="shared" si="0"/>
        <v>0.29850746268656719</v>
      </c>
      <c r="F19" s="76">
        <f>分析係数表!C22</f>
        <v>7.3540561031084195E-2</v>
      </c>
      <c r="G19" s="77">
        <f t="shared" si="1"/>
        <v>2.1952406277935581E-2</v>
      </c>
      <c r="H19" s="77">
        <v>2.6111315124831613E-2</v>
      </c>
      <c r="I19" s="77">
        <f t="shared" si="2"/>
        <v>2.6111315124831613E-2</v>
      </c>
      <c r="J19" s="76">
        <f>分析係数表!G22</f>
        <v>0.1948261924009701</v>
      </c>
      <c r="K19" s="78">
        <f t="shared" si="3"/>
        <v>5.0871681043528046E-3</v>
      </c>
      <c r="L19" s="79"/>
      <c r="M19" s="80"/>
      <c r="N19" s="81">
        <f>分析係数表!H22</f>
        <v>4.0565482830659394E-5</v>
      </c>
      <c r="O19" s="82">
        <f t="shared" si="4"/>
        <v>6.051207195387566E-4</v>
      </c>
      <c r="P19" s="76">
        <f>分析係数表!C22</f>
        <v>7.3540561031084195E-2</v>
      </c>
      <c r="Q19" s="82">
        <f t="shared" si="5"/>
        <v>4.4500917206413512E-5</v>
      </c>
      <c r="R19" s="83">
        <v>5.7562920940382298E-4</v>
      </c>
      <c r="S19" s="84">
        <f t="shared" si="6"/>
        <v>2.6686944334235435E-2</v>
      </c>
      <c r="T19" s="85">
        <f>分析係数表!F22</f>
        <v>0.41269199676637025</v>
      </c>
      <c r="U19" s="86">
        <f t="shared" si="7"/>
        <v>1.1013488344888593E-2</v>
      </c>
      <c r="V19" s="87">
        <f>分析係数表!D22</f>
        <v>1.4955537590945837E-2</v>
      </c>
      <c r="W19" s="167">
        <f t="shared" si="8"/>
        <v>0</v>
      </c>
      <c r="X19" s="76">
        <f>分析係数表!E22</f>
        <v>1.3742926434923201E-2</v>
      </c>
      <c r="Y19" s="166">
        <f t="shared" si="9"/>
        <v>0</v>
      </c>
    </row>
    <row r="20" spans="1:25" x14ac:dyDescent="0.2">
      <c r="A20" s="6" t="s">
        <v>8</v>
      </c>
      <c r="B20" s="5" t="s">
        <v>269</v>
      </c>
      <c r="C20" s="90"/>
      <c r="D20" s="76">
        <f>投入係数表!T20</f>
        <v>2.9850746268656717E-3</v>
      </c>
      <c r="E20" s="77">
        <f t="shared" si="0"/>
        <v>0.29850746268656719</v>
      </c>
      <c r="F20" s="76">
        <f>分析係数表!C23</f>
        <v>0</v>
      </c>
      <c r="G20" s="77">
        <f t="shared" si="1"/>
        <v>0</v>
      </c>
      <c r="H20" s="77">
        <v>0</v>
      </c>
      <c r="I20" s="77">
        <f t="shared" si="2"/>
        <v>0</v>
      </c>
      <c r="J20" s="76">
        <f>分析係数表!G23</f>
        <v>0.21560920830993824</v>
      </c>
      <c r="K20" s="78">
        <f t="shared" si="3"/>
        <v>0</v>
      </c>
      <c r="L20" s="79"/>
      <c r="M20" s="80"/>
      <c r="N20" s="81">
        <f>分析係数表!H23</f>
        <v>2.0282741415329697E-5</v>
      </c>
      <c r="O20" s="82">
        <f t="shared" si="4"/>
        <v>3.025603597693783E-4</v>
      </c>
      <c r="P20" s="76">
        <f>分析係数表!C23</f>
        <v>0</v>
      </c>
      <c r="Q20" s="82">
        <f t="shared" si="5"/>
        <v>0</v>
      </c>
      <c r="R20" s="83">
        <v>0</v>
      </c>
      <c r="S20" s="84">
        <f t="shared" si="6"/>
        <v>0</v>
      </c>
      <c r="T20" s="85">
        <f>分析係数表!F23</f>
        <v>0.4407636159460977</v>
      </c>
      <c r="U20" s="86">
        <f t="shared" si="7"/>
        <v>0</v>
      </c>
      <c r="V20" s="87">
        <f>分析係数表!D23</f>
        <v>7.046603032004492E-2</v>
      </c>
      <c r="W20" s="167">
        <f t="shared" si="8"/>
        <v>0</v>
      </c>
      <c r="X20" s="76">
        <f>分析係数表!E23</f>
        <v>6.9904548006737788E-2</v>
      </c>
      <c r="Y20" s="166">
        <f t="shared" si="9"/>
        <v>0</v>
      </c>
    </row>
    <row r="21" spans="1:25" x14ac:dyDescent="0.2">
      <c r="A21" s="6" t="s">
        <v>9</v>
      </c>
      <c r="B21" s="5" t="s">
        <v>270</v>
      </c>
      <c r="C21" s="90"/>
      <c r="D21" s="76">
        <f>投入係数表!T21</f>
        <v>0</v>
      </c>
      <c r="E21" s="77">
        <f t="shared" si="0"/>
        <v>0</v>
      </c>
      <c r="F21" s="76">
        <f>分析係数表!C24</f>
        <v>9.8081023454157812E-2</v>
      </c>
      <c r="G21" s="77">
        <f t="shared" si="1"/>
        <v>0</v>
      </c>
      <c r="H21" s="77">
        <v>1.195346238390171E-3</v>
      </c>
      <c r="I21" s="77">
        <f t="shared" si="2"/>
        <v>1.195346238390171E-3</v>
      </c>
      <c r="J21" s="76">
        <f>分析係数表!G24</f>
        <v>0.21052631578947367</v>
      </c>
      <c r="K21" s="78">
        <f t="shared" si="3"/>
        <v>2.5165183966108863E-4</v>
      </c>
      <c r="L21" s="79"/>
      <c r="M21" s="80"/>
      <c r="N21" s="81">
        <f>分析係数表!H24</f>
        <v>4.0565482830659392E-4</v>
      </c>
      <c r="O21" s="82">
        <f t="shared" si="4"/>
        <v>6.0512071953875658E-3</v>
      </c>
      <c r="P21" s="76">
        <f>分析係数表!C24</f>
        <v>9.8081023454157812E-2</v>
      </c>
      <c r="Q21" s="82">
        <f t="shared" si="5"/>
        <v>5.9350859485677633E-4</v>
      </c>
      <c r="R21" s="83">
        <v>2.0884604140538484E-3</v>
      </c>
      <c r="S21" s="84">
        <f t="shared" si="6"/>
        <v>3.2838066524440192E-3</v>
      </c>
      <c r="T21" s="85">
        <f>分析係数表!F24</f>
        <v>0.39473684210526316</v>
      </c>
      <c r="U21" s="86">
        <f t="shared" si="7"/>
        <v>1.2962394680700077E-3</v>
      </c>
      <c r="V21" s="87">
        <f>分析係数表!D24</f>
        <v>4.6052631578947366E-2</v>
      </c>
      <c r="W21" s="167">
        <f t="shared" si="8"/>
        <v>0</v>
      </c>
      <c r="X21" s="76">
        <f>分析係数表!E24</f>
        <v>4.6052631578947366E-2</v>
      </c>
      <c r="Y21" s="166">
        <f t="shared" si="9"/>
        <v>0</v>
      </c>
    </row>
    <row r="22" spans="1:25" x14ac:dyDescent="0.2">
      <c r="A22" s="6" t="s">
        <v>10</v>
      </c>
      <c r="B22" s="5" t="s">
        <v>271</v>
      </c>
      <c r="C22" s="75">
        <f>最終需要_まとめ!C23</f>
        <v>100</v>
      </c>
      <c r="D22" s="76">
        <f>投入係数表!T22</f>
        <v>0.28805970149253729</v>
      </c>
      <c r="E22" s="77">
        <f t="shared" si="0"/>
        <v>28.805970149253728</v>
      </c>
      <c r="F22" s="76">
        <f>分析係数表!C25</f>
        <v>1.7970049916805286E-2</v>
      </c>
      <c r="G22" s="77">
        <f t="shared" si="1"/>
        <v>0.51764472148409246</v>
      </c>
      <c r="H22" s="77">
        <v>0.52619961653334502</v>
      </c>
      <c r="I22" s="77">
        <f t="shared" si="2"/>
        <v>100.52619961653335</v>
      </c>
      <c r="J22" s="76">
        <f>分析係数表!G25</f>
        <v>0.19552238805970149</v>
      </c>
      <c r="K22" s="78">
        <f t="shared" si="3"/>
        <v>19.655122611590848</v>
      </c>
      <c r="L22" s="79"/>
      <c r="M22" s="80"/>
      <c r="N22" s="81">
        <f>分析係数表!H25</f>
        <v>5.4763401821390182E-4</v>
      </c>
      <c r="O22" s="82">
        <f t="shared" si="4"/>
        <v>8.1691297137732131E-3</v>
      </c>
      <c r="P22" s="76">
        <f>分析係数表!C25</f>
        <v>1.7970049916805286E-2</v>
      </c>
      <c r="Q22" s="82">
        <f t="shared" si="5"/>
        <v>1.4679966873336193E-4</v>
      </c>
      <c r="R22" s="83">
        <v>1.0093832287251798E-3</v>
      </c>
      <c r="S22" s="84">
        <f t="shared" si="6"/>
        <v>100.52720899976207</v>
      </c>
      <c r="T22" s="85">
        <f>分析係数表!F25</f>
        <v>0.34776119402985073</v>
      </c>
      <c r="U22" s="86">
        <f t="shared" si="7"/>
        <v>34.959462234245613</v>
      </c>
      <c r="V22" s="87">
        <f>分析係数表!D25</f>
        <v>4.6268656716417909E-2</v>
      </c>
      <c r="W22" s="167">
        <f t="shared" si="8"/>
        <v>5</v>
      </c>
      <c r="X22" s="76">
        <f>分析係数表!E25</f>
        <v>3.5820895522388062E-2</v>
      </c>
      <c r="Y22" s="166">
        <f t="shared" si="9"/>
        <v>4</v>
      </c>
    </row>
    <row r="23" spans="1:25" x14ac:dyDescent="0.2">
      <c r="A23" s="6" t="s">
        <v>11</v>
      </c>
      <c r="B23" s="5" t="s">
        <v>35</v>
      </c>
      <c r="C23" s="90"/>
      <c r="D23" s="76">
        <f>投入係数表!T23</f>
        <v>2.2388059701492536E-2</v>
      </c>
      <c r="E23" s="77">
        <f t="shared" si="0"/>
        <v>2.2388059701492535</v>
      </c>
      <c r="F23" s="76">
        <f>分析係数表!C26</f>
        <v>0.78646748681898071</v>
      </c>
      <c r="G23" s="77">
        <f t="shared" si="1"/>
        <v>1.7607481048186133</v>
      </c>
      <c r="H23" s="77">
        <v>1.9691337726287086</v>
      </c>
      <c r="I23" s="77">
        <f t="shared" si="2"/>
        <v>1.9691337726287086</v>
      </c>
      <c r="J23" s="76">
        <f>分析係数表!G26</f>
        <v>0.1963978281022381</v>
      </c>
      <c r="K23" s="78">
        <f t="shared" si="3"/>
        <v>0.38673359618704473</v>
      </c>
      <c r="L23" s="79"/>
      <c r="M23" s="80"/>
      <c r="N23" s="81">
        <f>分析係数表!H26</f>
        <v>1.1845120986552542E-2</v>
      </c>
      <c r="O23" s="82">
        <f t="shared" si="4"/>
        <v>0.17669525010531689</v>
      </c>
      <c r="P23" s="76">
        <f>分析係数表!C26</f>
        <v>0.78646748681898071</v>
      </c>
      <c r="Q23" s="82">
        <f t="shared" si="5"/>
        <v>0.13896506928317981</v>
      </c>
      <c r="R23" s="83">
        <v>0.15839693353189632</v>
      </c>
      <c r="S23" s="84">
        <f t="shared" si="6"/>
        <v>2.1275307061606048</v>
      </c>
      <c r="T23" s="85">
        <f>分析係数表!F26</f>
        <v>0.33492252681764006</v>
      </c>
      <c r="U23" s="86">
        <f t="shared" si="7"/>
        <v>0.71255795998942784</v>
      </c>
      <c r="V23" s="87">
        <f>分析係数表!D26</f>
        <v>2.0262216924910609E-2</v>
      </c>
      <c r="W23" s="167">
        <f t="shared" si="8"/>
        <v>0</v>
      </c>
      <c r="X23" s="76">
        <f>分析係数表!E26</f>
        <v>2.2447357965832339E-2</v>
      </c>
      <c r="Y23" s="166">
        <f t="shared" si="9"/>
        <v>0</v>
      </c>
    </row>
    <row r="24" spans="1:25" x14ac:dyDescent="0.2">
      <c r="A24" s="6" t="s">
        <v>12</v>
      </c>
      <c r="B24" s="5" t="s">
        <v>365</v>
      </c>
      <c r="C24" s="90"/>
      <c r="D24" s="76">
        <f>投入係数表!T24</f>
        <v>0</v>
      </c>
      <c r="E24" s="77">
        <f t="shared" si="0"/>
        <v>0</v>
      </c>
      <c r="F24" s="76">
        <f>分析係数表!C27</f>
        <v>0.30036101083032496</v>
      </c>
      <c r="G24" s="77">
        <f t="shared" si="1"/>
        <v>0</v>
      </c>
      <c r="H24" s="77">
        <v>1.3988654131617737E-3</v>
      </c>
      <c r="I24" s="77">
        <f t="shared" si="2"/>
        <v>1.3988654131617737E-3</v>
      </c>
      <c r="J24" s="76">
        <f>分析係数表!G27</f>
        <v>0.17003676470588236</v>
      </c>
      <c r="K24" s="78">
        <f t="shared" si="3"/>
        <v>2.3785854911298541E-4</v>
      </c>
      <c r="L24" s="79"/>
      <c r="M24" s="80"/>
      <c r="N24" s="81">
        <f>分析係数表!H27</f>
        <v>1.1256921485507981E-2</v>
      </c>
      <c r="O24" s="82">
        <f t="shared" si="4"/>
        <v>0.16792099967200494</v>
      </c>
      <c r="P24" s="76">
        <f>分析係数表!C27</f>
        <v>0.30036101083032496</v>
      </c>
      <c r="Q24" s="82">
        <f t="shared" si="5"/>
        <v>5.0436921201122066E-2</v>
      </c>
      <c r="R24" s="83">
        <v>5.126287167765458E-2</v>
      </c>
      <c r="S24" s="84">
        <f t="shared" si="6"/>
        <v>5.2661737090816355E-2</v>
      </c>
      <c r="T24" s="85">
        <f>分析係数表!F27</f>
        <v>0.32077205882352944</v>
      </c>
      <c r="U24" s="86">
        <f t="shared" si="7"/>
        <v>1.6892413827844587E-2</v>
      </c>
      <c r="V24" s="87">
        <f>分析係数表!D27</f>
        <v>0</v>
      </c>
      <c r="W24" s="167">
        <f t="shared" si="8"/>
        <v>0</v>
      </c>
      <c r="X24" s="76">
        <f>分析係数表!E27</f>
        <v>0</v>
      </c>
      <c r="Y24" s="166">
        <f t="shared" si="9"/>
        <v>0</v>
      </c>
    </row>
    <row r="25" spans="1:25" x14ac:dyDescent="0.2">
      <c r="A25" s="6" t="s">
        <v>13</v>
      </c>
      <c r="B25" s="5" t="s">
        <v>191</v>
      </c>
      <c r="C25" s="90"/>
      <c r="D25" s="76">
        <f>投入係数表!T25</f>
        <v>0</v>
      </c>
      <c r="E25" s="77">
        <f t="shared" si="0"/>
        <v>0</v>
      </c>
      <c r="F25" s="76">
        <f>分析係数表!C28</f>
        <v>0.10035725885027602</v>
      </c>
      <c r="G25" s="77">
        <f t="shared" si="1"/>
        <v>0</v>
      </c>
      <c r="H25" s="77">
        <v>7.1444753053175958E-3</v>
      </c>
      <c r="I25" s="77">
        <f t="shared" si="2"/>
        <v>7.1444753053175958E-3</v>
      </c>
      <c r="J25" s="76">
        <f>分析係数表!G28</f>
        <v>0.12476459510357815</v>
      </c>
      <c r="K25" s="78">
        <f t="shared" si="3"/>
        <v>8.9137756869546274E-4</v>
      </c>
      <c r="L25" s="79"/>
      <c r="M25" s="80"/>
      <c r="N25" s="81">
        <f>分析係数表!H28</f>
        <v>2.1134616554773542E-2</v>
      </c>
      <c r="O25" s="82">
        <f t="shared" si="4"/>
        <v>0.31526789487969215</v>
      </c>
      <c r="P25" s="76">
        <f>分析係数表!C28</f>
        <v>0.10035725885027602</v>
      </c>
      <c r="Q25" s="82">
        <f t="shared" si="5"/>
        <v>3.1639421733622872E-2</v>
      </c>
      <c r="R25" s="83">
        <v>3.4914998029561099E-2</v>
      </c>
      <c r="S25" s="84">
        <f t="shared" si="6"/>
        <v>4.2059473334878694E-2</v>
      </c>
      <c r="T25" s="85">
        <f>分析係数表!F28</f>
        <v>0.21374764595103579</v>
      </c>
      <c r="U25" s="86">
        <f t="shared" si="7"/>
        <v>8.9901134152706817E-3</v>
      </c>
      <c r="V25" s="87">
        <f>分析係数表!D28</f>
        <v>3.5310734463276837E-2</v>
      </c>
      <c r="W25" s="167">
        <f t="shared" si="8"/>
        <v>0</v>
      </c>
      <c r="X25" s="76">
        <f>分析係数表!E28</f>
        <v>3.7664783427495289E-2</v>
      </c>
      <c r="Y25" s="166">
        <f t="shared" si="9"/>
        <v>0</v>
      </c>
    </row>
    <row r="26" spans="1:25" x14ac:dyDescent="0.2">
      <c r="A26" s="6" t="s">
        <v>14</v>
      </c>
      <c r="B26" s="5" t="s">
        <v>50</v>
      </c>
      <c r="C26" s="90"/>
      <c r="D26" s="76">
        <f>投入係数表!T26</f>
        <v>5.9701492537313433E-3</v>
      </c>
      <c r="E26" s="77">
        <f t="shared" si="0"/>
        <v>0.59701492537313439</v>
      </c>
      <c r="F26" s="76">
        <f>分析係数表!C29</f>
        <v>0.36404243439419315</v>
      </c>
      <c r="G26" s="77">
        <f t="shared" si="1"/>
        <v>0.21733876680250339</v>
      </c>
      <c r="H26" s="77">
        <v>0.27265471433444949</v>
      </c>
      <c r="I26" s="77">
        <f t="shared" si="2"/>
        <v>0.27265471433444949</v>
      </c>
      <c r="J26" s="76">
        <f>分析係数表!G29</f>
        <v>0.26159695817490497</v>
      </c>
      <c r="K26" s="78">
        <f t="shared" si="3"/>
        <v>7.1325643901939642E-2</v>
      </c>
      <c r="L26" s="79"/>
      <c r="M26" s="80"/>
      <c r="N26" s="81">
        <f>分析係数表!H29</f>
        <v>1.0060239742003528E-2</v>
      </c>
      <c r="O26" s="82">
        <f t="shared" si="4"/>
        <v>0.15006993844561162</v>
      </c>
      <c r="P26" s="76">
        <f>分析係数表!C29</f>
        <v>0.36404243439419315</v>
      </c>
      <c r="Q26" s="82">
        <f t="shared" si="5"/>
        <v>5.4631825721127174E-2</v>
      </c>
      <c r="R26" s="83">
        <v>7.3245561135008991E-2</v>
      </c>
      <c r="S26" s="84">
        <f t="shared" si="6"/>
        <v>0.34590027546945845</v>
      </c>
      <c r="T26" s="85">
        <f>分析係数表!F29</f>
        <v>0.47034220532319393</v>
      </c>
      <c r="U26" s="86">
        <f t="shared" si="7"/>
        <v>0.16269149838620536</v>
      </c>
      <c r="V26" s="87">
        <f>分析係数表!D29</f>
        <v>0.1285171102661597</v>
      </c>
      <c r="W26" s="167">
        <f t="shared" si="8"/>
        <v>0</v>
      </c>
      <c r="X26" s="76">
        <f>分析係数表!E29</f>
        <v>0.10532319391634981</v>
      </c>
      <c r="Y26" s="166">
        <f t="shared" si="9"/>
        <v>0</v>
      </c>
    </row>
    <row r="27" spans="1:25" x14ac:dyDescent="0.2">
      <c r="A27" s="6" t="s">
        <v>15</v>
      </c>
      <c r="B27" s="5" t="s">
        <v>36</v>
      </c>
      <c r="C27" s="90"/>
      <c r="D27" s="76">
        <f>投入係数表!T27</f>
        <v>2.9850746268656717E-3</v>
      </c>
      <c r="E27" s="77">
        <f t="shared" si="0"/>
        <v>0.29850746268656719</v>
      </c>
      <c r="F27" s="76">
        <f>分析係数表!C30</f>
        <v>1</v>
      </c>
      <c r="G27" s="77">
        <f t="shared" si="1"/>
        <v>0.29850746268656719</v>
      </c>
      <c r="H27" s="77">
        <v>0.34216119565397446</v>
      </c>
      <c r="I27" s="77">
        <f t="shared" si="2"/>
        <v>0.34216119565397446</v>
      </c>
      <c r="J27" s="76">
        <f>分析係数表!G30</f>
        <v>0.34476121737038373</v>
      </c>
      <c r="K27" s="78">
        <f t="shared" si="3"/>
        <v>0.11796391035057029</v>
      </c>
      <c r="L27" s="79"/>
      <c r="M27" s="80"/>
      <c r="N27" s="81">
        <f>分析係数表!H30</f>
        <v>0</v>
      </c>
      <c r="O27" s="82">
        <f t="shared" si="4"/>
        <v>0</v>
      </c>
      <c r="P27" s="76">
        <f>分析係数表!C30</f>
        <v>1</v>
      </c>
      <c r="Q27" s="82">
        <f t="shared" si="5"/>
        <v>0</v>
      </c>
      <c r="R27" s="83">
        <v>3.1022919331564196E-2</v>
      </c>
      <c r="S27" s="84">
        <f t="shared" si="6"/>
        <v>0.37318411498553866</v>
      </c>
      <c r="T27" s="85">
        <f>分析係数表!F30</f>
        <v>0.44087573679778658</v>
      </c>
      <c r="U27" s="86">
        <f t="shared" si="7"/>
        <v>0.16452782165547927</v>
      </c>
      <c r="V27" s="87">
        <f>分析係数表!D30</f>
        <v>0.13545049921809216</v>
      </c>
      <c r="W27" s="167">
        <f t="shared" si="8"/>
        <v>0</v>
      </c>
      <c r="X27" s="76">
        <f>分析係数表!E30</f>
        <v>8.8415734391916273E-2</v>
      </c>
      <c r="Y27" s="166">
        <f t="shared" si="9"/>
        <v>0</v>
      </c>
    </row>
    <row r="28" spans="1:25" x14ac:dyDescent="0.2">
      <c r="A28" s="6" t="s">
        <v>16</v>
      </c>
      <c r="B28" s="5" t="s">
        <v>192</v>
      </c>
      <c r="C28" s="90"/>
      <c r="D28" s="76">
        <f>投入係数表!T28</f>
        <v>2.9850746268656716E-2</v>
      </c>
      <c r="E28" s="77">
        <f t="shared" si="0"/>
        <v>2.9850746268656714</v>
      </c>
      <c r="F28" s="76">
        <f>分析係数表!C31</f>
        <v>4.5149153453372781E-2</v>
      </c>
      <c r="G28" s="77">
        <f t="shared" si="1"/>
        <v>0.1347735923981277</v>
      </c>
      <c r="H28" s="77">
        <v>0.1486220065428904</v>
      </c>
      <c r="I28" s="77">
        <f t="shared" si="2"/>
        <v>0.1486220065428904</v>
      </c>
      <c r="J28" s="76">
        <f>分析係数表!G31</f>
        <v>7.1005917159763315E-2</v>
      </c>
      <c r="K28" s="78">
        <f t="shared" si="3"/>
        <v>1.0553041884702278E-2</v>
      </c>
      <c r="L28" s="79"/>
      <c r="M28" s="80"/>
      <c r="N28" s="81">
        <f>分析係数表!H31</f>
        <v>2.4521834371133602E-2</v>
      </c>
      <c r="O28" s="82">
        <f t="shared" si="4"/>
        <v>0.36579547496117831</v>
      </c>
      <c r="P28" s="76">
        <f>分析係数表!C31</f>
        <v>4.5149153453372781E-2</v>
      </c>
      <c r="Q28" s="82">
        <f t="shared" si="5"/>
        <v>1.6515356031571622E-2</v>
      </c>
      <c r="R28" s="83">
        <v>2.1314739052169879E-2</v>
      </c>
      <c r="S28" s="84">
        <f t="shared" si="6"/>
        <v>0.16993674559506028</v>
      </c>
      <c r="T28" s="85">
        <f>分析係数表!F31</f>
        <v>0.34319526627218933</v>
      </c>
      <c r="U28" s="86">
        <f t="shared" si="7"/>
        <v>5.8321486653926009E-2</v>
      </c>
      <c r="V28" s="87">
        <f>分析係数表!D31</f>
        <v>1.7751479289940829E-2</v>
      </c>
      <c r="W28" s="167">
        <f t="shared" si="8"/>
        <v>0</v>
      </c>
      <c r="X28" s="76">
        <f>分析係数表!E31</f>
        <v>1.7751479289940829E-2</v>
      </c>
      <c r="Y28" s="166">
        <f t="shared" si="9"/>
        <v>0</v>
      </c>
    </row>
    <row r="29" spans="1:25" x14ac:dyDescent="0.2">
      <c r="A29" s="6" t="s">
        <v>17</v>
      </c>
      <c r="B29" s="5" t="s">
        <v>272</v>
      </c>
      <c r="C29" s="90"/>
      <c r="D29" s="76">
        <f>投入係数表!T29</f>
        <v>1.4925373134328358E-3</v>
      </c>
      <c r="E29" s="77">
        <f t="shared" si="0"/>
        <v>0.1492537313432836</v>
      </c>
      <c r="F29" s="76">
        <f>分析係数表!C32</f>
        <v>0.82390745501285345</v>
      </c>
      <c r="G29" s="77">
        <f t="shared" si="1"/>
        <v>0.12297126194221694</v>
      </c>
      <c r="H29" s="77">
        <v>0.14917242798783753</v>
      </c>
      <c r="I29" s="77">
        <f t="shared" si="2"/>
        <v>0.14917242798783753</v>
      </c>
      <c r="J29" s="76">
        <f>分析係数表!G32</f>
        <v>0.14108527131782947</v>
      </c>
      <c r="K29" s="78">
        <f t="shared" si="3"/>
        <v>2.1046032475803438E-2</v>
      </c>
      <c r="L29" s="79"/>
      <c r="M29" s="80"/>
      <c r="N29" s="81">
        <f>分析係数表!H32</f>
        <v>6.9772630468734158E-3</v>
      </c>
      <c r="O29" s="82">
        <f t="shared" si="4"/>
        <v>0.10408076376066613</v>
      </c>
      <c r="P29" s="76">
        <f>分析係数表!C32</f>
        <v>0.82390745501285345</v>
      </c>
      <c r="Q29" s="82">
        <f t="shared" si="5"/>
        <v>8.5752917185844463E-2</v>
      </c>
      <c r="R29" s="83">
        <v>0.11214887852235816</v>
      </c>
      <c r="S29" s="84">
        <f t="shared" si="6"/>
        <v>0.26132130651019569</v>
      </c>
      <c r="T29" s="85">
        <f>分析係数表!F32</f>
        <v>0.48372093023255813</v>
      </c>
      <c r="U29" s="86">
        <f t="shared" si="7"/>
        <v>0.12640658547469932</v>
      </c>
      <c r="V29" s="87">
        <f>分析係数表!D32</f>
        <v>4.6511627906976744E-3</v>
      </c>
      <c r="W29" s="167">
        <f t="shared" si="8"/>
        <v>0</v>
      </c>
      <c r="X29" s="76">
        <f>分析係数表!E32</f>
        <v>6.2015503875968991E-3</v>
      </c>
      <c r="Y29" s="166">
        <f t="shared" si="9"/>
        <v>0</v>
      </c>
    </row>
    <row r="30" spans="1:25" x14ac:dyDescent="0.2">
      <c r="A30" s="6" t="s">
        <v>18</v>
      </c>
      <c r="B30" s="5" t="s">
        <v>273</v>
      </c>
      <c r="C30" s="90"/>
      <c r="D30" s="76">
        <f>投入係数表!T30</f>
        <v>1.4925373134328358E-3</v>
      </c>
      <c r="E30" s="77">
        <f t="shared" si="0"/>
        <v>0.1492537313432836</v>
      </c>
      <c r="F30" s="76">
        <f>分析係数表!C33</f>
        <v>1</v>
      </c>
      <c r="G30" s="77">
        <f t="shared" si="1"/>
        <v>0.1492537313432836</v>
      </c>
      <c r="H30" s="77">
        <v>0.16830001674771461</v>
      </c>
      <c r="I30" s="77">
        <f t="shared" si="2"/>
        <v>0.16830001674771461</v>
      </c>
      <c r="J30" s="76">
        <f>分析係数表!G33</f>
        <v>0.50819672131147542</v>
      </c>
      <c r="K30" s="78">
        <f t="shared" si="3"/>
        <v>8.5529516707854969E-2</v>
      </c>
      <c r="L30" s="79"/>
      <c r="M30" s="80"/>
      <c r="N30" s="81">
        <f>分析係数表!H33</f>
        <v>1.0141370707664847E-3</v>
      </c>
      <c r="O30" s="82">
        <f t="shared" si="4"/>
        <v>1.5128017988468911E-2</v>
      </c>
      <c r="P30" s="76">
        <f>分析係数表!C33</f>
        <v>1</v>
      </c>
      <c r="Q30" s="82">
        <f t="shared" si="5"/>
        <v>1.5128017988468911E-2</v>
      </c>
      <c r="R30" s="83">
        <v>5.3147595032874966E-2</v>
      </c>
      <c r="S30" s="84">
        <f t="shared" si="6"/>
        <v>0.22144761178058958</v>
      </c>
      <c r="T30" s="85">
        <f>分析係数表!F33</f>
        <v>0.64606977721731818</v>
      </c>
      <c r="U30" s="86">
        <f t="shared" si="7"/>
        <v>0.14307060920839268</v>
      </c>
      <c r="V30" s="87">
        <f>分析係数表!D33</f>
        <v>1.8495166036149643E-2</v>
      </c>
      <c r="W30" s="167">
        <f t="shared" si="8"/>
        <v>0</v>
      </c>
      <c r="X30" s="76">
        <f>分析係数表!E33</f>
        <v>1.7234131988230348E-2</v>
      </c>
      <c r="Y30" s="166">
        <f t="shared" si="9"/>
        <v>0</v>
      </c>
    </row>
    <row r="31" spans="1:25" x14ac:dyDescent="0.2">
      <c r="A31" s="6" t="s">
        <v>19</v>
      </c>
      <c r="B31" s="5" t="s">
        <v>274</v>
      </c>
      <c r="C31" s="90"/>
      <c r="D31" s="76">
        <f>投入係数表!T31</f>
        <v>4.1791044776119404E-2</v>
      </c>
      <c r="E31" s="77">
        <f t="shared" si="0"/>
        <v>4.1791044776119408</v>
      </c>
      <c r="F31" s="76">
        <f>分析係数表!C34</f>
        <v>0.25927379784102056</v>
      </c>
      <c r="G31" s="77">
        <f t="shared" si="1"/>
        <v>1.0835322894848622</v>
      </c>
      <c r="H31" s="77">
        <v>1.1930933661754421</v>
      </c>
      <c r="I31" s="77">
        <f t="shared" si="2"/>
        <v>1.1930933661754421</v>
      </c>
      <c r="J31" s="76">
        <f>分析係数表!G34</f>
        <v>0.42506142506142508</v>
      </c>
      <c r="K31" s="78">
        <f t="shared" si="3"/>
        <v>0.50713796645786613</v>
      </c>
      <c r="L31" s="79"/>
      <c r="M31" s="80"/>
      <c r="N31" s="81">
        <f>分析係数表!H34</f>
        <v>0.17165284059793523</v>
      </c>
      <c r="O31" s="82">
        <f t="shared" si="4"/>
        <v>2.5605683247282487</v>
      </c>
      <c r="P31" s="76">
        <f>分析係数表!C34</f>
        <v>0.25927379784102056</v>
      </c>
      <c r="Q31" s="82">
        <f t="shared" si="5"/>
        <v>0.66388827418371266</v>
      </c>
      <c r="R31" s="83">
        <v>0.71796931559600496</v>
      </c>
      <c r="S31" s="84">
        <f t="shared" si="6"/>
        <v>1.9110626817714471</v>
      </c>
      <c r="T31" s="85">
        <f>分析係数表!F34</f>
        <v>0.69978501228501233</v>
      </c>
      <c r="U31" s="86">
        <f t="shared" si="7"/>
        <v>1.3373330222408608</v>
      </c>
      <c r="V31" s="87">
        <f>分析係数表!D34</f>
        <v>0.29069410319410321</v>
      </c>
      <c r="W31" s="167">
        <f t="shared" si="8"/>
        <v>1</v>
      </c>
      <c r="X31" s="76">
        <f>分析係数表!E34</f>
        <v>0.18903562653562653</v>
      </c>
      <c r="Y31" s="166">
        <f t="shared" si="9"/>
        <v>0</v>
      </c>
    </row>
    <row r="32" spans="1:25" x14ac:dyDescent="0.2">
      <c r="A32" s="6" t="s">
        <v>20</v>
      </c>
      <c r="B32" s="5" t="s">
        <v>37</v>
      </c>
      <c r="C32" s="90"/>
      <c r="D32" s="76">
        <f>投入係数表!T32</f>
        <v>5.9701492537313433E-3</v>
      </c>
      <c r="E32" s="77">
        <f t="shared" si="0"/>
        <v>0.59701492537313439</v>
      </c>
      <c r="F32" s="76">
        <f>分析係数表!C35</f>
        <v>0.58271802035521847</v>
      </c>
      <c r="G32" s="77">
        <f t="shared" si="1"/>
        <v>0.34789135543595134</v>
      </c>
      <c r="H32" s="77">
        <v>0.43958180004550196</v>
      </c>
      <c r="I32" s="77">
        <f t="shared" si="2"/>
        <v>0.43958180004550196</v>
      </c>
      <c r="J32" s="76">
        <f>分析係数表!G35</f>
        <v>0.3146067415730337</v>
      </c>
      <c r="K32" s="78">
        <f t="shared" si="3"/>
        <v>0.13829539776712421</v>
      </c>
      <c r="L32" s="79"/>
      <c r="M32" s="80"/>
      <c r="N32" s="81">
        <f>分析係数表!H35</f>
        <v>6.4762793339147723E-2</v>
      </c>
      <c r="O32" s="82">
        <f t="shared" si="4"/>
        <v>0.96607522874362484</v>
      </c>
      <c r="P32" s="76">
        <f>分析係数表!C35</f>
        <v>0.58271802035521847</v>
      </c>
      <c r="Q32" s="82">
        <f t="shared" si="5"/>
        <v>0.56294944480769993</v>
      </c>
      <c r="R32" s="83">
        <v>0.67346941811380456</v>
      </c>
      <c r="S32" s="84">
        <f t="shared" si="6"/>
        <v>1.1130512181593066</v>
      </c>
      <c r="T32" s="85">
        <f>分析係数表!F35</f>
        <v>0.64558587479935792</v>
      </c>
      <c r="U32" s="86">
        <f t="shared" si="7"/>
        <v>0.71857014437186695</v>
      </c>
      <c r="V32" s="87">
        <f>分析係数表!D35</f>
        <v>5.2969502407704656E-2</v>
      </c>
      <c r="W32" s="167">
        <f t="shared" si="8"/>
        <v>0</v>
      </c>
      <c r="X32" s="76">
        <f>分析係数表!E35</f>
        <v>4.8475120385232745E-2</v>
      </c>
      <c r="Y32" s="166">
        <f t="shared" si="9"/>
        <v>0</v>
      </c>
    </row>
    <row r="33" spans="1:25" x14ac:dyDescent="0.2">
      <c r="A33" s="6" t="s">
        <v>21</v>
      </c>
      <c r="B33" s="5" t="s">
        <v>38</v>
      </c>
      <c r="C33" s="90"/>
      <c r="D33" s="76">
        <f>投入係数表!T33</f>
        <v>0</v>
      </c>
      <c r="E33" s="77">
        <f t="shared" si="0"/>
        <v>0</v>
      </c>
      <c r="F33" s="76">
        <f>分析係数表!C36</f>
        <v>0.66070007955449483</v>
      </c>
      <c r="G33" s="77">
        <f t="shared" si="1"/>
        <v>0</v>
      </c>
      <c r="H33" s="77">
        <v>6.0369820479268262E-2</v>
      </c>
      <c r="I33" s="77">
        <f t="shared" si="2"/>
        <v>6.0369820479268262E-2</v>
      </c>
      <c r="J33" s="76">
        <f>分析係数表!G36</f>
        <v>1.3413413413413414E-2</v>
      </c>
      <c r="K33" s="78">
        <f t="shared" si="3"/>
        <v>8.0976535978197672E-4</v>
      </c>
      <c r="L33" s="79"/>
      <c r="M33" s="80"/>
      <c r="N33" s="81">
        <f>分析係数表!H36</f>
        <v>0.12962700038537209</v>
      </c>
      <c r="O33" s="82">
        <f t="shared" si="4"/>
        <v>1.9336632592860965</v>
      </c>
      <c r="P33" s="76">
        <f>分析係数表!C36</f>
        <v>0.66070007955449483</v>
      </c>
      <c r="Q33" s="82">
        <f t="shared" si="5"/>
        <v>1.2775714692419278</v>
      </c>
      <c r="R33" s="83">
        <v>1.3355571622325875</v>
      </c>
      <c r="S33" s="84">
        <f t="shared" si="6"/>
        <v>1.3959269827118557</v>
      </c>
      <c r="T33" s="85">
        <f>分析係数表!F36</f>
        <v>0.89049049049049045</v>
      </c>
      <c r="U33" s="86">
        <f t="shared" si="7"/>
        <v>1.2430597035239908</v>
      </c>
      <c r="V33" s="87">
        <f>分析係数表!D36</f>
        <v>8.8088088088088094E-3</v>
      </c>
      <c r="W33" s="167">
        <f t="shared" si="8"/>
        <v>0</v>
      </c>
      <c r="X33" s="76">
        <f>分析係数表!E36</f>
        <v>2.002002002002002E-3</v>
      </c>
      <c r="Y33" s="166">
        <f t="shared" si="9"/>
        <v>0</v>
      </c>
    </row>
    <row r="34" spans="1:25" x14ac:dyDescent="0.2">
      <c r="A34" s="6" t="s">
        <v>22</v>
      </c>
      <c r="B34" s="5" t="s">
        <v>377</v>
      </c>
      <c r="C34" s="90"/>
      <c r="D34" s="76">
        <f>投入係数表!T34</f>
        <v>1.4925373134328358E-2</v>
      </c>
      <c r="E34" s="77">
        <f t="shared" si="0"/>
        <v>1.4925373134328357</v>
      </c>
      <c r="F34" s="76">
        <f>分析係数表!C37</f>
        <v>0.61776513884242223</v>
      </c>
      <c r="G34" s="77">
        <f t="shared" si="1"/>
        <v>0.92203752066033162</v>
      </c>
      <c r="H34" s="77">
        <v>1.1345562598042276</v>
      </c>
      <c r="I34" s="77">
        <f t="shared" si="2"/>
        <v>1.1345562598042276</v>
      </c>
      <c r="J34" s="76">
        <f>分析係数表!G37</f>
        <v>0.47462053207116045</v>
      </c>
      <c r="K34" s="78">
        <f t="shared" si="3"/>
        <v>0.53848369569294829</v>
      </c>
      <c r="L34" s="79"/>
      <c r="M34" s="80"/>
      <c r="N34" s="81">
        <f>分析係数表!H37</f>
        <v>5.0585157089832258E-2</v>
      </c>
      <c r="O34" s="82">
        <f t="shared" si="4"/>
        <v>0.75458553726482935</v>
      </c>
      <c r="P34" s="76">
        <f>分析係数表!C37</f>
        <v>0.61776513884242223</v>
      </c>
      <c r="Q34" s="82">
        <f t="shared" si="5"/>
        <v>0.4661566391968911</v>
      </c>
      <c r="R34" s="83">
        <v>0.56587741675016567</v>
      </c>
      <c r="S34" s="84">
        <f t="shared" si="6"/>
        <v>1.7004336765543933</v>
      </c>
      <c r="T34" s="85">
        <f>分析係数表!F37</f>
        <v>0.71813285457809695</v>
      </c>
      <c r="U34" s="86">
        <f t="shared" si="7"/>
        <v>1.2211372901647348</v>
      </c>
      <c r="V34" s="87">
        <f>分析係数表!D37</f>
        <v>9.4662967194385508E-2</v>
      </c>
      <c r="W34" s="167">
        <f t="shared" si="8"/>
        <v>0</v>
      </c>
      <c r="X34" s="76">
        <f>分析係数表!E37</f>
        <v>8.6339154561775752E-2</v>
      </c>
      <c r="Y34" s="166">
        <f t="shared" si="9"/>
        <v>0</v>
      </c>
    </row>
    <row r="35" spans="1:25" x14ac:dyDescent="0.2">
      <c r="A35" s="6" t="s">
        <v>23</v>
      </c>
      <c r="B35" s="5" t="s">
        <v>193</v>
      </c>
      <c r="C35" s="90"/>
      <c r="D35" s="76">
        <f>投入係数表!T35</f>
        <v>7.462686567164179E-3</v>
      </c>
      <c r="E35" s="77">
        <f t="shared" si="0"/>
        <v>0.74626865671641784</v>
      </c>
      <c r="F35" s="76">
        <f>分析係数表!C38</f>
        <v>2.0566981656475858E-2</v>
      </c>
      <c r="G35" s="77">
        <f t="shared" si="1"/>
        <v>1.5348493773489446E-2</v>
      </c>
      <c r="H35" s="77">
        <v>2.0684736931645013E-2</v>
      </c>
      <c r="I35" s="77">
        <f t="shared" si="2"/>
        <v>2.0684736931645013E-2</v>
      </c>
      <c r="J35" s="76">
        <f>分析係数表!G38</f>
        <v>0.31874999999999998</v>
      </c>
      <c r="K35" s="78">
        <f t="shared" si="3"/>
        <v>6.5932598969618474E-3</v>
      </c>
      <c r="L35" s="79"/>
      <c r="M35" s="80"/>
      <c r="N35" s="81">
        <f>分析係数表!H38</f>
        <v>4.4398920958156701E-2</v>
      </c>
      <c r="O35" s="82">
        <f t="shared" si="4"/>
        <v>0.66230462753516894</v>
      </c>
      <c r="P35" s="76">
        <f>分析係数表!C38</f>
        <v>2.0566981656475858E-2</v>
      </c>
      <c r="Q35" s="82">
        <f t="shared" si="5"/>
        <v>1.3621607125514894E-2</v>
      </c>
      <c r="R35" s="83">
        <v>1.681666486261001E-2</v>
      </c>
      <c r="S35" s="84">
        <f t="shared" si="6"/>
        <v>3.7501401794255027E-2</v>
      </c>
      <c r="T35" s="85">
        <f>分析係数表!F38</f>
        <v>0.52500000000000002</v>
      </c>
      <c r="U35" s="86">
        <f t="shared" si="7"/>
        <v>1.9688235941983889E-2</v>
      </c>
      <c r="V35" s="87">
        <f>分析係数表!D38</f>
        <v>0.28125</v>
      </c>
      <c r="W35" s="167">
        <f t="shared" si="8"/>
        <v>0</v>
      </c>
      <c r="X35" s="76">
        <f>分析係数表!E38</f>
        <v>0.31874999999999998</v>
      </c>
      <c r="Y35" s="166">
        <f t="shared" si="9"/>
        <v>0</v>
      </c>
    </row>
    <row r="36" spans="1:25" x14ac:dyDescent="0.2">
      <c r="A36" s="6" t="s">
        <v>24</v>
      </c>
      <c r="B36" s="5" t="s">
        <v>39</v>
      </c>
      <c r="C36" s="90"/>
      <c r="D36" s="76">
        <f>投入係数表!T36</f>
        <v>0</v>
      </c>
      <c r="E36" s="77">
        <f t="shared" si="0"/>
        <v>0</v>
      </c>
      <c r="F36" s="76">
        <f>分析係数表!C39</f>
        <v>1</v>
      </c>
      <c r="G36" s="77">
        <f t="shared" si="1"/>
        <v>0</v>
      </c>
      <c r="H36" s="77">
        <v>1.0102222823985542E-2</v>
      </c>
      <c r="I36" s="77">
        <f t="shared" si="2"/>
        <v>1.0102222823985542E-2</v>
      </c>
      <c r="J36" s="76">
        <f>分析係数表!G39</f>
        <v>0.35457429931253304</v>
      </c>
      <c r="K36" s="78">
        <f t="shared" si="3"/>
        <v>3.5819885793137523E-3</v>
      </c>
      <c r="L36" s="79"/>
      <c r="M36" s="80"/>
      <c r="N36" s="81">
        <f>分析係数表!H39</f>
        <v>4.0565482830659388E-3</v>
      </c>
      <c r="O36" s="82">
        <f t="shared" si="4"/>
        <v>6.0512071953875646E-2</v>
      </c>
      <c r="P36" s="76">
        <f>分析係数表!C39</f>
        <v>1</v>
      </c>
      <c r="Q36" s="82">
        <f t="shared" si="5"/>
        <v>6.0512071953875646E-2</v>
      </c>
      <c r="R36" s="83">
        <v>7.6885486434582345E-2</v>
      </c>
      <c r="S36" s="84">
        <f t="shared" si="6"/>
        <v>8.6987709258567886E-2</v>
      </c>
      <c r="T36" s="85">
        <f>分析係数表!F39</f>
        <v>0.70531464833421476</v>
      </c>
      <c r="U36" s="86">
        <f t="shared" si="7"/>
        <v>6.1353705565105728E-2</v>
      </c>
      <c r="V36" s="87">
        <f>分析係数表!D39</f>
        <v>5.4071919619249072E-2</v>
      </c>
      <c r="W36" s="167">
        <f t="shared" si="8"/>
        <v>0</v>
      </c>
      <c r="X36" s="76">
        <f>分析係数表!E39</f>
        <v>6.8482284505552618E-2</v>
      </c>
      <c r="Y36" s="166">
        <f t="shared" si="9"/>
        <v>0</v>
      </c>
    </row>
    <row r="37" spans="1:25" x14ac:dyDescent="0.2">
      <c r="A37" s="6" t="s">
        <v>25</v>
      </c>
      <c r="B37" s="5" t="s">
        <v>40</v>
      </c>
      <c r="C37" s="90"/>
      <c r="D37" s="76">
        <f>投入係数表!T37</f>
        <v>1.4925373134328358E-3</v>
      </c>
      <c r="E37" s="77">
        <f t="shared" si="0"/>
        <v>0.1492537313432836</v>
      </c>
      <c r="F37" s="76">
        <f>分析係数表!C40</f>
        <v>0.98077433041633522</v>
      </c>
      <c r="G37" s="77">
        <f t="shared" si="1"/>
        <v>0.14638422842034857</v>
      </c>
      <c r="H37" s="77">
        <v>0.15156565285763263</v>
      </c>
      <c r="I37" s="77">
        <f t="shared" si="2"/>
        <v>0.15156565285763263</v>
      </c>
      <c r="J37" s="76">
        <f>分析係数表!G40</f>
        <v>0.51043551695017497</v>
      </c>
      <c r="K37" s="78">
        <f t="shared" si="3"/>
        <v>7.7364492368276472E-2</v>
      </c>
      <c r="L37" s="79"/>
      <c r="M37" s="80"/>
      <c r="N37" s="81">
        <f>分析係数表!H40</f>
        <v>2.8781210068352839E-2</v>
      </c>
      <c r="O37" s="82">
        <f t="shared" si="4"/>
        <v>0.42933315051274779</v>
      </c>
      <c r="P37" s="76">
        <f>分析係数表!C40</f>
        <v>0.98077433041633522</v>
      </c>
      <c r="Q37" s="82">
        <f t="shared" si="5"/>
        <v>0.42107893321967588</v>
      </c>
      <c r="R37" s="83">
        <v>0.42230683836494087</v>
      </c>
      <c r="S37" s="84">
        <f t="shared" si="6"/>
        <v>0.57387249122257344</v>
      </c>
      <c r="T37" s="85">
        <f>分析係数表!F40</f>
        <v>0.70708167450838466</v>
      </c>
      <c r="U37" s="86">
        <f t="shared" si="7"/>
        <v>0.40577472204795551</v>
      </c>
      <c r="V37" s="87">
        <f>分析係数表!D40</f>
        <v>7.3350223187356733E-2</v>
      </c>
      <c r="W37" s="167">
        <f t="shared" si="8"/>
        <v>0</v>
      </c>
      <c r="X37" s="76">
        <f>分析係数表!E40</f>
        <v>4.4637471347569069E-2</v>
      </c>
      <c r="Y37" s="166">
        <f t="shared" si="9"/>
        <v>0</v>
      </c>
    </row>
    <row r="38" spans="1:25" x14ac:dyDescent="0.2">
      <c r="A38" s="6" t="s">
        <v>26</v>
      </c>
      <c r="B38" s="5" t="s">
        <v>276</v>
      </c>
      <c r="C38" s="90"/>
      <c r="D38" s="76">
        <f>投入係数表!T38</f>
        <v>0</v>
      </c>
      <c r="E38" s="77">
        <f t="shared" si="0"/>
        <v>0</v>
      </c>
      <c r="F38" s="76">
        <f>分析係数表!C41</f>
        <v>0.86627474829380358</v>
      </c>
      <c r="G38" s="77">
        <f t="shared" si="1"/>
        <v>0</v>
      </c>
      <c r="H38" s="77">
        <v>1.0300536015268192E-4</v>
      </c>
      <c r="I38" s="77">
        <f t="shared" si="2"/>
        <v>1.0300536015268192E-4</v>
      </c>
      <c r="J38" s="76">
        <f>分析係数表!G41</f>
        <v>0.44732977818996833</v>
      </c>
      <c r="K38" s="78">
        <f t="shared" si="3"/>
        <v>4.6077364909477004E-5</v>
      </c>
      <c r="L38" s="79"/>
      <c r="M38" s="80"/>
      <c r="N38" s="81">
        <f>分析係数表!H41</f>
        <v>6.251140904204612E-2</v>
      </c>
      <c r="O38" s="82">
        <f t="shared" si="4"/>
        <v>0.93249102880922374</v>
      </c>
      <c r="P38" s="76">
        <f>分析係数表!C41</f>
        <v>0.86627474829380358</v>
      </c>
      <c r="Q38" s="82">
        <f t="shared" si="5"/>
        <v>0.80779343126794023</v>
      </c>
      <c r="R38" s="83">
        <v>0.82302250628634765</v>
      </c>
      <c r="S38" s="84">
        <f t="shared" si="6"/>
        <v>0.82312551164650039</v>
      </c>
      <c r="T38" s="85">
        <f>分析係数表!F41</f>
        <v>0.55174279310611329</v>
      </c>
      <c r="U38" s="86">
        <f t="shared" si="7"/>
        <v>0.45415356887273872</v>
      </c>
      <c r="V38" s="87">
        <f>分析係数表!D41</f>
        <v>0.15209830744261535</v>
      </c>
      <c r="W38" s="167">
        <f t="shared" si="8"/>
        <v>0</v>
      </c>
      <c r="X38" s="76">
        <f>分析係数表!E41</f>
        <v>0.14676559239508463</v>
      </c>
      <c r="Y38" s="166">
        <f t="shared" si="9"/>
        <v>0</v>
      </c>
    </row>
    <row r="39" spans="1:25" x14ac:dyDescent="0.2">
      <c r="A39" s="6" t="s">
        <v>51</v>
      </c>
      <c r="B39" s="5" t="s">
        <v>367</v>
      </c>
      <c r="C39" s="90"/>
      <c r="D39" s="76">
        <f>投入係数表!T39</f>
        <v>0</v>
      </c>
      <c r="E39" s="77">
        <f>$C$22*D39</f>
        <v>0</v>
      </c>
      <c r="F39" s="76">
        <f>分析係数表!C42</f>
        <v>0.22259887005649714</v>
      </c>
      <c r="G39" s="77">
        <f>E39*F39</f>
        <v>0</v>
      </c>
      <c r="H39" s="77">
        <v>3.5632702917014094E-3</v>
      </c>
      <c r="I39" s="77">
        <f>C39+H39</f>
        <v>3.5632702917014094E-3</v>
      </c>
      <c r="J39" s="76">
        <f>分析係数表!G42</f>
        <v>0.47474747474747475</v>
      </c>
      <c r="K39" s="78">
        <f>I39*J39</f>
        <v>1.691653572827942E-3</v>
      </c>
      <c r="L39" s="79"/>
      <c r="M39" s="80"/>
      <c r="N39" s="81">
        <f>分析係数表!H42</f>
        <v>1.5212056061497272E-2</v>
      </c>
      <c r="O39" s="82">
        <f t="shared" si="4"/>
        <v>0.2269202698270337</v>
      </c>
      <c r="P39" s="76">
        <f>分析係数表!C42</f>
        <v>0.22259887005649714</v>
      </c>
      <c r="Q39" s="82">
        <f>O39*P39</f>
        <v>5.0512195656413142E-2</v>
      </c>
      <c r="R39" s="83">
        <v>5.2469665465047249E-2</v>
      </c>
      <c r="S39" s="84">
        <f>I39+R39</f>
        <v>5.6032935756748656E-2</v>
      </c>
      <c r="T39" s="85">
        <f>分析係数表!F42</f>
        <v>0.5505050505050505</v>
      </c>
      <c r="U39" s="86">
        <f>S39*T39</f>
        <v>3.084641412871517E-2</v>
      </c>
      <c r="V39" s="87">
        <f>分析係数表!D42</f>
        <v>1.2373737373737375</v>
      </c>
      <c r="W39" s="167">
        <f>ROUND(S39*V39,0)</f>
        <v>0</v>
      </c>
      <c r="X39" s="76">
        <f>分析係数表!E42</f>
        <v>0.93434343434343436</v>
      </c>
      <c r="Y39" s="166">
        <f>ROUND(S39*X39,0)</f>
        <v>0</v>
      </c>
    </row>
    <row r="40" spans="1:25" x14ac:dyDescent="0.2">
      <c r="A40" s="6" t="s">
        <v>194</v>
      </c>
      <c r="B40" s="5" t="s">
        <v>41</v>
      </c>
      <c r="C40" s="90"/>
      <c r="D40" s="76">
        <f>投入係数表!T40</f>
        <v>4.4776119402985072E-2</v>
      </c>
      <c r="E40" s="77">
        <f>$C$22*D40</f>
        <v>4.4776119402985071</v>
      </c>
      <c r="F40" s="76">
        <f>分析係数表!C43</f>
        <v>0.64995386035066138</v>
      </c>
      <c r="G40" s="77">
        <f>E40*F40</f>
        <v>2.91024116574923</v>
      </c>
      <c r="H40" s="77">
        <v>3.6151312632087955</v>
      </c>
      <c r="I40" s="77">
        <f>C40+H40</f>
        <v>3.6151312632087955</v>
      </c>
      <c r="J40" s="76">
        <f>分析係数表!G43</f>
        <v>0.42414674485039844</v>
      </c>
      <c r="K40" s="78">
        <f>I40*J40</f>
        <v>1.5333461574969196</v>
      </c>
      <c r="L40" s="79"/>
      <c r="M40" s="80"/>
      <c r="N40" s="81">
        <f>分析係数表!H43</f>
        <v>4.0565482830659395E-2</v>
      </c>
      <c r="O40" s="82">
        <f t="shared" si="4"/>
        <v>0.60512071953875657</v>
      </c>
      <c r="P40" s="76">
        <f>分析係数表!C43</f>
        <v>0.64995386035066138</v>
      </c>
      <c r="Q40" s="82">
        <f>O40*P40</f>
        <v>0.3933005476423847</v>
      </c>
      <c r="R40" s="83">
        <v>0.67687946375931818</v>
      </c>
      <c r="S40" s="84">
        <f>I40+R40</f>
        <v>4.2920107269681136</v>
      </c>
      <c r="T40" s="85">
        <f>分析係数表!F43</f>
        <v>0.67869493309276796</v>
      </c>
      <c r="U40" s="86">
        <f>S40*T40</f>
        <v>2.9129659331730662</v>
      </c>
      <c r="V40" s="87">
        <f>分析係数表!D43</f>
        <v>0.11832807096677192</v>
      </c>
      <c r="W40" s="167">
        <f>ROUND(S40*V40,0)</f>
        <v>1</v>
      </c>
      <c r="X40" s="76">
        <f>分析係数表!E43</f>
        <v>8.3446098331078036E-2</v>
      </c>
      <c r="Y40" s="166">
        <f>ROUND(S40*X40,0)</f>
        <v>0</v>
      </c>
    </row>
    <row r="41" spans="1:25" x14ac:dyDescent="0.2">
      <c r="A41" s="6" t="s">
        <v>340</v>
      </c>
      <c r="B41" s="5" t="s">
        <v>42</v>
      </c>
      <c r="C41" s="90"/>
      <c r="D41" s="76">
        <f>投入係数表!T41</f>
        <v>0</v>
      </c>
      <c r="E41" s="77">
        <f>$C$22*D41</f>
        <v>0</v>
      </c>
      <c r="F41" s="76">
        <f>分析係数表!C44</f>
        <v>0.42233270626175756</v>
      </c>
      <c r="G41" s="77">
        <f>E41*F41</f>
        <v>0</v>
      </c>
      <c r="H41" s="77">
        <v>2.6020838607505575E-3</v>
      </c>
      <c r="I41" s="77">
        <f>C41+H41</f>
        <v>2.6020838607505575E-3</v>
      </c>
      <c r="J41" s="76">
        <f>分析係数表!G44</f>
        <v>0.26381484852424913</v>
      </c>
      <c r="K41" s="78">
        <f>I41*J41</f>
        <v>6.8646835957130174E-4</v>
      </c>
      <c r="L41" s="79"/>
      <c r="M41" s="80"/>
      <c r="N41" s="81">
        <f>分析係数表!H44</f>
        <v>0.11630123927550047</v>
      </c>
      <c r="O41" s="82">
        <f t="shared" si="4"/>
        <v>1.734881102917615</v>
      </c>
      <c r="P41" s="76">
        <f>分析係数表!C44</f>
        <v>0.42233270626175756</v>
      </c>
      <c r="Q41" s="82">
        <f>O41*P41</f>
        <v>0.73269703123757912</v>
      </c>
      <c r="R41" s="83">
        <v>0.74557293369329281</v>
      </c>
      <c r="S41" s="84">
        <f>I41+R41</f>
        <v>0.74817501755404336</v>
      </c>
      <c r="T41" s="85">
        <f>分析係数表!F44</f>
        <v>0.47978156286568718</v>
      </c>
      <c r="U41" s="86">
        <f>S41*T41</f>
        <v>0.35896057921914187</v>
      </c>
      <c r="V41" s="87">
        <f>分析係数表!D44</f>
        <v>0.17839032635548044</v>
      </c>
      <c r="W41" s="167">
        <f>ROUND(S41*V41,0)</f>
        <v>0</v>
      </c>
      <c r="X41" s="76">
        <f>分析係数表!E44</f>
        <v>0.10141724093095826</v>
      </c>
      <c r="Y41" s="166">
        <f>ROUND(S41*X41,0)</f>
        <v>0</v>
      </c>
    </row>
    <row r="42" spans="1:25" x14ac:dyDescent="0.2">
      <c r="A42" s="6" t="s">
        <v>341</v>
      </c>
      <c r="B42" s="5" t="s">
        <v>278</v>
      </c>
      <c r="C42" s="90"/>
      <c r="D42" s="76">
        <f>投入係数表!T42</f>
        <v>0</v>
      </c>
      <c r="E42" s="77">
        <f>$C$22*D42</f>
        <v>0</v>
      </c>
      <c r="F42" s="76">
        <f>分析係数表!C45</f>
        <v>1</v>
      </c>
      <c r="G42" s="77">
        <f>E42*F42</f>
        <v>0</v>
      </c>
      <c r="H42" s="77">
        <v>8.6920419704632264E-3</v>
      </c>
      <c r="I42" s="77">
        <f>C42+H42</f>
        <v>8.6920419704632264E-3</v>
      </c>
      <c r="J42" s="76">
        <f>分析係数表!G45</f>
        <v>0</v>
      </c>
      <c r="K42" s="78">
        <f>I42*J42</f>
        <v>0</v>
      </c>
      <c r="L42" s="79"/>
      <c r="M42" s="80"/>
      <c r="N42" s="81">
        <f>分析係数表!H45</f>
        <v>0</v>
      </c>
      <c r="O42" s="82">
        <f t="shared" si="4"/>
        <v>0</v>
      </c>
      <c r="P42" s="76">
        <f>分析係数表!C45</f>
        <v>1</v>
      </c>
      <c r="Q42" s="82">
        <f>O42*P42</f>
        <v>0</v>
      </c>
      <c r="R42" s="83">
        <v>5.5126314563637216E-3</v>
      </c>
      <c r="S42" s="84">
        <f>I42+R42</f>
        <v>1.4204673426826948E-2</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投入係数表!T43</f>
        <v>1.4925373134328358E-3</v>
      </c>
      <c r="E43" s="77">
        <f>$C$22*D43</f>
        <v>0.1492537313432836</v>
      </c>
      <c r="F43" s="76">
        <f>分析係数表!C46</f>
        <v>0.21794871794871795</v>
      </c>
      <c r="G43" s="77">
        <f>E43*F43</f>
        <v>3.2529659395331041E-2</v>
      </c>
      <c r="H43" s="77">
        <v>5.3414051713027003E-2</v>
      </c>
      <c r="I43" s="77">
        <f>C43+H43</f>
        <v>5.3414051713027003E-2</v>
      </c>
      <c r="J43" s="76">
        <f>分析係数表!G46</f>
        <v>8.6956521739130436E-3</v>
      </c>
      <c r="K43" s="78">
        <f>I43*J43</f>
        <v>4.6447001489588696E-4</v>
      </c>
      <c r="L43" s="79"/>
      <c r="M43" s="80"/>
      <c r="N43" s="81">
        <f>分析係数表!H46</f>
        <v>2.3669959231689755E-2</v>
      </c>
      <c r="O43" s="82">
        <f t="shared" si="4"/>
        <v>0.35308793985086445</v>
      </c>
      <c r="P43" s="76">
        <f>分析係数表!C46</f>
        <v>0.21794871794871795</v>
      </c>
      <c r="Q43" s="82">
        <f>O43*P43</f>
        <v>7.6955063813649943E-2</v>
      </c>
      <c r="R43" s="83">
        <v>8.6572076564656111E-2</v>
      </c>
      <c r="S43" s="84">
        <f>I43+R43</f>
        <v>0.13998612827768311</v>
      </c>
      <c r="T43" s="85">
        <f>分析係数表!F46</f>
        <v>0.31521739130434784</v>
      </c>
      <c r="U43" s="86">
        <f>S43*T43</f>
        <v>4.4126062174487071E-2</v>
      </c>
      <c r="V43" s="87">
        <f>分析係数表!D46</f>
        <v>4.3478260869565218E-3</v>
      </c>
      <c r="W43" s="167">
        <f>ROUND(S43*V43,0)</f>
        <v>0</v>
      </c>
      <c r="X43" s="76">
        <f>分析係数表!E46</f>
        <v>8.6956521739130436E-3</v>
      </c>
      <c r="Y43" s="166">
        <f>ROUND(S43*X43,0)</f>
        <v>0</v>
      </c>
    </row>
    <row r="44" spans="1:25" x14ac:dyDescent="0.2">
      <c r="A44" s="192">
        <v>40</v>
      </c>
      <c r="B44" s="14" t="s">
        <v>150</v>
      </c>
      <c r="C44" s="197">
        <f>SUM(C5:C43)</f>
        <v>100</v>
      </c>
      <c r="D44" s="92">
        <f>投入係数表!T44</f>
        <v>0.64029850746268657</v>
      </c>
      <c r="E44" s="91">
        <f>SUM(E5:E43)</f>
        <v>64.029850746268664</v>
      </c>
      <c r="F44" s="92">
        <f>分析係数表!C47</f>
        <v>0.47569546306807309</v>
      </c>
      <c r="G44" s="91">
        <f>SUM(G5:G43)</f>
        <v>11.882757313202637</v>
      </c>
      <c r="H44" s="91">
        <f>SUM(H5:H43)</f>
        <v>14.119885977051938</v>
      </c>
      <c r="I44" s="91">
        <f>SUM(I5:I43)</f>
        <v>114.11988597705196</v>
      </c>
      <c r="J44" s="92">
        <f>分析係数表!G47</f>
        <v>0.28144255164914822</v>
      </c>
      <c r="K44" s="93">
        <f>SUM(K5:K43)</f>
        <v>23.791281367957986</v>
      </c>
      <c r="L44" s="94">
        <f>最終需要_まとめ!$L$33</f>
        <v>0.627</v>
      </c>
      <c r="M44" s="91">
        <f>K44*L44</f>
        <v>14.917133417709657</v>
      </c>
      <c r="N44" s="95">
        <f>分析係数表!H47</f>
        <v>1</v>
      </c>
      <c r="O44" s="96">
        <f>SUM(O5:O43)</f>
        <v>14.917133417709655</v>
      </c>
      <c r="P44" s="92">
        <f>分析係数表!C47</f>
        <v>0.47569546306807309</v>
      </c>
      <c r="Q44" s="96">
        <f>SUM(Q5:Q43)</f>
        <v>6.2462570318021511</v>
      </c>
      <c r="R44" s="91">
        <f>SUM(R5:R43)</f>
        <v>7.1681479402096473</v>
      </c>
      <c r="S44" s="97">
        <f>SUM(S5:S43)</f>
        <v>121.28803391726159</v>
      </c>
      <c r="T44" s="98">
        <f>分析係数表!F47</f>
        <v>0.50608191373686118</v>
      </c>
      <c r="U44" s="99">
        <f>SUM(U5:U43)</f>
        <v>46.638697137579854</v>
      </c>
      <c r="V44" s="100">
        <f>分析係数表!D47</f>
        <v>9.051105472997463E-2</v>
      </c>
      <c r="W44" s="164">
        <f>SUM(W5:W43)</f>
        <v>7</v>
      </c>
      <c r="X44" s="92">
        <f>分析係数表!E47</f>
        <v>7.0619789778905401E-2</v>
      </c>
      <c r="Y44" s="165">
        <f>SUM(Y5:Y43)</f>
        <v>4</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M31" sqref="M3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2015年養父市産業連関表</v>
      </c>
      <c r="H1" s="401"/>
      <c r="I1" s="401"/>
    </row>
    <row r="2" spans="1:25" x14ac:dyDescent="0.2">
      <c r="B2" s="3" t="s">
        <v>295</v>
      </c>
      <c r="S2" s="3" t="s">
        <v>152</v>
      </c>
      <c r="U2" s="64" t="s">
        <v>209</v>
      </c>
      <c r="W2" s="3" t="s">
        <v>130</v>
      </c>
      <c r="Y2" s="3" t="s">
        <v>153</v>
      </c>
    </row>
    <row r="3" spans="1:25" ht="44" x14ac:dyDescent="0.2">
      <c r="B3" s="65"/>
      <c r="C3" s="66" t="s">
        <v>227</v>
      </c>
      <c r="D3" s="66" t="s">
        <v>313</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投入係数表!U5</f>
        <v>0</v>
      </c>
      <c r="E5" s="77">
        <f t="shared" ref="E5:E38" si="0">$C$23*D5</f>
        <v>0</v>
      </c>
      <c r="F5" s="76">
        <f>分析係数表!C8</f>
        <v>0.71474473402356309</v>
      </c>
      <c r="G5" s="77">
        <f t="shared" ref="G5:G38" si="1">E5*F5</f>
        <v>0</v>
      </c>
      <c r="H5" s="77">
        <f t="array" ref="H5:H43">MMULT(逆行列係数!C5:AO43,'19'!G5:G43)</f>
        <v>1.2921616665652091E-3</v>
      </c>
      <c r="I5" s="77">
        <f t="shared" ref="I5:I38" si="2">C5+H5</f>
        <v>1.2921616665652091E-3</v>
      </c>
      <c r="J5" s="76">
        <f>分析係数表!G8</f>
        <v>0.11986548162382897</v>
      </c>
      <c r="K5" s="78">
        <f t="shared" ref="K5:K38" si="3">I5*J5</f>
        <v>1.5488558049868829E-4</v>
      </c>
      <c r="L5" s="79" t="s">
        <v>183</v>
      </c>
      <c r="M5" s="80" t="s">
        <v>183</v>
      </c>
      <c r="N5" s="81">
        <f>分析係数表!H8</f>
        <v>1.2980954505811005E-2</v>
      </c>
      <c r="O5" s="82">
        <f t="shared" ref="O5:O43" si="4">$M$44*N5</f>
        <v>0.20763144056111951</v>
      </c>
      <c r="P5" s="76">
        <f>分析係数表!C8</f>
        <v>0.71474473402356309</v>
      </c>
      <c r="Q5" s="82">
        <f t="shared" ref="Q5:Q38" si="5">O5*P5</f>
        <v>0.14840347875878662</v>
      </c>
      <c r="R5" s="83">
        <f t="array" ref="R5:R43">MMULT(逆行列係数!C5:AO43,'19'!Q5:Q43)</f>
        <v>0.20179388708862828</v>
      </c>
      <c r="S5" s="84">
        <f t="shared" ref="S5:S38" si="6">I5+R5</f>
        <v>0.20308604875519348</v>
      </c>
      <c r="T5" s="85">
        <f>分析係数表!F8</f>
        <v>0.45231803987509006</v>
      </c>
      <c r="U5" s="86">
        <f t="shared" ref="U5:U38" si="7">S5*T5</f>
        <v>9.1859483498926087E-2</v>
      </c>
      <c r="V5" s="87">
        <f>分析係数表!D8</f>
        <v>0.25822723997117464</v>
      </c>
      <c r="W5" s="167">
        <f t="shared" ref="W5:W38" si="8">ROUND(S5*V5,0)</f>
        <v>0</v>
      </c>
      <c r="X5" s="76">
        <f>分析係数表!E8</f>
        <v>0.17343262070622148</v>
      </c>
      <c r="Y5" s="166">
        <f t="shared" ref="Y5:Y38" si="9">ROUND(S5*X5,0)</f>
        <v>0</v>
      </c>
    </row>
    <row r="6" spans="1:25" x14ac:dyDescent="0.2">
      <c r="A6" s="6" t="s">
        <v>219</v>
      </c>
      <c r="B6" s="5" t="s">
        <v>265</v>
      </c>
      <c r="C6" s="90"/>
      <c r="D6" s="76">
        <f>投入係数表!U6</f>
        <v>0</v>
      </c>
      <c r="E6" s="77">
        <f t="shared" si="0"/>
        <v>0</v>
      </c>
      <c r="F6" s="76">
        <f>分析係数表!C9</f>
        <v>1</v>
      </c>
      <c r="G6" s="77">
        <f t="shared" si="1"/>
        <v>0</v>
      </c>
      <c r="H6" s="77">
        <v>1.7779204015019066E-2</v>
      </c>
      <c r="I6" s="77">
        <f t="shared" si="2"/>
        <v>1.7779204015019066E-2</v>
      </c>
      <c r="J6" s="76">
        <f>分析係数表!G9</f>
        <v>0.24776500638569604</v>
      </c>
      <c r="K6" s="78">
        <f t="shared" si="3"/>
        <v>4.4050645963137911E-3</v>
      </c>
      <c r="L6" s="79"/>
      <c r="M6" s="80"/>
      <c r="N6" s="81">
        <f>分析係数表!H9</f>
        <v>6.6933046670587999E-4</v>
      </c>
      <c r="O6" s="82">
        <f t="shared" si="4"/>
        <v>1.0705996153932725E-2</v>
      </c>
      <c r="P6" s="76">
        <f>分析係数表!C9</f>
        <v>1</v>
      </c>
      <c r="Q6" s="82">
        <f t="shared" si="5"/>
        <v>1.0705996153932725E-2</v>
      </c>
      <c r="R6" s="83">
        <v>1.497040949326307E-2</v>
      </c>
      <c r="S6" s="84">
        <f t="shared" si="6"/>
        <v>3.2749613508282135E-2</v>
      </c>
      <c r="T6" s="85">
        <f>分析係数表!F9</f>
        <v>0.67688378033205621</v>
      </c>
      <c r="U6" s="86">
        <f t="shared" si="7"/>
        <v>2.2167682195899787E-2</v>
      </c>
      <c r="V6" s="87">
        <f>分析係数表!D9</f>
        <v>0.15836526181353769</v>
      </c>
      <c r="W6" s="167">
        <f t="shared" si="8"/>
        <v>0</v>
      </c>
      <c r="X6" s="76">
        <f>分析係数表!E9</f>
        <v>0.13537675606641125</v>
      </c>
      <c r="Y6" s="166">
        <f t="shared" si="9"/>
        <v>0</v>
      </c>
    </row>
    <row r="7" spans="1:25" x14ac:dyDescent="0.2">
      <c r="A7" s="6" t="s">
        <v>220</v>
      </c>
      <c r="B7" s="5" t="s">
        <v>266</v>
      </c>
      <c r="C7" s="90"/>
      <c r="D7" s="76">
        <f>投入係数表!U7</f>
        <v>0</v>
      </c>
      <c r="E7" s="77">
        <f t="shared" si="0"/>
        <v>0</v>
      </c>
      <c r="F7" s="76">
        <f>分析係数表!C10</f>
        <v>3.9393939393939426E-2</v>
      </c>
      <c r="G7" s="77">
        <f t="shared" si="1"/>
        <v>0</v>
      </c>
      <c r="H7" s="77">
        <v>2.552200105568089E-5</v>
      </c>
      <c r="I7" s="77">
        <f t="shared" si="2"/>
        <v>2.552200105568089E-5</v>
      </c>
      <c r="J7" s="76">
        <f>分析係数表!G10</f>
        <v>0.17647058823529413</v>
      </c>
      <c r="K7" s="78">
        <f t="shared" si="3"/>
        <v>4.5038825392378041E-6</v>
      </c>
      <c r="L7" s="79"/>
      <c r="M7" s="80"/>
      <c r="N7" s="81">
        <f>分析係数表!H10</f>
        <v>1.3183781919964303E-3</v>
      </c>
      <c r="O7" s="82">
        <f t="shared" si="4"/>
        <v>2.1087568181988699E-2</v>
      </c>
      <c r="P7" s="76">
        <f>分析係数表!C10</f>
        <v>3.9393939393939426E-2</v>
      </c>
      <c r="Q7" s="82">
        <f t="shared" si="5"/>
        <v>8.3072238292682826E-4</v>
      </c>
      <c r="R7" s="83">
        <v>1.1776196016138503E-3</v>
      </c>
      <c r="S7" s="84">
        <f t="shared" si="6"/>
        <v>1.2031416026695313E-3</v>
      </c>
      <c r="T7" s="85">
        <f>分析係数表!F10</f>
        <v>0.58823529411764708</v>
      </c>
      <c r="U7" s="86">
        <f t="shared" si="7"/>
        <v>7.0773035451148901E-4</v>
      </c>
      <c r="V7" s="87">
        <f>分析係数表!D10</f>
        <v>0.11764705882352941</v>
      </c>
      <c r="W7" s="167">
        <f t="shared" si="8"/>
        <v>0</v>
      </c>
      <c r="X7" s="76">
        <f>分析係数表!E10</f>
        <v>0</v>
      </c>
      <c r="Y7" s="166">
        <f t="shared" si="9"/>
        <v>0</v>
      </c>
    </row>
    <row r="8" spans="1:25" x14ac:dyDescent="0.2">
      <c r="A8" s="6" t="s">
        <v>221</v>
      </c>
      <c r="B8" s="5" t="s">
        <v>27</v>
      </c>
      <c r="C8" s="90"/>
      <c r="D8" s="76">
        <f>投入係数表!U8</f>
        <v>6.6216395179446435E-5</v>
      </c>
      <c r="E8" s="77">
        <f t="shared" si="0"/>
        <v>6.6216395179446432E-3</v>
      </c>
      <c r="F8" s="76">
        <f>分析係数表!C11</f>
        <v>0.34065202927478377</v>
      </c>
      <c r="G8" s="77">
        <f t="shared" si="1"/>
        <v>2.2556749389139436E-3</v>
      </c>
      <c r="H8" s="77">
        <v>0.16967829375444221</v>
      </c>
      <c r="I8" s="77">
        <f t="shared" si="2"/>
        <v>0.16967829375444221</v>
      </c>
      <c r="J8" s="76">
        <f>分析係数表!G11</f>
        <v>0.33868808567603748</v>
      </c>
      <c r="K8" s="78">
        <f t="shared" si="3"/>
        <v>5.7468016492468375E-2</v>
      </c>
      <c r="L8" s="79"/>
      <c r="M8" s="80"/>
      <c r="N8" s="81">
        <f>分析係数表!H11</f>
        <v>-2.0282741415329697E-5</v>
      </c>
      <c r="O8" s="82">
        <f t="shared" si="4"/>
        <v>-3.2442412587674926E-4</v>
      </c>
      <c r="P8" s="76">
        <f>分析係数表!C11</f>
        <v>0.34065202927478377</v>
      </c>
      <c r="Q8" s="82">
        <f t="shared" si="5"/>
        <v>-1.1051573682561252E-4</v>
      </c>
      <c r="R8" s="83">
        <v>7.813537802072959E-3</v>
      </c>
      <c r="S8" s="84">
        <f t="shared" si="6"/>
        <v>0.17749183155651516</v>
      </c>
      <c r="T8" s="85">
        <f>分析係数表!F11</f>
        <v>0.55689424364123163</v>
      </c>
      <c r="U8" s="86">
        <f t="shared" si="7"/>
        <v>9.8844179287162395E-2</v>
      </c>
      <c r="V8" s="87">
        <f>分析係数表!D11</f>
        <v>4.2838018741633198E-2</v>
      </c>
      <c r="W8" s="167">
        <f t="shared" si="8"/>
        <v>0</v>
      </c>
      <c r="X8" s="76">
        <f>分析係数表!E11</f>
        <v>3.2128514056224897E-2</v>
      </c>
      <c r="Y8" s="166">
        <f t="shared" si="9"/>
        <v>0</v>
      </c>
    </row>
    <row r="9" spans="1:25" x14ac:dyDescent="0.2">
      <c r="A9" s="6" t="s">
        <v>222</v>
      </c>
      <c r="B9" s="5" t="s">
        <v>190</v>
      </c>
      <c r="C9" s="90"/>
      <c r="D9" s="76">
        <f>投入係数表!U9</f>
        <v>0</v>
      </c>
      <c r="E9" s="77">
        <f t="shared" si="0"/>
        <v>0</v>
      </c>
      <c r="F9" s="76">
        <f>分析係数表!C12</f>
        <v>0.100342633382281</v>
      </c>
      <c r="G9" s="77">
        <f t="shared" si="1"/>
        <v>0</v>
      </c>
      <c r="H9" s="77">
        <v>3.2512744564767006E-4</v>
      </c>
      <c r="I9" s="77">
        <f t="shared" si="2"/>
        <v>3.2512744564767006E-4</v>
      </c>
      <c r="J9" s="76">
        <f>分析係数表!G12</f>
        <v>0.13263417643429981</v>
      </c>
      <c r="K9" s="78">
        <f t="shared" si="3"/>
        <v>4.312301098966629E-5</v>
      </c>
      <c r="L9" s="79"/>
      <c r="M9" s="80"/>
      <c r="N9" s="81">
        <f>分析係数表!H12</f>
        <v>9.8026489260288424E-2</v>
      </c>
      <c r="O9" s="82">
        <f t="shared" si="4"/>
        <v>1.5679418003623291</v>
      </c>
      <c r="P9" s="76">
        <f>分析係数表!C12</f>
        <v>0.100342633382281</v>
      </c>
      <c r="Q9" s="82">
        <f t="shared" si="5"/>
        <v>0.15733140923851083</v>
      </c>
      <c r="R9" s="83">
        <v>0.17457088837548923</v>
      </c>
      <c r="S9" s="84">
        <f t="shared" si="6"/>
        <v>0.1748960158211369</v>
      </c>
      <c r="T9" s="85">
        <f>分析係数表!F12</f>
        <v>0.36681061073411475</v>
      </c>
      <c r="U9" s="86">
        <f t="shared" si="7"/>
        <v>6.4153714378314616E-2</v>
      </c>
      <c r="V9" s="87">
        <f>分析係数表!D12</f>
        <v>2.9364589759407773E-2</v>
      </c>
      <c r="W9" s="167">
        <f t="shared" si="8"/>
        <v>0</v>
      </c>
      <c r="X9" s="76">
        <f>分析係数表!E12</f>
        <v>2.8994447871684145E-2</v>
      </c>
      <c r="Y9" s="166">
        <f t="shared" si="9"/>
        <v>0</v>
      </c>
    </row>
    <row r="10" spans="1:25" x14ac:dyDescent="0.2">
      <c r="A10" s="6" t="s">
        <v>223</v>
      </c>
      <c r="B10" s="5" t="s">
        <v>28</v>
      </c>
      <c r="C10" s="90"/>
      <c r="D10" s="76">
        <f>投入係数表!U10</f>
        <v>2.5824394119984108E-3</v>
      </c>
      <c r="E10" s="77">
        <f t="shared" si="0"/>
        <v>0.25824394119984106</v>
      </c>
      <c r="F10" s="76">
        <f>分析係数表!C13</f>
        <v>0</v>
      </c>
      <c r="G10" s="77">
        <f t="shared" si="1"/>
        <v>0</v>
      </c>
      <c r="H10" s="77">
        <v>0</v>
      </c>
      <c r="I10" s="77">
        <f t="shared" si="2"/>
        <v>0</v>
      </c>
      <c r="J10" s="76">
        <f>分析係数表!G13</f>
        <v>0.24545454545454545</v>
      </c>
      <c r="K10" s="78">
        <f t="shared" si="3"/>
        <v>0</v>
      </c>
      <c r="L10" s="79"/>
      <c r="M10" s="80"/>
      <c r="N10" s="81">
        <f>分析係数表!H13</f>
        <v>1.4563008336206721E-2</v>
      </c>
      <c r="O10" s="82">
        <f t="shared" si="4"/>
        <v>0.23293652237950593</v>
      </c>
      <c r="P10" s="76">
        <f>分析係数表!C13</f>
        <v>0</v>
      </c>
      <c r="Q10" s="82">
        <f t="shared" si="5"/>
        <v>0</v>
      </c>
      <c r="R10" s="83">
        <v>0</v>
      </c>
      <c r="S10" s="84">
        <f t="shared" si="6"/>
        <v>0</v>
      </c>
      <c r="T10" s="85">
        <f>分析係数表!F13</f>
        <v>0.38181818181818183</v>
      </c>
      <c r="U10" s="86">
        <f t="shared" si="7"/>
        <v>0</v>
      </c>
      <c r="V10" s="87">
        <f>分析係数表!D13</f>
        <v>0.28545454545454546</v>
      </c>
      <c r="W10" s="167">
        <f t="shared" si="8"/>
        <v>0</v>
      </c>
      <c r="X10" s="76">
        <f>分析係数表!E13</f>
        <v>0.23818181818181819</v>
      </c>
      <c r="Y10" s="166">
        <f t="shared" si="9"/>
        <v>0</v>
      </c>
    </row>
    <row r="11" spans="1:25" x14ac:dyDescent="0.2">
      <c r="A11" s="6" t="s">
        <v>224</v>
      </c>
      <c r="B11" s="5" t="s">
        <v>267</v>
      </c>
      <c r="C11" s="90"/>
      <c r="D11" s="76">
        <f>投入係数表!U11</f>
        <v>7.3500198649185536E-3</v>
      </c>
      <c r="E11" s="77">
        <f t="shared" si="0"/>
        <v>0.73500198649185533</v>
      </c>
      <c r="F11" s="76">
        <f>分析係数表!C14</f>
        <v>0.15141787051899414</v>
      </c>
      <c r="G11" s="77">
        <f t="shared" si="1"/>
        <v>0.11129243562182722</v>
      </c>
      <c r="H11" s="77">
        <v>0.14345578975997755</v>
      </c>
      <c r="I11" s="77">
        <f t="shared" si="2"/>
        <v>0.14345578975997755</v>
      </c>
      <c r="J11" s="76">
        <f>分析係数表!G14</f>
        <v>0.18116805721096543</v>
      </c>
      <c r="K11" s="78">
        <f t="shared" si="3"/>
        <v>2.5989606726479843E-2</v>
      </c>
      <c r="L11" s="79"/>
      <c r="M11" s="80"/>
      <c r="N11" s="81">
        <f>分析係数表!H14</f>
        <v>1.2372472263351114E-3</v>
      </c>
      <c r="O11" s="82">
        <f t="shared" si="4"/>
        <v>1.9789871678481702E-2</v>
      </c>
      <c r="P11" s="76">
        <f>分析係数表!C14</f>
        <v>0.15141787051899414</v>
      </c>
      <c r="Q11" s="82">
        <f t="shared" si="5"/>
        <v>2.9965402273998513E-3</v>
      </c>
      <c r="R11" s="83">
        <v>1.2232887724383548E-2</v>
      </c>
      <c r="S11" s="84">
        <f t="shared" si="6"/>
        <v>0.1556886774843611</v>
      </c>
      <c r="T11" s="85">
        <f>分析係数表!F14</f>
        <v>0.38617401668653156</v>
      </c>
      <c r="U11" s="86">
        <f t="shared" si="7"/>
        <v>6.0122921936749694E-2</v>
      </c>
      <c r="V11" s="87">
        <f>分析係数表!D14</f>
        <v>0.10846245530393325</v>
      </c>
      <c r="W11" s="167">
        <f t="shared" si="8"/>
        <v>0</v>
      </c>
      <c r="X11" s="76">
        <f>分析係数表!E14</f>
        <v>8.1048867699642438E-2</v>
      </c>
      <c r="Y11" s="166">
        <f t="shared" si="9"/>
        <v>0</v>
      </c>
    </row>
    <row r="12" spans="1:25" x14ac:dyDescent="0.2">
      <c r="A12" s="6" t="s">
        <v>225</v>
      </c>
      <c r="B12" s="5" t="s">
        <v>29</v>
      </c>
      <c r="C12" s="90"/>
      <c r="D12" s="76">
        <f>投入係数表!U12</f>
        <v>1.3706793802145411E-2</v>
      </c>
      <c r="E12" s="77">
        <f t="shared" si="0"/>
        <v>1.3706793802145412</v>
      </c>
      <c r="F12" s="76">
        <f>分析係数表!C15</f>
        <v>0</v>
      </c>
      <c r="G12" s="77">
        <f t="shared" si="1"/>
        <v>0</v>
      </c>
      <c r="H12" s="77">
        <v>0</v>
      </c>
      <c r="I12" s="77">
        <f t="shared" si="2"/>
        <v>0</v>
      </c>
      <c r="J12" s="76">
        <f>分析係数表!G15</f>
        <v>9.5665424991534034E-2</v>
      </c>
      <c r="K12" s="78">
        <f t="shared" si="3"/>
        <v>0</v>
      </c>
      <c r="L12" s="79"/>
      <c r="M12" s="80"/>
      <c r="N12" s="81">
        <f>分析係数表!H15</f>
        <v>9.0663854126523738E-3</v>
      </c>
      <c r="O12" s="82">
        <f t="shared" si="4"/>
        <v>0.14501758426690689</v>
      </c>
      <c r="P12" s="76">
        <f>分析係数表!C15</f>
        <v>0</v>
      </c>
      <c r="Q12" s="82">
        <f t="shared" si="5"/>
        <v>0</v>
      </c>
      <c r="R12" s="83">
        <v>0</v>
      </c>
      <c r="S12" s="84">
        <f t="shared" si="6"/>
        <v>0</v>
      </c>
      <c r="T12" s="85">
        <f>分析係数表!F15</f>
        <v>0.30392820860142228</v>
      </c>
      <c r="U12" s="86">
        <f t="shared" si="7"/>
        <v>0</v>
      </c>
      <c r="V12" s="87">
        <f>分析係数表!D15</f>
        <v>1.7101252963088384E-2</v>
      </c>
      <c r="W12" s="167">
        <f t="shared" si="8"/>
        <v>0</v>
      </c>
      <c r="X12" s="76">
        <f>分析係数表!E15</f>
        <v>1.5577378936674569E-2</v>
      </c>
      <c r="Y12" s="166">
        <f t="shared" si="9"/>
        <v>0</v>
      </c>
    </row>
    <row r="13" spans="1:25" x14ac:dyDescent="0.2">
      <c r="A13" s="6" t="s">
        <v>226</v>
      </c>
      <c r="B13" s="5" t="s">
        <v>30</v>
      </c>
      <c r="C13" s="90"/>
      <c r="D13" s="76">
        <f>投入係数表!U13</f>
        <v>1.059462322871143E-3</v>
      </c>
      <c r="E13" s="77">
        <f t="shared" si="0"/>
        <v>0.10594623228711429</v>
      </c>
      <c r="F13" s="76">
        <f>分析係数表!C16</f>
        <v>7.3463935886019627E-2</v>
      </c>
      <c r="G13" s="77">
        <f t="shared" si="1"/>
        <v>7.7832272161059068E-3</v>
      </c>
      <c r="H13" s="77">
        <v>1.7909476965567842E-2</v>
      </c>
      <c r="I13" s="77">
        <f t="shared" si="2"/>
        <v>1.7909476965567842E-2</v>
      </c>
      <c r="J13" s="76">
        <f>分析係数表!G16</f>
        <v>3.2967032967032968E-2</v>
      </c>
      <c r="K13" s="78">
        <f t="shared" si="3"/>
        <v>5.9042231754619263E-4</v>
      </c>
      <c r="L13" s="79"/>
      <c r="M13" s="80"/>
      <c r="N13" s="81">
        <f>分析係数表!H16</f>
        <v>1.7422874875768209E-2</v>
      </c>
      <c r="O13" s="82">
        <f t="shared" si="4"/>
        <v>0.2786803241281276</v>
      </c>
      <c r="P13" s="76">
        <f>分析係数表!C16</f>
        <v>7.3463935886019627E-2</v>
      </c>
      <c r="Q13" s="82">
        <f t="shared" si="5"/>
        <v>2.0472953464443933E-2</v>
      </c>
      <c r="R13" s="83">
        <v>2.4075987391385677E-2</v>
      </c>
      <c r="S13" s="84">
        <f t="shared" si="6"/>
        <v>4.1985464356953522E-2</v>
      </c>
      <c r="T13" s="85">
        <f>分析係数表!F16</f>
        <v>0.28846153846153844</v>
      </c>
      <c r="U13" s="86">
        <f t="shared" si="7"/>
        <v>1.21111916414289E-2</v>
      </c>
      <c r="V13" s="87">
        <f>分析係数表!D16</f>
        <v>8.241758241758242E-3</v>
      </c>
      <c r="W13" s="167">
        <f t="shared" si="8"/>
        <v>0</v>
      </c>
      <c r="X13" s="76">
        <f>分析係数表!E16</f>
        <v>8.241758241758242E-3</v>
      </c>
      <c r="Y13" s="166">
        <f t="shared" si="9"/>
        <v>0</v>
      </c>
    </row>
    <row r="14" spans="1:25" x14ac:dyDescent="0.2">
      <c r="A14" s="6" t="s">
        <v>2</v>
      </c>
      <c r="B14" s="5" t="s">
        <v>364</v>
      </c>
      <c r="C14" s="90"/>
      <c r="D14" s="76">
        <f>投入係数表!U14</f>
        <v>4.025956826910343E-2</v>
      </c>
      <c r="E14" s="77">
        <f t="shared" si="0"/>
        <v>4.0259568269103427</v>
      </c>
      <c r="F14" s="76">
        <f>分析係数表!C17</f>
        <v>2.3129921259842479E-2</v>
      </c>
      <c r="G14" s="77">
        <f t="shared" si="1"/>
        <v>9.3120064401961508E-2</v>
      </c>
      <c r="H14" s="77">
        <v>0.10545351558930344</v>
      </c>
      <c r="I14" s="77">
        <f t="shared" si="2"/>
        <v>0.10545351558930344</v>
      </c>
      <c r="J14" s="76">
        <f>分析係数表!G17</f>
        <v>0.21126760563380281</v>
      </c>
      <c r="K14" s="78">
        <f t="shared" si="3"/>
        <v>2.2278911744219036E-2</v>
      </c>
      <c r="L14" s="79"/>
      <c r="M14" s="80"/>
      <c r="N14" s="81">
        <f>分析係数表!H17</f>
        <v>2.8801492809768167E-3</v>
      </c>
      <c r="O14" s="82">
        <f t="shared" si="4"/>
        <v>4.6068225874498388E-2</v>
      </c>
      <c r="P14" s="76">
        <f>分析係数表!C17</f>
        <v>2.3129921259842479E-2</v>
      </c>
      <c r="Q14" s="82">
        <f t="shared" si="5"/>
        <v>1.0655544370577856E-3</v>
      </c>
      <c r="R14" s="83">
        <v>2.1836392680793302E-3</v>
      </c>
      <c r="S14" s="84">
        <f t="shared" si="6"/>
        <v>0.10763715485738276</v>
      </c>
      <c r="T14" s="85">
        <f>分析係数表!F17</f>
        <v>0.32746478873239437</v>
      </c>
      <c r="U14" s="86">
        <f t="shared" si="7"/>
        <v>3.5247378175128866E-2</v>
      </c>
      <c r="V14" s="87">
        <f>分析係数表!D17</f>
        <v>0.12676056338028169</v>
      </c>
      <c r="W14" s="167">
        <f t="shared" si="8"/>
        <v>0</v>
      </c>
      <c r="X14" s="76">
        <f>分析係数表!E17</f>
        <v>0.10563380281690141</v>
      </c>
      <c r="Y14" s="166">
        <f t="shared" si="9"/>
        <v>0</v>
      </c>
    </row>
    <row r="15" spans="1:25" x14ac:dyDescent="0.2">
      <c r="A15" s="6" t="s">
        <v>3</v>
      </c>
      <c r="B15" s="5" t="s">
        <v>31</v>
      </c>
      <c r="C15" s="90"/>
      <c r="D15" s="76">
        <f>投入係数表!U15</f>
        <v>9.2702953251224997E-3</v>
      </c>
      <c r="E15" s="77">
        <f t="shared" si="0"/>
        <v>0.92702953251224995</v>
      </c>
      <c r="F15" s="76">
        <f>分析係数表!C18</f>
        <v>0.3230337078651685</v>
      </c>
      <c r="G15" s="77">
        <f t="shared" si="1"/>
        <v>0.29946178718794586</v>
      </c>
      <c r="H15" s="77">
        <v>0.36014260612441451</v>
      </c>
      <c r="I15" s="77">
        <f t="shared" si="2"/>
        <v>0.36014260612441451</v>
      </c>
      <c r="J15" s="76">
        <f>分析係数表!G18</f>
        <v>0.21584440227703985</v>
      </c>
      <c r="K15" s="78">
        <f t="shared" si="3"/>
        <v>7.7734765553419641E-2</v>
      </c>
      <c r="L15" s="79"/>
      <c r="M15" s="80"/>
      <c r="N15" s="81">
        <f>分析係数表!H18</f>
        <v>4.66503052552583E-4</v>
      </c>
      <c r="O15" s="82">
        <f t="shared" si="4"/>
        <v>7.461754895165232E-3</v>
      </c>
      <c r="P15" s="76">
        <f>分析係数表!C18</f>
        <v>0.3230337078651685</v>
      </c>
      <c r="Q15" s="82">
        <f t="shared" si="5"/>
        <v>2.4103983509662966E-3</v>
      </c>
      <c r="R15" s="83">
        <v>5.761140207291157E-3</v>
      </c>
      <c r="S15" s="84">
        <f t="shared" si="6"/>
        <v>0.36590374633170569</v>
      </c>
      <c r="T15" s="85">
        <f>分析係数表!F18</f>
        <v>0.45967741935483869</v>
      </c>
      <c r="U15" s="86">
        <f t="shared" si="7"/>
        <v>0.16819768984602598</v>
      </c>
      <c r="V15" s="87">
        <f>分析係数表!D18</f>
        <v>4.8861480075901326E-2</v>
      </c>
      <c r="W15" s="167">
        <f t="shared" si="8"/>
        <v>0</v>
      </c>
      <c r="X15" s="76">
        <f>分析係数表!E18</f>
        <v>4.6489563567362426E-2</v>
      </c>
      <c r="Y15" s="166">
        <f t="shared" si="9"/>
        <v>0</v>
      </c>
    </row>
    <row r="16" spans="1:25" x14ac:dyDescent="0.2">
      <c r="A16" s="6" t="s">
        <v>4</v>
      </c>
      <c r="B16" s="5" t="s">
        <v>32</v>
      </c>
      <c r="C16" s="90"/>
      <c r="D16" s="76">
        <f>投入係数表!U16</f>
        <v>4.5954178254535821E-2</v>
      </c>
      <c r="E16" s="77">
        <f t="shared" si="0"/>
        <v>4.5954178254535822</v>
      </c>
      <c r="F16" s="76">
        <f>分析係数表!C19</f>
        <v>0.12071832391087467</v>
      </c>
      <c r="G16" s="77">
        <f t="shared" si="1"/>
        <v>0.55475113755891281</v>
      </c>
      <c r="H16" s="77">
        <v>0.67136421546441793</v>
      </c>
      <c r="I16" s="77">
        <f t="shared" si="2"/>
        <v>0.67136421546441793</v>
      </c>
      <c r="J16" s="76">
        <f>分析係数表!G19</f>
        <v>5.7680250783699059E-2</v>
      </c>
      <c r="K16" s="78">
        <f t="shared" si="3"/>
        <v>3.8724456315188997E-2</v>
      </c>
      <c r="L16" s="79"/>
      <c r="M16" s="80"/>
      <c r="N16" s="81">
        <f>分析係数表!H19</f>
        <v>-1.2169644849197817E-4</v>
      </c>
      <c r="O16" s="82">
        <f t="shared" si="4"/>
        <v>-1.9465447552604953E-3</v>
      </c>
      <c r="P16" s="76">
        <f>分析係数表!C19</f>
        <v>0.12071832391087467</v>
      </c>
      <c r="Q16" s="82">
        <f t="shared" si="5"/>
        <v>-2.3498362027255074E-4</v>
      </c>
      <c r="R16" s="83">
        <v>1.4771950400803225E-3</v>
      </c>
      <c r="S16" s="84">
        <f t="shared" si="6"/>
        <v>0.67284141050449831</v>
      </c>
      <c r="T16" s="85">
        <f>分析係数表!F19</f>
        <v>0.23887147335423198</v>
      </c>
      <c r="U16" s="86">
        <f t="shared" si="7"/>
        <v>0.16072261906094912</v>
      </c>
      <c r="V16" s="87">
        <f>分析係数表!D19</f>
        <v>1.0658307210031349E-2</v>
      </c>
      <c r="W16" s="167">
        <f t="shared" si="8"/>
        <v>0</v>
      </c>
      <c r="X16" s="76">
        <f>分析係数表!E19</f>
        <v>1.128526645768025E-2</v>
      </c>
      <c r="Y16" s="166">
        <f t="shared" si="9"/>
        <v>0</v>
      </c>
    </row>
    <row r="17" spans="1:25" x14ac:dyDescent="0.2">
      <c r="A17" s="6" t="s">
        <v>5</v>
      </c>
      <c r="B17" s="5" t="s">
        <v>33</v>
      </c>
      <c r="C17" s="90"/>
      <c r="D17" s="76">
        <f>投入係数表!U17</f>
        <v>6.6746126340882006E-2</v>
      </c>
      <c r="E17" s="77">
        <f t="shared" si="0"/>
        <v>6.6746126340882004</v>
      </c>
      <c r="F17" s="76">
        <f>分析係数表!C20</f>
        <v>0.31557475401967838</v>
      </c>
      <c r="G17" s="77">
        <f t="shared" si="1"/>
        <v>2.1063392401790213</v>
      </c>
      <c r="H17" s="77">
        <v>2.7012085162123922</v>
      </c>
      <c r="I17" s="77">
        <f t="shared" si="2"/>
        <v>2.7012085162123922</v>
      </c>
      <c r="J17" s="76">
        <f>分析係数表!G20</f>
        <v>9.9984279201383433E-2</v>
      </c>
      <c r="K17" s="78">
        <f t="shared" si="3"/>
        <v>0.27007838646613447</v>
      </c>
      <c r="L17" s="79"/>
      <c r="M17" s="80"/>
      <c r="N17" s="81">
        <f>分析係数表!H20</f>
        <v>5.8819950104456117E-4</v>
      </c>
      <c r="O17" s="82">
        <f t="shared" si="4"/>
        <v>9.4082996504257273E-3</v>
      </c>
      <c r="P17" s="76">
        <f>分析係数表!C20</f>
        <v>0.31557475401967838</v>
      </c>
      <c r="Q17" s="82">
        <f t="shared" si="5"/>
        <v>2.9690218479265251E-3</v>
      </c>
      <c r="R17" s="83">
        <v>1.0228342389913086E-2</v>
      </c>
      <c r="S17" s="84">
        <f t="shared" si="6"/>
        <v>2.7114368586023052</v>
      </c>
      <c r="T17" s="85">
        <f>分析係数表!F20</f>
        <v>0.22276371639679296</v>
      </c>
      <c r="U17" s="86">
        <f t="shared" si="7"/>
        <v>0.60400975139749513</v>
      </c>
      <c r="V17" s="87">
        <f>分析係数表!D20</f>
        <v>9.4324791699418331E-4</v>
      </c>
      <c r="W17" s="167">
        <f t="shared" si="8"/>
        <v>0</v>
      </c>
      <c r="X17" s="76">
        <f>分析係数表!E20</f>
        <v>6.2883194466278891E-4</v>
      </c>
      <c r="Y17" s="166">
        <f t="shared" si="9"/>
        <v>0</v>
      </c>
    </row>
    <row r="18" spans="1:25" x14ac:dyDescent="0.2">
      <c r="A18" s="6" t="s">
        <v>6</v>
      </c>
      <c r="B18" s="5" t="s">
        <v>34</v>
      </c>
      <c r="C18" s="90"/>
      <c r="D18" s="76">
        <f>投入係数表!U18</f>
        <v>2.8141967951264734E-2</v>
      </c>
      <c r="E18" s="77">
        <f t="shared" si="0"/>
        <v>2.8141967951264735</v>
      </c>
      <c r="F18" s="76">
        <f>分析係数表!C21</f>
        <v>0.13081936685288642</v>
      </c>
      <c r="G18" s="77">
        <f t="shared" si="1"/>
        <v>0.36815144293786739</v>
      </c>
      <c r="H18" s="77">
        <v>0.41841291299790279</v>
      </c>
      <c r="I18" s="77">
        <f t="shared" si="2"/>
        <v>0.41841291299790279</v>
      </c>
      <c r="J18" s="76">
        <f>分析係数表!G21</f>
        <v>0.28416378885051802</v>
      </c>
      <c r="K18" s="78">
        <f t="shared" si="3"/>
        <v>0.11889779866146621</v>
      </c>
      <c r="L18" s="79"/>
      <c r="M18" s="80"/>
      <c r="N18" s="81">
        <f>分析係数表!H21</f>
        <v>9.7357158793582536E-4</v>
      </c>
      <c r="O18" s="82">
        <f t="shared" si="4"/>
        <v>1.5572358042083963E-2</v>
      </c>
      <c r="P18" s="76">
        <f>分析係数表!C21</f>
        <v>0.13081936685288642</v>
      </c>
      <c r="Q18" s="82">
        <f t="shared" si="5"/>
        <v>2.0371660194718781E-3</v>
      </c>
      <c r="R18" s="83">
        <v>4.903562033256776E-3</v>
      </c>
      <c r="S18" s="84">
        <f t="shared" si="6"/>
        <v>0.42331647503115954</v>
      </c>
      <c r="T18" s="85">
        <f>分析係数表!F21</f>
        <v>0.42476566354218054</v>
      </c>
      <c r="U18" s="86">
        <f t="shared" si="7"/>
        <v>0.17981030340494739</v>
      </c>
      <c r="V18" s="87">
        <f>分析係数表!D21</f>
        <v>7.9921065614208184E-2</v>
      </c>
      <c r="W18" s="167">
        <f t="shared" si="8"/>
        <v>0</v>
      </c>
      <c r="X18" s="76">
        <f>分析係数表!E21</f>
        <v>6.6600888011840165E-2</v>
      </c>
      <c r="Y18" s="166">
        <f t="shared" si="9"/>
        <v>0</v>
      </c>
    </row>
    <row r="19" spans="1:25" x14ac:dyDescent="0.2">
      <c r="A19" s="6" t="s">
        <v>7</v>
      </c>
      <c r="B19" s="5" t="s">
        <v>268</v>
      </c>
      <c r="C19" s="90"/>
      <c r="D19" s="76">
        <f>投入係数表!U19</f>
        <v>1.3640577406965965E-2</v>
      </c>
      <c r="E19" s="77">
        <f t="shared" si="0"/>
        <v>1.3640577406965966</v>
      </c>
      <c r="F19" s="76">
        <f>分析係数表!C22</f>
        <v>7.3540561031084195E-2</v>
      </c>
      <c r="G19" s="77">
        <f t="shared" si="1"/>
        <v>0.10031357152962088</v>
      </c>
      <c r="H19" s="77">
        <v>0.11352062260748164</v>
      </c>
      <c r="I19" s="77">
        <f t="shared" si="2"/>
        <v>0.11352062260748164</v>
      </c>
      <c r="J19" s="76">
        <f>分析係数表!G22</f>
        <v>0.1948261924009701</v>
      </c>
      <c r="K19" s="78">
        <f t="shared" si="3"/>
        <v>2.2116790661603134E-2</v>
      </c>
      <c r="L19" s="79"/>
      <c r="M19" s="80"/>
      <c r="N19" s="81">
        <f>分析係数表!H22</f>
        <v>4.0565482830659394E-5</v>
      </c>
      <c r="O19" s="82">
        <f t="shared" si="4"/>
        <v>6.4884825175349852E-4</v>
      </c>
      <c r="P19" s="76">
        <f>分析係数表!C22</f>
        <v>7.3540561031084195E-2</v>
      </c>
      <c r="Q19" s="82">
        <f t="shared" si="5"/>
        <v>4.7716664457990442E-5</v>
      </c>
      <c r="R19" s="83">
        <v>6.1722561155170858E-4</v>
      </c>
      <c r="S19" s="84">
        <f t="shared" si="6"/>
        <v>0.11413784821903335</v>
      </c>
      <c r="T19" s="85">
        <f>分析係数表!F22</f>
        <v>0.41269199676637025</v>
      </c>
      <c r="U19" s="86">
        <f t="shared" si="7"/>
        <v>4.7103776488129766E-2</v>
      </c>
      <c r="V19" s="87">
        <f>分析係数表!D22</f>
        <v>1.4955537590945837E-2</v>
      </c>
      <c r="W19" s="167">
        <f t="shared" si="8"/>
        <v>0</v>
      </c>
      <c r="X19" s="76">
        <f>分析係数表!E22</f>
        <v>1.3742926434923201E-2</v>
      </c>
      <c r="Y19" s="166">
        <f t="shared" si="9"/>
        <v>0</v>
      </c>
    </row>
    <row r="20" spans="1:25" x14ac:dyDescent="0.2">
      <c r="A20" s="6" t="s">
        <v>8</v>
      </c>
      <c r="B20" s="5" t="s">
        <v>269</v>
      </c>
      <c r="C20" s="90"/>
      <c r="D20" s="76">
        <f>投入係数表!U20</f>
        <v>2.4500066216395179E-3</v>
      </c>
      <c r="E20" s="77">
        <f t="shared" si="0"/>
        <v>0.24500066216395178</v>
      </c>
      <c r="F20" s="76">
        <f>分析係数表!C23</f>
        <v>0</v>
      </c>
      <c r="G20" s="77">
        <f t="shared" si="1"/>
        <v>0</v>
      </c>
      <c r="H20" s="77">
        <v>0</v>
      </c>
      <c r="I20" s="77">
        <f t="shared" si="2"/>
        <v>0</v>
      </c>
      <c r="J20" s="76">
        <f>分析係数表!G23</f>
        <v>0.21560920830993824</v>
      </c>
      <c r="K20" s="78">
        <f t="shared" si="3"/>
        <v>0</v>
      </c>
      <c r="L20" s="79"/>
      <c r="M20" s="80"/>
      <c r="N20" s="81">
        <f>分析係数表!H23</f>
        <v>2.0282741415329697E-5</v>
      </c>
      <c r="O20" s="82">
        <f t="shared" si="4"/>
        <v>3.2442412587674926E-4</v>
      </c>
      <c r="P20" s="76">
        <f>分析係数表!C23</f>
        <v>0</v>
      </c>
      <c r="Q20" s="82">
        <f t="shared" si="5"/>
        <v>0</v>
      </c>
      <c r="R20" s="83">
        <v>0</v>
      </c>
      <c r="S20" s="84">
        <f t="shared" si="6"/>
        <v>0</v>
      </c>
      <c r="T20" s="85">
        <f>分析係数表!F23</f>
        <v>0.4407636159460977</v>
      </c>
      <c r="U20" s="86">
        <f t="shared" si="7"/>
        <v>0</v>
      </c>
      <c r="V20" s="87">
        <f>分析係数表!D23</f>
        <v>7.046603032004492E-2</v>
      </c>
      <c r="W20" s="167">
        <f t="shared" si="8"/>
        <v>0</v>
      </c>
      <c r="X20" s="76">
        <f>分析係数表!E23</f>
        <v>6.9904548006737788E-2</v>
      </c>
      <c r="Y20" s="166">
        <f t="shared" si="9"/>
        <v>0</v>
      </c>
    </row>
    <row r="21" spans="1:25" x14ac:dyDescent="0.2">
      <c r="A21" s="6" t="s">
        <v>9</v>
      </c>
      <c r="B21" s="5" t="s">
        <v>270</v>
      </c>
      <c r="C21" s="90"/>
      <c r="D21" s="76">
        <f>投入係数表!U21</f>
        <v>9.2702953251225001E-4</v>
      </c>
      <c r="E21" s="77">
        <f t="shared" si="0"/>
        <v>9.2702953251225004E-2</v>
      </c>
      <c r="F21" s="76">
        <f>分析係数表!C24</f>
        <v>9.8081023454157812E-2</v>
      </c>
      <c r="G21" s="77">
        <f t="shared" si="1"/>
        <v>9.0924005321030947E-3</v>
      </c>
      <c r="H21" s="77">
        <v>1.1202779326257867E-2</v>
      </c>
      <c r="I21" s="77">
        <f t="shared" si="2"/>
        <v>1.1202779326257867E-2</v>
      </c>
      <c r="J21" s="76">
        <f>分析係数表!G24</f>
        <v>0.21052631578947367</v>
      </c>
      <c r="K21" s="78">
        <f t="shared" si="3"/>
        <v>2.3584798581595509E-3</v>
      </c>
      <c r="L21" s="79"/>
      <c r="M21" s="80"/>
      <c r="N21" s="81">
        <f>分析係数表!H24</f>
        <v>4.0565482830659392E-4</v>
      </c>
      <c r="O21" s="82">
        <f t="shared" si="4"/>
        <v>6.4884825175349848E-3</v>
      </c>
      <c r="P21" s="76">
        <f>分析係数表!C24</f>
        <v>9.8081023454157812E-2</v>
      </c>
      <c r="Q21" s="82">
        <f t="shared" si="5"/>
        <v>6.3639700598424177E-4</v>
      </c>
      <c r="R21" s="83">
        <v>2.2393777716752544E-3</v>
      </c>
      <c r="S21" s="84">
        <f t="shared" si="6"/>
        <v>1.3442157097933121E-2</v>
      </c>
      <c r="T21" s="85">
        <f>分析係数表!F24</f>
        <v>0.39473684210526316</v>
      </c>
      <c r="U21" s="86">
        <f t="shared" si="7"/>
        <v>5.3061146439209693E-3</v>
      </c>
      <c r="V21" s="87">
        <f>分析係数表!D24</f>
        <v>4.6052631578947366E-2</v>
      </c>
      <c r="W21" s="167">
        <f t="shared" si="8"/>
        <v>0</v>
      </c>
      <c r="X21" s="76">
        <f>分析係数表!E24</f>
        <v>4.6052631578947366E-2</v>
      </c>
      <c r="Y21" s="166">
        <f t="shared" si="9"/>
        <v>0</v>
      </c>
    </row>
    <row r="22" spans="1:25" x14ac:dyDescent="0.2">
      <c r="A22" s="6" t="s">
        <v>10</v>
      </c>
      <c r="B22" s="5" t="s">
        <v>271</v>
      </c>
      <c r="C22" s="90"/>
      <c r="D22" s="76">
        <f>投入係数表!U22</f>
        <v>0.15024500066216395</v>
      </c>
      <c r="E22" s="77">
        <f t="shared" si="0"/>
        <v>15.024500066216396</v>
      </c>
      <c r="F22" s="76">
        <f>分析係数表!C25</f>
        <v>1.7970049916805286E-2</v>
      </c>
      <c r="G22" s="77">
        <f t="shared" si="1"/>
        <v>0.26999101616495297</v>
      </c>
      <c r="H22" s="77">
        <v>0.30007325718897621</v>
      </c>
      <c r="I22" s="77">
        <f t="shared" si="2"/>
        <v>0.30007325718897621</v>
      </c>
      <c r="J22" s="76">
        <f>分析係数表!G25</f>
        <v>0.19552238805970149</v>
      </c>
      <c r="K22" s="78">
        <f t="shared" si="3"/>
        <v>5.8671039838441616E-2</v>
      </c>
      <c r="L22" s="79"/>
      <c r="M22" s="80"/>
      <c r="N22" s="81">
        <f>分析係数表!H25</f>
        <v>5.4763401821390182E-4</v>
      </c>
      <c r="O22" s="82">
        <f t="shared" si="4"/>
        <v>8.7594513986722303E-3</v>
      </c>
      <c r="P22" s="76">
        <f>分析係数表!C25</f>
        <v>1.7970049916805286E-2</v>
      </c>
      <c r="Q22" s="82">
        <f t="shared" si="5"/>
        <v>1.5740777887796986E-4</v>
      </c>
      <c r="R22" s="83">
        <v>1.082323777984085E-3</v>
      </c>
      <c r="S22" s="84">
        <f t="shared" si="6"/>
        <v>0.30115558096696027</v>
      </c>
      <c r="T22" s="85">
        <f>分析係数表!F25</f>
        <v>0.34776119402985073</v>
      </c>
      <c r="U22" s="86">
        <f t="shared" si="7"/>
        <v>0.10473022442582348</v>
      </c>
      <c r="V22" s="87">
        <f>分析係数表!D25</f>
        <v>4.6268656716417909E-2</v>
      </c>
      <c r="W22" s="167">
        <f t="shared" si="8"/>
        <v>0</v>
      </c>
      <c r="X22" s="76">
        <f>分析係数表!E25</f>
        <v>3.5820895522388062E-2</v>
      </c>
      <c r="Y22" s="166">
        <f t="shared" si="9"/>
        <v>0</v>
      </c>
    </row>
    <row r="23" spans="1:25" x14ac:dyDescent="0.2">
      <c r="A23" s="6" t="s">
        <v>11</v>
      </c>
      <c r="B23" s="5" t="s">
        <v>35</v>
      </c>
      <c r="C23" s="75">
        <f>最終需要_まとめ!C24</f>
        <v>100</v>
      </c>
      <c r="D23" s="76">
        <f>投入係数表!U23</f>
        <v>0.11905707853264469</v>
      </c>
      <c r="E23" s="77">
        <f t="shared" si="0"/>
        <v>11.905707853264468</v>
      </c>
      <c r="F23" s="76">
        <f>分析係数表!C26</f>
        <v>0.78646748681898071</v>
      </c>
      <c r="G23" s="77">
        <f t="shared" si="1"/>
        <v>9.3634521341579084</v>
      </c>
      <c r="H23" s="77">
        <v>10.353007035719374</v>
      </c>
      <c r="I23" s="77">
        <f t="shared" si="2"/>
        <v>110.35300703571937</v>
      </c>
      <c r="J23" s="76">
        <f>分析係数表!G26</f>
        <v>0.1963978281022381</v>
      </c>
      <c r="K23" s="78">
        <f t="shared" si="3"/>
        <v>21.673090906366284</v>
      </c>
      <c r="L23" s="79"/>
      <c r="M23" s="80"/>
      <c r="N23" s="81">
        <f>分析係数表!H26</f>
        <v>1.1845120986552542E-2</v>
      </c>
      <c r="O23" s="82">
        <f t="shared" si="4"/>
        <v>0.18946368951202153</v>
      </c>
      <c r="P23" s="76">
        <f>分析係数表!C26</f>
        <v>0.78646748681898071</v>
      </c>
      <c r="Q23" s="82">
        <f t="shared" si="5"/>
        <v>0.14900703173397126</v>
      </c>
      <c r="R23" s="83">
        <v>0.16984309095154607</v>
      </c>
      <c r="S23" s="84">
        <f t="shared" si="6"/>
        <v>110.52285012667092</v>
      </c>
      <c r="T23" s="85">
        <f>分析係数表!F26</f>
        <v>0.33492252681764006</v>
      </c>
      <c r="U23" s="86">
        <f t="shared" si="7"/>
        <v>37.016592235511951</v>
      </c>
      <c r="V23" s="87">
        <f>分析係数表!D26</f>
        <v>2.0262216924910609E-2</v>
      </c>
      <c r="W23" s="167">
        <f t="shared" si="8"/>
        <v>2</v>
      </c>
      <c r="X23" s="76">
        <f>分析係数表!E26</f>
        <v>2.2447357965832339E-2</v>
      </c>
      <c r="Y23" s="166">
        <f t="shared" si="9"/>
        <v>2</v>
      </c>
    </row>
    <row r="24" spans="1:25" x14ac:dyDescent="0.2">
      <c r="A24" s="6" t="s">
        <v>12</v>
      </c>
      <c r="B24" s="5" t="s">
        <v>365</v>
      </c>
      <c r="C24" s="90"/>
      <c r="D24" s="76">
        <f>投入係数表!U24</f>
        <v>6.6216395179446435E-5</v>
      </c>
      <c r="E24" s="77">
        <f t="shared" si="0"/>
        <v>6.6216395179446432E-3</v>
      </c>
      <c r="F24" s="76">
        <f>分析係数表!C27</f>
        <v>0.30036101083032496</v>
      </c>
      <c r="G24" s="77">
        <f t="shared" si="1"/>
        <v>1.9888823389638786E-3</v>
      </c>
      <c r="H24" s="77">
        <v>3.4849051795806303E-3</v>
      </c>
      <c r="I24" s="77">
        <f t="shared" si="2"/>
        <v>3.4849051795806303E-3</v>
      </c>
      <c r="J24" s="76">
        <f>分析係数表!G27</f>
        <v>0.17003676470588236</v>
      </c>
      <c r="K24" s="78">
        <f t="shared" si="3"/>
        <v>5.925620020426623E-4</v>
      </c>
      <c r="L24" s="79"/>
      <c r="M24" s="80"/>
      <c r="N24" s="81">
        <f>分析係数表!H27</f>
        <v>1.1256921485507981E-2</v>
      </c>
      <c r="O24" s="82">
        <f t="shared" si="4"/>
        <v>0.1800553898615958</v>
      </c>
      <c r="P24" s="76">
        <f>分析係数表!C27</f>
        <v>0.30036101083032496</v>
      </c>
      <c r="Q24" s="82">
        <f t="shared" si="5"/>
        <v>5.4081618904277158E-2</v>
      </c>
      <c r="R24" s="83">
        <v>5.4967254621959359E-2</v>
      </c>
      <c r="S24" s="84">
        <f t="shared" si="6"/>
        <v>5.8452159801539991E-2</v>
      </c>
      <c r="T24" s="85">
        <f>分析係数表!F27</f>
        <v>0.32077205882352944</v>
      </c>
      <c r="U24" s="86">
        <f t="shared" si="7"/>
        <v>1.8749819642221929E-2</v>
      </c>
      <c r="V24" s="87">
        <f>分析係数表!D27</f>
        <v>0</v>
      </c>
      <c r="W24" s="167">
        <f t="shared" si="8"/>
        <v>0</v>
      </c>
      <c r="X24" s="76">
        <f>分析係数表!E27</f>
        <v>0</v>
      </c>
      <c r="Y24" s="166">
        <f t="shared" si="9"/>
        <v>0</v>
      </c>
    </row>
    <row r="25" spans="1:25" x14ac:dyDescent="0.2">
      <c r="A25" s="6" t="s">
        <v>13</v>
      </c>
      <c r="B25" s="5" t="s">
        <v>191</v>
      </c>
      <c r="C25" s="90"/>
      <c r="D25" s="76">
        <f>投入係数表!U25</f>
        <v>0</v>
      </c>
      <c r="E25" s="77">
        <f t="shared" si="0"/>
        <v>0</v>
      </c>
      <c r="F25" s="76">
        <f>分析係数表!C28</f>
        <v>0.10035725885027602</v>
      </c>
      <c r="G25" s="77">
        <f t="shared" si="1"/>
        <v>0</v>
      </c>
      <c r="H25" s="77">
        <v>6.8168770442932642E-3</v>
      </c>
      <c r="I25" s="77">
        <f t="shared" si="2"/>
        <v>6.8168770442932642E-3</v>
      </c>
      <c r="J25" s="76">
        <f>分析係数表!G28</f>
        <v>0.12476459510357815</v>
      </c>
      <c r="K25" s="78">
        <f t="shared" si="3"/>
        <v>8.5050490430212567E-4</v>
      </c>
      <c r="L25" s="79"/>
      <c r="M25" s="80"/>
      <c r="N25" s="81">
        <f>分析係数表!H28</f>
        <v>2.1134616554773542E-2</v>
      </c>
      <c r="O25" s="82">
        <f t="shared" si="4"/>
        <v>0.33804993916357268</v>
      </c>
      <c r="P25" s="76">
        <f>分析係数表!C28</f>
        <v>0.10035725885027602</v>
      </c>
      <c r="Q25" s="82">
        <f t="shared" si="5"/>
        <v>3.3925765248958725E-2</v>
      </c>
      <c r="R25" s="83">
        <v>3.7438042856515676E-2</v>
      </c>
      <c r="S25" s="84">
        <f t="shared" si="6"/>
        <v>4.4254919900808938E-2</v>
      </c>
      <c r="T25" s="85">
        <f>分析係数表!F28</f>
        <v>0.21374764595103579</v>
      </c>
      <c r="U25" s="86">
        <f t="shared" si="7"/>
        <v>9.459384950549557E-3</v>
      </c>
      <c r="V25" s="87">
        <f>分析係数表!D28</f>
        <v>3.5310734463276837E-2</v>
      </c>
      <c r="W25" s="167">
        <f t="shared" si="8"/>
        <v>0</v>
      </c>
      <c r="X25" s="76">
        <f>分析係数表!E28</f>
        <v>3.7664783427495289E-2</v>
      </c>
      <c r="Y25" s="166">
        <f t="shared" si="9"/>
        <v>0</v>
      </c>
    </row>
    <row r="26" spans="1:25" x14ac:dyDescent="0.2">
      <c r="A26" s="6" t="s">
        <v>14</v>
      </c>
      <c r="B26" s="5" t="s">
        <v>50</v>
      </c>
      <c r="C26" s="90"/>
      <c r="D26" s="76">
        <f>投入係数表!U26</f>
        <v>4.1716328963051254E-3</v>
      </c>
      <c r="E26" s="77">
        <f t="shared" si="0"/>
        <v>0.41716328963051252</v>
      </c>
      <c r="F26" s="76">
        <f>分析係数表!C29</f>
        <v>0.36404243439419315</v>
      </c>
      <c r="G26" s="77">
        <f t="shared" si="1"/>
        <v>0.15186513949698166</v>
      </c>
      <c r="H26" s="77">
        <v>0.2299752857115068</v>
      </c>
      <c r="I26" s="77">
        <f t="shared" si="2"/>
        <v>0.2299752857115068</v>
      </c>
      <c r="J26" s="76">
        <f>分析係数表!G29</f>
        <v>0.26159695817490497</v>
      </c>
      <c r="K26" s="78">
        <f t="shared" si="3"/>
        <v>6.0160835197534866E-2</v>
      </c>
      <c r="L26" s="79"/>
      <c r="M26" s="80"/>
      <c r="N26" s="81">
        <f>分析係数表!H29</f>
        <v>1.0060239742003528E-2</v>
      </c>
      <c r="O26" s="82">
        <f t="shared" si="4"/>
        <v>0.16091436643486759</v>
      </c>
      <c r="P26" s="76">
        <f>分析係数表!C29</f>
        <v>0.36404243439419315</v>
      </c>
      <c r="Q26" s="82">
        <f t="shared" si="5"/>
        <v>5.8579657685948437E-2</v>
      </c>
      <c r="R26" s="83">
        <v>7.8538468038873141E-2</v>
      </c>
      <c r="S26" s="84">
        <f t="shared" si="6"/>
        <v>0.30851375375037993</v>
      </c>
      <c r="T26" s="85">
        <f>分析係数表!F29</f>
        <v>0.47034220532319393</v>
      </c>
      <c r="U26" s="86">
        <f t="shared" si="7"/>
        <v>0.14510703931149049</v>
      </c>
      <c r="V26" s="87">
        <f>分析係数表!D29</f>
        <v>0.1285171102661597</v>
      </c>
      <c r="W26" s="167">
        <f t="shared" si="8"/>
        <v>0</v>
      </c>
      <c r="X26" s="76">
        <f>分析係数表!E29</f>
        <v>0.10532319391634981</v>
      </c>
      <c r="Y26" s="166">
        <f t="shared" si="9"/>
        <v>0</v>
      </c>
    </row>
    <row r="27" spans="1:25" x14ac:dyDescent="0.2">
      <c r="A27" s="6" t="s">
        <v>15</v>
      </c>
      <c r="B27" s="5" t="s">
        <v>36</v>
      </c>
      <c r="C27" s="90"/>
      <c r="D27" s="76">
        <f>投入係数表!U27</f>
        <v>1.7216262746656073E-3</v>
      </c>
      <c r="E27" s="77">
        <f t="shared" si="0"/>
        <v>0.17216262746656072</v>
      </c>
      <c r="F27" s="76">
        <f>分析係数表!C30</f>
        <v>1</v>
      </c>
      <c r="G27" s="77">
        <f t="shared" si="1"/>
        <v>0.17216262746656072</v>
      </c>
      <c r="H27" s="77">
        <v>0.22954735577598898</v>
      </c>
      <c r="I27" s="77">
        <f t="shared" si="2"/>
        <v>0.22954735577598898</v>
      </c>
      <c r="J27" s="76">
        <f>分析係数表!G30</f>
        <v>0.34476121737038373</v>
      </c>
      <c r="K27" s="78">
        <f t="shared" si="3"/>
        <v>7.913902582148255E-2</v>
      </c>
      <c r="L27" s="79"/>
      <c r="M27" s="80"/>
      <c r="N27" s="81">
        <f>分析係数表!H30</f>
        <v>0</v>
      </c>
      <c r="O27" s="82">
        <f t="shared" si="4"/>
        <v>0</v>
      </c>
      <c r="P27" s="76">
        <f>分析係数表!C30</f>
        <v>1</v>
      </c>
      <c r="Q27" s="82">
        <f t="shared" si="5"/>
        <v>0</v>
      </c>
      <c r="R27" s="83">
        <v>3.3264712845923326E-2</v>
      </c>
      <c r="S27" s="84">
        <f t="shared" si="6"/>
        <v>0.26281206862191231</v>
      </c>
      <c r="T27" s="85">
        <f>分析係数表!F30</f>
        <v>0.44087573679778658</v>
      </c>
      <c r="U27" s="86">
        <f t="shared" si="7"/>
        <v>0.11586746439303604</v>
      </c>
      <c r="V27" s="87">
        <f>分析係数表!D30</f>
        <v>0.13545049921809216</v>
      </c>
      <c r="W27" s="167">
        <f t="shared" si="8"/>
        <v>0</v>
      </c>
      <c r="X27" s="76">
        <f>分析係数表!E30</f>
        <v>8.8415734391916273E-2</v>
      </c>
      <c r="Y27" s="166">
        <f t="shared" si="9"/>
        <v>0</v>
      </c>
    </row>
    <row r="28" spans="1:25" x14ac:dyDescent="0.2">
      <c r="A28" s="6" t="s">
        <v>16</v>
      </c>
      <c r="B28" s="5" t="s">
        <v>192</v>
      </c>
      <c r="C28" s="90"/>
      <c r="D28" s="76">
        <f>投入係数表!U28</f>
        <v>9.2702953251224997E-3</v>
      </c>
      <c r="E28" s="77">
        <f t="shared" si="0"/>
        <v>0.92702953251224995</v>
      </c>
      <c r="F28" s="76">
        <f>分析係数表!C31</f>
        <v>4.5149153453372781E-2</v>
      </c>
      <c r="G28" s="77">
        <f t="shared" si="1"/>
        <v>4.1854598619204007E-2</v>
      </c>
      <c r="H28" s="77">
        <v>5.9041052661193145E-2</v>
      </c>
      <c r="I28" s="77">
        <f t="shared" si="2"/>
        <v>5.9041052661193145E-2</v>
      </c>
      <c r="J28" s="76">
        <f>分析係数表!G31</f>
        <v>7.1005917159763315E-2</v>
      </c>
      <c r="K28" s="78">
        <f t="shared" si="3"/>
        <v>4.192264094285904E-3</v>
      </c>
      <c r="L28" s="79"/>
      <c r="M28" s="80"/>
      <c r="N28" s="81">
        <f>分析係数表!H31</f>
        <v>2.4521834371133602E-2</v>
      </c>
      <c r="O28" s="82">
        <f t="shared" si="4"/>
        <v>0.39222876818498981</v>
      </c>
      <c r="P28" s="76">
        <f>分析係数表!C31</f>
        <v>4.5149153453372781E-2</v>
      </c>
      <c r="Q28" s="82">
        <f t="shared" si="5"/>
        <v>1.7708796843611485E-2</v>
      </c>
      <c r="R28" s="83">
        <v>2.2854995249748117E-2</v>
      </c>
      <c r="S28" s="84">
        <f t="shared" si="6"/>
        <v>8.1896047910941266E-2</v>
      </c>
      <c r="T28" s="85">
        <f>分析係数表!F31</f>
        <v>0.34319526627218933</v>
      </c>
      <c r="U28" s="86">
        <f t="shared" si="7"/>
        <v>2.8106335969435462E-2</v>
      </c>
      <c r="V28" s="87">
        <f>分析係数表!D31</f>
        <v>1.7751479289940829E-2</v>
      </c>
      <c r="W28" s="167">
        <f t="shared" si="8"/>
        <v>0</v>
      </c>
      <c r="X28" s="76">
        <f>分析係数表!E31</f>
        <v>1.7751479289940829E-2</v>
      </c>
      <c r="Y28" s="166">
        <f t="shared" si="9"/>
        <v>0</v>
      </c>
    </row>
    <row r="29" spans="1:25" x14ac:dyDescent="0.2">
      <c r="A29" s="6" t="s">
        <v>17</v>
      </c>
      <c r="B29" s="5" t="s">
        <v>272</v>
      </c>
      <c r="C29" s="90"/>
      <c r="D29" s="76">
        <f>投入係数表!U29</f>
        <v>5.9594755661501785E-4</v>
      </c>
      <c r="E29" s="77">
        <f t="shared" si="0"/>
        <v>5.9594755661501783E-2</v>
      </c>
      <c r="F29" s="76">
        <f>分析係数表!C32</f>
        <v>0.82390745501285345</v>
      </c>
      <c r="G29" s="77">
        <f t="shared" si="1"/>
        <v>4.910056346918077E-2</v>
      </c>
      <c r="H29" s="77">
        <v>7.3540713964386148E-2</v>
      </c>
      <c r="I29" s="77">
        <f t="shared" si="2"/>
        <v>7.3540713964386148E-2</v>
      </c>
      <c r="J29" s="76">
        <f>分析係数表!G32</f>
        <v>0.14108527131782947</v>
      </c>
      <c r="K29" s="78">
        <f t="shared" si="3"/>
        <v>1.037551158257231E-2</v>
      </c>
      <c r="L29" s="79"/>
      <c r="M29" s="80"/>
      <c r="N29" s="81">
        <f>分析係数表!H32</f>
        <v>6.9772630468734158E-3</v>
      </c>
      <c r="O29" s="82">
        <f t="shared" si="4"/>
        <v>0.11160189930160173</v>
      </c>
      <c r="P29" s="76">
        <f>分析係数表!C32</f>
        <v>0.82390745501285345</v>
      </c>
      <c r="Q29" s="82">
        <f t="shared" si="5"/>
        <v>9.1949636828183426E-2</v>
      </c>
      <c r="R29" s="83">
        <v>0.12025303615584917</v>
      </c>
      <c r="S29" s="84">
        <f t="shared" si="6"/>
        <v>0.19379375012023531</v>
      </c>
      <c r="T29" s="85">
        <f>分析係数表!F32</f>
        <v>0.48372093023255813</v>
      </c>
      <c r="U29" s="86">
        <f t="shared" si="7"/>
        <v>9.374209308141615E-2</v>
      </c>
      <c r="V29" s="87">
        <f>分析係数表!D32</f>
        <v>4.6511627906976744E-3</v>
      </c>
      <c r="W29" s="167">
        <f t="shared" si="8"/>
        <v>0</v>
      </c>
      <c r="X29" s="76">
        <f>分析係数表!E32</f>
        <v>6.2015503875968991E-3</v>
      </c>
      <c r="Y29" s="166">
        <f t="shared" si="9"/>
        <v>0</v>
      </c>
    </row>
    <row r="30" spans="1:25" x14ac:dyDescent="0.2">
      <c r="A30" s="6" t="s">
        <v>18</v>
      </c>
      <c r="B30" s="5" t="s">
        <v>273</v>
      </c>
      <c r="C30" s="90"/>
      <c r="D30" s="76">
        <f>投入係数表!U30</f>
        <v>1.9864918553833929E-4</v>
      </c>
      <c r="E30" s="77">
        <f t="shared" si="0"/>
        <v>1.9864918553833929E-2</v>
      </c>
      <c r="F30" s="76">
        <f>分析係数表!C33</f>
        <v>1</v>
      </c>
      <c r="G30" s="77">
        <f t="shared" si="1"/>
        <v>1.9864918553833929E-2</v>
      </c>
      <c r="H30" s="77">
        <v>4.0548217520471483E-2</v>
      </c>
      <c r="I30" s="77">
        <f t="shared" si="2"/>
        <v>4.0548217520471483E-2</v>
      </c>
      <c r="J30" s="76">
        <f>分析係数表!G33</f>
        <v>0.50819672131147542</v>
      </c>
      <c r="K30" s="78">
        <f t="shared" si="3"/>
        <v>2.0606471198928132E-2</v>
      </c>
      <c r="L30" s="79"/>
      <c r="M30" s="80"/>
      <c r="N30" s="81">
        <f>分析係数表!H33</f>
        <v>1.0141370707664847E-3</v>
      </c>
      <c r="O30" s="82">
        <f t="shared" si="4"/>
        <v>1.622120629383746E-2</v>
      </c>
      <c r="P30" s="76">
        <f>分析係数表!C33</f>
        <v>1</v>
      </c>
      <c r="Q30" s="82">
        <f t="shared" si="5"/>
        <v>1.622120629383746E-2</v>
      </c>
      <c r="R30" s="83">
        <v>5.6988172786860219E-2</v>
      </c>
      <c r="S30" s="84">
        <f t="shared" si="6"/>
        <v>9.7536390307331702E-2</v>
      </c>
      <c r="T30" s="85">
        <f>分析係数表!F33</f>
        <v>0.64606977721731818</v>
      </c>
      <c r="U30" s="86">
        <f t="shared" si="7"/>
        <v>6.3015313956439181E-2</v>
      </c>
      <c r="V30" s="87">
        <f>分析係数表!D33</f>
        <v>1.8495166036149643E-2</v>
      </c>
      <c r="W30" s="167">
        <f t="shared" si="8"/>
        <v>0</v>
      </c>
      <c r="X30" s="76">
        <f>分析係数表!E33</f>
        <v>1.7234131988230348E-2</v>
      </c>
      <c r="Y30" s="166">
        <f t="shared" si="9"/>
        <v>0</v>
      </c>
    </row>
    <row r="31" spans="1:25" x14ac:dyDescent="0.2">
      <c r="A31" s="6" t="s">
        <v>19</v>
      </c>
      <c r="B31" s="5" t="s">
        <v>274</v>
      </c>
      <c r="C31" s="90"/>
      <c r="D31" s="76">
        <f>投入係数表!U31</f>
        <v>5.2046086611044894E-2</v>
      </c>
      <c r="E31" s="77">
        <f t="shared" si="0"/>
        <v>5.2046086611044897</v>
      </c>
      <c r="F31" s="76">
        <f>分析係数表!C34</f>
        <v>0.25927379784102056</v>
      </c>
      <c r="G31" s="77">
        <f t="shared" si="1"/>
        <v>1.3494186538408302</v>
      </c>
      <c r="H31" s="77">
        <v>1.5783637415863163</v>
      </c>
      <c r="I31" s="77">
        <f t="shared" si="2"/>
        <v>1.5783637415863163</v>
      </c>
      <c r="J31" s="76">
        <f>分析係数表!G34</f>
        <v>0.42506142506142508</v>
      </c>
      <c r="K31" s="78">
        <f t="shared" si="3"/>
        <v>0.67090154126396251</v>
      </c>
      <c r="L31" s="79"/>
      <c r="M31" s="80"/>
      <c r="N31" s="81">
        <f>分析係数表!H34</f>
        <v>0.17165284059793523</v>
      </c>
      <c r="O31" s="82">
        <f t="shared" si="4"/>
        <v>2.7456013772949288</v>
      </c>
      <c r="P31" s="76">
        <f>分析係数表!C34</f>
        <v>0.25927379784102056</v>
      </c>
      <c r="Q31" s="82">
        <f t="shared" si="5"/>
        <v>0.71186249644879296</v>
      </c>
      <c r="R31" s="83">
        <v>0.76985156877823091</v>
      </c>
      <c r="S31" s="84">
        <f t="shared" si="6"/>
        <v>2.3482153103645471</v>
      </c>
      <c r="T31" s="85">
        <f>分析係数表!F34</f>
        <v>0.69978501228501233</v>
      </c>
      <c r="U31" s="86">
        <f t="shared" si="7"/>
        <v>1.6432458798113085</v>
      </c>
      <c r="V31" s="87">
        <f>分析係数表!D34</f>
        <v>0.29069410319410321</v>
      </c>
      <c r="W31" s="167">
        <f t="shared" si="8"/>
        <v>1</v>
      </c>
      <c r="X31" s="76">
        <f>分析係数表!E34</f>
        <v>0.18903562653562653</v>
      </c>
      <c r="Y31" s="166">
        <f t="shared" si="9"/>
        <v>0</v>
      </c>
    </row>
    <row r="32" spans="1:25" x14ac:dyDescent="0.2">
      <c r="A32" s="6" t="s">
        <v>20</v>
      </c>
      <c r="B32" s="5" t="s">
        <v>37</v>
      </c>
      <c r="C32" s="90"/>
      <c r="D32" s="76">
        <f>投入係数表!U32</f>
        <v>5.7608263806118391E-3</v>
      </c>
      <c r="E32" s="77">
        <f t="shared" si="0"/>
        <v>0.57608263806118387</v>
      </c>
      <c r="F32" s="76">
        <f>分析係数表!C35</f>
        <v>0.58271802035521847</v>
      </c>
      <c r="G32" s="77">
        <f t="shared" si="1"/>
        <v>0.33569373441202488</v>
      </c>
      <c r="H32" s="77">
        <v>0.46486635033698859</v>
      </c>
      <c r="I32" s="77">
        <f t="shared" si="2"/>
        <v>0.46486635033698859</v>
      </c>
      <c r="J32" s="76">
        <f>分析係数表!G35</f>
        <v>0.3146067415730337</v>
      </c>
      <c r="K32" s="78">
        <f t="shared" si="3"/>
        <v>0.1462500877464683</v>
      </c>
      <c r="L32" s="79"/>
      <c r="M32" s="80"/>
      <c r="N32" s="81">
        <f>分析係数表!H35</f>
        <v>6.4762793339147723E-2</v>
      </c>
      <c r="O32" s="82">
        <f t="shared" si="4"/>
        <v>1.0358862339244603</v>
      </c>
      <c r="P32" s="76">
        <f>分析係数表!C35</f>
        <v>0.58271802035521847</v>
      </c>
      <c r="Q32" s="82">
        <f t="shared" si="5"/>
        <v>0.6036295755456843</v>
      </c>
      <c r="R32" s="83">
        <v>0.72213599773226822</v>
      </c>
      <c r="S32" s="84">
        <f t="shared" si="6"/>
        <v>1.1870023480692569</v>
      </c>
      <c r="T32" s="85">
        <f>分析係数表!F35</f>
        <v>0.64558587479935792</v>
      </c>
      <c r="U32" s="86">
        <f t="shared" si="7"/>
        <v>0.76631194926718316</v>
      </c>
      <c r="V32" s="87">
        <f>分析係数表!D35</f>
        <v>5.2969502407704656E-2</v>
      </c>
      <c r="W32" s="167">
        <f t="shared" si="8"/>
        <v>0</v>
      </c>
      <c r="X32" s="76">
        <f>分析係数表!E35</f>
        <v>4.8475120385232745E-2</v>
      </c>
      <c r="Y32" s="166">
        <f t="shared" si="9"/>
        <v>0</v>
      </c>
    </row>
    <row r="33" spans="1:25" x14ac:dyDescent="0.2">
      <c r="A33" s="6" t="s">
        <v>21</v>
      </c>
      <c r="B33" s="5" t="s">
        <v>38</v>
      </c>
      <c r="C33" s="90"/>
      <c r="D33" s="76">
        <f>投入係数表!U33</f>
        <v>1.8540590650245E-3</v>
      </c>
      <c r="E33" s="77">
        <f t="shared" si="0"/>
        <v>0.18540590650245001</v>
      </c>
      <c r="F33" s="76">
        <f>分析係数表!C36</f>
        <v>0.66070007955449483</v>
      </c>
      <c r="G33" s="77">
        <f t="shared" si="1"/>
        <v>0.12249769717604195</v>
      </c>
      <c r="H33" s="77">
        <v>0.20335072711687829</v>
      </c>
      <c r="I33" s="77">
        <f t="shared" si="2"/>
        <v>0.20335072711687829</v>
      </c>
      <c r="J33" s="76">
        <f>分析係数表!G36</f>
        <v>1.3413413413413414E-2</v>
      </c>
      <c r="K33" s="78">
        <f t="shared" si="3"/>
        <v>2.7276273707369063E-3</v>
      </c>
      <c r="L33" s="79"/>
      <c r="M33" s="80"/>
      <c r="N33" s="81">
        <f>分析係数表!H36</f>
        <v>0.12962700038537209</v>
      </c>
      <c r="O33" s="82">
        <f t="shared" si="4"/>
        <v>2.0733945884783043</v>
      </c>
      <c r="P33" s="76">
        <f>分析係数表!C36</f>
        <v>0.66070007955449483</v>
      </c>
      <c r="Q33" s="82">
        <f t="shared" si="5"/>
        <v>1.3698919695554748</v>
      </c>
      <c r="R33" s="83">
        <v>1.4320678533235647</v>
      </c>
      <c r="S33" s="84">
        <f t="shared" si="6"/>
        <v>1.6354185804404429</v>
      </c>
      <c r="T33" s="85">
        <f>分析係数表!F36</f>
        <v>0.89049049049049045</v>
      </c>
      <c r="U33" s="86">
        <f t="shared" si="7"/>
        <v>1.4563246938536716</v>
      </c>
      <c r="V33" s="87">
        <f>分析係数表!D36</f>
        <v>8.8088088088088094E-3</v>
      </c>
      <c r="W33" s="167">
        <f t="shared" si="8"/>
        <v>0</v>
      </c>
      <c r="X33" s="76">
        <f>分析係数表!E36</f>
        <v>2.002002002002002E-3</v>
      </c>
      <c r="Y33" s="166">
        <f t="shared" si="9"/>
        <v>0</v>
      </c>
    </row>
    <row r="34" spans="1:25" x14ac:dyDescent="0.2">
      <c r="A34" s="6" t="s">
        <v>22</v>
      </c>
      <c r="B34" s="5" t="s">
        <v>377</v>
      </c>
      <c r="C34" s="90"/>
      <c r="D34" s="76">
        <f>投入係数表!U34</f>
        <v>1.8474374255065554E-2</v>
      </c>
      <c r="E34" s="77">
        <f t="shared" si="0"/>
        <v>1.8474374255065553</v>
      </c>
      <c r="F34" s="76">
        <f>分析係数表!C37</f>
        <v>0.61776513884242223</v>
      </c>
      <c r="G34" s="77">
        <f t="shared" si="1"/>
        <v>1.1412824376707442</v>
      </c>
      <c r="H34" s="77">
        <v>1.4651042368472302</v>
      </c>
      <c r="I34" s="77">
        <f t="shared" si="2"/>
        <v>1.4651042368472302</v>
      </c>
      <c r="J34" s="76">
        <f>分析係数表!G37</f>
        <v>0.47462053207116045</v>
      </c>
      <c r="K34" s="78">
        <f t="shared" si="3"/>
        <v>0.6953685524321439</v>
      </c>
      <c r="L34" s="79"/>
      <c r="M34" s="80"/>
      <c r="N34" s="81">
        <f>分析係数表!H37</f>
        <v>5.0585157089832258E-2</v>
      </c>
      <c r="O34" s="82">
        <f t="shared" si="4"/>
        <v>0.80911376993661255</v>
      </c>
      <c r="P34" s="76">
        <f>分析係数表!C37</f>
        <v>0.61776513884242223</v>
      </c>
      <c r="Q34" s="82">
        <f t="shared" si="5"/>
        <v>0.49984228042420714</v>
      </c>
      <c r="R34" s="83">
        <v>0.60676913004234767</v>
      </c>
      <c r="S34" s="84">
        <f t="shared" si="6"/>
        <v>2.0718733668895779</v>
      </c>
      <c r="T34" s="85">
        <f>分析係数表!F37</f>
        <v>0.71813285457809695</v>
      </c>
      <c r="U34" s="86">
        <f t="shared" si="7"/>
        <v>1.4878803352887453</v>
      </c>
      <c r="V34" s="87">
        <f>分析係数表!D37</f>
        <v>9.4662967194385508E-2</v>
      </c>
      <c r="W34" s="167">
        <f t="shared" si="8"/>
        <v>0</v>
      </c>
      <c r="X34" s="76">
        <f>分析係数表!E37</f>
        <v>8.6339154561775752E-2</v>
      </c>
      <c r="Y34" s="166">
        <f t="shared" si="9"/>
        <v>0</v>
      </c>
    </row>
    <row r="35" spans="1:25" x14ac:dyDescent="0.2">
      <c r="A35" s="6" t="s">
        <v>23</v>
      </c>
      <c r="B35" s="5" t="s">
        <v>193</v>
      </c>
      <c r="C35" s="90"/>
      <c r="D35" s="76">
        <f>投入係数表!U35</f>
        <v>1.2183816713018143E-2</v>
      </c>
      <c r="E35" s="77">
        <f t="shared" si="0"/>
        <v>1.2183816713018143</v>
      </c>
      <c r="F35" s="76">
        <f>分析係数表!C38</f>
        <v>2.0566981656475858E-2</v>
      </c>
      <c r="G35" s="77">
        <f t="shared" si="1"/>
        <v>2.5058433484250811E-2</v>
      </c>
      <c r="H35" s="77">
        <v>3.2590264072032971E-2</v>
      </c>
      <c r="I35" s="77">
        <f t="shared" si="2"/>
        <v>3.2590264072032971E-2</v>
      </c>
      <c r="J35" s="76">
        <f>分析係数表!G38</f>
        <v>0.31874999999999998</v>
      </c>
      <c r="K35" s="78">
        <f t="shared" si="3"/>
        <v>1.0388146672960509E-2</v>
      </c>
      <c r="L35" s="79"/>
      <c r="M35" s="80"/>
      <c r="N35" s="81">
        <f>分析係数表!H38</f>
        <v>4.4398920958156701E-2</v>
      </c>
      <c r="O35" s="82">
        <f t="shared" si="4"/>
        <v>0.71016441154420396</v>
      </c>
      <c r="P35" s="76">
        <f>分析係数表!C38</f>
        <v>2.0566981656475858E-2</v>
      </c>
      <c r="Q35" s="82">
        <f t="shared" si="5"/>
        <v>1.4605938425311615E-2</v>
      </c>
      <c r="R35" s="83">
        <v>1.803187900217014E-2</v>
      </c>
      <c r="S35" s="84">
        <f t="shared" si="6"/>
        <v>5.062214307420311E-2</v>
      </c>
      <c r="T35" s="85">
        <f>分析係数表!F38</f>
        <v>0.52500000000000002</v>
      </c>
      <c r="U35" s="86">
        <f t="shared" si="7"/>
        <v>2.6576625113956635E-2</v>
      </c>
      <c r="V35" s="87">
        <f>分析係数表!D38</f>
        <v>0.28125</v>
      </c>
      <c r="W35" s="167">
        <f t="shared" si="8"/>
        <v>0</v>
      </c>
      <c r="X35" s="76">
        <f>分析係数表!E38</f>
        <v>0.31874999999999998</v>
      </c>
      <c r="Y35" s="166">
        <f t="shared" si="9"/>
        <v>0</v>
      </c>
    </row>
    <row r="36" spans="1:25" x14ac:dyDescent="0.2">
      <c r="A36" s="6" t="s">
        <v>24</v>
      </c>
      <c r="B36" s="5" t="s">
        <v>39</v>
      </c>
      <c r="C36" s="90"/>
      <c r="D36" s="76">
        <f>投入係数表!U36</f>
        <v>0</v>
      </c>
      <c r="E36" s="77">
        <f t="shared" si="0"/>
        <v>0</v>
      </c>
      <c r="F36" s="76">
        <f>分析係数表!C39</f>
        <v>1</v>
      </c>
      <c r="G36" s="77">
        <f t="shared" si="1"/>
        <v>0</v>
      </c>
      <c r="H36" s="77">
        <v>1.8715674108099462E-2</v>
      </c>
      <c r="I36" s="77">
        <f t="shared" si="2"/>
        <v>1.8715674108099462E-2</v>
      </c>
      <c r="J36" s="76">
        <f>分析係数表!G39</f>
        <v>0.35457429931253304</v>
      </c>
      <c r="K36" s="78">
        <f t="shared" si="3"/>
        <v>6.6360970330410834E-3</v>
      </c>
      <c r="L36" s="79"/>
      <c r="M36" s="80"/>
      <c r="N36" s="81">
        <f>分析係数表!H39</f>
        <v>4.0565482830659388E-3</v>
      </c>
      <c r="O36" s="82">
        <f t="shared" si="4"/>
        <v>6.4884825175349839E-2</v>
      </c>
      <c r="P36" s="76">
        <f>分析係数表!C39</f>
        <v>1</v>
      </c>
      <c r="Q36" s="82">
        <f t="shared" si="5"/>
        <v>6.4884825175349839E-2</v>
      </c>
      <c r="R36" s="83">
        <v>8.2441423417663917E-2</v>
      </c>
      <c r="S36" s="84">
        <f t="shared" si="6"/>
        <v>0.10115709752576338</v>
      </c>
      <c r="T36" s="85">
        <f>分析係数表!F39</f>
        <v>0.70531464833421476</v>
      </c>
      <c r="U36" s="86">
        <f t="shared" si="7"/>
        <v>7.1347582667893664E-2</v>
      </c>
      <c r="V36" s="87">
        <f>分析係数表!D39</f>
        <v>5.4071919619249072E-2</v>
      </c>
      <c r="W36" s="167">
        <f t="shared" si="8"/>
        <v>0</v>
      </c>
      <c r="X36" s="76">
        <f>分析係数表!E39</f>
        <v>6.8482284505552618E-2</v>
      </c>
      <c r="Y36" s="166">
        <f t="shared" si="9"/>
        <v>0</v>
      </c>
    </row>
    <row r="37" spans="1:25" x14ac:dyDescent="0.2">
      <c r="A37" s="6" t="s">
        <v>25</v>
      </c>
      <c r="B37" s="5" t="s">
        <v>40</v>
      </c>
      <c r="C37" s="90"/>
      <c r="D37" s="76">
        <f>投入係数表!U37</f>
        <v>8.6081313733280364E-4</v>
      </c>
      <c r="E37" s="77">
        <f t="shared" si="0"/>
        <v>8.608131373328036E-2</v>
      </c>
      <c r="F37" s="76">
        <f>分析係数表!C40</f>
        <v>0.98077433041633522</v>
      </c>
      <c r="G37" s="77">
        <f t="shared" si="1"/>
        <v>8.4426342838116522E-2</v>
      </c>
      <c r="H37" s="77">
        <v>9.63654488612532E-2</v>
      </c>
      <c r="I37" s="77">
        <f t="shared" si="2"/>
        <v>9.63654488612532E-2</v>
      </c>
      <c r="J37" s="76">
        <f>分析係数表!G40</f>
        <v>0.51043551695017497</v>
      </c>
      <c r="K37" s="78">
        <f t="shared" si="3"/>
        <v>4.918834770562943E-2</v>
      </c>
      <c r="L37" s="79"/>
      <c r="M37" s="80"/>
      <c r="N37" s="81">
        <f>分析係数表!H40</f>
        <v>2.8781210068352839E-2</v>
      </c>
      <c r="O37" s="82">
        <f t="shared" si="4"/>
        <v>0.46035783461910718</v>
      </c>
      <c r="P37" s="76">
        <f>分析係数表!C40</f>
        <v>0.98077433041633522</v>
      </c>
      <c r="Q37" s="82">
        <f t="shared" si="5"/>
        <v>0.45150714700046884</v>
      </c>
      <c r="R37" s="83">
        <v>0.4528237836336213</v>
      </c>
      <c r="S37" s="84">
        <f t="shared" si="6"/>
        <v>0.5491892324948745</v>
      </c>
      <c r="T37" s="85">
        <f>分析係数表!F40</f>
        <v>0.70708167450838466</v>
      </c>
      <c r="U37" s="86">
        <f t="shared" si="7"/>
        <v>0.38832164213445042</v>
      </c>
      <c r="V37" s="87">
        <f>分析係数表!D40</f>
        <v>7.3350223187356733E-2</v>
      </c>
      <c r="W37" s="167">
        <f t="shared" si="8"/>
        <v>0</v>
      </c>
      <c r="X37" s="76">
        <f>分析係数表!E40</f>
        <v>4.4637471347569069E-2</v>
      </c>
      <c r="Y37" s="166">
        <f t="shared" si="9"/>
        <v>0</v>
      </c>
    </row>
    <row r="38" spans="1:25" x14ac:dyDescent="0.2">
      <c r="A38" s="6" t="s">
        <v>26</v>
      </c>
      <c r="B38" s="5" t="s">
        <v>276</v>
      </c>
      <c r="C38" s="90"/>
      <c r="D38" s="76">
        <f>投入係数表!U38</f>
        <v>0</v>
      </c>
      <c r="E38" s="77">
        <f t="shared" si="0"/>
        <v>0</v>
      </c>
      <c r="F38" s="76">
        <f>分析係数表!C41</f>
        <v>0.86627474829380358</v>
      </c>
      <c r="G38" s="77">
        <f t="shared" si="1"/>
        <v>0</v>
      </c>
      <c r="H38" s="77">
        <v>1.9035968513559222E-4</v>
      </c>
      <c r="I38" s="77">
        <f t="shared" si="2"/>
        <v>1.9035968513559222E-4</v>
      </c>
      <c r="J38" s="76">
        <f>分析係数表!G41</f>
        <v>0.44732977818996833</v>
      </c>
      <c r="K38" s="78">
        <f t="shared" si="3"/>
        <v>8.5153555728016681E-5</v>
      </c>
      <c r="L38" s="79"/>
      <c r="M38" s="80"/>
      <c r="N38" s="81">
        <f>分析係数表!H41</f>
        <v>6.251140904204612E-2</v>
      </c>
      <c r="O38" s="82">
        <f t="shared" si="4"/>
        <v>0.99987515595214105</v>
      </c>
      <c r="P38" s="76">
        <f>分析係数表!C41</f>
        <v>0.86627474829380358</v>
      </c>
      <c r="Q38" s="82">
        <f t="shared" si="5"/>
        <v>0.86616659904766857</v>
      </c>
      <c r="R38" s="83">
        <v>0.88249616500443873</v>
      </c>
      <c r="S38" s="84">
        <f t="shared" si="6"/>
        <v>0.88268652468957431</v>
      </c>
      <c r="T38" s="85">
        <f>分析係数表!F41</f>
        <v>0.55174279310611329</v>
      </c>
      <c r="U38" s="86">
        <f t="shared" si="7"/>
        <v>0.48701592856935394</v>
      </c>
      <c r="V38" s="87">
        <f>分析係数表!D41</f>
        <v>0.15209830744261535</v>
      </c>
      <c r="W38" s="167">
        <f t="shared" si="8"/>
        <v>0</v>
      </c>
      <c r="X38" s="76">
        <f>分析係数表!E41</f>
        <v>0.14676559239508463</v>
      </c>
      <c r="Y38" s="166">
        <f t="shared" si="9"/>
        <v>0</v>
      </c>
    </row>
    <row r="39" spans="1:25" x14ac:dyDescent="0.2">
      <c r="A39" s="6" t="s">
        <v>51</v>
      </c>
      <c r="B39" s="5" t="s">
        <v>367</v>
      </c>
      <c r="C39" s="90"/>
      <c r="D39" s="76">
        <f>投入係数表!U39</f>
        <v>5.2973116143557148E-4</v>
      </c>
      <c r="E39" s="77">
        <f>$C$23*D39</f>
        <v>5.2973116143557146E-2</v>
      </c>
      <c r="F39" s="76">
        <f>分析係数表!C42</f>
        <v>0.22259887005649714</v>
      </c>
      <c r="G39" s="77">
        <f>E39*F39</f>
        <v>1.1791755796927409E-2</v>
      </c>
      <c r="H39" s="77">
        <v>1.6237404198453414E-2</v>
      </c>
      <c r="I39" s="77">
        <f>C39+H39</f>
        <v>1.6237404198453414E-2</v>
      </c>
      <c r="J39" s="76">
        <f>分析係数表!G42</f>
        <v>0.47474747474747475</v>
      </c>
      <c r="K39" s="78">
        <f>I39*J39</f>
        <v>7.7086666396698027E-3</v>
      </c>
      <c r="L39" s="79"/>
      <c r="M39" s="80"/>
      <c r="N39" s="81">
        <f>分析係数表!H42</f>
        <v>1.5212056061497272E-2</v>
      </c>
      <c r="O39" s="82">
        <f t="shared" si="4"/>
        <v>0.24331809440756191</v>
      </c>
      <c r="P39" s="76">
        <f>分析係数表!C42</f>
        <v>0.22259887005649714</v>
      </c>
      <c r="Q39" s="82">
        <f>O39*P39</f>
        <v>5.4162332879423382E-2</v>
      </c>
      <c r="R39" s="83">
        <v>5.6261254337873212E-2</v>
      </c>
      <c r="S39" s="84">
        <f>I39+R39</f>
        <v>7.2498658536326629E-2</v>
      </c>
      <c r="T39" s="85">
        <f>分析係数表!F42</f>
        <v>0.5505050505050505</v>
      </c>
      <c r="U39" s="86">
        <f>S39*T39</f>
        <v>3.9910877679088901E-2</v>
      </c>
      <c r="V39" s="87">
        <f>分析係数表!D42</f>
        <v>1.2373737373737375</v>
      </c>
      <c r="W39" s="167">
        <f>ROUND(S39*V39,0)</f>
        <v>0</v>
      </c>
      <c r="X39" s="76">
        <f>分析係数表!E42</f>
        <v>0.93434343434343436</v>
      </c>
      <c r="Y39" s="166">
        <f>ROUND(S39*X39,0)</f>
        <v>0</v>
      </c>
    </row>
    <row r="40" spans="1:25" x14ac:dyDescent="0.2">
      <c r="A40" s="6" t="s">
        <v>194</v>
      </c>
      <c r="B40" s="5" t="s">
        <v>41</v>
      </c>
      <c r="C40" s="90"/>
      <c r="D40" s="76">
        <f>投入係数表!U40</f>
        <v>3.6485233743874981E-2</v>
      </c>
      <c r="E40" s="77">
        <f>$C$23*D40</f>
        <v>3.6485233743874983</v>
      </c>
      <c r="F40" s="76">
        <f>分析係数表!C43</f>
        <v>0.64995386035066138</v>
      </c>
      <c r="G40" s="77">
        <f>E40*F40</f>
        <v>2.3713718517627758</v>
      </c>
      <c r="H40" s="77">
        <v>3.2308072961639778</v>
      </c>
      <c r="I40" s="77">
        <f>C40+H40</f>
        <v>3.2308072961639778</v>
      </c>
      <c r="J40" s="76">
        <f>分析係数表!G43</f>
        <v>0.42414674485039844</v>
      </c>
      <c r="K40" s="78">
        <f>I40*J40</f>
        <v>1.3703363979068683</v>
      </c>
      <c r="L40" s="79"/>
      <c r="M40" s="80"/>
      <c r="N40" s="81">
        <f>分析係数表!H43</f>
        <v>4.0565482830659395E-2</v>
      </c>
      <c r="O40" s="82">
        <f t="shared" si="4"/>
        <v>0.64884825175349847</v>
      </c>
      <c r="P40" s="76">
        <f>分析係数表!C43</f>
        <v>0.64995386035066138</v>
      </c>
      <c r="Q40" s="82">
        <f>O40*P40</f>
        <v>0.42172142600896412</v>
      </c>
      <c r="R40" s="83">
        <v>0.72579246177993417</v>
      </c>
      <c r="S40" s="84">
        <f>I40+R40</f>
        <v>3.9565997579439118</v>
      </c>
      <c r="T40" s="85">
        <f>分析係数表!F43</f>
        <v>0.67869493309276796</v>
      </c>
      <c r="U40" s="86">
        <f>S40*T40</f>
        <v>2.685324207992605</v>
      </c>
      <c r="V40" s="87">
        <f>分析係数表!D43</f>
        <v>0.11832807096677192</v>
      </c>
      <c r="W40" s="167">
        <f>ROUND(S40*V40,0)</f>
        <v>0</v>
      </c>
      <c r="X40" s="76">
        <f>分析係数表!E43</f>
        <v>8.3446098331078036E-2</v>
      </c>
      <c r="Y40" s="166">
        <f>ROUND(S40*X40,0)</f>
        <v>0</v>
      </c>
    </row>
    <row r="41" spans="1:25" x14ac:dyDescent="0.2">
      <c r="A41" s="6" t="s">
        <v>340</v>
      </c>
      <c r="B41" s="5" t="s">
        <v>42</v>
      </c>
      <c r="C41" s="90"/>
      <c r="D41" s="76">
        <f>投入係数表!U41</f>
        <v>6.6216395179446435E-5</v>
      </c>
      <c r="E41" s="77">
        <f>$C$23*D41</f>
        <v>6.6216395179446432E-3</v>
      </c>
      <c r="F41" s="76">
        <f>分析係数表!C44</f>
        <v>0.42233270626175756</v>
      </c>
      <c r="G41" s="77">
        <f>E41*F41</f>
        <v>2.7965349375033608E-3</v>
      </c>
      <c r="H41" s="77">
        <v>5.7739251664729162E-3</v>
      </c>
      <c r="I41" s="77">
        <f>C41+H41</f>
        <v>5.7739251664729162E-3</v>
      </c>
      <c r="J41" s="76">
        <f>分析係数表!G44</f>
        <v>0.26381484852424913</v>
      </c>
      <c r="K41" s="78">
        <f>I41*J41</f>
        <v>1.5232471931834024E-3</v>
      </c>
      <c r="L41" s="79"/>
      <c r="M41" s="80"/>
      <c r="N41" s="81">
        <f>分析係数表!H44</f>
        <v>0.11630123927550047</v>
      </c>
      <c r="O41" s="82">
        <f t="shared" si="4"/>
        <v>1.86024793777728</v>
      </c>
      <c r="P41" s="76">
        <f>分析係数表!C44</f>
        <v>0.42233270626175756</v>
      </c>
      <c r="Q41" s="82">
        <f>O41*P41</f>
        <v>0.78564354587933227</v>
      </c>
      <c r="R41" s="83">
        <v>0.79944989315580051</v>
      </c>
      <c r="S41" s="84">
        <f>I41+R41</f>
        <v>0.80522381832227341</v>
      </c>
      <c r="T41" s="85">
        <f>分析係数表!F44</f>
        <v>0.47978156286568718</v>
      </c>
      <c r="U41" s="86">
        <f>S41*T41</f>
        <v>0.38633154201133652</v>
      </c>
      <c r="V41" s="87">
        <f>分析係数表!D44</f>
        <v>0.17839032635548044</v>
      </c>
      <c r="W41" s="167">
        <f>ROUND(S41*V41,0)</f>
        <v>0</v>
      </c>
      <c r="X41" s="76">
        <f>分析係数表!E44</f>
        <v>0.10141724093095826</v>
      </c>
      <c r="Y41" s="166">
        <f>ROUND(S41*X41,0)</f>
        <v>0</v>
      </c>
    </row>
    <row r="42" spans="1:25" x14ac:dyDescent="0.2">
      <c r="A42" s="6" t="s">
        <v>341</v>
      </c>
      <c r="B42" s="5" t="s">
        <v>278</v>
      </c>
      <c r="C42" s="90"/>
      <c r="D42" s="76">
        <f>投入係数表!U42</f>
        <v>4.6351476625612501E-4</v>
      </c>
      <c r="E42" s="77">
        <f>$C$23*D42</f>
        <v>4.6351476625612502E-2</v>
      </c>
      <c r="F42" s="76">
        <f>分析係数表!C45</f>
        <v>1</v>
      </c>
      <c r="G42" s="77">
        <f>E42*F42</f>
        <v>4.6351476625612502E-2</v>
      </c>
      <c r="H42" s="77">
        <v>5.8723154465259587E-2</v>
      </c>
      <c r="I42" s="77">
        <f>C42+H42</f>
        <v>5.8723154465259587E-2</v>
      </c>
      <c r="J42" s="76">
        <f>分析係数表!G45</f>
        <v>0</v>
      </c>
      <c r="K42" s="78">
        <f>I42*J42</f>
        <v>0</v>
      </c>
      <c r="L42" s="79"/>
      <c r="M42" s="80"/>
      <c r="N42" s="81">
        <f>分析係数表!H45</f>
        <v>0</v>
      </c>
      <c r="O42" s="82">
        <f t="shared" si="4"/>
        <v>0</v>
      </c>
      <c r="P42" s="76">
        <f>分析係数表!C45</f>
        <v>1</v>
      </c>
      <c r="Q42" s="82">
        <f>O42*P42</f>
        <v>0</v>
      </c>
      <c r="R42" s="83">
        <v>5.9109879525350711E-3</v>
      </c>
      <c r="S42" s="84">
        <f>I42+R42</f>
        <v>6.4634142417794666E-2</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投入係数表!U43</f>
        <v>3.3108197589723216E-3</v>
      </c>
      <c r="E43" s="77">
        <f>$C$23*D43</f>
        <v>0.33108197589723215</v>
      </c>
      <c r="F43" s="76">
        <f>分析係数表!C46</f>
        <v>0.21794871794871795</v>
      </c>
      <c r="G43" s="77">
        <f>E43*F43</f>
        <v>7.2158892182730083E-2</v>
      </c>
      <c r="H43" s="77">
        <v>9.8956437812939696E-2</v>
      </c>
      <c r="I43" s="77">
        <f>C43+H43</f>
        <v>9.8956437812939696E-2</v>
      </c>
      <c r="J43" s="76">
        <f>分析係数表!G46</f>
        <v>8.6956521739130436E-3</v>
      </c>
      <c r="K43" s="78">
        <f>I43*J43</f>
        <v>8.6049076359078001E-4</v>
      </c>
      <c r="L43" s="79"/>
      <c r="M43" s="80"/>
      <c r="N43" s="81">
        <f>分析係数表!H46</f>
        <v>2.3669959231689755E-2</v>
      </c>
      <c r="O43" s="82">
        <f t="shared" si="4"/>
        <v>0.37860295489816637</v>
      </c>
      <c r="P43" s="76">
        <f>分析係数表!C46</f>
        <v>0.21794871794871795</v>
      </c>
      <c r="Q43" s="82">
        <f>O43*P43</f>
        <v>8.2516028631651639E-2</v>
      </c>
      <c r="R43" s="83">
        <v>9.2827990706488173E-2</v>
      </c>
      <c r="S43" s="84">
        <f>I43+R43</f>
        <v>0.19178442851942787</v>
      </c>
      <c r="T43" s="85">
        <f>分析係数表!F46</f>
        <v>0.31521739130434784</v>
      </c>
      <c r="U43" s="86">
        <f>S43*T43</f>
        <v>6.0453787250689221E-2</v>
      </c>
      <c r="V43" s="87">
        <f>分析係数表!D46</f>
        <v>4.3478260869565218E-3</v>
      </c>
      <c r="W43" s="167">
        <f>ROUND(S43*V43,0)</f>
        <v>0</v>
      </c>
      <c r="X43" s="76">
        <f>分析係数表!E46</f>
        <v>8.6956521739130436E-3</v>
      </c>
      <c r="Y43" s="166">
        <f>ROUND(S43*X43,0)</f>
        <v>0</v>
      </c>
    </row>
    <row r="44" spans="1:25" x14ac:dyDescent="0.2">
      <c r="A44" s="192">
        <v>40</v>
      </c>
      <c r="B44" s="14" t="s">
        <v>150</v>
      </c>
      <c r="C44" s="197">
        <f>SUM(C5:C43)</f>
        <v>100</v>
      </c>
      <c r="D44" s="92">
        <f>投入係数表!U44</f>
        <v>0.64951662031519009</v>
      </c>
      <c r="E44" s="91">
        <f>SUM(E5:E43)</f>
        <v>64.951662031519021</v>
      </c>
      <c r="F44" s="92">
        <f>分析係数表!C47</f>
        <v>0.47569546306807309</v>
      </c>
      <c r="G44" s="91">
        <f>SUM(G5:G43)</f>
        <v>19.285688673099429</v>
      </c>
      <c r="H44" s="91">
        <f>SUM(H5:H43)</f>
        <v>23.297850465117257</v>
      </c>
      <c r="I44" s="91">
        <f>SUM(I5:I43)</f>
        <v>123.29785046511722</v>
      </c>
      <c r="J44" s="92">
        <f>分析係数表!G47</f>
        <v>0.28144255164914822</v>
      </c>
      <c r="K44" s="93">
        <f>SUM(K5:K43)</f>
        <v>25.510498689156886</v>
      </c>
      <c r="L44" s="94">
        <f>最終需要_まとめ!$L$33</f>
        <v>0.627</v>
      </c>
      <c r="M44" s="91">
        <f>K44*L44</f>
        <v>15.995082678101367</v>
      </c>
      <c r="N44" s="95">
        <f>分析係数表!H47</f>
        <v>1</v>
      </c>
      <c r="O44" s="96">
        <f>SUM(O5:O43)</f>
        <v>15.995082678101365</v>
      </c>
      <c r="P44" s="92">
        <f>分析係数表!C47</f>
        <v>0.47569546306807309</v>
      </c>
      <c r="Q44" s="96">
        <f>SUM(Q5:Q43)</f>
        <v>6.6976271415347632</v>
      </c>
      <c r="R44" s="91">
        <f>SUM(R5:R43)</f>
        <v>7.6861361859508808</v>
      </c>
      <c r="S44" s="97">
        <f>SUM(S5:S43)</f>
        <v>130.98398665106814</v>
      </c>
      <c r="T44" s="98">
        <f>分析係数表!F47</f>
        <v>0.50608191373686118</v>
      </c>
      <c r="U44" s="99">
        <f>SUM(U5:U43)</f>
        <v>48.644779499192239</v>
      </c>
      <c r="V44" s="100">
        <f>分析係数表!D47</f>
        <v>9.051105472997463E-2</v>
      </c>
      <c r="W44" s="164">
        <f>SUM(W5:W43)</f>
        <v>3</v>
      </c>
      <c r="X44" s="92">
        <f>分析係数表!E47</f>
        <v>7.0619789778905401E-2</v>
      </c>
      <c r="Y44" s="165">
        <f>SUM(Y5:Y43)</f>
        <v>2</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2015年養父市産業連関表</v>
      </c>
      <c r="H1" s="401"/>
      <c r="I1" s="401"/>
    </row>
    <row r="2" spans="1:25" x14ac:dyDescent="0.2">
      <c r="B2" s="3" t="s">
        <v>383</v>
      </c>
      <c r="S2" s="3" t="s">
        <v>152</v>
      </c>
      <c r="U2" s="64" t="s">
        <v>209</v>
      </c>
      <c r="W2" s="3" t="s">
        <v>130</v>
      </c>
      <c r="Y2" s="3" t="s">
        <v>153</v>
      </c>
    </row>
    <row r="3" spans="1:25" ht="44" x14ac:dyDescent="0.2">
      <c r="B3" s="65"/>
      <c r="C3" s="66" t="s">
        <v>227</v>
      </c>
      <c r="D3" s="66" t="s">
        <v>379</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投入係数表!V5</f>
        <v>0</v>
      </c>
      <c r="E5" s="77">
        <f t="shared" ref="E5:E38" si="0">$C$24*D5</f>
        <v>0</v>
      </c>
      <c r="F5" s="76">
        <f>分析係数表!C8</f>
        <v>0.71474473402356309</v>
      </c>
      <c r="G5" s="77">
        <f t="shared" ref="G5:G38" si="1">E5*F5</f>
        <v>0</v>
      </c>
      <c r="H5" s="77">
        <f t="array" ref="H5:H43">MMULT(逆行列係数!C5:AO43,'20'!G5:G43)</f>
        <v>1.4328588831491263E-3</v>
      </c>
      <c r="I5" s="77">
        <f t="shared" ref="I5:I38" si="2">C5+H5</f>
        <v>1.4328588831491263E-3</v>
      </c>
      <c r="J5" s="76">
        <f>分析係数表!G8</f>
        <v>0.11986548162382897</v>
      </c>
      <c r="K5" s="78">
        <f t="shared" ref="K5:K43" si="3">I5*J5</f>
        <v>1.7175032012765171E-4</v>
      </c>
      <c r="L5" s="79" t="s">
        <v>183</v>
      </c>
      <c r="M5" s="80" t="s">
        <v>183</v>
      </c>
      <c r="N5" s="81">
        <f>分析係数表!H8</f>
        <v>1.2980954505811005E-2</v>
      </c>
      <c r="O5" s="82">
        <f t="shared" ref="O5:O43" si="4">$M$44*N5</f>
        <v>0.16995319305943207</v>
      </c>
      <c r="P5" s="76">
        <f>分析係数表!C8</f>
        <v>0.71474473402356309</v>
      </c>
      <c r="Q5" s="82">
        <f t="shared" ref="Q5:Q38" si="5">O5*P5</f>
        <v>0.12147314976971904</v>
      </c>
      <c r="R5" s="83">
        <f t="array" ref="R5:R43">MMULT(逆行列係数!C5:AO43,'20'!Q5:Q43)</f>
        <v>0.16517496270268117</v>
      </c>
      <c r="S5" s="84">
        <f t="shared" ref="S5:S38" si="6">I5+R5</f>
        <v>0.16660782158583029</v>
      </c>
      <c r="T5" s="85">
        <f>分析係数表!F8</f>
        <v>0.45231803987509006</v>
      </c>
      <c r="U5" s="86">
        <f t="shared" ref="U5:U38" si="7">S5*T5</f>
        <v>7.5359723287561478E-2</v>
      </c>
      <c r="V5" s="87">
        <f>分析係数表!D8</f>
        <v>0.25822723997117464</v>
      </c>
      <c r="W5" s="88">
        <f t="shared" ref="W5:W38" si="8">ROUND(S5*V5,0)</f>
        <v>0</v>
      </c>
      <c r="X5" s="76">
        <f>分析係数表!E8</f>
        <v>0.17343262070622148</v>
      </c>
      <c r="Y5" s="89">
        <f t="shared" ref="Y5:Y38" si="9">ROUND(S5*X5,0)</f>
        <v>0</v>
      </c>
    </row>
    <row r="6" spans="1:25" x14ac:dyDescent="0.2">
      <c r="A6" s="6" t="s">
        <v>219</v>
      </c>
      <c r="B6" s="5" t="s">
        <v>265</v>
      </c>
      <c r="C6" s="90"/>
      <c r="D6" s="76">
        <f>投入係数表!V6</f>
        <v>0</v>
      </c>
      <c r="E6" s="77">
        <f t="shared" si="0"/>
        <v>0</v>
      </c>
      <c r="F6" s="76">
        <f>分析係数表!C9</f>
        <v>1</v>
      </c>
      <c r="G6" s="77">
        <f t="shared" si="1"/>
        <v>0</v>
      </c>
      <c r="H6" s="77">
        <v>1.3084524074070117E-2</v>
      </c>
      <c r="I6" s="77">
        <f t="shared" si="2"/>
        <v>1.3084524074070117E-2</v>
      </c>
      <c r="J6" s="76">
        <f>分析係数表!G9</f>
        <v>0.24776500638569604</v>
      </c>
      <c r="K6" s="78">
        <f t="shared" si="3"/>
        <v>3.2418871907657762E-3</v>
      </c>
      <c r="L6" s="79"/>
      <c r="M6" s="80"/>
      <c r="N6" s="81">
        <f>分析係数表!H9</f>
        <v>6.6933046670587999E-4</v>
      </c>
      <c r="O6" s="82">
        <f t="shared" si="4"/>
        <v>8.7632115171269662E-3</v>
      </c>
      <c r="P6" s="76">
        <f>分析係数表!C9</f>
        <v>1</v>
      </c>
      <c r="Q6" s="82">
        <f t="shared" si="5"/>
        <v>8.7632115171269662E-3</v>
      </c>
      <c r="R6" s="83">
        <v>1.2253774707296069E-2</v>
      </c>
      <c r="S6" s="84">
        <f t="shared" si="6"/>
        <v>2.5338298781366186E-2</v>
      </c>
      <c r="T6" s="85">
        <f>分析係数表!F9</f>
        <v>0.67688378033205621</v>
      </c>
      <c r="U6" s="86">
        <f t="shared" si="7"/>
        <v>1.7151083466314276E-2</v>
      </c>
      <c r="V6" s="87">
        <f>分析係数表!D9</f>
        <v>0.15836526181353769</v>
      </c>
      <c r="W6" s="88">
        <f t="shared" si="8"/>
        <v>0</v>
      </c>
      <c r="X6" s="76">
        <f>分析係数表!E9</f>
        <v>0.13537675606641125</v>
      </c>
      <c r="Y6" s="89">
        <f t="shared" si="9"/>
        <v>0</v>
      </c>
    </row>
    <row r="7" spans="1:25" x14ac:dyDescent="0.2">
      <c r="A7" s="6" t="s">
        <v>220</v>
      </c>
      <c r="B7" s="5" t="s">
        <v>266</v>
      </c>
      <c r="C7" s="90"/>
      <c r="D7" s="76">
        <f>投入係数表!V7</f>
        <v>0</v>
      </c>
      <c r="E7" s="77">
        <f t="shared" si="0"/>
        <v>0</v>
      </c>
      <c r="F7" s="76">
        <f>分析係数表!C10</f>
        <v>3.9393939393939426E-2</v>
      </c>
      <c r="G7" s="77">
        <f t="shared" si="1"/>
        <v>0</v>
      </c>
      <c r="H7" s="77">
        <v>3.4385190050323254E-5</v>
      </c>
      <c r="I7" s="77">
        <f t="shared" si="2"/>
        <v>3.4385190050323254E-5</v>
      </c>
      <c r="J7" s="76">
        <f>分析係数表!G10</f>
        <v>0.17647058823529413</v>
      </c>
      <c r="K7" s="78">
        <f t="shared" si="3"/>
        <v>6.0679747147629274E-6</v>
      </c>
      <c r="L7" s="79"/>
      <c r="M7" s="80"/>
      <c r="N7" s="81">
        <f>分析係数表!H10</f>
        <v>1.3183781919964303E-3</v>
      </c>
      <c r="O7" s="82">
        <f t="shared" si="4"/>
        <v>1.7260871170098571E-2</v>
      </c>
      <c r="P7" s="76">
        <f>分析係数表!C10</f>
        <v>3.9393939393939426E-2</v>
      </c>
      <c r="Q7" s="82">
        <f t="shared" si="5"/>
        <v>6.7997371276145939E-4</v>
      </c>
      <c r="R7" s="83">
        <v>9.6392054576501342E-4</v>
      </c>
      <c r="S7" s="84">
        <f t="shared" si="6"/>
        <v>9.9830573581533672E-4</v>
      </c>
      <c r="T7" s="85">
        <f>分析係数表!F10</f>
        <v>0.58823529411764708</v>
      </c>
      <c r="U7" s="86">
        <f t="shared" si="7"/>
        <v>5.872386681266687E-4</v>
      </c>
      <c r="V7" s="87">
        <f>分析係数表!D10</f>
        <v>0.11764705882352941</v>
      </c>
      <c r="W7" s="88">
        <f t="shared" si="8"/>
        <v>0</v>
      </c>
      <c r="X7" s="76">
        <f>分析係数表!E10</f>
        <v>0</v>
      </c>
      <c r="Y7" s="89">
        <f t="shared" si="9"/>
        <v>0</v>
      </c>
    </row>
    <row r="8" spans="1:25" x14ac:dyDescent="0.2">
      <c r="A8" s="6" t="s">
        <v>221</v>
      </c>
      <c r="B8" s="5" t="s">
        <v>27</v>
      </c>
      <c r="C8" s="90"/>
      <c r="D8" s="76">
        <f>投入係数表!V8</f>
        <v>0</v>
      </c>
      <c r="E8" s="77">
        <f t="shared" si="0"/>
        <v>0</v>
      </c>
      <c r="F8" s="76">
        <f>分析係数表!C11</f>
        <v>0.34065202927478377</v>
      </c>
      <c r="G8" s="77">
        <f t="shared" si="1"/>
        <v>0</v>
      </c>
      <c r="H8" s="77">
        <v>9.1731877316633931E-2</v>
      </c>
      <c r="I8" s="77">
        <f t="shared" si="2"/>
        <v>9.1731877316633931E-2</v>
      </c>
      <c r="J8" s="76">
        <f>分析係数表!G11</f>
        <v>0.33868808567603748</v>
      </c>
      <c r="K8" s="78">
        <f t="shared" si="3"/>
        <v>3.1068493923839872E-2</v>
      </c>
      <c r="L8" s="79"/>
      <c r="M8" s="80"/>
      <c r="N8" s="81">
        <f>分析係数表!H11</f>
        <v>-2.0282741415329697E-5</v>
      </c>
      <c r="O8" s="82">
        <f t="shared" si="4"/>
        <v>-2.6555186415536266E-4</v>
      </c>
      <c r="P8" s="76">
        <f>分析係数表!C11</f>
        <v>0.34065202927478377</v>
      </c>
      <c r="Q8" s="82">
        <f t="shared" si="5"/>
        <v>-9.0460781402226003E-5</v>
      </c>
      <c r="R8" s="83">
        <v>6.3956388057808513E-3</v>
      </c>
      <c r="S8" s="84">
        <f t="shared" si="6"/>
        <v>9.8127516122414785E-2</v>
      </c>
      <c r="T8" s="85">
        <f>分析係数表!F11</f>
        <v>0.55689424364123163</v>
      </c>
      <c r="U8" s="86">
        <f t="shared" si="7"/>
        <v>5.4646648871384942E-2</v>
      </c>
      <c r="V8" s="87">
        <f>分析係数表!D11</f>
        <v>4.2838018741633198E-2</v>
      </c>
      <c r="W8" s="88">
        <f t="shared" si="8"/>
        <v>0</v>
      </c>
      <c r="X8" s="76">
        <f>分析係数表!E11</f>
        <v>3.2128514056224897E-2</v>
      </c>
      <c r="Y8" s="89">
        <f t="shared" si="9"/>
        <v>0</v>
      </c>
    </row>
    <row r="9" spans="1:25" x14ac:dyDescent="0.2">
      <c r="A9" s="6" t="s">
        <v>222</v>
      </c>
      <c r="B9" s="5" t="s">
        <v>190</v>
      </c>
      <c r="C9" s="90"/>
      <c r="D9" s="76">
        <f>投入係数表!V9</f>
        <v>0</v>
      </c>
      <c r="E9" s="77">
        <f t="shared" si="0"/>
        <v>0</v>
      </c>
      <c r="F9" s="76">
        <f>分析係数表!C12</f>
        <v>0.100342633382281</v>
      </c>
      <c r="G9" s="77">
        <f t="shared" si="1"/>
        <v>0</v>
      </c>
      <c r="H9" s="77">
        <v>3.134955652385399E-4</v>
      </c>
      <c r="I9" s="77">
        <f t="shared" si="2"/>
        <v>3.134955652385399E-4</v>
      </c>
      <c r="J9" s="76">
        <f>分析係数表!G12</f>
        <v>0.13263417643429981</v>
      </c>
      <c r="K9" s="78">
        <f t="shared" si="3"/>
        <v>4.1580226111219048E-5</v>
      </c>
      <c r="L9" s="79"/>
      <c r="M9" s="80"/>
      <c r="N9" s="81">
        <f>分析係数表!H12</f>
        <v>9.8026489260288424E-2</v>
      </c>
      <c r="O9" s="82">
        <f t="shared" si="4"/>
        <v>1.2834121594628676</v>
      </c>
      <c r="P9" s="76">
        <f>分析係数表!C12</f>
        <v>0.100342633382281</v>
      </c>
      <c r="Q9" s="82">
        <f t="shared" si="5"/>
        <v>0.12878095579534407</v>
      </c>
      <c r="R9" s="83">
        <v>0.14289203896315786</v>
      </c>
      <c r="S9" s="84">
        <f t="shared" si="6"/>
        <v>0.14320553452839641</v>
      </c>
      <c r="T9" s="85">
        <f>分析係数表!F12</f>
        <v>0.36681061073411475</v>
      </c>
      <c r="U9" s="86">
        <f t="shared" si="7"/>
        <v>5.2529309580866441E-2</v>
      </c>
      <c r="V9" s="87">
        <f>分析係数表!D12</f>
        <v>2.9364589759407773E-2</v>
      </c>
      <c r="W9" s="88">
        <f t="shared" si="8"/>
        <v>0</v>
      </c>
      <c r="X9" s="76">
        <f>分析係数表!E12</f>
        <v>2.8994447871684145E-2</v>
      </c>
      <c r="Y9" s="89">
        <f t="shared" si="9"/>
        <v>0</v>
      </c>
    </row>
    <row r="10" spans="1:25" x14ac:dyDescent="0.2">
      <c r="A10" s="6" t="s">
        <v>223</v>
      </c>
      <c r="B10" s="5" t="s">
        <v>28</v>
      </c>
      <c r="C10" s="90"/>
      <c r="D10" s="76">
        <f>投入係数表!V10</f>
        <v>1.838235294117647E-3</v>
      </c>
      <c r="E10" s="77">
        <f t="shared" si="0"/>
        <v>0.18382352941176469</v>
      </c>
      <c r="F10" s="76">
        <f>分析係数表!C13</f>
        <v>0</v>
      </c>
      <c r="G10" s="77">
        <f t="shared" si="1"/>
        <v>0</v>
      </c>
      <c r="H10" s="77">
        <v>0</v>
      </c>
      <c r="I10" s="77">
        <f t="shared" si="2"/>
        <v>0</v>
      </c>
      <c r="J10" s="76">
        <f>分析係数表!G13</f>
        <v>0.24545454545454545</v>
      </c>
      <c r="K10" s="78">
        <f t="shared" si="3"/>
        <v>0</v>
      </c>
      <c r="L10" s="79"/>
      <c r="M10" s="80"/>
      <c r="N10" s="81">
        <f>分析係数表!H13</f>
        <v>1.4563008336206721E-2</v>
      </c>
      <c r="O10" s="82">
        <f t="shared" si="4"/>
        <v>0.19066623846355035</v>
      </c>
      <c r="P10" s="76">
        <f>分析係数表!C13</f>
        <v>0</v>
      </c>
      <c r="Q10" s="82">
        <f t="shared" si="5"/>
        <v>0</v>
      </c>
      <c r="R10" s="83">
        <v>0</v>
      </c>
      <c r="S10" s="84">
        <f t="shared" si="6"/>
        <v>0</v>
      </c>
      <c r="T10" s="85">
        <f>分析係数表!F13</f>
        <v>0.38181818181818183</v>
      </c>
      <c r="U10" s="86">
        <f t="shared" si="7"/>
        <v>0</v>
      </c>
      <c r="V10" s="87">
        <f>分析係数表!D13</f>
        <v>0.28545454545454546</v>
      </c>
      <c r="W10" s="88">
        <f t="shared" si="8"/>
        <v>0</v>
      </c>
      <c r="X10" s="76">
        <f>分析係数表!E13</f>
        <v>0.23818181818181819</v>
      </c>
      <c r="Y10" s="89">
        <f t="shared" si="9"/>
        <v>0</v>
      </c>
    </row>
    <row r="11" spans="1:25" x14ac:dyDescent="0.2">
      <c r="A11" s="6" t="s">
        <v>224</v>
      </c>
      <c r="B11" s="5" t="s">
        <v>267</v>
      </c>
      <c r="C11" s="90"/>
      <c r="D11" s="76">
        <f>投入係数表!V11</f>
        <v>5.5147058823529415E-3</v>
      </c>
      <c r="E11" s="77">
        <f t="shared" si="0"/>
        <v>0.55147058823529416</v>
      </c>
      <c r="F11" s="76">
        <f>分析係数表!C14</f>
        <v>0.15141787051899414</v>
      </c>
      <c r="G11" s="77">
        <f t="shared" si="1"/>
        <v>8.3502502124445308E-2</v>
      </c>
      <c r="H11" s="77">
        <v>0.10559061013394876</v>
      </c>
      <c r="I11" s="77">
        <f t="shared" si="2"/>
        <v>0.10559061013394876</v>
      </c>
      <c r="J11" s="76">
        <f>分析係数表!G14</f>
        <v>0.18116805721096543</v>
      </c>
      <c r="K11" s="78">
        <f t="shared" si="3"/>
        <v>1.9129645697687974E-2</v>
      </c>
      <c r="L11" s="79"/>
      <c r="M11" s="80"/>
      <c r="N11" s="81">
        <f>分析係数表!H14</f>
        <v>1.2372472263351114E-3</v>
      </c>
      <c r="O11" s="82">
        <f t="shared" si="4"/>
        <v>1.619866371347712E-2</v>
      </c>
      <c r="P11" s="76">
        <f>分析係数表!C14</f>
        <v>0.15141787051899414</v>
      </c>
      <c r="Q11" s="82">
        <f t="shared" si="5"/>
        <v>2.4527671647480071E-3</v>
      </c>
      <c r="R11" s="83">
        <v>1.0013022707341491E-2</v>
      </c>
      <c r="S11" s="84">
        <f t="shared" si="6"/>
        <v>0.11560363284129024</v>
      </c>
      <c r="T11" s="85">
        <f>分析係数表!F14</f>
        <v>0.38617401668653156</v>
      </c>
      <c r="U11" s="86">
        <f t="shared" si="7"/>
        <v>4.4643119237876089E-2</v>
      </c>
      <c r="V11" s="87">
        <f>分析係数表!D14</f>
        <v>0.10846245530393325</v>
      </c>
      <c r="W11" s="88">
        <f t="shared" si="8"/>
        <v>0</v>
      </c>
      <c r="X11" s="76">
        <f>分析係数表!E14</f>
        <v>8.1048867699642438E-2</v>
      </c>
      <c r="Y11" s="89">
        <f t="shared" si="9"/>
        <v>0</v>
      </c>
    </row>
    <row r="12" spans="1:25" x14ac:dyDescent="0.2">
      <c r="A12" s="6" t="s">
        <v>225</v>
      </c>
      <c r="B12" s="5" t="s">
        <v>29</v>
      </c>
      <c r="C12" s="90"/>
      <c r="D12" s="76">
        <f>投入係数表!V12</f>
        <v>1.0110294117647059E-2</v>
      </c>
      <c r="E12" s="77">
        <f t="shared" si="0"/>
        <v>1.0110294117647058</v>
      </c>
      <c r="F12" s="76">
        <f>分析係数表!C15</f>
        <v>0</v>
      </c>
      <c r="G12" s="77">
        <f t="shared" si="1"/>
        <v>0</v>
      </c>
      <c r="H12" s="77">
        <v>0</v>
      </c>
      <c r="I12" s="77">
        <f t="shared" si="2"/>
        <v>0</v>
      </c>
      <c r="J12" s="76">
        <f>分析係数表!G15</f>
        <v>9.5665424991534034E-2</v>
      </c>
      <c r="K12" s="78">
        <f t="shared" si="3"/>
        <v>0</v>
      </c>
      <c r="L12" s="79"/>
      <c r="M12" s="80"/>
      <c r="N12" s="81">
        <f>分析係数表!H15</f>
        <v>9.0663854126523738E-3</v>
      </c>
      <c r="O12" s="82">
        <f t="shared" si="4"/>
        <v>0.1187016832774471</v>
      </c>
      <c r="P12" s="76">
        <f>分析係数表!C15</f>
        <v>0</v>
      </c>
      <c r="Q12" s="82">
        <f t="shared" si="5"/>
        <v>0</v>
      </c>
      <c r="R12" s="83">
        <v>0</v>
      </c>
      <c r="S12" s="84">
        <f t="shared" si="6"/>
        <v>0</v>
      </c>
      <c r="T12" s="85">
        <f>分析係数表!F15</f>
        <v>0.30392820860142228</v>
      </c>
      <c r="U12" s="86">
        <f t="shared" si="7"/>
        <v>0</v>
      </c>
      <c r="V12" s="87">
        <f>分析係数表!D15</f>
        <v>1.7101252963088384E-2</v>
      </c>
      <c r="W12" s="88">
        <f t="shared" si="8"/>
        <v>0</v>
      </c>
      <c r="X12" s="76">
        <f>分析係数表!E15</f>
        <v>1.5577378936674569E-2</v>
      </c>
      <c r="Y12" s="89">
        <f t="shared" si="9"/>
        <v>0</v>
      </c>
    </row>
    <row r="13" spans="1:25" x14ac:dyDescent="0.2">
      <c r="A13" s="6" t="s">
        <v>226</v>
      </c>
      <c r="B13" s="5" t="s">
        <v>30</v>
      </c>
      <c r="C13" s="90"/>
      <c r="D13" s="76">
        <f>投入係数表!V13</f>
        <v>0</v>
      </c>
      <c r="E13" s="77">
        <f t="shared" si="0"/>
        <v>0</v>
      </c>
      <c r="F13" s="76">
        <f>分析係数表!C16</f>
        <v>7.3463935886019627E-2</v>
      </c>
      <c r="G13" s="77">
        <f t="shared" si="1"/>
        <v>0</v>
      </c>
      <c r="H13" s="77">
        <v>8.0234115906673703E-3</v>
      </c>
      <c r="I13" s="77">
        <f t="shared" si="2"/>
        <v>8.0234115906673703E-3</v>
      </c>
      <c r="J13" s="76">
        <f>分析係数表!G16</f>
        <v>3.2967032967032968E-2</v>
      </c>
      <c r="K13" s="78">
        <f t="shared" si="3"/>
        <v>2.6450807441760565E-4</v>
      </c>
      <c r="L13" s="79"/>
      <c r="M13" s="80"/>
      <c r="N13" s="81">
        <f>分析係数表!H16</f>
        <v>1.7422874875768209E-2</v>
      </c>
      <c r="O13" s="82">
        <f t="shared" si="4"/>
        <v>0.2281090513094565</v>
      </c>
      <c r="P13" s="76">
        <f>分析係数表!C16</f>
        <v>7.3463935886019627E-2</v>
      </c>
      <c r="Q13" s="82">
        <f t="shared" si="5"/>
        <v>1.6757788720418672E-2</v>
      </c>
      <c r="R13" s="83">
        <v>1.9706991013339059E-2</v>
      </c>
      <c r="S13" s="84">
        <f t="shared" si="6"/>
        <v>2.7730402604006429E-2</v>
      </c>
      <c r="T13" s="85">
        <f>分析係数表!F16</f>
        <v>0.28846153846153844</v>
      </c>
      <c r="U13" s="86">
        <f t="shared" si="7"/>
        <v>7.9991545973095469E-3</v>
      </c>
      <c r="V13" s="87">
        <f>分析係数表!D16</f>
        <v>8.241758241758242E-3</v>
      </c>
      <c r="W13" s="88">
        <f t="shared" si="8"/>
        <v>0</v>
      </c>
      <c r="X13" s="76">
        <f>分析係数表!E16</f>
        <v>8.241758241758242E-3</v>
      </c>
      <c r="Y13" s="89">
        <f t="shared" si="9"/>
        <v>0</v>
      </c>
    </row>
    <row r="14" spans="1:25" x14ac:dyDescent="0.2">
      <c r="A14" s="6" t="s">
        <v>2</v>
      </c>
      <c r="B14" s="5" t="s">
        <v>364</v>
      </c>
      <c r="C14" s="90"/>
      <c r="D14" s="76">
        <f>投入係数表!V14</f>
        <v>4.1360294117647058E-2</v>
      </c>
      <c r="E14" s="77">
        <f t="shared" si="0"/>
        <v>4.1360294117647056</v>
      </c>
      <c r="F14" s="76">
        <f>分析係数表!C17</f>
        <v>2.3129921259842479E-2</v>
      </c>
      <c r="G14" s="77">
        <f t="shared" si="1"/>
        <v>9.5666034622510249E-2</v>
      </c>
      <c r="H14" s="77">
        <v>0.10054331176418814</v>
      </c>
      <c r="I14" s="77">
        <f t="shared" si="2"/>
        <v>0.10054331176418814</v>
      </c>
      <c r="J14" s="76">
        <f>分析係数表!G17</f>
        <v>0.21126760563380281</v>
      </c>
      <c r="K14" s="78">
        <f t="shared" si="3"/>
        <v>2.1241544738912987E-2</v>
      </c>
      <c r="L14" s="79"/>
      <c r="M14" s="80"/>
      <c r="N14" s="81">
        <f>分析係数表!H17</f>
        <v>2.8801492809768167E-3</v>
      </c>
      <c r="O14" s="82">
        <f t="shared" si="4"/>
        <v>3.770836471006149E-2</v>
      </c>
      <c r="P14" s="76">
        <f>分析係数表!C17</f>
        <v>2.3129921259842479E-2</v>
      </c>
      <c r="Q14" s="82">
        <f t="shared" si="5"/>
        <v>8.7219150658114511E-4</v>
      </c>
      <c r="R14" s="83">
        <v>1.7873808759266373E-3</v>
      </c>
      <c r="S14" s="84">
        <f t="shared" si="6"/>
        <v>0.10233069264011478</v>
      </c>
      <c r="T14" s="85">
        <f>分析係数表!F17</f>
        <v>0.32746478873239437</v>
      </c>
      <c r="U14" s="86">
        <f t="shared" si="7"/>
        <v>3.3509698646234772E-2</v>
      </c>
      <c r="V14" s="87">
        <f>分析係数表!D17</f>
        <v>0.12676056338028169</v>
      </c>
      <c r="W14" s="88">
        <f t="shared" si="8"/>
        <v>0</v>
      </c>
      <c r="X14" s="76">
        <f>分析係数表!E17</f>
        <v>0.10563380281690141</v>
      </c>
      <c r="Y14" s="89">
        <f t="shared" si="9"/>
        <v>0</v>
      </c>
    </row>
    <row r="15" spans="1:25" x14ac:dyDescent="0.2">
      <c r="A15" s="6" t="s">
        <v>3</v>
      </c>
      <c r="B15" s="5" t="s">
        <v>31</v>
      </c>
      <c r="C15" s="90"/>
      <c r="D15" s="76">
        <f>投入係数表!V15</f>
        <v>2.7573529411764708E-3</v>
      </c>
      <c r="E15" s="77">
        <f t="shared" si="0"/>
        <v>0.27573529411764708</v>
      </c>
      <c r="F15" s="76">
        <f>分析係数表!C18</f>
        <v>0.3230337078651685</v>
      </c>
      <c r="G15" s="77">
        <f t="shared" si="1"/>
        <v>8.9071794448116318E-2</v>
      </c>
      <c r="H15" s="77">
        <v>0.11662666674714979</v>
      </c>
      <c r="I15" s="77">
        <f t="shared" si="2"/>
        <v>0.11662666674714979</v>
      </c>
      <c r="J15" s="76">
        <f>分析係数表!G18</f>
        <v>0.21584440227703985</v>
      </c>
      <c r="K15" s="78">
        <f t="shared" si="3"/>
        <v>2.5173213173602067E-2</v>
      </c>
      <c r="L15" s="79"/>
      <c r="M15" s="80"/>
      <c r="N15" s="81">
        <f>分析係数表!H18</f>
        <v>4.66503052552583E-4</v>
      </c>
      <c r="O15" s="82">
        <f t="shared" si="4"/>
        <v>6.10769287557334E-3</v>
      </c>
      <c r="P15" s="76">
        <f>分析係数表!C18</f>
        <v>0.3230337078651685</v>
      </c>
      <c r="Q15" s="82">
        <f t="shared" si="5"/>
        <v>1.9729906760981293E-3</v>
      </c>
      <c r="R15" s="83">
        <v>4.7156835749255924E-3</v>
      </c>
      <c r="S15" s="84">
        <f t="shared" si="6"/>
        <v>0.12134235032207538</v>
      </c>
      <c r="T15" s="85">
        <f>分析係数表!F18</f>
        <v>0.45967741935483869</v>
      </c>
      <c r="U15" s="86">
        <f t="shared" si="7"/>
        <v>5.5778338454502391E-2</v>
      </c>
      <c r="V15" s="87">
        <f>分析係数表!D18</f>
        <v>4.8861480075901326E-2</v>
      </c>
      <c r="W15" s="88">
        <f t="shared" si="8"/>
        <v>0</v>
      </c>
      <c r="X15" s="76">
        <f>分析係数表!E18</f>
        <v>4.6489563567362426E-2</v>
      </c>
      <c r="Y15" s="89">
        <f t="shared" si="9"/>
        <v>0</v>
      </c>
    </row>
    <row r="16" spans="1:25" x14ac:dyDescent="0.2">
      <c r="A16" s="6" t="s">
        <v>4</v>
      </c>
      <c r="B16" s="5" t="s">
        <v>32</v>
      </c>
      <c r="C16" s="90"/>
      <c r="D16" s="76">
        <f>投入係数表!V16</f>
        <v>1.0110294117647059E-2</v>
      </c>
      <c r="E16" s="77">
        <f t="shared" si="0"/>
        <v>1.0110294117647058</v>
      </c>
      <c r="F16" s="76">
        <f>分析係数表!C19</f>
        <v>0.12071832391087467</v>
      </c>
      <c r="G16" s="77">
        <f t="shared" si="1"/>
        <v>0.12204977601283284</v>
      </c>
      <c r="H16" s="77">
        <v>0.15566665887387324</v>
      </c>
      <c r="I16" s="77">
        <f t="shared" si="2"/>
        <v>0.15566665887387324</v>
      </c>
      <c r="J16" s="76">
        <f>分析係数表!G19</f>
        <v>5.7680250783699059E-2</v>
      </c>
      <c r="K16" s="78">
        <f t="shared" si="3"/>
        <v>8.9788919225055417E-3</v>
      </c>
      <c r="L16" s="79"/>
      <c r="M16" s="80"/>
      <c r="N16" s="81">
        <f>分析係数表!H19</f>
        <v>-1.2169644849197817E-4</v>
      </c>
      <c r="O16" s="82">
        <f t="shared" si="4"/>
        <v>-1.5933111849321757E-3</v>
      </c>
      <c r="P16" s="76">
        <f>分析係数表!C19</f>
        <v>0.12071832391087467</v>
      </c>
      <c r="Q16" s="82">
        <f t="shared" si="5"/>
        <v>-1.9234185571346193E-4</v>
      </c>
      <c r="R16" s="83">
        <v>1.2091329384159672E-3</v>
      </c>
      <c r="S16" s="84">
        <f t="shared" si="6"/>
        <v>0.15687579181228919</v>
      </c>
      <c r="T16" s="85">
        <f>分析係数表!F19</f>
        <v>0.23887147335423198</v>
      </c>
      <c r="U16" s="86">
        <f t="shared" si="7"/>
        <v>3.7473151523813281E-2</v>
      </c>
      <c r="V16" s="87">
        <f>分析係数表!D19</f>
        <v>1.0658307210031349E-2</v>
      </c>
      <c r="W16" s="88">
        <f t="shared" si="8"/>
        <v>0</v>
      </c>
      <c r="X16" s="76">
        <f>分析係数表!E19</f>
        <v>1.128526645768025E-2</v>
      </c>
      <c r="Y16" s="89">
        <f t="shared" si="9"/>
        <v>0</v>
      </c>
    </row>
    <row r="17" spans="1:25" x14ac:dyDescent="0.2">
      <c r="A17" s="6" t="s">
        <v>5</v>
      </c>
      <c r="B17" s="5" t="s">
        <v>33</v>
      </c>
      <c r="C17" s="90"/>
      <c r="D17" s="76">
        <f>投入係数表!V17</f>
        <v>4.1360294117647058E-2</v>
      </c>
      <c r="E17" s="77">
        <f t="shared" si="0"/>
        <v>4.1360294117647056</v>
      </c>
      <c r="F17" s="76">
        <f>分析係数表!C20</f>
        <v>0.31557475401967838</v>
      </c>
      <c r="G17" s="77">
        <f t="shared" si="1"/>
        <v>1.305226464235802</v>
      </c>
      <c r="H17" s="77">
        <v>1.5813732804765046</v>
      </c>
      <c r="I17" s="77">
        <f t="shared" si="2"/>
        <v>1.5813732804765046</v>
      </c>
      <c r="J17" s="76">
        <f>分析係数表!G20</f>
        <v>9.9984279201383433E-2</v>
      </c>
      <c r="K17" s="78">
        <f t="shared" si="3"/>
        <v>0.15811246759677047</v>
      </c>
      <c r="L17" s="79"/>
      <c r="M17" s="80"/>
      <c r="N17" s="81">
        <f>分析係数表!H20</f>
        <v>5.8819950104456117E-4</v>
      </c>
      <c r="O17" s="82">
        <f t="shared" si="4"/>
        <v>7.7010040605055164E-3</v>
      </c>
      <c r="P17" s="76">
        <f>分析係数表!C20</f>
        <v>0.31557475401967838</v>
      </c>
      <c r="Q17" s="82">
        <f t="shared" si="5"/>
        <v>2.4302424620985729E-3</v>
      </c>
      <c r="R17" s="83">
        <v>8.3722361323171797E-3</v>
      </c>
      <c r="S17" s="84">
        <f t="shared" si="6"/>
        <v>1.5897455166088217</v>
      </c>
      <c r="T17" s="85">
        <f>分析係数表!F20</f>
        <v>0.22276371639679296</v>
      </c>
      <c r="U17" s="86">
        <f t="shared" si="7"/>
        <v>0.35413761940492067</v>
      </c>
      <c r="V17" s="87">
        <f>分析係数表!D20</f>
        <v>9.4324791699418331E-4</v>
      </c>
      <c r="W17" s="88">
        <f t="shared" si="8"/>
        <v>0</v>
      </c>
      <c r="X17" s="76">
        <f>分析係数表!E20</f>
        <v>6.2883194466278891E-4</v>
      </c>
      <c r="Y17" s="89">
        <f t="shared" si="9"/>
        <v>0</v>
      </c>
    </row>
    <row r="18" spans="1:25" x14ac:dyDescent="0.2">
      <c r="A18" s="6" t="s">
        <v>6</v>
      </c>
      <c r="B18" s="5" t="s">
        <v>34</v>
      </c>
      <c r="C18" s="90"/>
      <c r="D18" s="76">
        <f>投入係数表!V18</f>
        <v>2.7573529411764705E-2</v>
      </c>
      <c r="E18" s="77">
        <f t="shared" si="0"/>
        <v>2.7573529411764706</v>
      </c>
      <c r="F18" s="76">
        <f>分析係数表!C21</f>
        <v>0.13081936685288642</v>
      </c>
      <c r="G18" s="77">
        <f t="shared" si="1"/>
        <v>0.36071516595465003</v>
      </c>
      <c r="H18" s="77">
        <v>0.38089271953105108</v>
      </c>
      <c r="I18" s="77">
        <f t="shared" si="2"/>
        <v>0.38089271953105108</v>
      </c>
      <c r="J18" s="76">
        <f>分析係数表!G21</f>
        <v>0.28416378885051802</v>
      </c>
      <c r="K18" s="78">
        <f t="shared" si="3"/>
        <v>0.10823591832752118</v>
      </c>
      <c r="L18" s="79"/>
      <c r="M18" s="80"/>
      <c r="N18" s="81">
        <f>分析係数表!H21</f>
        <v>9.7357158793582536E-4</v>
      </c>
      <c r="O18" s="82">
        <f t="shared" si="4"/>
        <v>1.2746489479457406E-2</v>
      </c>
      <c r="P18" s="76">
        <f>分析係数表!C21</f>
        <v>0.13081936685288642</v>
      </c>
      <c r="Q18" s="82">
        <f t="shared" si="5"/>
        <v>1.6674876832995956E-3</v>
      </c>
      <c r="R18" s="83">
        <v>4.0137275099802272E-3</v>
      </c>
      <c r="S18" s="84">
        <f t="shared" si="6"/>
        <v>0.38490644704103133</v>
      </c>
      <c r="T18" s="85">
        <f>分析係数表!F21</f>
        <v>0.42476566354218054</v>
      </c>
      <c r="U18" s="86">
        <f t="shared" si="7"/>
        <v>0.16349504237904686</v>
      </c>
      <c r="V18" s="87">
        <f>分析係数表!D21</f>
        <v>7.9921065614208184E-2</v>
      </c>
      <c r="W18" s="88">
        <f t="shared" si="8"/>
        <v>0</v>
      </c>
      <c r="X18" s="76">
        <f>分析係数表!E21</f>
        <v>6.6600888011840165E-2</v>
      </c>
      <c r="Y18" s="89">
        <f t="shared" si="9"/>
        <v>0</v>
      </c>
    </row>
    <row r="19" spans="1:25" x14ac:dyDescent="0.2">
      <c r="A19" s="6" t="s">
        <v>7</v>
      </c>
      <c r="B19" s="5" t="s">
        <v>268</v>
      </c>
      <c r="C19" s="90"/>
      <c r="D19" s="76">
        <f>投入係数表!V19</f>
        <v>2.7573529411764708E-3</v>
      </c>
      <c r="E19" s="77">
        <f t="shared" si="0"/>
        <v>0.27573529411764708</v>
      </c>
      <c r="F19" s="76">
        <f>分析係数表!C22</f>
        <v>7.3540561031084195E-2</v>
      </c>
      <c r="G19" s="77">
        <f t="shared" si="1"/>
        <v>2.0277728225482777E-2</v>
      </c>
      <c r="H19" s="77">
        <v>2.3709261045051291E-2</v>
      </c>
      <c r="I19" s="77">
        <f t="shared" si="2"/>
        <v>2.3709261045051291E-2</v>
      </c>
      <c r="J19" s="76">
        <f>分析係数表!G22</f>
        <v>0.1948261924009701</v>
      </c>
      <c r="K19" s="78">
        <f t="shared" si="3"/>
        <v>4.6191850540479879E-3</v>
      </c>
      <c r="L19" s="79"/>
      <c r="M19" s="80"/>
      <c r="N19" s="81">
        <f>分析係数表!H22</f>
        <v>4.0565482830659394E-5</v>
      </c>
      <c r="O19" s="82">
        <f t="shared" si="4"/>
        <v>5.3110372831072531E-4</v>
      </c>
      <c r="P19" s="76">
        <f>分析係数表!C22</f>
        <v>7.3540561031084195E-2</v>
      </c>
      <c r="Q19" s="82">
        <f t="shared" si="5"/>
        <v>3.9057666145671253E-5</v>
      </c>
      <c r="R19" s="83">
        <v>5.0521955267364633E-4</v>
      </c>
      <c r="S19" s="84">
        <f t="shared" si="6"/>
        <v>2.4214480597724939E-2</v>
      </c>
      <c r="T19" s="85">
        <f>分析係数表!F22</f>
        <v>0.41269199676637025</v>
      </c>
      <c r="U19" s="86">
        <f t="shared" si="7"/>
        <v>9.9931223485356362E-3</v>
      </c>
      <c r="V19" s="87">
        <f>分析係数表!D22</f>
        <v>1.4955537590945837E-2</v>
      </c>
      <c r="W19" s="88">
        <f t="shared" si="8"/>
        <v>0</v>
      </c>
      <c r="X19" s="76">
        <f>分析係数表!E22</f>
        <v>1.3742926434923201E-2</v>
      </c>
      <c r="Y19" s="89">
        <f t="shared" si="9"/>
        <v>0</v>
      </c>
    </row>
    <row r="20" spans="1:25" x14ac:dyDescent="0.2">
      <c r="A20" s="6" t="s">
        <v>8</v>
      </c>
      <c r="B20" s="5" t="s">
        <v>269</v>
      </c>
      <c r="C20" s="90"/>
      <c r="D20" s="76">
        <f>投入係数表!V20</f>
        <v>1.838235294117647E-3</v>
      </c>
      <c r="E20" s="77">
        <f t="shared" si="0"/>
        <v>0.18382352941176469</v>
      </c>
      <c r="F20" s="76">
        <f>分析係数表!C23</f>
        <v>0</v>
      </c>
      <c r="G20" s="77">
        <f t="shared" si="1"/>
        <v>0</v>
      </c>
      <c r="H20" s="77">
        <v>0</v>
      </c>
      <c r="I20" s="77">
        <f t="shared" si="2"/>
        <v>0</v>
      </c>
      <c r="J20" s="76">
        <f>分析係数表!G23</f>
        <v>0.21560920830993824</v>
      </c>
      <c r="K20" s="78">
        <f t="shared" si="3"/>
        <v>0</v>
      </c>
      <c r="L20" s="79"/>
      <c r="M20" s="80"/>
      <c r="N20" s="81">
        <f>分析係数表!H23</f>
        <v>2.0282741415329697E-5</v>
      </c>
      <c r="O20" s="82">
        <f t="shared" si="4"/>
        <v>2.6555186415536266E-4</v>
      </c>
      <c r="P20" s="76">
        <f>分析係数表!C23</f>
        <v>0</v>
      </c>
      <c r="Q20" s="82">
        <f t="shared" si="5"/>
        <v>0</v>
      </c>
      <c r="R20" s="83">
        <v>0</v>
      </c>
      <c r="S20" s="84">
        <f t="shared" si="6"/>
        <v>0</v>
      </c>
      <c r="T20" s="85">
        <f>分析係数表!F23</f>
        <v>0.4407636159460977</v>
      </c>
      <c r="U20" s="86">
        <f t="shared" si="7"/>
        <v>0</v>
      </c>
      <c r="V20" s="87">
        <f>分析係数表!D23</f>
        <v>7.046603032004492E-2</v>
      </c>
      <c r="W20" s="88">
        <f t="shared" si="8"/>
        <v>0</v>
      </c>
      <c r="X20" s="76">
        <f>分析係数表!E23</f>
        <v>6.9904548006737788E-2</v>
      </c>
      <c r="Y20" s="89">
        <f t="shared" si="9"/>
        <v>0</v>
      </c>
    </row>
    <row r="21" spans="1:25" x14ac:dyDescent="0.2">
      <c r="A21" s="6" t="s">
        <v>9</v>
      </c>
      <c r="B21" s="5" t="s">
        <v>270</v>
      </c>
      <c r="C21" s="90"/>
      <c r="D21" s="76">
        <f>投入係数表!V21</f>
        <v>1.838235294117647E-3</v>
      </c>
      <c r="E21" s="77">
        <f t="shared" si="0"/>
        <v>0.18382352941176469</v>
      </c>
      <c r="F21" s="76">
        <f>分析係数表!C24</f>
        <v>9.8081023454157812E-2</v>
      </c>
      <c r="G21" s="77">
        <f t="shared" si="1"/>
        <v>1.802959989966136E-2</v>
      </c>
      <c r="H21" s="77">
        <v>1.9434665018592905E-2</v>
      </c>
      <c r="I21" s="77">
        <f t="shared" si="2"/>
        <v>1.9434665018592905E-2</v>
      </c>
      <c r="J21" s="76">
        <f>分析係数表!G24</f>
        <v>0.21052631578947367</v>
      </c>
      <c r="K21" s="78">
        <f t="shared" si="3"/>
        <v>4.0915084249669269E-3</v>
      </c>
      <c r="L21" s="79"/>
      <c r="M21" s="80"/>
      <c r="N21" s="81">
        <f>分析係数表!H24</f>
        <v>4.0565482830659392E-4</v>
      </c>
      <c r="O21" s="82">
        <f t="shared" si="4"/>
        <v>5.3110372831072523E-3</v>
      </c>
      <c r="P21" s="76">
        <f>分析係数表!C24</f>
        <v>9.8081023454157812E-2</v>
      </c>
      <c r="Q21" s="82">
        <f t="shared" si="5"/>
        <v>5.2091197233034904E-4</v>
      </c>
      <c r="R21" s="83">
        <v>1.8330046824025809E-3</v>
      </c>
      <c r="S21" s="84">
        <f t="shared" si="6"/>
        <v>2.1267669700995487E-2</v>
      </c>
      <c r="T21" s="85">
        <f>分析係数表!F24</f>
        <v>0.39473684210526316</v>
      </c>
      <c r="U21" s="86">
        <f t="shared" si="7"/>
        <v>8.3951327767087455E-3</v>
      </c>
      <c r="V21" s="87">
        <f>分析係数表!D24</f>
        <v>4.6052631578947366E-2</v>
      </c>
      <c r="W21" s="88">
        <f t="shared" si="8"/>
        <v>0</v>
      </c>
      <c r="X21" s="76">
        <f>分析係数表!E24</f>
        <v>4.6052631578947366E-2</v>
      </c>
      <c r="Y21" s="89">
        <f t="shared" si="9"/>
        <v>0</v>
      </c>
    </row>
    <row r="22" spans="1:25" x14ac:dyDescent="0.2">
      <c r="A22" s="6" t="s">
        <v>10</v>
      </c>
      <c r="B22" s="5" t="s">
        <v>271</v>
      </c>
      <c r="C22" s="90"/>
      <c r="D22" s="76">
        <f>投入係数表!V22</f>
        <v>0.31985294117647056</v>
      </c>
      <c r="E22" s="77">
        <f t="shared" si="0"/>
        <v>31.985294117647058</v>
      </c>
      <c r="F22" s="76">
        <f>分析係数表!C25</f>
        <v>1.7970049916805286E-2</v>
      </c>
      <c r="G22" s="77">
        <f t="shared" si="1"/>
        <v>0.5747773318978161</v>
      </c>
      <c r="H22" s="77">
        <v>0.58764347714014098</v>
      </c>
      <c r="I22" s="77">
        <f t="shared" si="2"/>
        <v>0.58764347714014098</v>
      </c>
      <c r="J22" s="76">
        <f>分析係数表!G25</f>
        <v>0.19552238805970149</v>
      </c>
      <c r="K22" s="78">
        <f t="shared" si="3"/>
        <v>0.11489745597814696</v>
      </c>
      <c r="L22" s="79"/>
      <c r="M22" s="80"/>
      <c r="N22" s="81">
        <f>分析係数表!H25</f>
        <v>5.4763401821390182E-4</v>
      </c>
      <c r="O22" s="82">
        <f t="shared" si="4"/>
        <v>7.1699003321947915E-3</v>
      </c>
      <c r="P22" s="76">
        <f>分析係数表!C25</f>
        <v>1.7970049916805286E-2</v>
      </c>
      <c r="Q22" s="82">
        <f t="shared" si="5"/>
        <v>1.288434668680592E-4</v>
      </c>
      <c r="R22" s="83">
        <v>8.859177660928291E-4</v>
      </c>
      <c r="S22" s="84">
        <f t="shared" si="6"/>
        <v>0.58852939490623379</v>
      </c>
      <c r="T22" s="85">
        <f>分析係数表!F25</f>
        <v>0.34776119402985073</v>
      </c>
      <c r="U22" s="86">
        <f t="shared" si="7"/>
        <v>0.20466768509425742</v>
      </c>
      <c r="V22" s="87">
        <f>分析係数表!D25</f>
        <v>4.6268656716417909E-2</v>
      </c>
      <c r="W22" s="88">
        <f t="shared" si="8"/>
        <v>0</v>
      </c>
      <c r="X22" s="76">
        <f>分析係数表!E25</f>
        <v>3.5820895522388062E-2</v>
      </c>
      <c r="Y22" s="89">
        <f t="shared" si="9"/>
        <v>0</v>
      </c>
    </row>
    <row r="23" spans="1:25" x14ac:dyDescent="0.2">
      <c r="A23" s="6" t="s">
        <v>11</v>
      </c>
      <c r="B23" s="5" t="s">
        <v>35</v>
      </c>
      <c r="C23" s="90"/>
      <c r="D23" s="76">
        <f>投入係数表!V23</f>
        <v>1.9301470588235295E-2</v>
      </c>
      <c r="E23" s="77">
        <f t="shared" si="0"/>
        <v>1.9301470588235294</v>
      </c>
      <c r="F23" s="76">
        <f>分析係数表!C26</f>
        <v>0.78646748681898071</v>
      </c>
      <c r="G23" s="77">
        <f t="shared" si="1"/>
        <v>1.5179979065439886</v>
      </c>
      <c r="H23" s="77">
        <v>1.7127191507295836</v>
      </c>
      <c r="I23" s="77">
        <f t="shared" si="2"/>
        <v>1.7127191507295836</v>
      </c>
      <c r="J23" s="76">
        <f>分析係数表!G26</f>
        <v>0.1963978281022381</v>
      </c>
      <c r="K23" s="78">
        <f t="shared" si="3"/>
        <v>0.33637432135239997</v>
      </c>
      <c r="L23" s="79"/>
      <c r="M23" s="80"/>
      <c r="N23" s="81">
        <f>分析係数表!H26</f>
        <v>1.1845120986552542E-2</v>
      </c>
      <c r="O23" s="82">
        <f t="shared" si="4"/>
        <v>0.15508228866673177</v>
      </c>
      <c r="P23" s="76">
        <f>分析係数表!C26</f>
        <v>0.78646748681898071</v>
      </c>
      <c r="Q23" s="82">
        <f t="shared" si="5"/>
        <v>0.12196717781786022</v>
      </c>
      <c r="R23" s="83">
        <v>0.13902218059216243</v>
      </c>
      <c r="S23" s="84">
        <f t="shared" si="6"/>
        <v>1.8517413313217461</v>
      </c>
      <c r="T23" s="85">
        <f>分析係数表!F26</f>
        <v>0.33492252681764006</v>
      </c>
      <c r="U23" s="86">
        <f t="shared" si="7"/>
        <v>0.62018988569894007</v>
      </c>
      <c r="V23" s="87">
        <f>分析係数表!D26</f>
        <v>2.0262216924910609E-2</v>
      </c>
      <c r="W23" s="88">
        <f t="shared" si="8"/>
        <v>0</v>
      </c>
      <c r="X23" s="76">
        <f>分析係数表!E26</f>
        <v>2.2447357965832339E-2</v>
      </c>
      <c r="Y23" s="89">
        <f t="shared" si="9"/>
        <v>0</v>
      </c>
    </row>
    <row r="24" spans="1:25" x14ac:dyDescent="0.2">
      <c r="A24" s="6" t="s">
        <v>12</v>
      </c>
      <c r="B24" s="5" t="s">
        <v>365</v>
      </c>
      <c r="C24" s="75">
        <f>最終需要_まとめ!C25</f>
        <v>100</v>
      </c>
      <c r="D24" s="76">
        <f>投入係数表!V24</f>
        <v>2.6654411764705881E-2</v>
      </c>
      <c r="E24" s="77">
        <f t="shared" si="0"/>
        <v>2.6654411764705883</v>
      </c>
      <c r="F24" s="76">
        <f>分析係数表!C27</f>
        <v>0.30036101083032496</v>
      </c>
      <c r="G24" s="77">
        <f t="shared" si="1"/>
        <v>0.80059460607347643</v>
      </c>
      <c r="H24" s="77">
        <v>0.80819259098357998</v>
      </c>
      <c r="I24" s="77">
        <f t="shared" si="2"/>
        <v>100.80819259098358</v>
      </c>
      <c r="J24" s="76">
        <f>分析係数表!G27</f>
        <v>0.17003676470588236</v>
      </c>
      <c r="K24" s="78">
        <f t="shared" si="3"/>
        <v>17.141098924018348</v>
      </c>
      <c r="L24" s="79"/>
      <c r="M24" s="80"/>
      <c r="N24" s="81">
        <f>分析係数表!H27</f>
        <v>1.1256921485507981E-2</v>
      </c>
      <c r="O24" s="82">
        <f t="shared" si="4"/>
        <v>0.14738128460622624</v>
      </c>
      <c r="P24" s="76">
        <f>分析係数表!C27</f>
        <v>0.30036101083032496</v>
      </c>
      <c r="Q24" s="82">
        <f t="shared" si="5"/>
        <v>4.4267591621797921E-2</v>
      </c>
      <c r="R24" s="83">
        <v>4.4992513713080481E-2</v>
      </c>
      <c r="S24" s="84">
        <f t="shared" si="6"/>
        <v>100.85318510469666</v>
      </c>
      <c r="T24" s="85">
        <f>分析係数表!F27</f>
        <v>0.32077205882352944</v>
      </c>
      <c r="U24" s="86">
        <f t="shared" si="7"/>
        <v>32.350883824944063</v>
      </c>
      <c r="V24" s="87">
        <f>分析係数表!D27</f>
        <v>0</v>
      </c>
      <c r="W24" s="88">
        <f t="shared" si="8"/>
        <v>0</v>
      </c>
      <c r="X24" s="76">
        <f>分析係数表!E27</f>
        <v>0</v>
      </c>
      <c r="Y24" s="89">
        <f t="shared" si="9"/>
        <v>0</v>
      </c>
    </row>
    <row r="25" spans="1:25" x14ac:dyDescent="0.2">
      <c r="A25" s="6" t="s">
        <v>13</v>
      </c>
      <c r="B25" s="5" t="s">
        <v>191</v>
      </c>
      <c r="C25" s="90"/>
      <c r="D25" s="76">
        <f>投入係数表!V25</f>
        <v>0</v>
      </c>
      <c r="E25" s="77">
        <f t="shared" si="0"/>
        <v>0</v>
      </c>
      <c r="F25" s="76">
        <f>分析係数表!C28</f>
        <v>0.10035725885027602</v>
      </c>
      <c r="G25" s="77">
        <f t="shared" si="1"/>
        <v>0</v>
      </c>
      <c r="H25" s="77">
        <v>6.2487419703655131E-3</v>
      </c>
      <c r="I25" s="77">
        <f t="shared" si="2"/>
        <v>6.2487419703655131E-3</v>
      </c>
      <c r="J25" s="76">
        <f>分析係数表!G28</f>
        <v>0.12476459510357815</v>
      </c>
      <c r="K25" s="78">
        <f t="shared" si="3"/>
        <v>7.7962176183938843E-4</v>
      </c>
      <c r="L25" s="79"/>
      <c r="M25" s="80"/>
      <c r="N25" s="81">
        <f>分析係数表!H28</f>
        <v>2.1134616554773542E-2</v>
      </c>
      <c r="O25" s="82">
        <f t="shared" si="4"/>
        <v>0.27670504244988786</v>
      </c>
      <c r="P25" s="76">
        <f>分析係数表!C28</f>
        <v>0.10035725885027602</v>
      </c>
      <c r="Q25" s="82">
        <f t="shared" si="5"/>
        <v>2.776935957032001E-2</v>
      </c>
      <c r="R25" s="83">
        <v>3.0644274817752077E-2</v>
      </c>
      <c r="S25" s="84">
        <f t="shared" si="6"/>
        <v>3.6893016788117593E-2</v>
      </c>
      <c r="T25" s="85">
        <f>分析係数表!F28</f>
        <v>0.21374764595103579</v>
      </c>
      <c r="U25" s="86">
        <f t="shared" si="7"/>
        <v>7.8857954904921791E-3</v>
      </c>
      <c r="V25" s="87">
        <f>分析係数表!D28</f>
        <v>3.5310734463276837E-2</v>
      </c>
      <c r="W25" s="88">
        <f t="shared" si="8"/>
        <v>0</v>
      </c>
      <c r="X25" s="76">
        <f>分析係数表!E28</f>
        <v>3.7664783427495289E-2</v>
      </c>
      <c r="Y25" s="89">
        <f t="shared" si="9"/>
        <v>0</v>
      </c>
    </row>
    <row r="26" spans="1:25" x14ac:dyDescent="0.2">
      <c r="A26" s="6" t="s">
        <v>14</v>
      </c>
      <c r="B26" s="5" t="s">
        <v>50</v>
      </c>
      <c r="C26" s="90"/>
      <c r="D26" s="76">
        <f>投入係数表!V26</f>
        <v>7.3529411764705881E-3</v>
      </c>
      <c r="E26" s="77">
        <f t="shared" si="0"/>
        <v>0.73529411764705876</v>
      </c>
      <c r="F26" s="76">
        <f>分析係数表!C29</f>
        <v>0.36404243439419315</v>
      </c>
      <c r="G26" s="77">
        <f t="shared" si="1"/>
        <v>0.26767826058396554</v>
      </c>
      <c r="H26" s="77">
        <v>0.31975952058713747</v>
      </c>
      <c r="I26" s="77">
        <f t="shared" si="2"/>
        <v>0.31975952058713747</v>
      </c>
      <c r="J26" s="76">
        <f>分析係数表!G29</f>
        <v>0.26159695817490497</v>
      </c>
      <c r="K26" s="78">
        <f t="shared" si="3"/>
        <v>8.3648117933061067E-2</v>
      </c>
      <c r="L26" s="79"/>
      <c r="M26" s="80"/>
      <c r="N26" s="81">
        <f>分析係数表!H29</f>
        <v>1.0060239742003528E-2</v>
      </c>
      <c r="O26" s="82">
        <f t="shared" si="4"/>
        <v>0.13171372462105985</v>
      </c>
      <c r="P26" s="76">
        <f>分析係数表!C29</f>
        <v>0.36404243439419315</v>
      </c>
      <c r="Q26" s="82">
        <f t="shared" si="5"/>
        <v>4.7949384954176999E-2</v>
      </c>
      <c r="R26" s="83">
        <v>6.4286330553457269E-2</v>
      </c>
      <c r="S26" s="84">
        <f t="shared" si="6"/>
        <v>0.38404585114059475</v>
      </c>
      <c r="T26" s="85">
        <f>分析係数表!F29</f>
        <v>0.47034220532319393</v>
      </c>
      <c r="U26" s="86">
        <f t="shared" si="7"/>
        <v>0.18063297257069039</v>
      </c>
      <c r="V26" s="87">
        <f>分析係数表!D29</f>
        <v>0.1285171102661597</v>
      </c>
      <c r="W26" s="88">
        <f t="shared" si="8"/>
        <v>0</v>
      </c>
      <c r="X26" s="76">
        <f>分析係数表!E29</f>
        <v>0.10532319391634981</v>
      </c>
      <c r="Y26" s="89">
        <f t="shared" si="9"/>
        <v>0</v>
      </c>
    </row>
    <row r="27" spans="1:25" x14ac:dyDescent="0.2">
      <c r="A27" s="6" t="s">
        <v>15</v>
      </c>
      <c r="B27" s="5" t="s">
        <v>36</v>
      </c>
      <c r="C27" s="90"/>
      <c r="D27" s="76">
        <f>投入係数表!V27</f>
        <v>1.838235294117647E-3</v>
      </c>
      <c r="E27" s="77">
        <f t="shared" si="0"/>
        <v>0.18382352941176469</v>
      </c>
      <c r="F27" s="76">
        <f>分析係数表!C30</f>
        <v>1</v>
      </c>
      <c r="G27" s="77">
        <f t="shared" si="1"/>
        <v>0.18382352941176469</v>
      </c>
      <c r="H27" s="77">
        <v>0.2177787939572241</v>
      </c>
      <c r="I27" s="77">
        <f t="shared" si="2"/>
        <v>0.2177787939572241</v>
      </c>
      <c r="J27" s="76">
        <f>分析係数表!G30</f>
        <v>0.34476121737038373</v>
      </c>
      <c r="K27" s="78">
        <f t="shared" si="3"/>
        <v>7.5081682122146554E-2</v>
      </c>
      <c r="L27" s="79"/>
      <c r="M27" s="80"/>
      <c r="N27" s="81">
        <f>分析係数表!H30</f>
        <v>0</v>
      </c>
      <c r="O27" s="82">
        <f t="shared" si="4"/>
        <v>0</v>
      </c>
      <c r="P27" s="76">
        <f>分析係数表!C30</f>
        <v>1</v>
      </c>
      <c r="Q27" s="82">
        <f t="shared" si="5"/>
        <v>0</v>
      </c>
      <c r="R27" s="83">
        <v>2.72282663410294E-2</v>
      </c>
      <c r="S27" s="84">
        <f t="shared" si="6"/>
        <v>0.2450070602982535</v>
      </c>
      <c r="T27" s="85">
        <f>分析係数表!F30</f>
        <v>0.44087573679778658</v>
      </c>
      <c r="U27" s="86">
        <f t="shared" si="7"/>
        <v>0.10801766822965224</v>
      </c>
      <c r="V27" s="87">
        <f>分析係数表!D30</f>
        <v>0.13545049921809216</v>
      </c>
      <c r="W27" s="88">
        <f t="shared" si="8"/>
        <v>0</v>
      </c>
      <c r="X27" s="76">
        <f>分析係数表!E30</f>
        <v>8.8415734391916273E-2</v>
      </c>
      <c r="Y27" s="89">
        <f t="shared" si="9"/>
        <v>0</v>
      </c>
    </row>
    <row r="28" spans="1:25" x14ac:dyDescent="0.2">
      <c r="A28" s="6" t="s">
        <v>16</v>
      </c>
      <c r="B28" s="5" t="s">
        <v>192</v>
      </c>
      <c r="C28" s="90"/>
      <c r="D28" s="76">
        <f>投入係数表!V28</f>
        <v>6.4338235294117644E-3</v>
      </c>
      <c r="E28" s="77">
        <f t="shared" si="0"/>
        <v>0.64338235294117641</v>
      </c>
      <c r="F28" s="76">
        <f>分析係数表!C31</f>
        <v>4.5149153453372781E-2</v>
      </c>
      <c r="G28" s="77">
        <f t="shared" si="1"/>
        <v>2.9048168582133219E-2</v>
      </c>
      <c r="H28" s="77">
        <v>3.8860603041690714E-2</v>
      </c>
      <c r="I28" s="77">
        <f t="shared" si="2"/>
        <v>3.8860603041690714E-2</v>
      </c>
      <c r="J28" s="76">
        <f>分析係数表!G31</f>
        <v>7.1005917159763315E-2</v>
      </c>
      <c r="K28" s="78">
        <f t="shared" si="3"/>
        <v>2.759332760356737E-3</v>
      </c>
      <c r="L28" s="79"/>
      <c r="M28" s="80"/>
      <c r="N28" s="81">
        <f>分析係数表!H31</f>
        <v>2.4521834371133602E-2</v>
      </c>
      <c r="O28" s="82">
        <f t="shared" si="4"/>
        <v>0.32105220376383342</v>
      </c>
      <c r="P28" s="76">
        <f>分析係数表!C31</f>
        <v>4.5149153453372781E-2</v>
      </c>
      <c r="Q28" s="82">
        <f t="shared" si="5"/>
        <v>1.4495235214276822E-2</v>
      </c>
      <c r="R28" s="83">
        <v>1.8707568610782946E-2</v>
      </c>
      <c r="S28" s="84">
        <f t="shared" si="6"/>
        <v>5.756817165247366E-2</v>
      </c>
      <c r="T28" s="85">
        <f>分析係数表!F31</f>
        <v>0.34319526627218933</v>
      </c>
      <c r="U28" s="86">
        <f t="shared" si="7"/>
        <v>1.9757123999073797E-2</v>
      </c>
      <c r="V28" s="87">
        <f>分析係数表!D31</f>
        <v>1.7751479289940829E-2</v>
      </c>
      <c r="W28" s="88">
        <f t="shared" si="8"/>
        <v>0</v>
      </c>
      <c r="X28" s="76">
        <f>分析係数表!E31</f>
        <v>1.7751479289940829E-2</v>
      </c>
      <c r="Y28" s="89">
        <f t="shared" si="9"/>
        <v>0</v>
      </c>
    </row>
    <row r="29" spans="1:25" x14ac:dyDescent="0.2">
      <c r="A29" s="6" t="s">
        <v>17</v>
      </c>
      <c r="B29" s="5" t="s">
        <v>272</v>
      </c>
      <c r="C29" s="90"/>
      <c r="D29" s="76">
        <f>投入係数表!V29</f>
        <v>0</v>
      </c>
      <c r="E29" s="77">
        <f t="shared" si="0"/>
        <v>0</v>
      </c>
      <c r="F29" s="76">
        <f>分析係数表!C32</f>
        <v>0.82390745501285345</v>
      </c>
      <c r="G29" s="77">
        <f t="shared" si="1"/>
        <v>0</v>
      </c>
      <c r="H29" s="77">
        <v>1.3852210987687869E-2</v>
      </c>
      <c r="I29" s="77">
        <f t="shared" si="2"/>
        <v>1.3852210987687869E-2</v>
      </c>
      <c r="J29" s="76">
        <f>分析係数表!G32</f>
        <v>0.14108527131782947</v>
      </c>
      <c r="K29" s="78">
        <f t="shared" si="3"/>
        <v>1.9543429455497617E-3</v>
      </c>
      <c r="L29" s="79"/>
      <c r="M29" s="80"/>
      <c r="N29" s="81">
        <f>分析係数表!H32</f>
        <v>6.9772630468734158E-3</v>
      </c>
      <c r="O29" s="82">
        <f t="shared" si="4"/>
        <v>9.1349841269444745E-2</v>
      </c>
      <c r="P29" s="76">
        <f>分析係数表!C32</f>
        <v>0.82390745501285345</v>
      </c>
      <c r="Q29" s="82">
        <f t="shared" si="5"/>
        <v>7.5263815236136344E-2</v>
      </c>
      <c r="R29" s="83">
        <v>9.8431082568932238E-2</v>
      </c>
      <c r="S29" s="84">
        <f t="shared" si="6"/>
        <v>0.1122832935566201</v>
      </c>
      <c r="T29" s="85">
        <f>分析係数表!F32</f>
        <v>0.48372093023255813</v>
      </c>
      <c r="U29" s="86">
        <f t="shared" si="7"/>
        <v>5.4313779208783677E-2</v>
      </c>
      <c r="V29" s="87">
        <f>分析係数表!D32</f>
        <v>4.6511627906976744E-3</v>
      </c>
      <c r="W29" s="88">
        <f t="shared" si="8"/>
        <v>0</v>
      </c>
      <c r="X29" s="76">
        <f>分析係数表!E32</f>
        <v>6.2015503875968991E-3</v>
      </c>
      <c r="Y29" s="89">
        <f t="shared" si="9"/>
        <v>0</v>
      </c>
    </row>
    <row r="30" spans="1:25" x14ac:dyDescent="0.2">
      <c r="A30" s="6" t="s">
        <v>18</v>
      </c>
      <c r="B30" s="5" t="s">
        <v>273</v>
      </c>
      <c r="C30" s="90"/>
      <c r="D30" s="76">
        <f>投入係数表!V30</f>
        <v>0</v>
      </c>
      <c r="E30" s="77">
        <f t="shared" si="0"/>
        <v>0</v>
      </c>
      <c r="F30" s="76">
        <f>分析係数表!C33</f>
        <v>1</v>
      </c>
      <c r="G30" s="77">
        <f t="shared" si="1"/>
        <v>0</v>
      </c>
      <c r="H30" s="77">
        <v>1.8327217545553047E-2</v>
      </c>
      <c r="I30" s="77">
        <f t="shared" si="2"/>
        <v>1.8327217545553047E-2</v>
      </c>
      <c r="J30" s="76">
        <f>分析係数表!G33</f>
        <v>0.50819672131147542</v>
      </c>
      <c r="K30" s="78">
        <f t="shared" si="3"/>
        <v>9.3138318674122044E-3</v>
      </c>
      <c r="L30" s="79"/>
      <c r="M30" s="80"/>
      <c r="N30" s="81">
        <f>分析係数表!H33</f>
        <v>1.0141370707664847E-3</v>
      </c>
      <c r="O30" s="82">
        <f t="shared" si="4"/>
        <v>1.327759320776813E-2</v>
      </c>
      <c r="P30" s="76">
        <f>分析係数表!C33</f>
        <v>1</v>
      </c>
      <c r="Q30" s="82">
        <f t="shared" si="5"/>
        <v>1.327759320776813E-2</v>
      </c>
      <c r="R30" s="83">
        <v>4.6646701990677109E-2</v>
      </c>
      <c r="S30" s="84">
        <f t="shared" si="6"/>
        <v>6.4973919536230162E-2</v>
      </c>
      <c r="T30" s="85">
        <f>分析係数表!F33</f>
        <v>0.64606977721731818</v>
      </c>
      <c r="U30" s="86">
        <f t="shared" si="7"/>
        <v>4.1977685719708176E-2</v>
      </c>
      <c r="V30" s="87">
        <f>分析係数表!D33</f>
        <v>1.8495166036149643E-2</v>
      </c>
      <c r="W30" s="88">
        <f t="shared" si="8"/>
        <v>0</v>
      </c>
      <c r="X30" s="76">
        <f>分析係数表!E33</f>
        <v>1.7234131988230348E-2</v>
      </c>
      <c r="Y30" s="89">
        <f t="shared" si="9"/>
        <v>0</v>
      </c>
    </row>
    <row r="31" spans="1:25" x14ac:dyDescent="0.2">
      <c r="A31" s="6" t="s">
        <v>19</v>
      </c>
      <c r="B31" s="5" t="s">
        <v>274</v>
      </c>
      <c r="C31" s="90"/>
      <c r="D31" s="76">
        <f>投入係数表!V31</f>
        <v>4.3198529411764705E-2</v>
      </c>
      <c r="E31" s="77">
        <f t="shared" si="0"/>
        <v>4.3198529411764701</v>
      </c>
      <c r="F31" s="76">
        <f>分析係数表!C34</f>
        <v>0.25927379784102056</v>
      </c>
      <c r="G31" s="77">
        <f t="shared" si="1"/>
        <v>1.1200246781735261</v>
      </c>
      <c r="H31" s="77">
        <v>1.2265349424500784</v>
      </c>
      <c r="I31" s="77">
        <f t="shared" si="2"/>
        <v>1.2265349424500784</v>
      </c>
      <c r="J31" s="76">
        <f>分析係数表!G34</f>
        <v>0.42506142506142508</v>
      </c>
      <c r="K31" s="78">
        <f t="shared" si="3"/>
        <v>0.52135269052546329</v>
      </c>
      <c r="L31" s="79"/>
      <c r="M31" s="80"/>
      <c r="N31" s="81">
        <f>分析係数表!H34</f>
        <v>0.17165284059793523</v>
      </c>
      <c r="O31" s="82">
        <f t="shared" si="4"/>
        <v>2.2473654263468341</v>
      </c>
      <c r="P31" s="76">
        <f>分析係数表!C34</f>
        <v>0.25927379784102056</v>
      </c>
      <c r="Q31" s="82">
        <f t="shared" si="5"/>
        <v>0.58268296922554808</v>
      </c>
      <c r="R31" s="83">
        <v>0.63014894055584492</v>
      </c>
      <c r="S31" s="84">
        <f t="shared" si="6"/>
        <v>1.8566838830059234</v>
      </c>
      <c r="T31" s="85">
        <f>分析係数表!F34</f>
        <v>0.69978501228501233</v>
      </c>
      <c r="U31" s="86">
        <f t="shared" si="7"/>
        <v>1.2992795538786845</v>
      </c>
      <c r="V31" s="87">
        <f>分析係数表!D34</f>
        <v>0.29069410319410321</v>
      </c>
      <c r="W31" s="88">
        <f t="shared" si="8"/>
        <v>1</v>
      </c>
      <c r="X31" s="76">
        <f>分析係数表!E34</f>
        <v>0.18903562653562653</v>
      </c>
      <c r="Y31" s="89">
        <f t="shared" si="9"/>
        <v>0</v>
      </c>
    </row>
    <row r="32" spans="1:25" x14ac:dyDescent="0.2">
      <c r="A32" s="6" t="s">
        <v>20</v>
      </c>
      <c r="B32" s="5" t="s">
        <v>37</v>
      </c>
      <c r="C32" s="90"/>
      <c r="D32" s="76">
        <f>投入係数表!V32</f>
        <v>5.5147058823529415E-3</v>
      </c>
      <c r="E32" s="77">
        <f t="shared" si="0"/>
        <v>0.55147058823529416</v>
      </c>
      <c r="F32" s="76">
        <f>分析係数表!C35</f>
        <v>0.58271802035521847</v>
      </c>
      <c r="G32" s="77">
        <f t="shared" si="1"/>
        <v>0.32135184946059842</v>
      </c>
      <c r="H32" s="77">
        <v>0.40788448270907202</v>
      </c>
      <c r="I32" s="77">
        <f t="shared" si="2"/>
        <v>0.40788448270907202</v>
      </c>
      <c r="J32" s="76">
        <f>分析係数表!G35</f>
        <v>0.3146067415730337</v>
      </c>
      <c r="K32" s="78">
        <f t="shared" si="3"/>
        <v>0.12832320804330355</v>
      </c>
      <c r="L32" s="79"/>
      <c r="M32" s="80"/>
      <c r="N32" s="81">
        <f>分析係数表!H35</f>
        <v>6.4762793339147723E-2</v>
      </c>
      <c r="O32" s="82">
        <f t="shared" si="4"/>
        <v>0.84790710224807297</v>
      </c>
      <c r="P32" s="76">
        <f>分析係数表!C35</f>
        <v>0.58271802035521847</v>
      </c>
      <c r="Q32" s="82">
        <f t="shared" si="5"/>
        <v>0.49409074806712688</v>
      </c>
      <c r="R32" s="83">
        <v>0.59109216940403841</v>
      </c>
      <c r="S32" s="84">
        <f t="shared" si="6"/>
        <v>0.99897665211311049</v>
      </c>
      <c r="T32" s="85">
        <f>分析係数表!F35</f>
        <v>0.64558587479935792</v>
      </c>
      <c r="U32" s="86">
        <f t="shared" si="7"/>
        <v>0.64492521585857632</v>
      </c>
      <c r="V32" s="87">
        <f>分析係数表!D35</f>
        <v>5.2969502407704656E-2</v>
      </c>
      <c r="W32" s="88">
        <f t="shared" si="8"/>
        <v>0</v>
      </c>
      <c r="X32" s="76">
        <f>分析係数表!E35</f>
        <v>4.8475120385232745E-2</v>
      </c>
      <c r="Y32" s="89">
        <f t="shared" si="9"/>
        <v>0</v>
      </c>
    </row>
    <row r="33" spans="1:25" x14ac:dyDescent="0.2">
      <c r="A33" s="6" t="s">
        <v>21</v>
      </c>
      <c r="B33" s="5" t="s">
        <v>38</v>
      </c>
      <c r="C33" s="90"/>
      <c r="D33" s="76">
        <f>投入係数表!V33</f>
        <v>1.838235294117647E-3</v>
      </c>
      <c r="E33" s="77">
        <f t="shared" si="0"/>
        <v>0.18382352941176469</v>
      </c>
      <c r="F33" s="76">
        <f>分析係数表!C36</f>
        <v>0.66070007955449483</v>
      </c>
      <c r="G33" s="77">
        <f t="shared" si="1"/>
        <v>0.12145222050634095</v>
      </c>
      <c r="H33" s="77">
        <v>0.18330995401735053</v>
      </c>
      <c r="I33" s="77">
        <f t="shared" si="2"/>
        <v>0.18330995401735053</v>
      </c>
      <c r="J33" s="76">
        <f>分析係数表!G36</f>
        <v>1.3413413413413414E-2</v>
      </c>
      <c r="K33" s="78">
        <f t="shared" si="3"/>
        <v>2.4588121960285258E-3</v>
      </c>
      <c r="L33" s="79"/>
      <c r="M33" s="80"/>
      <c r="N33" s="81">
        <f>分析係数表!H36</f>
        <v>0.12962700038537209</v>
      </c>
      <c r="O33" s="82">
        <f t="shared" si="4"/>
        <v>1.6971419638169225</v>
      </c>
      <c r="P33" s="76">
        <f>分析係数表!C36</f>
        <v>0.66070007955449483</v>
      </c>
      <c r="Q33" s="82">
        <f t="shared" si="5"/>
        <v>1.1213018305091123</v>
      </c>
      <c r="R33" s="83">
        <v>1.1721948453103486</v>
      </c>
      <c r="S33" s="84">
        <f t="shared" si="6"/>
        <v>1.3555047993276992</v>
      </c>
      <c r="T33" s="85">
        <f>分析係数表!F36</f>
        <v>0.89049049049049045</v>
      </c>
      <c r="U33" s="86">
        <f t="shared" si="7"/>
        <v>1.2070641336155368</v>
      </c>
      <c r="V33" s="87">
        <f>分析係数表!D36</f>
        <v>8.8088088088088094E-3</v>
      </c>
      <c r="W33" s="88">
        <f t="shared" si="8"/>
        <v>0</v>
      </c>
      <c r="X33" s="76">
        <f>分析係数表!E36</f>
        <v>2.002002002002002E-3</v>
      </c>
      <c r="Y33" s="89">
        <f t="shared" si="9"/>
        <v>0</v>
      </c>
    </row>
    <row r="34" spans="1:25" x14ac:dyDescent="0.2">
      <c r="A34" s="6" t="s">
        <v>22</v>
      </c>
      <c r="B34" s="5" t="s">
        <v>377</v>
      </c>
      <c r="C34" s="90"/>
      <c r="D34" s="76">
        <f>投入係数表!V34</f>
        <v>2.297794117647059E-2</v>
      </c>
      <c r="E34" s="77">
        <f t="shared" si="0"/>
        <v>2.2977941176470589</v>
      </c>
      <c r="F34" s="76">
        <f>分析係数表!C37</f>
        <v>0.61776513884242223</v>
      </c>
      <c r="G34" s="77">
        <f t="shared" si="1"/>
        <v>1.4194971021195364</v>
      </c>
      <c r="H34" s="77">
        <v>1.6310929173551125</v>
      </c>
      <c r="I34" s="77">
        <f t="shared" si="2"/>
        <v>1.6310929173551125</v>
      </c>
      <c r="J34" s="76">
        <f>分析係数表!G37</f>
        <v>0.47462053207116045</v>
      </c>
      <c r="K34" s="78">
        <f t="shared" si="3"/>
        <v>0.77415018829258486</v>
      </c>
      <c r="L34" s="79"/>
      <c r="M34" s="80"/>
      <c r="N34" s="81">
        <f>分析係数表!H37</f>
        <v>5.0585157089832258E-2</v>
      </c>
      <c r="O34" s="82">
        <f t="shared" si="4"/>
        <v>0.6622863492034744</v>
      </c>
      <c r="P34" s="76">
        <f>分析係数表!C37</f>
        <v>0.61776513884242223</v>
      </c>
      <c r="Q34" s="82">
        <f t="shared" si="5"/>
        <v>0.40913741846912532</v>
      </c>
      <c r="R34" s="83">
        <v>0.49666057713564415</v>
      </c>
      <c r="S34" s="84">
        <f t="shared" si="6"/>
        <v>2.1277534944907566</v>
      </c>
      <c r="T34" s="85">
        <f>分析係数表!F37</f>
        <v>0.71813285457809695</v>
      </c>
      <c r="U34" s="86">
        <f t="shared" si="7"/>
        <v>1.5280096908371681</v>
      </c>
      <c r="V34" s="87">
        <f>分析係数表!D37</f>
        <v>9.4662967194385508E-2</v>
      </c>
      <c r="W34" s="88">
        <f t="shared" si="8"/>
        <v>0</v>
      </c>
      <c r="X34" s="76">
        <f>分析係数表!E37</f>
        <v>8.6339154561775752E-2</v>
      </c>
      <c r="Y34" s="89">
        <f t="shared" si="9"/>
        <v>0</v>
      </c>
    </row>
    <row r="35" spans="1:25" x14ac:dyDescent="0.2">
      <c r="A35" s="6" t="s">
        <v>23</v>
      </c>
      <c r="B35" s="5" t="s">
        <v>193</v>
      </c>
      <c r="C35" s="90"/>
      <c r="D35" s="76">
        <f>投入係数表!V35</f>
        <v>1.8382352941176471E-2</v>
      </c>
      <c r="E35" s="77">
        <f t="shared" si="0"/>
        <v>1.8382352941176472</v>
      </c>
      <c r="F35" s="76">
        <f>分析係数表!C38</f>
        <v>2.0566981656475858E-2</v>
      </c>
      <c r="G35" s="77">
        <f t="shared" si="1"/>
        <v>3.7806951574404155E-2</v>
      </c>
      <c r="H35" s="77">
        <v>4.2787284420829248E-2</v>
      </c>
      <c r="I35" s="77">
        <f t="shared" si="2"/>
        <v>4.2787284420829248E-2</v>
      </c>
      <c r="J35" s="76">
        <f>分析係数表!G38</f>
        <v>0.31874999999999998</v>
      </c>
      <c r="K35" s="78">
        <f t="shared" si="3"/>
        <v>1.3638446909139321E-2</v>
      </c>
      <c r="L35" s="79"/>
      <c r="M35" s="80"/>
      <c r="N35" s="81">
        <f>分析係数表!H38</f>
        <v>4.4398920958156701E-2</v>
      </c>
      <c r="O35" s="82">
        <f t="shared" si="4"/>
        <v>0.58129303063608873</v>
      </c>
      <c r="P35" s="76">
        <f>分析係数表!C38</f>
        <v>2.0566981656475858E-2</v>
      </c>
      <c r="Q35" s="82">
        <f t="shared" si="5"/>
        <v>1.1955443098129695E-2</v>
      </c>
      <c r="R35" s="83">
        <v>1.4759688633851365E-2</v>
      </c>
      <c r="S35" s="84">
        <f t="shared" si="6"/>
        <v>5.7546973054680615E-2</v>
      </c>
      <c r="T35" s="85">
        <f>分析係数表!F38</f>
        <v>0.52500000000000002</v>
      </c>
      <c r="U35" s="86">
        <f t="shared" si="7"/>
        <v>3.0212160853707325E-2</v>
      </c>
      <c r="V35" s="87">
        <f>分析係数表!D38</f>
        <v>0.28125</v>
      </c>
      <c r="W35" s="88">
        <f t="shared" si="8"/>
        <v>0</v>
      </c>
      <c r="X35" s="76">
        <f>分析係数表!E38</f>
        <v>0.31874999999999998</v>
      </c>
      <c r="Y35" s="89">
        <f t="shared" si="9"/>
        <v>0</v>
      </c>
    </row>
    <row r="36" spans="1:25" x14ac:dyDescent="0.2">
      <c r="A36" s="6" t="s">
        <v>24</v>
      </c>
      <c r="B36" s="5" t="s">
        <v>39</v>
      </c>
      <c r="C36" s="90"/>
      <c r="D36" s="76">
        <f>投入係数表!V36</f>
        <v>0</v>
      </c>
      <c r="E36" s="77">
        <f t="shared" si="0"/>
        <v>0</v>
      </c>
      <c r="F36" s="76">
        <f>分析係数表!C39</f>
        <v>1</v>
      </c>
      <c r="G36" s="77">
        <f t="shared" si="1"/>
        <v>0</v>
      </c>
      <c r="H36" s="77">
        <v>1.4682006016890136E-2</v>
      </c>
      <c r="I36" s="77">
        <f t="shared" si="2"/>
        <v>1.4682006016890136E-2</v>
      </c>
      <c r="J36" s="76">
        <f>分析係数表!G39</f>
        <v>0.35457429931253304</v>
      </c>
      <c r="K36" s="78">
        <f t="shared" si="3"/>
        <v>5.205861995941214E-3</v>
      </c>
      <c r="L36" s="79"/>
      <c r="M36" s="80"/>
      <c r="N36" s="81">
        <f>分析係数表!H39</f>
        <v>4.0565482830659388E-3</v>
      </c>
      <c r="O36" s="82">
        <f t="shared" si="4"/>
        <v>5.3110372831072519E-2</v>
      </c>
      <c r="P36" s="76">
        <f>分析係数表!C39</f>
        <v>1</v>
      </c>
      <c r="Q36" s="82">
        <f t="shared" si="5"/>
        <v>5.3110372831072519E-2</v>
      </c>
      <c r="R36" s="83">
        <v>6.7481028462412523E-2</v>
      </c>
      <c r="S36" s="84">
        <f t="shared" si="6"/>
        <v>8.2163034479302663E-2</v>
      </c>
      <c r="T36" s="85">
        <f>分析係数表!F39</f>
        <v>0.70531464833421476</v>
      </c>
      <c r="U36" s="86">
        <f t="shared" si="7"/>
        <v>5.7950791769841317E-2</v>
      </c>
      <c r="V36" s="87">
        <f>分析係数表!D39</f>
        <v>5.4071919619249072E-2</v>
      </c>
      <c r="W36" s="88">
        <f t="shared" si="8"/>
        <v>0</v>
      </c>
      <c r="X36" s="76">
        <f>分析係数表!E39</f>
        <v>6.8482284505552618E-2</v>
      </c>
      <c r="Y36" s="89">
        <f t="shared" si="9"/>
        <v>0</v>
      </c>
    </row>
    <row r="37" spans="1:25" x14ac:dyDescent="0.2">
      <c r="A37" s="6" t="s">
        <v>25</v>
      </c>
      <c r="B37" s="5" t="s">
        <v>40</v>
      </c>
      <c r="C37" s="90"/>
      <c r="D37" s="76">
        <f>投入係数表!V37</f>
        <v>1.838235294117647E-3</v>
      </c>
      <c r="E37" s="77">
        <f t="shared" si="0"/>
        <v>0.18382352941176469</v>
      </c>
      <c r="F37" s="76">
        <f>分析係数表!C40</f>
        <v>0.98077433041633522</v>
      </c>
      <c r="G37" s="77">
        <f t="shared" si="1"/>
        <v>0.18028939897359103</v>
      </c>
      <c r="H37" s="77">
        <v>0.18682085667161866</v>
      </c>
      <c r="I37" s="77">
        <f t="shared" si="2"/>
        <v>0.18682085667161866</v>
      </c>
      <c r="J37" s="76">
        <f>分析係数表!G40</f>
        <v>0.51043551695017497</v>
      </c>
      <c r="K37" s="78">
        <f t="shared" si="3"/>
        <v>9.5360000552252216E-2</v>
      </c>
      <c r="L37" s="79"/>
      <c r="M37" s="80"/>
      <c r="N37" s="81">
        <f>分析係数表!H40</f>
        <v>2.8781210068352839E-2</v>
      </c>
      <c r="O37" s="82">
        <f t="shared" si="4"/>
        <v>0.37681809523645959</v>
      </c>
      <c r="P37" s="76">
        <f>分析係数表!C40</f>
        <v>0.98077433041633522</v>
      </c>
      <c r="Q37" s="82">
        <f t="shared" si="5"/>
        <v>0.36957351504429747</v>
      </c>
      <c r="R37" s="83">
        <v>0.37065122562270769</v>
      </c>
      <c r="S37" s="84">
        <f t="shared" si="6"/>
        <v>0.55747208229432632</v>
      </c>
      <c r="T37" s="85">
        <f>分析係数表!F40</f>
        <v>0.70708167450838466</v>
      </c>
      <c r="U37" s="86">
        <f t="shared" si="7"/>
        <v>0.39417829344034827</v>
      </c>
      <c r="V37" s="87">
        <f>分析係数表!D40</f>
        <v>7.3350223187356733E-2</v>
      </c>
      <c r="W37" s="88">
        <f t="shared" si="8"/>
        <v>0</v>
      </c>
      <c r="X37" s="76">
        <f>分析係数表!E40</f>
        <v>4.4637471347569069E-2</v>
      </c>
      <c r="Y37" s="89">
        <f t="shared" si="9"/>
        <v>0</v>
      </c>
    </row>
    <row r="38" spans="1:25" x14ac:dyDescent="0.2">
      <c r="A38" s="6" t="s">
        <v>26</v>
      </c>
      <c r="B38" s="5" t="s">
        <v>276</v>
      </c>
      <c r="C38" s="90"/>
      <c r="D38" s="76">
        <f>投入係数表!V38</f>
        <v>0</v>
      </c>
      <c r="E38" s="77">
        <f t="shared" si="0"/>
        <v>0</v>
      </c>
      <c r="F38" s="76">
        <f>分析係数表!C41</f>
        <v>0.86627474829380358</v>
      </c>
      <c r="G38" s="77">
        <f t="shared" si="1"/>
        <v>0</v>
      </c>
      <c r="H38" s="77">
        <v>1.4951038737873287E-4</v>
      </c>
      <c r="I38" s="77">
        <f t="shared" si="2"/>
        <v>1.4951038737873287E-4</v>
      </c>
      <c r="J38" s="76">
        <f>分析係数表!G41</f>
        <v>0.44732977818996833</v>
      </c>
      <c r="K38" s="78">
        <f t="shared" si="3"/>
        <v>6.6880448423224819E-5</v>
      </c>
      <c r="L38" s="79"/>
      <c r="M38" s="80"/>
      <c r="N38" s="81">
        <f>分析係数表!H41</f>
        <v>6.251140904204612E-2</v>
      </c>
      <c r="O38" s="82">
        <f t="shared" si="4"/>
        <v>0.81843084532682764</v>
      </c>
      <c r="P38" s="76">
        <f>分析係数表!C41</f>
        <v>0.86627474829380358</v>
      </c>
      <c r="Q38" s="82">
        <f t="shared" si="5"/>
        <v>0.70898597453138246</v>
      </c>
      <c r="R38" s="83">
        <v>0.72235226370284711</v>
      </c>
      <c r="S38" s="84">
        <f t="shared" si="6"/>
        <v>0.72250177409022587</v>
      </c>
      <c r="T38" s="85">
        <f>分析係数表!F41</f>
        <v>0.55174279310611329</v>
      </c>
      <c r="U38" s="86">
        <f t="shared" si="7"/>
        <v>0.39863514686066331</v>
      </c>
      <c r="V38" s="87">
        <f>分析係数表!D41</f>
        <v>0.15209830744261535</v>
      </c>
      <c r="W38" s="88">
        <f t="shared" si="8"/>
        <v>0</v>
      </c>
      <c r="X38" s="76">
        <f>分析係数表!E41</f>
        <v>0.14676559239508463</v>
      </c>
      <c r="Y38" s="89">
        <f t="shared" si="9"/>
        <v>0</v>
      </c>
    </row>
    <row r="39" spans="1:25" x14ac:dyDescent="0.2">
      <c r="A39" s="6" t="s">
        <v>51</v>
      </c>
      <c r="B39" s="5" t="s">
        <v>367</v>
      </c>
      <c r="C39" s="90"/>
      <c r="D39" s="76">
        <f>投入係数表!V39</f>
        <v>0</v>
      </c>
      <c r="E39" s="77">
        <f>$C$24*D39</f>
        <v>0</v>
      </c>
      <c r="F39" s="76">
        <f>分析係数表!C42</f>
        <v>0.22259887005649714</v>
      </c>
      <c r="G39" s="77">
        <f>E39*F39</f>
        <v>0</v>
      </c>
      <c r="H39" s="77">
        <v>2.8422324059530608E-3</v>
      </c>
      <c r="I39" s="77">
        <f>C39+H39</f>
        <v>2.8422324059530608E-3</v>
      </c>
      <c r="J39" s="76">
        <f>分析係数表!G42</f>
        <v>0.47474747474747475</v>
      </c>
      <c r="K39" s="78">
        <f t="shared" si="3"/>
        <v>1.3493426573716551E-3</v>
      </c>
      <c r="L39" s="79"/>
      <c r="M39" s="80"/>
      <c r="N39" s="81">
        <f>分析係数表!H42</f>
        <v>1.5212056061497272E-2</v>
      </c>
      <c r="O39" s="82">
        <f t="shared" si="4"/>
        <v>0.19916389811652196</v>
      </c>
      <c r="P39" s="76">
        <f>分析係数表!C42</f>
        <v>0.22259887005649714</v>
      </c>
      <c r="Q39" s="82">
        <f>O39*P39</f>
        <v>4.4333658676785112E-2</v>
      </c>
      <c r="R39" s="83">
        <v>4.6051695226936105E-2</v>
      </c>
      <c r="S39" s="84">
        <f>I39+R39</f>
        <v>4.8893927632889168E-2</v>
      </c>
      <c r="T39" s="85">
        <f>分析係数表!F42</f>
        <v>0.5505050505050505</v>
      </c>
      <c r="U39" s="86">
        <f>S39*T39</f>
        <v>2.6916354100933935E-2</v>
      </c>
      <c r="V39" s="87">
        <f>分析係数表!D42</f>
        <v>1.2373737373737375</v>
      </c>
      <c r="W39" s="88">
        <f>ROUND(S39*V39,0)</f>
        <v>0</v>
      </c>
      <c r="X39" s="76">
        <f>分析係数表!E42</f>
        <v>0.93434343434343436</v>
      </c>
      <c r="Y39" s="89">
        <f>ROUND(S39*X39,0)</f>
        <v>0</v>
      </c>
    </row>
    <row r="40" spans="1:25" x14ac:dyDescent="0.2">
      <c r="A40" s="6" t="s">
        <v>194</v>
      </c>
      <c r="B40" s="5" t="s">
        <v>41</v>
      </c>
      <c r="C40" s="90"/>
      <c r="D40" s="76">
        <f>投入係数表!V40</f>
        <v>3.4007352941176468E-2</v>
      </c>
      <c r="E40" s="77">
        <f>$C$24*D40</f>
        <v>3.4007352941176467</v>
      </c>
      <c r="F40" s="76">
        <f>分析係数表!C43</f>
        <v>0.64995386035066138</v>
      </c>
      <c r="G40" s="77">
        <f>E40*F40</f>
        <v>2.2103210324425064</v>
      </c>
      <c r="H40" s="77">
        <v>2.8000778103066999</v>
      </c>
      <c r="I40" s="77">
        <f>C40+H40</f>
        <v>2.8000778103066999</v>
      </c>
      <c r="J40" s="76">
        <f>分析係数表!G43</f>
        <v>0.42414674485039844</v>
      </c>
      <c r="K40" s="78">
        <f t="shared" si="3"/>
        <v>1.1876438885694183</v>
      </c>
      <c r="L40" s="79"/>
      <c r="M40" s="80"/>
      <c r="N40" s="81">
        <f>分析係数表!H43</f>
        <v>4.0565482830659395E-2</v>
      </c>
      <c r="O40" s="82">
        <f t="shared" si="4"/>
        <v>0.53110372831072528</v>
      </c>
      <c r="P40" s="76">
        <f>分析係数表!C43</f>
        <v>0.64995386035066138</v>
      </c>
      <c r="Q40" s="82">
        <f>O40*P40</f>
        <v>0.34519291846218475</v>
      </c>
      <c r="R40" s="83">
        <v>0.59408510601579834</v>
      </c>
      <c r="S40" s="84">
        <f>I40+R40</f>
        <v>3.3941629163224984</v>
      </c>
      <c r="T40" s="85">
        <f>分析係数表!F43</f>
        <v>0.67869493309276796</v>
      </c>
      <c r="U40" s="86">
        <f>S40*T40</f>
        <v>2.3036011733994521</v>
      </c>
      <c r="V40" s="87">
        <f>分析係数表!D43</f>
        <v>0.11832807096677192</v>
      </c>
      <c r="W40" s="88">
        <f>ROUND(S40*V40,0)</f>
        <v>0</v>
      </c>
      <c r="X40" s="76">
        <f>分析係数表!E43</f>
        <v>8.3446098331078036E-2</v>
      </c>
      <c r="Y40" s="89">
        <f>ROUND(S40*X40,0)</f>
        <v>0</v>
      </c>
    </row>
    <row r="41" spans="1:25" x14ac:dyDescent="0.2">
      <c r="A41" s="6" t="s">
        <v>340</v>
      </c>
      <c r="B41" s="5" t="s">
        <v>42</v>
      </c>
      <c r="C41" s="90"/>
      <c r="D41" s="76">
        <f>投入係数表!V41</f>
        <v>0</v>
      </c>
      <c r="E41" s="77">
        <f>$C$24*D41</f>
        <v>0</v>
      </c>
      <c r="F41" s="76">
        <f>分析係数表!C44</f>
        <v>0.42233270626175756</v>
      </c>
      <c r="G41" s="77">
        <f>E41*F41</f>
        <v>0</v>
      </c>
      <c r="H41" s="77">
        <v>2.5671425110958281E-3</v>
      </c>
      <c r="I41" s="77">
        <f>C41+H41</f>
        <v>2.5671425110958281E-3</v>
      </c>
      <c r="J41" s="76">
        <f>分析係数表!G44</f>
        <v>0.26381484852424913</v>
      </c>
      <c r="K41" s="78">
        <f t="shared" si="3"/>
        <v>6.7725031270490647E-4</v>
      </c>
      <c r="L41" s="79"/>
      <c r="M41" s="80"/>
      <c r="N41" s="81">
        <f>分析係数表!H44</f>
        <v>0.11630123927550047</v>
      </c>
      <c r="O41" s="82">
        <f t="shared" si="4"/>
        <v>1.5226743890668493</v>
      </c>
      <c r="P41" s="76">
        <f>分析係数表!C44</f>
        <v>0.42233270626175756</v>
      </c>
      <c r="Q41" s="82">
        <f>O41*P41</f>
        <v>0.64307519549007075</v>
      </c>
      <c r="R41" s="83">
        <v>0.65437614681893475</v>
      </c>
      <c r="S41" s="84">
        <f>I41+R41</f>
        <v>0.65694328933003054</v>
      </c>
      <c r="T41" s="85">
        <f>分析係数表!F44</f>
        <v>0.47978156286568718</v>
      </c>
      <c r="U41" s="86">
        <f>S41*T41</f>
        <v>0.31518927806888736</v>
      </c>
      <c r="V41" s="87">
        <f>分析係数表!D44</f>
        <v>0.17839032635548044</v>
      </c>
      <c r="W41" s="88">
        <f>ROUND(S41*V41,0)</f>
        <v>0</v>
      </c>
      <c r="X41" s="76">
        <f>分析係数表!E44</f>
        <v>0.10141724093095826</v>
      </c>
      <c r="Y41" s="89">
        <f>ROUND(S41*X41,0)</f>
        <v>0</v>
      </c>
    </row>
    <row r="42" spans="1:25" x14ac:dyDescent="0.2">
      <c r="A42" s="6" t="s">
        <v>341</v>
      </c>
      <c r="B42" s="5" t="s">
        <v>278</v>
      </c>
      <c r="C42" s="90"/>
      <c r="D42" s="76">
        <f>投入係数表!V42</f>
        <v>9.1911764705882352E-4</v>
      </c>
      <c r="E42" s="77">
        <f>$C$24*D42</f>
        <v>9.1911764705882346E-2</v>
      </c>
      <c r="F42" s="76">
        <f>分析係数表!C45</f>
        <v>1</v>
      </c>
      <c r="G42" s="77">
        <f>E42*F42</f>
        <v>9.1911764705882346E-2</v>
      </c>
      <c r="H42" s="77">
        <v>0.10008442949656104</v>
      </c>
      <c r="I42" s="77">
        <f>C42+H42</f>
        <v>0.10008442949656104</v>
      </c>
      <c r="J42" s="76">
        <f>分析係数表!G45</f>
        <v>0</v>
      </c>
      <c r="K42" s="78">
        <f t="shared" si="3"/>
        <v>0</v>
      </c>
      <c r="L42" s="79"/>
      <c r="M42" s="80"/>
      <c r="N42" s="81">
        <f>分析係数表!H45</f>
        <v>0</v>
      </c>
      <c r="O42" s="82">
        <f t="shared" si="4"/>
        <v>0</v>
      </c>
      <c r="P42" s="76">
        <f>分析係数表!C45</f>
        <v>1</v>
      </c>
      <c r="Q42" s="82">
        <f>O42*P42</f>
        <v>0</v>
      </c>
      <c r="R42" s="83">
        <v>4.8383389045237252E-3</v>
      </c>
      <c r="S42" s="84">
        <f>I42+R42</f>
        <v>0.10492276840108478</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投入係数表!V43</f>
        <v>2.7573529411764708E-3</v>
      </c>
      <c r="E43" s="77">
        <f>$C$24*D43</f>
        <v>0.27573529411764708</v>
      </c>
      <c r="F43" s="76">
        <f>分析係数表!C46</f>
        <v>0.21794871794871795</v>
      </c>
      <c r="G43" s="77">
        <f>E43*F43</f>
        <v>6.0096153846153848E-2</v>
      </c>
      <c r="H43" s="77">
        <v>7.7628997330683486E-2</v>
      </c>
      <c r="I43" s="77">
        <f>C43+H43</f>
        <v>7.7628997330683486E-2</v>
      </c>
      <c r="J43" s="76">
        <f>分析係数表!G46</f>
        <v>8.6956521739130436E-3</v>
      </c>
      <c r="K43" s="78">
        <f t="shared" si="3"/>
        <v>6.750347593972477E-4</v>
      </c>
      <c r="L43" s="79"/>
      <c r="M43" s="80"/>
      <c r="N43" s="81">
        <f>分析係数表!H46</f>
        <v>2.3669959231689755E-2</v>
      </c>
      <c r="O43" s="82">
        <f t="shared" si="4"/>
        <v>0.3098990254693082</v>
      </c>
      <c r="P43" s="76">
        <f>分析係数表!C46</f>
        <v>0.21794871794871795</v>
      </c>
      <c r="Q43" s="82">
        <f>O43*P43</f>
        <v>6.7542095294592819E-2</v>
      </c>
      <c r="R43" s="83">
        <v>7.5982776901337951E-2</v>
      </c>
      <c r="S43" s="84">
        <f>I43+R43</f>
        <v>0.15361177423202144</v>
      </c>
      <c r="T43" s="85">
        <f>分析係数表!F46</f>
        <v>0.31521739130434784</v>
      </c>
      <c r="U43" s="86">
        <f>S43*T43</f>
        <v>4.8421102747050235E-2</v>
      </c>
      <c r="V43" s="87">
        <f>分析係数表!D46</f>
        <v>4.3478260869565218E-3</v>
      </c>
      <c r="W43" s="88">
        <f>ROUND(S43*V43,0)</f>
        <v>0</v>
      </c>
      <c r="X43" s="76">
        <f>分析係数表!E46</f>
        <v>8.6956521739130436E-3</v>
      </c>
      <c r="Y43" s="89">
        <f>ROUND(S43*X43,0)</f>
        <v>0</v>
      </c>
    </row>
    <row r="44" spans="1:25" x14ac:dyDescent="0.2">
      <c r="A44" s="3">
        <v>37</v>
      </c>
      <c r="B44" s="14" t="s">
        <v>150</v>
      </c>
      <c r="C44" s="197">
        <f>SUM(C5:C43)</f>
        <v>100</v>
      </c>
      <c r="D44" s="92">
        <f>投入係数表!V44</f>
        <v>0.65992647058823528</v>
      </c>
      <c r="E44" s="91">
        <f>SUM(E5:E43)</f>
        <v>65.992647058823536</v>
      </c>
      <c r="F44" s="92">
        <f>分析係数表!C47</f>
        <v>0.47569546306807309</v>
      </c>
      <c r="G44" s="91">
        <f>SUM(G5:G43)</f>
        <v>11.031210020419183</v>
      </c>
      <c r="H44" s="91">
        <f>SUM(H5:H43)</f>
        <v>12.998302599232456</v>
      </c>
      <c r="I44" s="91">
        <f>SUM(I5:I43)</f>
        <v>112.99830259923243</v>
      </c>
      <c r="J44" s="92">
        <f>分析係数表!G47</f>
        <v>0.28144255164914822</v>
      </c>
      <c r="K44" s="93">
        <f>SUM(K5:K43)</f>
        <v>20.881185898647278</v>
      </c>
      <c r="L44" s="94">
        <f>最終需要_まとめ!$L$33</f>
        <v>0.627</v>
      </c>
      <c r="M44" s="91">
        <f>K44*L44</f>
        <v>13.092503558451844</v>
      </c>
      <c r="N44" s="95">
        <f>分析係数表!H47</f>
        <v>1</v>
      </c>
      <c r="O44" s="96">
        <f>SUM(O5:O43)</f>
        <v>13.092503558451844</v>
      </c>
      <c r="P44" s="92">
        <f>分析係数表!C47</f>
        <v>0.47569546306807309</v>
      </c>
      <c r="Q44" s="96">
        <f>SUM(Q5:Q43)</f>
        <v>5.4822290667981886</v>
      </c>
      <c r="R44" s="91">
        <f>SUM(R7:R43)</f>
        <v>6.1139276369512174</v>
      </c>
      <c r="S44" s="97">
        <f>SUM(S5:S43)</f>
        <v>119.28965897359366</v>
      </c>
      <c r="T44" s="98">
        <f>分析係数表!F47</f>
        <v>0.50608191373686118</v>
      </c>
      <c r="U44" s="99">
        <f>SUM(U5:U43)</f>
        <v>42.758407699629707</v>
      </c>
      <c r="V44" s="100">
        <f>分析係数表!D47</f>
        <v>9.051105472997463E-2</v>
      </c>
      <c r="W44" s="101">
        <f>SUM(W5:W43)</f>
        <v>1</v>
      </c>
      <c r="X44" s="92">
        <f>分析係数表!E47</f>
        <v>7.0619789778905401E-2</v>
      </c>
      <c r="Y44" s="102">
        <f>SUM(Y5:Y43)</f>
        <v>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2015年養父市産業連関表</v>
      </c>
      <c r="H1" s="401"/>
      <c r="I1" s="401"/>
    </row>
    <row r="2" spans="1:25" x14ac:dyDescent="0.2">
      <c r="B2" s="3" t="s">
        <v>206</v>
      </c>
      <c r="S2" s="3" t="s">
        <v>152</v>
      </c>
      <c r="U2" s="64" t="s">
        <v>209</v>
      </c>
      <c r="W2" s="3" t="s">
        <v>130</v>
      </c>
      <c r="Y2" s="3" t="s">
        <v>153</v>
      </c>
    </row>
    <row r="3" spans="1:25" ht="44" x14ac:dyDescent="0.2">
      <c r="B3" s="65"/>
      <c r="C3" s="66" t="s">
        <v>227</v>
      </c>
      <c r="D3" s="66" t="s">
        <v>236</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投入係数表!W5</f>
        <v>0</v>
      </c>
      <c r="E5" s="77">
        <f t="shared" ref="E5:E38" si="0">$C$25*D5</f>
        <v>0</v>
      </c>
      <c r="F5" s="76">
        <f>分析係数表!C8</f>
        <v>0.71474473402356309</v>
      </c>
      <c r="G5" s="77">
        <f t="shared" ref="G5:G38" si="1">E5*F5</f>
        <v>0</v>
      </c>
      <c r="H5" s="77">
        <f t="array" ref="H5:H43">MMULT(逆行列係数!C5:AO43,'21'!G5:G43)</f>
        <v>6.5060343397453982E-4</v>
      </c>
      <c r="I5" s="77">
        <f t="shared" ref="I5:I38" si="2">C5+H5</f>
        <v>6.5060343397453982E-4</v>
      </c>
      <c r="J5" s="76">
        <f>分析係数表!G8</f>
        <v>0.11986548162382897</v>
      </c>
      <c r="K5" s="78">
        <f t="shared" ref="K5:K38" si="3">I5*J5</f>
        <v>7.798489395947523E-5</v>
      </c>
      <c r="L5" s="79" t="s">
        <v>183</v>
      </c>
      <c r="M5" s="80" t="s">
        <v>183</v>
      </c>
      <c r="N5" s="81">
        <f>分析係数表!H8</f>
        <v>1.2980954505811005E-2</v>
      </c>
      <c r="O5" s="82">
        <f t="shared" ref="O5:O43" si="4">$M$44*N5</f>
        <v>0.13141658228229167</v>
      </c>
      <c r="P5" s="76">
        <f>分析係数表!C8</f>
        <v>0.71474473402356309</v>
      </c>
      <c r="Q5" s="82">
        <f t="shared" ref="Q5:Q38" si="5">O5*P5</f>
        <v>9.3929310149642245E-2</v>
      </c>
      <c r="R5" s="83">
        <f t="array" ref="R5:R43">MMULT(逆行列係数!C5:AO43,'21'!Q5:Q43)</f>
        <v>0.12772180790625443</v>
      </c>
      <c r="S5" s="84">
        <f t="shared" ref="S5:S38" si="6">I5+R5</f>
        <v>0.12837241134022898</v>
      </c>
      <c r="T5" s="85">
        <f>分析係数表!F8</f>
        <v>0.45231803987509006</v>
      </c>
      <c r="U5" s="86">
        <f t="shared" ref="U5:U38" si="7">S5*T5</f>
        <v>5.8065157471451155E-2</v>
      </c>
      <c r="V5" s="87">
        <f>分析係数表!D8</f>
        <v>0.25822723997117464</v>
      </c>
      <c r="W5" s="167">
        <f t="shared" ref="W5:W38" si="8">ROUND(S5*V5,0)</f>
        <v>0</v>
      </c>
      <c r="X5" s="76">
        <f>分析係数表!E8</f>
        <v>0.17343262070622148</v>
      </c>
      <c r="Y5" s="166">
        <f t="shared" ref="Y5:Y38" si="9">ROUND(S5*X5,0)</f>
        <v>0</v>
      </c>
    </row>
    <row r="6" spans="1:25" x14ac:dyDescent="0.2">
      <c r="A6" s="6" t="s">
        <v>219</v>
      </c>
      <c r="B6" s="5" t="s">
        <v>265</v>
      </c>
      <c r="C6" s="90"/>
      <c r="D6" s="76">
        <f>投入係数表!W6</f>
        <v>0</v>
      </c>
      <c r="E6" s="77">
        <f t="shared" si="0"/>
        <v>0</v>
      </c>
      <c r="F6" s="76">
        <f>分析係数表!C9</f>
        <v>1</v>
      </c>
      <c r="G6" s="77">
        <f t="shared" si="1"/>
        <v>0</v>
      </c>
      <c r="H6" s="77">
        <v>4.4110995388942503E-3</v>
      </c>
      <c r="I6" s="77">
        <f t="shared" si="2"/>
        <v>4.4110995388942503E-3</v>
      </c>
      <c r="J6" s="76">
        <f>分析係数表!G9</f>
        <v>0.24776500638569604</v>
      </c>
      <c r="K6" s="78">
        <f t="shared" si="3"/>
        <v>1.0929161054220747E-3</v>
      </c>
      <c r="L6" s="79"/>
      <c r="M6" s="80"/>
      <c r="N6" s="81">
        <f>分析係数表!H9</f>
        <v>6.6933046670587999E-4</v>
      </c>
      <c r="O6" s="82">
        <f t="shared" si="4"/>
        <v>6.7761675239306632E-3</v>
      </c>
      <c r="P6" s="76">
        <f>分析係数表!C9</f>
        <v>1</v>
      </c>
      <c r="Q6" s="82">
        <f t="shared" si="5"/>
        <v>6.7761675239306632E-3</v>
      </c>
      <c r="R6" s="83">
        <v>9.4752511741683122E-3</v>
      </c>
      <c r="S6" s="84">
        <f t="shared" si="6"/>
        <v>1.3886350713062563E-2</v>
      </c>
      <c r="T6" s="85">
        <f>分析係数表!F9</f>
        <v>0.67688378033205621</v>
      </c>
      <c r="U6" s="86">
        <f t="shared" si="7"/>
        <v>9.3994455656745309E-3</v>
      </c>
      <c r="V6" s="87">
        <f>分析係数表!D9</f>
        <v>0.15836526181353769</v>
      </c>
      <c r="W6" s="167">
        <f t="shared" si="8"/>
        <v>0</v>
      </c>
      <c r="X6" s="76">
        <f>分析係数表!E9</f>
        <v>0.13537675606641125</v>
      </c>
      <c r="Y6" s="166">
        <f t="shared" si="9"/>
        <v>0</v>
      </c>
    </row>
    <row r="7" spans="1:25" x14ac:dyDescent="0.2">
      <c r="A7" s="6" t="s">
        <v>220</v>
      </c>
      <c r="B7" s="5" t="s">
        <v>266</v>
      </c>
      <c r="C7" s="90"/>
      <c r="D7" s="76">
        <f>投入係数表!W7</f>
        <v>0</v>
      </c>
      <c r="E7" s="77">
        <f t="shared" si="0"/>
        <v>0</v>
      </c>
      <c r="F7" s="76">
        <f>分析係数表!C10</f>
        <v>3.9393939393939426E-2</v>
      </c>
      <c r="G7" s="77">
        <f t="shared" si="1"/>
        <v>0</v>
      </c>
      <c r="H7" s="77">
        <v>9.8710498220293324E-6</v>
      </c>
      <c r="I7" s="77">
        <f t="shared" si="2"/>
        <v>9.8710498220293324E-6</v>
      </c>
      <c r="J7" s="76">
        <f>分析係数表!G10</f>
        <v>0.17647058823529413</v>
      </c>
      <c r="K7" s="78">
        <f t="shared" si="3"/>
        <v>1.7419499685934118E-6</v>
      </c>
      <c r="L7" s="79"/>
      <c r="M7" s="80"/>
      <c r="N7" s="81">
        <f>分析係数表!H10</f>
        <v>1.3183781919964303E-3</v>
      </c>
      <c r="O7" s="82">
        <f t="shared" si="4"/>
        <v>1.3346996638045247E-2</v>
      </c>
      <c r="P7" s="76">
        <f>分析係数表!C10</f>
        <v>3.9393939393939426E-2</v>
      </c>
      <c r="Q7" s="82">
        <f t="shared" si="5"/>
        <v>5.2579077665026769E-4</v>
      </c>
      <c r="R7" s="83">
        <v>7.453531259740524E-4</v>
      </c>
      <c r="S7" s="84">
        <f t="shared" si="6"/>
        <v>7.5522417579608177E-4</v>
      </c>
      <c r="T7" s="85">
        <f>分析係数表!F10</f>
        <v>0.58823529411764708</v>
      </c>
      <c r="U7" s="86">
        <f t="shared" si="7"/>
        <v>4.4424951517416577E-4</v>
      </c>
      <c r="V7" s="87">
        <f>分析係数表!D10</f>
        <v>0.11764705882352941</v>
      </c>
      <c r="W7" s="167">
        <f t="shared" si="8"/>
        <v>0</v>
      </c>
      <c r="X7" s="76">
        <f>分析係数表!E10</f>
        <v>0</v>
      </c>
      <c r="Y7" s="166">
        <f t="shared" si="9"/>
        <v>0</v>
      </c>
    </row>
    <row r="8" spans="1:25" x14ac:dyDescent="0.2">
      <c r="A8" s="6" t="s">
        <v>221</v>
      </c>
      <c r="B8" s="5" t="s">
        <v>27</v>
      </c>
      <c r="C8" s="90"/>
      <c r="D8" s="76">
        <f>投入係数表!W8</f>
        <v>0</v>
      </c>
      <c r="E8" s="77">
        <f t="shared" si="0"/>
        <v>0</v>
      </c>
      <c r="F8" s="76">
        <f>分析係数表!C11</f>
        <v>0.34065202927478377</v>
      </c>
      <c r="G8" s="77">
        <f t="shared" si="1"/>
        <v>0</v>
      </c>
      <c r="H8" s="77">
        <v>8.2458813865822461E-2</v>
      </c>
      <c r="I8" s="77">
        <f t="shared" si="2"/>
        <v>8.2458813865822461E-2</v>
      </c>
      <c r="J8" s="76">
        <f>分析係数表!G11</f>
        <v>0.33868808567603748</v>
      </c>
      <c r="K8" s="78">
        <f t="shared" si="3"/>
        <v>2.7927817815332105E-2</v>
      </c>
      <c r="L8" s="79"/>
      <c r="M8" s="80"/>
      <c r="N8" s="81">
        <f>分析係数表!H11</f>
        <v>-2.0282741415329697E-5</v>
      </c>
      <c r="O8" s="82">
        <f t="shared" si="4"/>
        <v>-2.0533840981608073E-4</v>
      </c>
      <c r="P8" s="76">
        <f>分析係数表!C11</f>
        <v>0.34065202927478377</v>
      </c>
      <c r="Q8" s="82">
        <f t="shared" si="5"/>
        <v>-6.9948945991905078E-5</v>
      </c>
      <c r="R8" s="83">
        <v>4.9454380834951378E-3</v>
      </c>
      <c r="S8" s="84">
        <f t="shared" si="6"/>
        <v>8.7404251949317599E-2</v>
      </c>
      <c r="T8" s="85">
        <f>分析係数表!F11</f>
        <v>0.55689424364123163</v>
      </c>
      <c r="U8" s="86">
        <f t="shared" si="7"/>
        <v>4.8674924780342868E-2</v>
      </c>
      <c r="V8" s="87">
        <f>分析係数表!D11</f>
        <v>4.2838018741633198E-2</v>
      </c>
      <c r="W8" s="167">
        <f t="shared" si="8"/>
        <v>0</v>
      </c>
      <c r="X8" s="76">
        <f>分析係数表!E11</f>
        <v>3.2128514056224897E-2</v>
      </c>
      <c r="Y8" s="166">
        <f t="shared" si="9"/>
        <v>0</v>
      </c>
    </row>
    <row r="9" spans="1:25" x14ac:dyDescent="0.2">
      <c r="A9" s="6" t="s">
        <v>222</v>
      </c>
      <c r="B9" s="5" t="s">
        <v>190</v>
      </c>
      <c r="C9" s="90"/>
      <c r="D9" s="76">
        <f>投入係数表!W9</f>
        <v>0</v>
      </c>
      <c r="E9" s="77">
        <f t="shared" si="0"/>
        <v>0</v>
      </c>
      <c r="F9" s="76">
        <f>分析係数表!C12</f>
        <v>0.100342633382281</v>
      </c>
      <c r="G9" s="77">
        <f t="shared" si="1"/>
        <v>0</v>
      </c>
      <c r="H9" s="77">
        <v>1.0920697389058284E-4</v>
      </c>
      <c r="I9" s="77">
        <f t="shared" si="2"/>
        <v>1.0920697389058284E-4</v>
      </c>
      <c r="J9" s="76">
        <f>分析係数表!G12</f>
        <v>0.13263417643429981</v>
      </c>
      <c r="K9" s="78">
        <f t="shared" si="3"/>
        <v>1.4484577042859537E-5</v>
      </c>
      <c r="L9" s="79"/>
      <c r="M9" s="80"/>
      <c r="N9" s="81">
        <f>分析係数表!H12</f>
        <v>9.8026489260288424E-2</v>
      </c>
      <c r="O9" s="82">
        <f t="shared" si="4"/>
        <v>0.9924005346411181</v>
      </c>
      <c r="P9" s="76">
        <f>分析係数表!C12</f>
        <v>0.100342633382281</v>
      </c>
      <c r="Q9" s="82">
        <f t="shared" si="5"/>
        <v>9.9580083015873372E-2</v>
      </c>
      <c r="R9" s="83">
        <v>0.11049150097062027</v>
      </c>
      <c r="S9" s="84">
        <f t="shared" si="6"/>
        <v>0.11060070794451085</v>
      </c>
      <c r="T9" s="85">
        <f>分析係数表!F12</f>
        <v>0.36681061073411475</v>
      </c>
      <c r="U9" s="86">
        <f t="shared" si="7"/>
        <v>4.0569513228751485E-2</v>
      </c>
      <c r="V9" s="87">
        <f>分析係数表!D12</f>
        <v>2.9364589759407773E-2</v>
      </c>
      <c r="W9" s="167">
        <f t="shared" si="8"/>
        <v>0</v>
      </c>
      <c r="X9" s="76">
        <f>分析係数表!E12</f>
        <v>2.8994447871684145E-2</v>
      </c>
      <c r="Y9" s="166">
        <f t="shared" si="9"/>
        <v>0</v>
      </c>
    </row>
    <row r="10" spans="1:25" x14ac:dyDescent="0.2">
      <c r="A10" s="6" t="s">
        <v>223</v>
      </c>
      <c r="B10" s="5" t="s">
        <v>28</v>
      </c>
      <c r="C10" s="90"/>
      <c r="D10" s="76">
        <f>投入係数表!W10</f>
        <v>1.8832391713747645E-3</v>
      </c>
      <c r="E10" s="77">
        <f t="shared" si="0"/>
        <v>0.18832391713747645</v>
      </c>
      <c r="F10" s="76">
        <f>分析係数表!C13</f>
        <v>0</v>
      </c>
      <c r="G10" s="77">
        <f t="shared" si="1"/>
        <v>0</v>
      </c>
      <c r="H10" s="77">
        <v>0</v>
      </c>
      <c r="I10" s="77">
        <f t="shared" si="2"/>
        <v>0</v>
      </c>
      <c r="J10" s="76">
        <f>分析係数表!G13</f>
        <v>0.24545454545454545</v>
      </c>
      <c r="K10" s="78">
        <f t="shared" si="3"/>
        <v>0</v>
      </c>
      <c r="L10" s="79"/>
      <c r="M10" s="80"/>
      <c r="N10" s="81">
        <f>分析係数表!H13</f>
        <v>1.4563008336206721E-2</v>
      </c>
      <c r="O10" s="82">
        <f t="shared" si="4"/>
        <v>0.14743297824794593</v>
      </c>
      <c r="P10" s="76">
        <f>分析係数表!C13</f>
        <v>0</v>
      </c>
      <c r="Q10" s="82">
        <f t="shared" si="5"/>
        <v>0</v>
      </c>
      <c r="R10" s="83">
        <v>0</v>
      </c>
      <c r="S10" s="84">
        <f t="shared" si="6"/>
        <v>0</v>
      </c>
      <c r="T10" s="85">
        <f>分析係数表!F13</f>
        <v>0.38181818181818183</v>
      </c>
      <c r="U10" s="86">
        <f t="shared" si="7"/>
        <v>0</v>
      </c>
      <c r="V10" s="87">
        <f>分析係数表!D13</f>
        <v>0.28545454545454546</v>
      </c>
      <c r="W10" s="167">
        <f t="shared" si="8"/>
        <v>0</v>
      </c>
      <c r="X10" s="76">
        <f>分析係数表!E13</f>
        <v>0.23818181818181819</v>
      </c>
      <c r="Y10" s="166">
        <f t="shared" si="9"/>
        <v>0</v>
      </c>
    </row>
    <row r="11" spans="1:25" x14ac:dyDescent="0.2">
      <c r="A11" s="6" t="s">
        <v>224</v>
      </c>
      <c r="B11" s="5" t="s">
        <v>267</v>
      </c>
      <c r="C11" s="90"/>
      <c r="D11" s="76">
        <f>投入係数表!W11</f>
        <v>1.4124293785310734E-3</v>
      </c>
      <c r="E11" s="77">
        <f t="shared" si="0"/>
        <v>0.14124293785310735</v>
      </c>
      <c r="F11" s="76">
        <f>分析係数表!C14</f>
        <v>0.15141787051899414</v>
      </c>
      <c r="G11" s="77">
        <f t="shared" si="1"/>
        <v>2.1386704875564145E-2</v>
      </c>
      <c r="H11" s="77">
        <v>3.5587701561922057E-2</v>
      </c>
      <c r="I11" s="77">
        <f t="shared" si="2"/>
        <v>3.5587701561922057E-2</v>
      </c>
      <c r="J11" s="76">
        <f>分析係数表!G14</f>
        <v>0.18116805721096543</v>
      </c>
      <c r="K11" s="78">
        <f t="shared" si="3"/>
        <v>6.4473547525770595E-3</v>
      </c>
      <c r="L11" s="79"/>
      <c r="M11" s="80"/>
      <c r="N11" s="81">
        <f>分析係数表!H14</f>
        <v>1.2372472263351114E-3</v>
      </c>
      <c r="O11" s="82">
        <f t="shared" si="4"/>
        <v>1.2525642998780923E-2</v>
      </c>
      <c r="P11" s="76">
        <f>分析係数表!C14</f>
        <v>0.15141787051899414</v>
      </c>
      <c r="Q11" s="82">
        <f t="shared" si="5"/>
        <v>1.8966061897565552E-3</v>
      </c>
      <c r="R11" s="83">
        <v>7.742586054582919E-3</v>
      </c>
      <c r="S11" s="84">
        <f t="shared" si="6"/>
        <v>4.3330287616504974E-2</v>
      </c>
      <c r="T11" s="85">
        <f>分析係数表!F14</f>
        <v>0.38617401668653156</v>
      </c>
      <c r="U11" s="86">
        <f t="shared" si="7"/>
        <v>1.6733031213048404E-2</v>
      </c>
      <c r="V11" s="87">
        <f>分析係数表!D14</f>
        <v>0.10846245530393325</v>
      </c>
      <c r="W11" s="167">
        <f t="shared" si="8"/>
        <v>0</v>
      </c>
      <c r="X11" s="76">
        <f>分析係数表!E14</f>
        <v>8.1048867699642438E-2</v>
      </c>
      <c r="Y11" s="166">
        <f t="shared" si="9"/>
        <v>0</v>
      </c>
    </row>
    <row r="12" spans="1:25" x14ac:dyDescent="0.2">
      <c r="A12" s="6" t="s">
        <v>225</v>
      </c>
      <c r="B12" s="5" t="s">
        <v>29</v>
      </c>
      <c r="C12" s="90"/>
      <c r="D12" s="76">
        <f>投入係数表!W12</f>
        <v>1.0357815442561206E-2</v>
      </c>
      <c r="E12" s="77">
        <f t="shared" si="0"/>
        <v>1.0357815442561207</v>
      </c>
      <c r="F12" s="76">
        <f>分析係数表!C15</f>
        <v>0</v>
      </c>
      <c r="G12" s="77">
        <f t="shared" si="1"/>
        <v>0</v>
      </c>
      <c r="H12" s="77">
        <v>0</v>
      </c>
      <c r="I12" s="77">
        <f t="shared" si="2"/>
        <v>0</v>
      </c>
      <c r="J12" s="76">
        <f>分析係数表!G15</f>
        <v>9.5665424991534034E-2</v>
      </c>
      <c r="K12" s="78">
        <f t="shared" si="3"/>
        <v>0</v>
      </c>
      <c r="L12" s="79"/>
      <c r="M12" s="80"/>
      <c r="N12" s="81">
        <f>分析係数表!H15</f>
        <v>9.0663854126523738E-3</v>
      </c>
      <c r="O12" s="82">
        <f t="shared" si="4"/>
        <v>9.178626918778808E-2</v>
      </c>
      <c r="P12" s="76">
        <f>分析係数表!C15</f>
        <v>0</v>
      </c>
      <c r="Q12" s="82">
        <f t="shared" si="5"/>
        <v>0</v>
      </c>
      <c r="R12" s="83">
        <v>0</v>
      </c>
      <c r="S12" s="84">
        <f t="shared" si="6"/>
        <v>0</v>
      </c>
      <c r="T12" s="85">
        <f>分析係数表!F15</f>
        <v>0.30392820860142228</v>
      </c>
      <c r="U12" s="86">
        <f t="shared" si="7"/>
        <v>0</v>
      </c>
      <c r="V12" s="87">
        <f>分析係数表!D15</f>
        <v>1.7101252963088384E-2</v>
      </c>
      <c r="W12" s="167">
        <f t="shared" si="8"/>
        <v>0</v>
      </c>
      <c r="X12" s="76">
        <f>分析係数表!E15</f>
        <v>1.5577378936674569E-2</v>
      </c>
      <c r="Y12" s="166">
        <f t="shared" si="9"/>
        <v>0</v>
      </c>
    </row>
    <row r="13" spans="1:25" x14ac:dyDescent="0.2">
      <c r="A13" s="6" t="s">
        <v>226</v>
      </c>
      <c r="B13" s="5" t="s">
        <v>30</v>
      </c>
      <c r="C13" s="90"/>
      <c r="D13" s="76">
        <f>投入係数表!W13</f>
        <v>1.8832391713747645E-3</v>
      </c>
      <c r="E13" s="77">
        <f t="shared" si="0"/>
        <v>0.18832391713747645</v>
      </c>
      <c r="F13" s="76">
        <f>分析係数表!C16</f>
        <v>7.3463935886019627E-2</v>
      </c>
      <c r="G13" s="77">
        <f t="shared" si="1"/>
        <v>1.3835016174391644E-2</v>
      </c>
      <c r="H13" s="77">
        <v>2.1843683024446309E-2</v>
      </c>
      <c r="I13" s="77">
        <f t="shared" si="2"/>
        <v>2.1843683024446309E-2</v>
      </c>
      <c r="J13" s="76">
        <f>分析係数表!G16</f>
        <v>3.2967032967032968E-2</v>
      </c>
      <c r="K13" s="78">
        <f t="shared" si="3"/>
        <v>7.2012141838833981E-4</v>
      </c>
      <c r="L13" s="79"/>
      <c r="M13" s="80"/>
      <c r="N13" s="81">
        <f>分析係数表!H16</f>
        <v>1.7422874875768209E-2</v>
      </c>
      <c r="O13" s="82">
        <f t="shared" si="4"/>
        <v>0.17638569403201335</v>
      </c>
      <c r="P13" s="76">
        <f>分析係数表!C16</f>
        <v>7.3463935886019627E-2</v>
      </c>
      <c r="Q13" s="82">
        <f t="shared" si="5"/>
        <v>1.2957987317578903E-2</v>
      </c>
      <c r="R13" s="83">
        <v>1.523846277566083E-2</v>
      </c>
      <c r="S13" s="84">
        <f t="shared" si="6"/>
        <v>3.7082145800107137E-2</v>
      </c>
      <c r="T13" s="85">
        <f>分析係数表!F16</f>
        <v>0.28846153846153844</v>
      </c>
      <c r="U13" s="86">
        <f t="shared" si="7"/>
        <v>1.0696772826953981E-2</v>
      </c>
      <c r="V13" s="87">
        <f>分析係数表!D16</f>
        <v>8.241758241758242E-3</v>
      </c>
      <c r="W13" s="167">
        <f t="shared" si="8"/>
        <v>0</v>
      </c>
      <c r="X13" s="76">
        <f>分析係数表!E16</f>
        <v>8.241758241758242E-3</v>
      </c>
      <c r="Y13" s="166">
        <f t="shared" si="9"/>
        <v>0</v>
      </c>
    </row>
    <row r="14" spans="1:25" x14ac:dyDescent="0.2">
      <c r="A14" s="6" t="s">
        <v>2</v>
      </c>
      <c r="B14" s="5" t="s">
        <v>364</v>
      </c>
      <c r="C14" s="90"/>
      <c r="D14" s="76">
        <f>投入係数表!W14</f>
        <v>3.8135593220338986E-2</v>
      </c>
      <c r="E14" s="77">
        <f t="shared" si="0"/>
        <v>3.8135593220338984</v>
      </c>
      <c r="F14" s="76">
        <f>分析係数表!C17</f>
        <v>2.3129921259842479E-2</v>
      </c>
      <c r="G14" s="77">
        <f t="shared" si="1"/>
        <v>8.8207326838382338E-2</v>
      </c>
      <c r="H14" s="77">
        <v>9.7127592846801947E-2</v>
      </c>
      <c r="I14" s="77">
        <f t="shared" si="2"/>
        <v>9.7127592846801947E-2</v>
      </c>
      <c r="J14" s="76">
        <f>分析係数表!G17</f>
        <v>0.21126760563380281</v>
      </c>
      <c r="K14" s="78">
        <f t="shared" si="3"/>
        <v>2.0519913981718721E-2</v>
      </c>
      <c r="L14" s="79"/>
      <c r="M14" s="80"/>
      <c r="N14" s="81">
        <f>分析係数表!H17</f>
        <v>2.8801492809768167E-3</v>
      </c>
      <c r="O14" s="82">
        <f t="shared" si="4"/>
        <v>2.9158054193883461E-2</v>
      </c>
      <c r="P14" s="76">
        <f>分析係数表!C17</f>
        <v>2.3129921259842479E-2</v>
      </c>
      <c r="Q14" s="82">
        <f t="shared" si="5"/>
        <v>6.7442349759474422E-4</v>
      </c>
      <c r="R14" s="83">
        <v>1.3820951623360598E-3</v>
      </c>
      <c r="S14" s="84">
        <f t="shared" si="6"/>
        <v>9.8509688009138008E-2</v>
      </c>
      <c r="T14" s="85">
        <f>分析係数表!F17</f>
        <v>0.32746478873239437</v>
      </c>
      <c r="U14" s="86">
        <f t="shared" si="7"/>
        <v>3.2258454172006464E-2</v>
      </c>
      <c r="V14" s="87">
        <f>分析係数表!D17</f>
        <v>0.12676056338028169</v>
      </c>
      <c r="W14" s="167">
        <f t="shared" si="8"/>
        <v>0</v>
      </c>
      <c r="X14" s="76">
        <f>分析係数表!E17</f>
        <v>0.10563380281690141</v>
      </c>
      <c r="Y14" s="166">
        <f t="shared" si="9"/>
        <v>0</v>
      </c>
    </row>
    <row r="15" spans="1:25" x14ac:dyDescent="0.2">
      <c r="A15" s="6" t="s">
        <v>3</v>
      </c>
      <c r="B15" s="5" t="s">
        <v>31</v>
      </c>
      <c r="C15" s="90"/>
      <c r="D15" s="76">
        <f>投入係数表!W15</f>
        <v>5.6497175141242938E-3</v>
      </c>
      <c r="E15" s="77">
        <f t="shared" si="0"/>
        <v>0.56497175141242939</v>
      </c>
      <c r="F15" s="76">
        <f>分析係数表!C18</f>
        <v>0.3230337078651685</v>
      </c>
      <c r="G15" s="77">
        <f t="shared" si="1"/>
        <v>0.1825049196978353</v>
      </c>
      <c r="H15" s="77">
        <v>0.21432647724370524</v>
      </c>
      <c r="I15" s="77">
        <f t="shared" si="2"/>
        <v>0.21432647724370524</v>
      </c>
      <c r="J15" s="76">
        <f>分析係数表!G18</f>
        <v>0.21584440227703985</v>
      </c>
      <c r="K15" s="78">
        <f t="shared" si="3"/>
        <v>4.626117037281114E-2</v>
      </c>
      <c r="L15" s="79"/>
      <c r="M15" s="80"/>
      <c r="N15" s="81">
        <f>分析係数表!H18</f>
        <v>4.66503052552583E-4</v>
      </c>
      <c r="O15" s="82">
        <f t="shared" si="4"/>
        <v>4.7227834257698564E-3</v>
      </c>
      <c r="P15" s="76">
        <f>分析係数表!C18</f>
        <v>0.3230337078651685</v>
      </c>
      <c r="Q15" s="82">
        <f t="shared" si="5"/>
        <v>1.5256182414705994E-3</v>
      </c>
      <c r="R15" s="83">
        <v>3.6464099755086493E-3</v>
      </c>
      <c r="S15" s="84">
        <f t="shared" si="6"/>
        <v>0.21797288721921387</v>
      </c>
      <c r="T15" s="85">
        <f>分析係数表!F18</f>
        <v>0.45967741935483869</v>
      </c>
      <c r="U15" s="86">
        <f t="shared" si="7"/>
        <v>0.10019721428625153</v>
      </c>
      <c r="V15" s="87">
        <f>分析係数表!D18</f>
        <v>4.8861480075901326E-2</v>
      </c>
      <c r="W15" s="167">
        <f t="shared" si="8"/>
        <v>0</v>
      </c>
      <c r="X15" s="76">
        <f>分析係数表!E18</f>
        <v>4.6489563567362426E-2</v>
      </c>
      <c r="Y15" s="166">
        <f t="shared" si="9"/>
        <v>0</v>
      </c>
    </row>
    <row r="16" spans="1:25" x14ac:dyDescent="0.2">
      <c r="A16" s="6" t="s">
        <v>4</v>
      </c>
      <c r="B16" s="5" t="s">
        <v>32</v>
      </c>
      <c r="C16" s="90"/>
      <c r="D16" s="76">
        <f>投入係数表!W16</f>
        <v>5.5084745762711863E-2</v>
      </c>
      <c r="E16" s="77">
        <f t="shared" si="0"/>
        <v>5.508474576271186</v>
      </c>
      <c r="F16" s="76">
        <f>分析係数表!C19</f>
        <v>0.12071832391087467</v>
      </c>
      <c r="G16" s="77">
        <f t="shared" si="1"/>
        <v>0.66497381815312318</v>
      </c>
      <c r="H16" s="77">
        <v>0.77058958300705749</v>
      </c>
      <c r="I16" s="77">
        <f t="shared" si="2"/>
        <v>0.77058958300705749</v>
      </c>
      <c r="J16" s="76">
        <f>分析係数表!G19</f>
        <v>5.7680250783699059E-2</v>
      </c>
      <c r="K16" s="78">
        <f t="shared" si="3"/>
        <v>4.4447800399153158E-2</v>
      </c>
      <c r="L16" s="79"/>
      <c r="M16" s="80"/>
      <c r="N16" s="81">
        <f>分析係数表!H19</f>
        <v>-1.2169644849197817E-4</v>
      </c>
      <c r="O16" s="82">
        <f t="shared" si="4"/>
        <v>-1.2320304588964842E-3</v>
      </c>
      <c r="P16" s="76">
        <f>分析係数表!C19</f>
        <v>0.12071832391087467</v>
      </c>
      <c r="Q16" s="82">
        <f t="shared" si="5"/>
        <v>-1.4872865200512935E-4</v>
      </c>
      <c r="R16" s="83">
        <v>9.3496400644855311E-4</v>
      </c>
      <c r="S16" s="84">
        <f t="shared" si="6"/>
        <v>0.77152454701350603</v>
      </c>
      <c r="T16" s="85">
        <f>分析係数表!F19</f>
        <v>0.23887147335423198</v>
      </c>
      <c r="U16" s="86">
        <f t="shared" si="7"/>
        <v>0.18429520527407262</v>
      </c>
      <c r="V16" s="87">
        <f>分析係数表!D19</f>
        <v>1.0658307210031349E-2</v>
      </c>
      <c r="W16" s="167">
        <f t="shared" si="8"/>
        <v>0</v>
      </c>
      <c r="X16" s="76">
        <f>分析係数表!E19</f>
        <v>1.128526645768025E-2</v>
      </c>
      <c r="Y16" s="166">
        <f t="shared" si="9"/>
        <v>0</v>
      </c>
    </row>
    <row r="17" spans="1:25" x14ac:dyDescent="0.2">
      <c r="A17" s="6" t="s">
        <v>5</v>
      </c>
      <c r="B17" s="5" t="s">
        <v>33</v>
      </c>
      <c r="C17" s="90"/>
      <c r="D17" s="76">
        <f>投入係数表!W17</f>
        <v>2.4952919020715631E-2</v>
      </c>
      <c r="E17" s="77">
        <f t="shared" si="0"/>
        <v>2.4952919020715632</v>
      </c>
      <c r="F17" s="76">
        <f>分析係数表!C20</f>
        <v>0.31557475401967838</v>
      </c>
      <c r="G17" s="77">
        <f t="shared" si="1"/>
        <v>0.78745112820352892</v>
      </c>
      <c r="H17" s="77">
        <v>1.0368221581207098</v>
      </c>
      <c r="I17" s="77">
        <f t="shared" si="2"/>
        <v>1.0368221581207098</v>
      </c>
      <c r="J17" s="76">
        <f>分析係数表!G20</f>
        <v>9.9984279201383433E-2</v>
      </c>
      <c r="K17" s="78">
        <f t="shared" si="3"/>
        <v>0.10366591613972197</v>
      </c>
      <c r="L17" s="79"/>
      <c r="M17" s="80"/>
      <c r="N17" s="81">
        <f>分析係数表!H20</f>
        <v>5.8819950104456117E-4</v>
      </c>
      <c r="O17" s="82">
        <f t="shared" si="4"/>
        <v>5.9548138846663408E-3</v>
      </c>
      <c r="P17" s="76">
        <f>分析係数表!C20</f>
        <v>0.31557475401967838</v>
      </c>
      <c r="Q17" s="82">
        <f t="shared" si="5"/>
        <v>1.879188926886546E-3</v>
      </c>
      <c r="R17" s="83">
        <v>6.4738451732688626E-3</v>
      </c>
      <c r="S17" s="84">
        <f t="shared" si="6"/>
        <v>1.0432960032939786</v>
      </c>
      <c r="T17" s="85">
        <f>分析係数表!F20</f>
        <v>0.22276371639679296</v>
      </c>
      <c r="U17" s="86">
        <f t="shared" si="7"/>
        <v>0.23240849499568744</v>
      </c>
      <c r="V17" s="87">
        <f>分析係数表!D20</f>
        <v>9.4324791699418331E-4</v>
      </c>
      <c r="W17" s="167">
        <f t="shared" si="8"/>
        <v>0</v>
      </c>
      <c r="X17" s="76">
        <f>分析係数表!E20</f>
        <v>6.2883194466278891E-4</v>
      </c>
      <c r="Y17" s="166">
        <f t="shared" si="9"/>
        <v>0</v>
      </c>
    </row>
    <row r="18" spans="1:25" x14ac:dyDescent="0.2">
      <c r="A18" s="6" t="s">
        <v>6</v>
      </c>
      <c r="B18" s="5" t="s">
        <v>34</v>
      </c>
      <c r="C18" s="90"/>
      <c r="D18" s="76">
        <f>投入係数表!W18</f>
        <v>1.0357815442561206E-2</v>
      </c>
      <c r="E18" s="77">
        <f t="shared" si="0"/>
        <v>1.0357815442561207</v>
      </c>
      <c r="F18" s="76">
        <f>分析係数表!C21</f>
        <v>0.13081936685288642</v>
      </c>
      <c r="G18" s="77">
        <f t="shared" si="1"/>
        <v>0.13550028581749066</v>
      </c>
      <c r="H18" s="77">
        <v>0.15878803270509667</v>
      </c>
      <c r="I18" s="77">
        <f t="shared" si="2"/>
        <v>0.15878803270509667</v>
      </c>
      <c r="J18" s="76">
        <f>分析係数表!G21</f>
        <v>0.28416378885051802</v>
      </c>
      <c r="K18" s="78">
        <f t="shared" si="3"/>
        <v>4.5121808997600238E-2</v>
      </c>
      <c r="L18" s="79"/>
      <c r="M18" s="80"/>
      <c r="N18" s="81">
        <f>分析係数表!H21</f>
        <v>9.7357158793582536E-4</v>
      </c>
      <c r="O18" s="82">
        <f t="shared" si="4"/>
        <v>9.8562436711718739E-3</v>
      </c>
      <c r="P18" s="76">
        <f>分析係数表!C21</f>
        <v>0.13081936685288642</v>
      </c>
      <c r="Q18" s="82">
        <f t="shared" si="5"/>
        <v>1.2893875566104733E-3</v>
      </c>
      <c r="R18" s="83">
        <v>3.103621309365806E-3</v>
      </c>
      <c r="S18" s="84">
        <f t="shared" si="6"/>
        <v>0.16189165401446248</v>
      </c>
      <c r="T18" s="85">
        <f>分析係数表!F21</f>
        <v>0.42476566354218054</v>
      </c>
      <c r="U18" s="86">
        <f t="shared" si="7"/>
        <v>6.8766015839394276E-2</v>
      </c>
      <c r="V18" s="87">
        <f>分析係数表!D21</f>
        <v>7.9921065614208184E-2</v>
      </c>
      <c r="W18" s="167">
        <f t="shared" si="8"/>
        <v>0</v>
      </c>
      <c r="X18" s="76">
        <f>分析係数表!E21</f>
        <v>6.6600888011840165E-2</v>
      </c>
      <c r="Y18" s="166">
        <f t="shared" si="9"/>
        <v>0</v>
      </c>
    </row>
    <row r="19" spans="1:25" x14ac:dyDescent="0.2">
      <c r="A19" s="6" t="s">
        <v>7</v>
      </c>
      <c r="B19" s="5" t="s">
        <v>268</v>
      </c>
      <c r="C19" s="90"/>
      <c r="D19" s="76">
        <f>投入係数表!W19</f>
        <v>8.4745762711864406E-3</v>
      </c>
      <c r="E19" s="77">
        <f t="shared" si="0"/>
        <v>0.84745762711864403</v>
      </c>
      <c r="F19" s="76">
        <f>分析係数表!C22</f>
        <v>7.3540561031084195E-2</v>
      </c>
      <c r="G19" s="77">
        <f t="shared" si="1"/>
        <v>6.2322509348376437E-2</v>
      </c>
      <c r="H19" s="77">
        <v>7.0090305314527979E-2</v>
      </c>
      <c r="I19" s="77">
        <f t="shared" si="2"/>
        <v>7.0090305314527979E-2</v>
      </c>
      <c r="J19" s="76">
        <f>分析係数表!G22</f>
        <v>0.1948261924009701</v>
      </c>
      <c r="K19" s="78">
        <f t="shared" si="3"/>
        <v>1.3655427308650965E-2</v>
      </c>
      <c r="L19" s="79"/>
      <c r="M19" s="80"/>
      <c r="N19" s="81">
        <f>分析係数表!H22</f>
        <v>4.0565482830659394E-5</v>
      </c>
      <c r="O19" s="82">
        <f t="shared" si="4"/>
        <v>4.1067681963216147E-4</v>
      </c>
      <c r="P19" s="76">
        <f>分析係数表!C22</f>
        <v>7.3540561031084195E-2</v>
      </c>
      <c r="Q19" s="82">
        <f t="shared" si="5"/>
        <v>3.0201403718210525E-5</v>
      </c>
      <c r="R19" s="83">
        <v>3.9066183882371062E-4</v>
      </c>
      <c r="S19" s="84">
        <f t="shared" si="6"/>
        <v>7.0480967153351684E-2</v>
      </c>
      <c r="T19" s="85">
        <f>分析係数表!F22</f>
        <v>0.41269199676637025</v>
      </c>
      <c r="U19" s="86">
        <f t="shared" si="7"/>
        <v>2.9086931068541662E-2</v>
      </c>
      <c r="V19" s="87">
        <f>分析係数表!D22</f>
        <v>1.4955537590945837E-2</v>
      </c>
      <c r="W19" s="167">
        <f t="shared" si="8"/>
        <v>0</v>
      </c>
      <c r="X19" s="76">
        <f>分析係数表!E22</f>
        <v>1.3742926434923201E-2</v>
      </c>
      <c r="Y19" s="166">
        <f t="shared" si="9"/>
        <v>0</v>
      </c>
    </row>
    <row r="20" spans="1:25" x14ac:dyDescent="0.2">
      <c r="A20" s="6" t="s">
        <v>8</v>
      </c>
      <c r="B20" s="5" t="s">
        <v>269</v>
      </c>
      <c r="C20" s="90"/>
      <c r="D20" s="76">
        <f>投入係数表!W20</f>
        <v>9.4161958568738226E-4</v>
      </c>
      <c r="E20" s="77">
        <f t="shared" si="0"/>
        <v>9.4161958568738227E-2</v>
      </c>
      <c r="F20" s="76">
        <f>分析係数表!C23</f>
        <v>0</v>
      </c>
      <c r="G20" s="77">
        <f t="shared" si="1"/>
        <v>0</v>
      </c>
      <c r="H20" s="77">
        <v>0</v>
      </c>
      <c r="I20" s="77">
        <f t="shared" si="2"/>
        <v>0</v>
      </c>
      <c r="J20" s="76">
        <f>分析係数表!G23</f>
        <v>0.21560920830993824</v>
      </c>
      <c r="K20" s="78">
        <f t="shared" si="3"/>
        <v>0</v>
      </c>
      <c r="L20" s="79"/>
      <c r="M20" s="80"/>
      <c r="N20" s="81">
        <f>分析係数表!H23</f>
        <v>2.0282741415329697E-5</v>
      </c>
      <c r="O20" s="82">
        <f t="shared" si="4"/>
        <v>2.0533840981608073E-4</v>
      </c>
      <c r="P20" s="76">
        <f>分析係数表!C23</f>
        <v>0</v>
      </c>
      <c r="Q20" s="82">
        <f t="shared" si="5"/>
        <v>0</v>
      </c>
      <c r="R20" s="83">
        <v>0</v>
      </c>
      <c r="S20" s="84">
        <f t="shared" si="6"/>
        <v>0</v>
      </c>
      <c r="T20" s="85">
        <f>分析係数表!F23</f>
        <v>0.4407636159460977</v>
      </c>
      <c r="U20" s="86">
        <f t="shared" si="7"/>
        <v>0</v>
      </c>
      <c r="V20" s="87">
        <f>分析係数表!D23</f>
        <v>7.046603032004492E-2</v>
      </c>
      <c r="W20" s="167">
        <f t="shared" si="8"/>
        <v>0</v>
      </c>
      <c r="X20" s="76">
        <f>分析係数表!E23</f>
        <v>6.9904548006737788E-2</v>
      </c>
      <c r="Y20" s="166">
        <f t="shared" si="9"/>
        <v>0</v>
      </c>
    </row>
    <row r="21" spans="1:25" x14ac:dyDescent="0.2">
      <c r="A21" s="6" t="s">
        <v>9</v>
      </c>
      <c r="B21" s="5" t="s">
        <v>270</v>
      </c>
      <c r="C21" s="90"/>
      <c r="D21" s="76">
        <f>投入係数表!W21</f>
        <v>4.7080979284369113E-4</v>
      </c>
      <c r="E21" s="77">
        <f t="shared" si="0"/>
        <v>4.7080979284369114E-2</v>
      </c>
      <c r="F21" s="76">
        <f>分析係数表!C24</f>
        <v>9.8081023454157812E-2</v>
      </c>
      <c r="G21" s="77">
        <f t="shared" si="1"/>
        <v>4.6177506334349255E-3</v>
      </c>
      <c r="H21" s="77">
        <v>5.9212255930241198E-3</v>
      </c>
      <c r="I21" s="77">
        <f t="shared" si="2"/>
        <v>5.9212255930241198E-3</v>
      </c>
      <c r="J21" s="76">
        <f>分析係数表!G24</f>
        <v>0.21052631578947367</v>
      </c>
      <c r="K21" s="78">
        <f t="shared" si="3"/>
        <v>1.2465738090577095E-3</v>
      </c>
      <c r="L21" s="79"/>
      <c r="M21" s="80"/>
      <c r="N21" s="81">
        <f>分析係数表!H24</f>
        <v>4.0565482830659392E-4</v>
      </c>
      <c r="O21" s="82">
        <f t="shared" si="4"/>
        <v>4.1067681963216146E-3</v>
      </c>
      <c r="P21" s="76">
        <f>分析係数表!C24</f>
        <v>9.8081023454157812E-2</v>
      </c>
      <c r="Q21" s="82">
        <f t="shared" si="5"/>
        <v>4.0279602778420964E-4</v>
      </c>
      <c r="R21" s="83">
        <v>1.4173738447182172E-3</v>
      </c>
      <c r="S21" s="84">
        <f t="shared" si="6"/>
        <v>7.3385994377423366E-3</v>
      </c>
      <c r="T21" s="85">
        <f>分析係数表!F24</f>
        <v>0.39473684210526316</v>
      </c>
      <c r="U21" s="86">
        <f t="shared" si="7"/>
        <v>2.89681556752987E-3</v>
      </c>
      <c r="V21" s="87">
        <f>分析係数表!D24</f>
        <v>4.6052631578947366E-2</v>
      </c>
      <c r="W21" s="167">
        <f t="shared" si="8"/>
        <v>0</v>
      </c>
      <c r="X21" s="76">
        <f>分析係数表!E24</f>
        <v>4.6052631578947366E-2</v>
      </c>
      <c r="Y21" s="166">
        <f t="shared" si="9"/>
        <v>0</v>
      </c>
    </row>
    <row r="22" spans="1:25" x14ac:dyDescent="0.2">
      <c r="A22" s="6" t="s">
        <v>10</v>
      </c>
      <c r="B22" s="5" t="s">
        <v>271</v>
      </c>
      <c r="C22" s="90"/>
      <c r="D22" s="76">
        <f>投入係数表!W22</f>
        <v>1.1299435028248588E-2</v>
      </c>
      <c r="E22" s="77">
        <f t="shared" si="0"/>
        <v>1.1299435028248588</v>
      </c>
      <c r="F22" s="76">
        <f>分析係数表!C25</f>
        <v>1.7970049916805286E-2</v>
      </c>
      <c r="G22" s="77">
        <f t="shared" si="1"/>
        <v>2.0305141148932528E-2</v>
      </c>
      <c r="H22" s="77">
        <v>3.0962080645963095E-2</v>
      </c>
      <c r="I22" s="77">
        <f t="shared" si="2"/>
        <v>3.0962080645963095E-2</v>
      </c>
      <c r="J22" s="76">
        <f>分析係数表!G25</f>
        <v>0.19552238805970149</v>
      </c>
      <c r="K22" s="78">
        <f t="shared" si="3"/>
        <v>6.0537799471957693E-3</v>
      </c>
      <c r="L22" s="79"/>
      <c r="M22" s="80"/>
      <c r="N22" s="81">
        <f>分析係数表!H25</f>
        <v>5.4763401821390182E-4</v>
      </c>
      <c r="O22" s="82">
        <f t="shared" si="4"/>
        <v>5.5441370650341796E-3</v>
      </c>
      <c r="P22" s="76">
        <f>分析係数表!C25</f>
        <v>1.7970049916805286E-2</v>
      </c>
      <c r="Q22" s="82">
        <f t="shared" si="5"/>
        <v>9.962841980427457E-5</v>
      </c>
      <c r="R22" s="83">
        <v>6.8503735003301233E-4</v>
      </c>
      <c r="S22" s="84">
        <f t="shared" si="6"/>
        <v>3.1647117995996107E-2</v>
      </c>
      <c r="T22" s="85">
        <f>分析係数表!F25</f>
        <v>0.34776119402985073</v>
      </c>
      <c r="U22" s="86">
        <f t="shared" si="7"/>
        <v>1.1005639541891182E-2</v>
      </c>
      <c r="V22" s="87">
        <f>分析係数表!D25</f>
        <v>4.6268656716417909E-2</v>
      </c>
      <c r="W22" s="167">
        <f t="shared" si="8"/>
        <v>0</v>
      </c>
      <c r="X22" s="76">
        <f>分析係数表!E25</f>
        <v>3.5820895522388062E-2</v>
      </c>
      <c r="Y22" s="166">
        <f t="shared" si="9"/>
        <v>0</v>
      </c>
    </row>
    <row r="23" spans="1:25" x14ac:dyDescent="0.2">
      <c r="A23" s="6" t="s">
        <v>11</v>
      </c>
      <c r="B23" s="5" t="s">
        <v>35</v>
      </c>
      <c r="C23" s="90"/>
      <c r="D23" s="76">
        <f>投入係数表!W23</f>
        <v>3.2485875706214688E-2</v>
      </c>
      <c r="E23" s="77">
        <f t="shared" si="0"/>
        <v>3.2485875706214689</v>
      </c>
      <c r="F23" s="76">
        <f>分析係数表!C26</f>
        <v>0.78646748681898071</v>
      </c>
      <c r="G23" s="77">
        <f t="shared" si="1"/>
        <v>2.5549085023780447</v>
      </c>
      <c r="H23" s="77">
        <v>2.9709805000515681</v>
      </c>
      <c r="I23" s="77">
        <f t="shared" si="2"/>
        <v>2.9709805000515681</v>
      </c>
      <c r="J23" s="76">
        <f>分析係数表!G26</f>
        <v>0.1963978281022381</v>
      </c>
      <c r="K23" s="78">
        <f t="shared" si="3"/>
        <v>0.58349411754422931</v>
      </c>
      <c r="L23" s="79"/>
      <c r="M23" s="80"/>
      <c r="N23" s="81">
        <f>分析係数表!H26</f>
        <v>1.1845120986552542E-2</v>
      </c>
      <c r="O23" s="82">
        <f t="shared" si="4"/>
        <v>0.11991763133259113</v>
      </c>
      <c r="P23" s="76">
        <f>分析係数表!C26</f>
        <v>0.78646748681898071</v>
      </c>
      <c r="Q23" s="82">
        <f t="shared" si="5"/>
        <v>9.4311318139428002E-2</v>
      </c>
      <c r="R23" s="83">
        <v>0.10749912670640224</v>
      </c>
      <c r="S23" s="84">
        <f t="shared" si="6"/>
        <v>3.0784796267579702</v>
      </c>
      <c r="T23" s="85">
        <f>分析係数表!F26</f>
        <v>0.33492252681764006</v>
      </c>
      <c r="U23" s="86">
        <f t="shared" si="7"/>
        <v>1.0310521753504049</v>
      </c>
      <c r="V23" s="87">
        <f>分析係数表!D26</f>
        <v>2.0262216924910609E-2</v>
      </c>
      <c r="W23" s="167">
        <f t="shared" si="8"/>
        <v>0</v>
      </c>
      <c r="X23" s="76">
        <f>分析係数表!E26</f>
        <v>2.2447357965832339E-2</v>
      </c>
      <c r="Y23" s="166">
        <f t="shared" si="9"/>
        <v>0</v>
      </c>
    </row>
    <row r="24" spans="1:25" x14ac:dyDescent="0.2">
      <c r="A24" s="6" t="s">
        <v>12</v>
      </c>
      <c r="B24" s="5" t="s">
        <v>365</v>
      </c>
      <c r="C24" s="90"/>
      <c r="D24" s="76">
        <f>投入係数表!W24</f>
        <v>6.1205273069679846E-3</v>
      </c>
      <c r="E24" s="77">
        <f t="shared" si="0"/>
        <v>0.61205273069679844</v>
      </c>
      <c r="F24" s="76">
        <f>分析係数表!C27</f>
        <v>0.30036101083032496</v>
      </c>
      <c r="G24" s="77">
        <f t="shared" si="1"/>
        <v>0.18383677687355104</v>
      </c>
      <c r="H24" s="77">
        <v>0.19528733898381051</v>
      </c>
      <c r="I24" s="77">
        <f t="shared" si="2"/>
        <v>0.19528733898381051</v>
      </c>
      <c r="J24" s="76">
        <f>分析係数表!G27</f>
        <v>0.17003676470588236</v>
      </c>
      <c r="K24" s="78">
        <f t="shared" si="3"/>
        <v>3.3206027308828073E-2</v>
      </c>
      <c r="L24" s="79"/>
      <c r="M24" s="80"/>
      <c r="N24" s="81">
        <f>分析係数表!H27</f>
        <v>1.1256921485507981E-2</v>
      </c>
      <c r="O24" s="82">
        <f t="shared" si="4"/>
        <v>0.11396281744792479</v>
      </c>
      <c r="P24" s="76">
        <f>分析係数表!C27</f>
        <v>0.30036101083032496</v>
      </c>
      <c r="Q24" s="82">
        <f t="shared" si="5"/>
        <v>3.4229987045730485E-2</v>
      </c>
      <c r="R24" s="83">
        <v>3.4790534229000934E-2</v>
      </c>
      <c r="S24" s="84">
        <f t="shared" si="6"/>
        <v>0.23007787321281145</v>
      </c>
      <c r="T24" s="85">
        <f>分析係数表!F27</f>
        <v>0.32077205882352944</v>
      </c>
      <c r="U24" s="86">
        <f t="shared" si="7"/>
        <v>7.3802553080212496E-2</v>
      </c>
      <c r="V24" s="87">
        <f>分析係数表!D27</f>
        <v>0</v>
      </c>
      <c r="W24" s="167">
        <f t="shared" si="8"/>
        <v>0</v>
      </c>
      <c r="X24" s="76">
        <f>分析係数表!E27</f>
        <v>0</v>
      </c>
      <c r="Y24" s="166">
        <f t="shared" si="9"/>
        <v>0</v>
      </c>
    </row>
    <row r="25" spans="1:25" x14ac:dyDescent="0.2">
      <c r="A25" s="6" t="s">
        <v>13</v>
      </c>
      <c r="B25" s="5" t="s">
        <v>191</v>
      </c>
      <c r="C25" s="75">
        <f>最終需要_まとめ!C26</f>
        <v>100</v>
      </c>
      <c r="D25" s="76">
        <f>投入係数表!W25</f>
        <v>0.46657250470809791</v>
      </c>
      <c r="E25" s="77">
        <f t="shared" si="0"/>
        <v>46.657250470809792</v>
      </c>
      <c r="F25" s="76">
        <f>分析係数表!C28</f>
        <v>0.10035725885027602</v>
      </c>
      <c r="G25" s="77">
        <f t="shared" si="1"/>
        <v>4.6823937627412207</v>
      </c>
      <c r="H25" s="77">
        <v>4.9169721760109359</v>
      </c>
      <c r="I25" s="77">
        <f t="shared" si="2"/>
        <v>104.91697217601093</v>
      </c>
      <c r="J25" s="76">
        <f>分析係数表!G28</f>
        <v>0.12476459510357815</v>
      </c>
      <c r="K25" s="78">
        <f t="shared" si="3"/>
        <v>13.089923553033378</v>
      </c>
      <c r="L25" s="79"/>
      <c r="M25" s="80"/>
      <c r="N25" s="81">
        <f>分析係数表!H28</f>
        <v>2.1134616554773542E-2</v>
      </c>
      <c r="O25" s="82">
        <f t="shared" si="4"/>
        <v>0.21396262302835609</v>
      </c>
      <c r="P25" s="76">
        <f>分析係数表!C28</f>
        <v>0.10035725885027602</v>
      </c>
      <c r="Q25" s="82">
        <f t="shared" si="5"/>
        <v>2.1472702343540762E-2</v>
      </c>
      <c r="R25" s="83">
        <v>2.3695735223168098E-2</v>
      </c>
      <c r="S25" s="84">
        <f t="shared" si="6"/>
        <v>104.9406679112341</v>
      </c>
      <c r="T25" s="85">
        <f>分析係数表!F28</f>
        <v>0.21374764595103579</v>
      </c>
      <c r="U25" s="86">
        <f t="shared" si="7"/>
        <v>22.430820730555688</v>
      </c>
      <c r="V25" s="87">
        <f>分析係数表!D28</f>
        <v>3.5310734463276837E-2</v>
      </c>
      <c r="W25" s="167">
        <f t="shared" si="8"/>
        <v>4</v>
      </c>
      <c r="X25" s="76">
        <f>分析係数表!E28</f>
        <v>3.7664783427495289E-2</v>
      </c>
      <c r="Y25" s="166">
        <f t="shared" si="9"/>
        <v>4</v>
      </c>
    </row>
    <row r="26" spans="1:25" x14ac:dyDescent="0.2">
      <c r="A26" s="6" t="s">
        <v>14</v>
      </c>
      <c r="B26" s="5" t="s">
        <v>50</v>
      </c>
      <c r="C26" s="90"/>
      <c r="D26" s="76">
        <f>投入係数表!W26</f>
        <v>1.4124293785310734E-3</v>
      </c>
      <c r="E26" s="77">
        <f t="shared" si="0"/>
        <v>0.14124293785310735</v>
      </c>
      <c r="F26" s="76">
        <f>分析係数表!C29</f>
        <v>0.36404243439419315</v>
      </c>
      <c r="G26" s="77">
        <f t="shared" si="1"/>
        <v>5.1418422937032929E-2</v>
      </c>
      <c r="H26" s="77">
        <v>8.9840664042749124E-2</v>
      </c>
      <c r="I26" s="77">
        <f t="shared" si="2"/>
        <v>8.9840664042749124E-2</v>
      </c>
      <c r="J26" s="76">
        <f>分析係数表!G29</f>
        <v>0.26159695817490497</v>
      </c>
      <c r="K26" s="78">
        <f t="shared" si="3"/>
        <v>2.3502044433996731E-2</v>
      </c>
      <c r="L26" s="79"/>
      <c r="M26" s="80"/>
      <c r="N26" s="81">
        <f>分析係数表!H29</f>
        <v>1.0060239742003528E-2</v>
      </c>
      <c r="O26" s="82">
        <f t="shared" si="4"/>
        <v>0.10184785126877602</v>
      </c>
      <c r="P26" s="76">
        <f>分析係数表!C29</f>
        <v>0.36404243439419315</v>
      </c>
      <c r="Q26" s="82">
        <f t="shared" si="5"/>
        <v>3.7076939713702933E-2</v>
      </c>
      <c r="R26" s="83">
        <v>4.9709509405043539E-2</v>
      </c>
      <c r="S26" s="84">
        <f t="shared" si="6"/>
        <v>0.13955017344779266</v>
      </c>
      <c r="T26" s="85">
        <f>分析係数表!F29</f>
        <v>0.47034220532319393</v>
      </c>
      <c r="U26" s="86">
        <f t="shared" si="7"/>
        <v>6.5636336332669021E-2</v>
      </c>
      <c r="V26" s="87">
        <f>分析係数表!D29</f>
        <v>0.1285171102661597</v>
      </c>
      <c r="W26" s="167">
        <f t="shared" si="8"/>
        <v>0</v>
      </c>
      <c r="X26" s="76">
        <f>分析係数表!E29</f>
        <v>0.10532319391634981</v>
      </c>
      <c r="Y26" s="166">
        <f t="shared" si="9"/>
        <v>0</v>
      </c>
    </row>
    <row r="27" spans="1:25" x14ac:dyDescent="0.2">
      <c r="A27" s="6" t="s">
        <v>15</v>
      </c>
      <c r="B27" s="5" t="s">
        <v>36</v>
      </c>
      <c r="C27" s="90"/>
      <c r="D27" s="76">
        <f>投入係数表!W27</f>
        <v>4.7080979284369113E-4</v>
      </c>
      <c r="E27" s="77">
        <f t="shared" si="0"/>
        <v>4.7080979284369114E-2</v>
      </c>
      <c r="F27" s="76">
        <f>分析係数表!C30</f>
        <v>1</v>
      </c>
      <c r="G27" s="77">
        <f t="shared" si="1"/>
        <v>4.7080979284369114E-2</v>
      </c>
      <c r="H27" s="77">
        <v>7.9587643539117972E-2</v>
      </c>
      <c r="I27" s="77">
        <f t="shared" si="2"/>
        <v>7.9587643539117972E-2</v>
      </c>
      <c r="J27" s="76">
        <f>分析係数表!G30</f>
        <v>0.34476121737038373</v>
      </c>
      <c r="K27" s="78">
        <f t="shared" si="3"/>
        <v>2.7438732874186467E-2</v>
      </c>
      <c r="L27" s="79"/>
      <c r="M27" s="80"/>
      <c r="N27" s="81">
        <f>分析係数表!H30</f>
        <v>0</v>
      </c>
      <c r="O27" s="82">
        <f t="shared" si="4"/>
        <v>0</v>
      </c>
      <c r="P27" s="76">
        <f>分析係数表!C30</f>
        <v>1</v>
      </c>
      <c r="Q27" s="82">
        <f t="shared" si="5"/>
        <v>0</v>
      </c>
      <c r="R27" s="83">
        <v>2.1054301126067935E-2</v>
      </c>
      <c r="S27" s="84">
        <f t="shared" si="6"/>
        <v>0.1006419446651859</v>
      </c>
      <c r="T27" s="85">
        <f>分析係数表!F30</f>
        <v>0.44087573679778658</v>
      </c>
      <c r="U27" s="86">
        <f t="shared" si="7"/>
        <v>4.4370591507025901E-2</v>
      </c>
      <c r="V27" s="87">
        <f>分析係数表!D30</f>
        <v>0.13545049921809216</v>
      </c>
      <c r="W27" s="167">
        <f t="shared" si="8"/>
        <v>0</v>
      </c>
      <c r="X27" s="76">
        <f>分析係数表!E30</f>
        <v>8.8415734391916273E-2</v>
      </c>
      <c r="Y27" s="166">
        <f t="shared" si="9"/>
        <v>0</v>
      </c>
    </row>
    <row r="28" spans="1:25" x14ac:dyDescent="0.2">
      <c r="A28" s="6" t="s">
        <v>16</v>
      </c>
      <c r="B28" s="5" t="s">
        <v>192</v>
      </c>
      <c r="C28" s="90"/>
      <c r="D28" s="76">
        <f>投入係数表!W28</f>
        <v>1.2241054613935969E-2</v>
      </c>
      <c r="E28" s="77">
        <f t="shared" si="0"/>
        <v>1.2241054613935969</v>
      </c>
      <c r="F28" s="76">
        <f>分析係数表!C31</f>
        <v>4.5149153453372781E-2</v>
      </c>
      <c r="G28" s="77">
        <f t="shared" si="1"/>
        <v>5.5267325319571195E-2</v>
      </c>
      <c r="H28" s="77">
        <v>6.7058945411168511E-2</v>
      </c>
      <c r="I28" s="77">
        <f t="shared" si="2"/>
        <v>6.7058945411168511E-2</v>
      </c>
      <c r="J28" s="76">
        <f>分析係数表!G31</f>
        <v>7.1005917159763315E-2</v>
      </c>
      <c r="K28" s="78">
        <f t="shared" si="3"/>
        <v>4.7615819226865218E-3</v>
      </c>
      <c r="L28" s="79"/>
      <c r="M28" s="80"/>
      <c r="N28" s="81">
        <f>分析係数表!H31</f>
        <v>2.4521834371133602E-2</v>
      </c>
      <c r="O28" s="82">
        <f t="shared" si="4"/>
        <v>0.24825413746764158</v>
      </c>
      <c r="P28" s="76">
        <f>分析係数表!C31</f>
        <v>4.5149153453372781E-2</v>
      </c>
      <c r="Q28" s="82">
        <f t="shared" si="5"/>
        <v>1.120846414796125E-2</v>
      </c>
      <c r="R28" s="83">
        <v>1.4465657781321299E-2</v>
      </c>
      <c r="S28" s="84">
        <f t="shared" si="6"/>
        <v>8.1524603192489803E-2</v>
      </c>
      <c r="T28" s="85">
        <f>分析係数表!F31</f>
        <v>0.34319526627218933</v>
      </c>
      <c r="U28" s="86">
        <f t="shared" si="7"/>
        <v>2.7978857900381113E-2</v>
      </c>
      <c r="V28" s="87">
        <f>分析係数表!D31</f>
        <v>1.7751479289940829E-2</v>
      </c>
      <c r="W28" s="167">
        <f t="shared" si="8"/>
        <v>0</v>
      </c>
      <c r="X28" s="76">
        <f>分析係数表!E31</f>
        <v>1.7751479289940829E-2</v>
      </c>
      <c r="Y28" s="166">
        <f t="shared" si="9"/>
        <v>0</v>
      </c>
    </row>
    <row r="29" spans="1:25" x14ac:dyDescent="0.2">
      <c r="A29" s="6" t="s">
        <v>17</v>
      </c>
      <c r="B29" s="5" t="s">
        <v>272</v>
      </c>
      <c r="C29" s="90"/>
      <c r="D29" s="76">
        <f>投入係数表!W29</f>
        <v>4.7080979284369113E-4</v>
      </c>
      <c r="E29" s="77">
        <f t="shared" si="0"/>
        <v>4.7080979284369114E-2</v>
      </c>
      <c r="F29" s="76">
        <f>分析係数表!C32</f>
        <v>0.82390745501285345</v>
      </c>
      <c r="G29" s="77">
        <f t="shared" si="1"/>
        <v>3.879036982169743E-2</v>
      </c>
      <c r="H29" s="77">
        <v>5.5081317261047147E-2</v>
      </c>
      <c r="I29" s="77">
        <f t="shared" si="2"/>
        <v>5.5081317261047147E-2</v>
      </c>
      <c r="J29" s="76">
        <f>分析係数表!G32</f>
        <v>0.14108527131782947</v>
      </c>
      <c r="K29" s="78">
        <f t="shared" si="3"/>
        <v>7.7711625903182802E-3</v>
      </c>
      <c r="L29" s="79"/>
      <c r="M29" s="80"/>
      <c r="N29" s="81">
        <f>分析係数表!H32</f>
        <v>6.9772630468734158E-3</v>
      </c>
      <c r="O29" s="82">
        <f t="shared" si="4"/>
        <v>7.0636412976731774E-2</v>
      </c>
      <c r="P29" s="76">
        <f>分析係数表!C32</f>
        <v>0.82390745501285345</v>
      </c>
      <c r="Q29" s="82">
        <f t="shared" si="5"/>
        <v>5.8197867246895969E-2</v>
      </c>
      <c r="R29" s="83">
        <v>7.6111994300875729E-2</v>
      </c>
      <c r="S29" s="84">
        <f t="shared" si="6"/>
        <v>0.13119331156192288</v>
      </c>
      <c r="T29" s="85">
        <f>分析係数表!F32</f>
        <v>0.48372093023255813</v>
      </c>
      <c r="U29" s="86">
        <f t="shared" si="7"/>
        <v>6.3460950709023162E-2</v>
      </c>
      <c r="V29" s="87">
        <f>分析係数表!D32</f>
        <v>4.6511627906976744E-3</v>
      </c>
      <c r="W29" s="167">
        <f t="shared" si="8"/>
        <v>0</v>
      </c>
      <c r="X29" s="76">
        <f>分析係数表!E32</f>
        <v>6.2015503875968991E-3</v>
      </c>
      <c r="Y29" s="166">
        <f t="shared" si="9"/>
        <v>0</v>
      </c>
    </row>
    <row r="30" spans="1:25" x14ac:dyDescent="0.2">
      <c r="A30" s="6" t="s">
        <v>18</v>
      </c>
      <c r="B30" s="5" t="s">
        <v>273</v>
      </c>
      <c r="C30" s="90"/>
      <c r="D30" s="76">
        <f>投入係数表!W30</f>
        <v>4.7080979284369113E-4</v>
      </c>
      <c r="E30" s="77">
        <f t="shared" si="0"/>
        <v>4.7080979284369114E-2</v>
      </c>
      <c r="F30" s="76">
        <f>分析係数表!C33</f>
        <v>1</v>
      </c>
      <c r="G30" s="77">
        <f t="shared" si="1"/>
        <v>4.7080979284369114E-2</v>
      </c>
      <c r="H30" s="77">
        <v>6.2636906527069838E-2</v>
      </c>
      <c r="I30" s="77">
        <f t="shared" si="2"/>
        <v>6.2636906527069838E-2</v>
      </c>
      <c r="J30" s="76">
        <f>分析係数表!G33</f>
        <v>0.50819672131147542</v>
      </c>
      <c r="K30" s="78">
        <f t="shared" si="3"/>
        <v>3.1831870530150248E-2</v>
      </c>
      <c r="L30" s="79"/>
      <c r="M30" s="80"/>
      <c r="N30" s="81">
        <f>分析係数表!H33</f>
        <v>1.0141370707664847E-3</v>
      </c>
      <c r="O30" s="82">
        <f t="shared" si="4"/>
        <v>1.0266920490804035E-2</v>
      </c>
      <c r="P30" s="76">
        <f>分析係数表!C33</f>
        <v>1</v>
      </c>
      <c r="Q30" s="82">
        <f t="shared" si="5"/>
        <v>1.0266920490804035E-2</v>
      </c>
      <c r="R30" s="83">
        <v>3.6069637998573309E-2</v>
      </c>
      <c r="S30" s="84">
        <f t="shared" si="6"/>
        <v>9.8706544525643147E-2</v>
      </c>
      <c r="T30" s="85">
        <f>分析係数表!F33</f>
        <v>0.64606977721731818</v>
      </c>
      <c r="U30" s="86">
        <f t="shared" si="7"/>
        <v>6.3771315231573561E-2</v>
      </c>
      <c r="V30" s="87">
        <f>分析係数表!D33</f>
        <v>1.8495166036149643E-2</v>
      </c>
      <c r="W30" s="167">
        <f t="shared" si="8"/>
        <v>0</v>
      </c>
      <c r="X30" s="76">
        <f>分析係数表!E33</f>
        <v>1.7234131988230348E-2</v>
      </c>
      <c r="Y30" s="166">
        <f t="shared" si="9"/>
        <v>0</v>
      </c>
    </row>
    <row r="31" spans="1:25" x14ac:dyDescent="0.2">
      <c r="A31" s="6" t="s">
        <v>19</v>
      </c>
      <c r="B31" s="5" t="s">
        <v>274</v>
      </c>
      <c r="C31" s="90"/>
      <c r="D31" s="76">
        <f>投入係数表!W31</f>
        <v>4.0018832391713749E-2</v>
      </c>
      <c r="E31" s="77">
        <f t="shared" si="0"/>
        <v>4.0018832391713746</v>
      </c>
      <c r="F31" s="76">
        <f>分析係数表!C34</f>
        <v>0.25927379784102056</v>
      </c>
      <c r="G31" s="77">
        <f t="shared" si="1"/>
        <v>1.0375834659362875</v>
      </c>
      <c r="H31" s="77">
        <v>1.1788910608576617</v>
      </c>
      <c r="I31" s="77">
        <f t="shared" si="2"/>
        <v>1.1788910608576617</v>
      </c>
      <c r="J31" s="76">
        <f>分析係数表!G34</f>
        <v>0.42506142506142508</v>
      </c>
      <c r="K31" s="78">
        <f t="shared" si="3"/>
        <v>0.50110111432033289</v>
      </c>
      <c r="L31" s="79"/>
      <c r="M31" s="80"/>
      <c r="N31" s="81">
        <f>分析係数表!H34</f>
        <v>0.17165284059793523</v>
      </c>
      <c r="O31" s="82">
        <f t="shared" si="4"/>
        <v>1.7377789622734912</v>
      </c>
      <c r="P31" s="76">
        <f>分析係数表!C34</f>
        <v>0.25927379784102056</v>
      </c>
      <c r="Q31" s="82">
        <f t="shared" si="5"/>
        <v>0.45056055135687562</v>
      </c>
      <c r="R31" s="83">
        <v>0.48726369070157438</v>
      </c>
      <c r="S31" s="84">
        <f t="shared" si="6"/>
        <v>1.6661547515592361</v>
      </c>
      <c r="T31" s="85">
        <f>分析係数表!F34</f>
        <v>0.69978501228501233</v>
      </c>
      <c r="U31" s="86">
        <f t="shared" si="7"/>
        <v>1.1659501232886118</v>
      </c>
      <c r="V31" s="87">
        <f>分析係数表!D34</f>
        <v>0.29069410319410321</v>
      </c>
      <c r="W31" s="167">
        <f t="shared" si="8"/>
        <v>0</v>
      </c>
      <c r="X31" s="76">
        <f>分析係数表!E34</f>
        <v>0.18903562653562653</v>
      </c>
      <c r="Y31" s="166">
        <f t="shared" si="9"/>
        <v>0</v>
      </c>
    </row>
    <row r="32" spans="1:25" x14ac:dyDescent="0.2">
      <c r="A32" s="6" t="s">
        <v>20</v>
      </c>
      <c r="B32" s="5" t="s">
        <v>37</v>
      </c>
      <c r="C32" s="90"/>
      <c r="D32" s="76">
        <f>投入係数表!W32</f>
        <v>3.766478342749529E-3</v>
      </c>
      <c r="E32" s="77">
        <f t="shared" si="0"/>
        <v>0.37664783427495291</v>
      </c>
      <c r="F32" s="76">
        <f>分析係数表!C35</f>
        <v>0.58271802035521847</v>
      </c>
      <c r="G32" s="77">
        <f t="shared" si="1"/>
        <v>0.21947948035978096</v>
      </c>
      <c r="H32" s="77">
        <v>0.29777951394723662</v>
      </c>
      <c r="I32" s="77">
        <f t="shared" si="2"/>
        <v>0.29777951394723662</v>
      </c>
      <c r="J32" s="76">
        <f>分析係数表!G35</f>
        <v>0.3146067415730337</v>
      </c>
      <c r="K32" s="78">
        <f t="shared" si="3"/>
        <v>9.3683442590141858E-2</v>
      </c>
      <c r="L32" s="79"/>
      <c r="M32" s="80"/>
      <c r="N32" s="81">
        <f>分析係数表!H35</f>
        <v>6.4762793339147723E-2</v>
      </c>
      <c r="O32" s="82">
        <f t="shared" si="4"/>
        <v>0.65564554254274576</v>
      </c>
      <c r="P32" s="76">
        <f>分析係数表!C35</f>
        <v>0.58271802035521847</v>
      </c>
      <c r="Q32" s="82">
        <f t="shared" si="5"/>
        <v>0.38205647260523196</v>
      </c>
      <c r="R32" s="83">
        <v>0.45706297903882204</v>
      </c>
      <c r="S32" s="84">
        <f t="shared" si="6"/>
        <v>0.75484249298605866</v>
      </c>
      <c r="T32" s="85">
        <f>分析係数表!F35</f>
        <v>0.64558587479935792</v>
      </c>
      <c r="U32" s="86">
        <f t="shared" si="7"/>
        <v>0.48731565117013287</v>
      </c>
      <c r="V32" s="87">
        <f>分析係数表!D35</f>
        <v>5.2969502407704656E-2</v>
      </c>
      <c r="W32" s="167">
        <f t="shared" si="8"/>
        <v>0</v>
      </c>
      <c r="X32" s="76">
        <f>分析係数表!E35</f>
        <v>4.8475120385232745E-2</v>
      </c>
      <c r="Y32" s="166">
        <f t="shared" si="9"/>
        <v>0</v>
      </c>
    </row>
    <row r="33" spans="1:25" x14ac:dyDescent="0.2">
      <c r="A33" s="6" t="s">
        <v>21</v>
      </c>
      <c r="B33" s="5" t="s">
        <v>38</v>
      </c>
      <c r="C33" s="90"/>
      <c r="D33" s="76">
        <f>投入係数表!W33</f>
        <v>4.7080979284369113E-4</v>
      </c>
      <c r="E33" s="77">
        <f t="shared" si="0"/>
        <v>4.7080979284369114E-2</v>
      </c>
      <c r="F33" s="76">
        <f>分析係数表!C36</f>
        <v>0.66070007955449483</v>
      </c>
      <c r="G33" s="77">
        <f t="shared" si="1"/>
        <v>3.1106406758686197E-2</v>
      </c>
      <c r="H33" s="77">
        <v>8.2871710815150074E-2</v>
      </c>
      <c r="I33" s="77">
        <f t="shared" si="2"/>
        <v>8.2871710815150074E-2</v>
      </c>
      <c r="J33" s="76">
        <f>分析係数表!G36</f>
        <v>1.3413413413413414E-2</v>
      </c>
      <c r="K33" s="78">
        <f t="shared" si="3"/>
        <v>1.1115925174404514E-3</v>
      </c>
      <c r="L33" s="79"/>
      <c r="M33" s="80"/>
      <c r="N33" s="81">
        <f>分析係数表!H36</f>
        <v>0.12962700038537209</v>
      </c>
      <c r="O33" s="82">
        <f t="shared" si="4"/>
        <v>1.3123177771345718</v>
      </c>
      <c r="P33" s="76">
        <f>分析係数表!C36</f>
        <v>0.66070007955449483</v>
      </c>
      <c r="Q33" s="82">
        <f t="shared" si="5"/>
        <v>0.86704845975358935</v>
      </c>
      <c r="R33" s="83">
        <v>0.90640156602257038</v>
      </c>
      <c r="S33" s="84">
        <f t="shared" si="6"/>
        <v>0.98927327683772048</v>
      </c>
      <c r="T33" s="85">
        <f>分析係数表!F36</f>
        <v>0.89049049049049045</v>
      </c>
      <c r="U33" s="86">
        <f t="shared" si="7"/>
        <v>0.88093844552035649</v>
      </c>
      <c r="V33" s="87">
        <f>分析係数表!D36</f>
        <v>8.8088088088088094E-3</v>
      </c>
      <c r="W33" s="167">
        <f t="shared" si="8"/>
        <v>0</v>
      </c>
      <c r="X33" s="76">
        <f>分析係数表!E36</f>
        <v>2.002002002002002E-3</v>
      </c>
      <c r="Y33" s="166">
        <f t="shared" si="9"/>
        <v>0</v>
      </c>
    </row>
    <row r="34" spans="1:25" x14ac:dyDescent="0.2">
      <c r="A34" s="6" t="s">
        <v>22</v>
      </c>
      <c r="B34" s="5" t="s">
        <v>377</v>
      </c>
      <c r="C34" s="90"/>
      <c r="D34" s="76">
        <f>投入係数表!W34</f>
        <v>1.5065913370998116E-2</v>
      </c>
      <c r="E34" s="77">
        <f t="shared" si="0"/>
        <v>1.5065913370998116</v>
      </c>
      <c r="F34" s="76">
        <f>分析係数表!C37</f>
        <v>0.61776513884242223</v>
      </c>
      <c r="G34" s="77">
        <f t="shared" si="1"/>
        <v>0.93071960654225572</v>
      </c>
      <c r="H34" s="77">
        <v>1.1421617992920423</v>
      </c>
      <c r="I34" s="77">
        <f t="shared" si="2"/>
        <v>1.1421617992920423</v>
      </c>
      <c r="J34" s="76">
        <f>分析係数表!G37</f>
        <v>0.47462053207116045</v>
      </c>
      <c r="K34" s="78">
        <f t="shared" si="3"/>
        <v>0.54209344089134315</v>
      </c>
      <c r="L34" s="79"/>
      <c r="M34" s="80"/>
      <c r="N34" s="81">
        <f>分析係数表!H37</f>
        <v>5.0585157089832258E-2</v>
      </c>
      <c r="O34" s="82">
        <f t="shared" si="4"/>
        <v>0.51211399408130531</v>
      </c>
      <c r="P34" s="76">
        <f>分析係数表!C37</f>
        <v>0.61776513884242223</v>
      </c>
      <c r="Q34" s="82">
        <f t="shared" si="5"/>
        <v>0.31636617265678496</v>
      </c>
      <c r="R34" s="83">
        <v>0.38404359710201108</v>
      </c>
      <c r="S34" s="84">
        <f t="shared" si="6"/>
        <v>1.5262053963940534</v>
      </c>
      <c r="T34" s="85">
        <f>分析係数表!F37</f>
        <v>0.71813285457809695</v>
      </c>
      <c r="U34" s="86">
        <f t="shared" si="7"/>
        <v>1.0960182379849575</v>
      </c>
      <c r="V34" s="87">
        <f>分析係数表!D37</f>
        <v>9.4662967194385508E-2</v>
      </c>
      <c r="W34" s="167">
        <f t="shared" si="8"/>
        <v>0</v>
      </c>
      <c r="X34" s="76">
        <f>分析係数表!E37</f>
        <v>8.6339154561775752E-2</v>
      </c>
      <c r="Y34" s="166">
        <f t="shared" si="9"/>
        <v>0</v>
      </c>
    </row>
    <row r="35" spans="1:25" x14ac:dyDescent="0.2">
      <c r="A35" s="6" t="s">
        <v>23</v>
      </c>
      <c r="B35" s="5" t="s">
        <v>193</v>
      </c>
      <c r="C35" s="90"/>
      <c r="D35" s="76">
        <f>投入係数表!W35</f>
        <v>1.8832391713747645E-3</v>
      </c>
      <c r="E35" s="77">
        <f t="shared" si="0"/>
        <v>0.18832391713747645</v>
      </c>
      <c r="F35" s="76">
        <f>分析係数表!C38</f>
        <v>2.0566981656475858E-2</v>
      </c>
      <c r="G35" s="77">
        <f t="shared" si="1"/>
        <v>3.8732545492421579E-3</v>
      </c>
      <c r="H35" s="77">
        <v>8.057663390755752E-3</v>
      </c>
      <c r="I35" s="77">
        <f t="shared" si="2"/>
        <v>8.057663390755752E-3</v>
      </c>
      <c r="J35" s="76">
        <f>分析係数表!G38</f>
        <v>0.31874999999999998</v>
      </c>
      <c r="K35" s="78">
        <f t="shared" si="3"/>
        <v>2.5683802058033959E-3</v>
      </c>
      <c r="L35" s="79"/>
      <c r="M35" s="80"/>
      <c r="N35" s="81">
        <f>分析係数表!H38</f>
        <v>4.4398920958156701E-2</v>
      </c>
      <c r="O35" s="82">
        <f t="shared" si="4"/>
        <v>0.44948577908740062</v>
      </c>
      <c r="P35" s="76">
        <f>分析係数表!C38</f>
        <v>2.0566981656475858E-2</v>
      </c>
      <c r="Q35" s="82">
        <f t="shared" si="5"/>
        <v>9.2445657733373279E-3</v>
      </c>
      <c r="R35" s="83">
        <v>1.1412953183722986E-2</v>
      </c>
      <c r="S35" s="84">
        <f t="shared" si="6"/>
        <v>1.9470616574478739E-2</v>
      </c>
      <c r="T35" s="85">
        <f>分析係数表!F38</f>
        <v>0.52500000000000002</v>
      </c>
      <c r="U35" s="86">
        <f t="shared" si="7"/>
        <v>1.0222073701601338E-2</v>
      </c>
      <c r="V35" s="87">
        <f>分析係数表!D38</f>
        <v>0.28125</v>
      </c>
      <c r="W35" s="167">
        <f t="shared" si="8"/>
        <v>0</v>
      </c>
      <c r="X35" s="76">
        <f>分析係数表!E38</f>
        <v>0.31874999999999998</v>
      </c>
      <c r="Y35" s="166">
        <f t="shared" si="9"/>
        <v>0</v>
      </c>
    </row>
    <row r="36" spans="1:25" x14ac:dyDescent="0.2">
      <c r="A36" s="6" t="s">
        <v>24</v>
      </c>
      <c r="B36" s="5" t="s">
        <v>39</v>
      </c>
      <c r="C36" s="90"/>
      <c r="D36" s="76">
        <f>投入係数表!W36</f>
        <v>0</v>
      </c>
      <c r="E36" s="77">
        <f t="shared" si="0"/>
        <v>0</v>
      </c>
      <c r="F36" s="76">
        <f>分析係数表!C39</f>
        <v>1</v>
      </c>
      <c r="G36" s="77">
        <f t="shared" si="1"/>
        <v>0</v>
      </c>
      <c r="H36" s="77">
        <v>1.0868500757839657E-2</v>
      </c>
      <c r="I36" s="77">
        <f t="shared" si="2"/>
        <v>1.0868500757839657E-2</v>
      </c>
      <c r="J36" s="76">
        <f>分析係数表!G39</f>
        <v>0.35457429931253304</v>
      </c>
      <c r="K36" s="78">
        <f t="shared" si="3"/>
        <v>3.8536910407887307E-3</v>
      </c>
      <c r="L36" s="79"/>
      <c r="M36" s="80"/>
      <c r="N36" s="81">
        <f>分析係数表!H39</f>
        <v>4.0565482830659388E-3</v>
      </c>
      <c r="O36" s="82">
        <f t="shared" si="4"/>
        <v>4.1067681963216141E-2</v>
      </c>
      <c r="P36" s="76">
        <f>分析係数表!C39</f>
        <v>1</v>
      </c>
      <c r="Q36" s="82">
        <f t="shared" si="5"/>
        <v>4.1067681963216141E-2</v>
      </c>
      <c r="R36" s="83">
        <v>5.2179814746541098E-2</v>
      </c>
      <c r="S36" s="84">
        <f t="shared" si="6"/>
        <v>6.3048315504380753E-2</v>
      </c>
      <c r="T36" s="85">
        <f>分析係数表!F39</f>
        <v>0.70531464833421476</v>
      </c>
      <c r="U36" s="86">
        <f t="shared" si="7"/>
        <v>4.4468900478036928E-2</v>
      </c>
      <c r="V36" s="87">
        <f>分析係数表!D39</f>
        <v>5.4071919619249072E-2</v>
      </c>
      <c r="W36" s="167">
        <f t="shared" si="8"/>
        <v>0</v>
      </c>
      <c r="X36" s="76">
        <f>分析係数表!E39</f>
        <v>6.8482284505552618E-2</v>
      </c>
      <c r="Y36" s="166">
        <f t="shared" si="9"/>
        <v>0</v>
      </c>
    </row>
    <row r="37" spans="1:25" x14ac:dyDescent="0.2">
      <c r="A37" s="6" t="s">
        <v>25</v>
      </c>
      <c r="B37" s="5" t="s">
        <v>40</v>
      </c>
      <c r="C37" s="90"/>
      <c r="D37" s="76">
        <f>投入係数表!W37</f>
        <v>0</v>
      </c>
      <c r="E37" s="77">
        <f t="shared" si="0"/>
        <v>0</v>
      </c>
      <c r="F37" s="76">
        <f>分析係数表!C40</f>
        <v>0.98077433041633522</v>
      </c>
      <c r="G37" s="77">
        <f t="shared" si="1"/>
        <v>0</v>
      </c>
      <c r="H37" s="77">
        <v>4.8612341142884093E-3</v>
      </c>
      <c r="I37" s="77">
        <f t="shared" si="2"/>
        <v>4.8612341142884093E-3</v>
      </c>
      <c r="J37" s="76">
        <f>分析係数表!G40</f>
        <v>0.51043551695017497</v>
      </c>
      <c r="K37" s="78">
        <f t="shared" si="3"/>
        <v>2.48134654814263E-3</v>
      </c>
      <c r="L37" s="79"/>
      <c r="M37" s="80"/>
      <c r="N37" s="81">
        <f>分析係数表!H40</f>
        <v>2.8781210068352839E-2</v>
      </c>
      <c r="O37" s="82">
        <f t="shared" si="4"/>
        <v>0.29137520352901852</v>
      </c>
      <c r="P37" s="76">
        <f>分析係数表!C40</f>
        <v>0.98077433041633522</v>
      </c>
      <c r="Q37" s="82">
        <f t="shared" si="5"/>
        <v>0.28577332014109652</v>
      </c>
      <c r="R37" s="83">
        <v>0.28660666159443793</v>
      </c>
      <c r="S37" s="84">
        <f t="shared" si="6"/>
        <v>0.29146789570872633</v>
      </c>
      <c r="T37" s="85">
        <f>分析係数表!F40</f>
        <v>0.70708167450838466</v>
      </c>
      <c r="U37" s="86">
        <f t="shared" si="7"/>
        <v>0.20609160776316143</v>
      </c>
      <c r="V37" s="87">
        <f>分析係数表!D40</f>
        <v>7.3350223187356733E-2</v>
      </c>
      <c r="W37" s="167">
        <f t="shared" si="8"/>
        <v>0</v>
      </c>
      <c r="X37" s="76">
        <f>分析係数表!E40</f>
        <v>4.4637471347569069E-2</v>
      </c>
      <c r="Y37" s="166">
        <f t="shared" si="9"/>
        <v>0</v>
      </c>
    </row>
    <row r="38" spans="1:25" x14ac:dyDescent="0.2">
      <c r="A38" s="6" t="s">
        <v>26</v>
      </c>
      <c r="B38" s="5" t="s">
        <v>276</v>
      </c>
      <c r="C38" s="90"/>
      <c r="D38" s="76">
        <f>投入係数表!W38</f>
        <v>0</v>
      </c>
      <c r="E38" s="77">
        <f t="shared" si="0"/>
        <v>0</v>
      </c>
      <c r="F38" s="76">
        <f>分析係数表!C41</f>
        <v>0.86627474829380358</v>
      </c>
      <c r="G38" s="77">
        <f t="shared" si="1"/>
        <v>0</v>
      </c>
      <c r="H38" s="77">
        <v>1.1050271516748714E-4</v>
      </c>
      <c r="I38" s="77">
        <f t="shared" si="2"/>
        <v>1.1050271516748714E-4</v>
      </c>
      <c r="J38" s="76">
        <f>分析係数表!G41</f>
        <v>0.44732977818996833</v>
      </c>
      <c r="K38" s="78">
        <f t="shared" si="3"/>
        <v>4.9431155065261272E-5</v>
      </c>
      <c r="L38" s="79"/>
      <c r="M38" s="80"/>
      <c r="N38" s="81">
        <f>分析係数表!H41</f>
        <v>6.251140904204612E-2</v>
      </c>
      <c r="O38" s="82">
        <f t="shared" si="4"/>
        <v>0.63285297905316074</v>
      </c>
      <c r="P38" s="76">
        <f>分析係数表!C41</f>
        <v>0.86627474829380358</v>
      </c>
      <c r="Q38" s="82">
        <f t="shared" si="5"/>
        <v>0.54822455513626056</v>
      </c>
      <c r="R38" s="83">
        <v>0.55856005992490232</v>
      </c>
      <c r="S38" s="84">
        <f t="shared" si="6"/>
        <v>0.55867056264006976</v>
      </c>
      <c r="T38" s="85">
        <f>分析係数表!F41</f>
        <v>0.55174279310611329</v>
      </c>
      <c r="U38" s="86">
        <f t="shared" si="7"/>
        <v>0.30824245665719591</v>
      </c>
      <c r="V38" s="87">
        <f>分析係数表!D41</f>
        <v>0.15209830744261535</v>
      </c>
      <c r="W38" s="167">
        <f t="shared" si="8"/>
        <v>0</v>
      </c>
      <c r="X38" s="76">
        <f>分析係数表!E41</f>
        <v>0.14676559239508463</v>
      </c>
      <c r="Y38" s="166">
        <f t="shared" si="9"/>
        <v>0</v>
      </c>
    </row>
    <row r="39" spans="1:25" x14ac:dyDescent="0.2">
      <c r="A39" s="6" t="s">
        <v>51</v>
      </c>
      <c r="B39" s="5" t="s">
        <v>367</v>
      </c>
      <c r="C39" s="90"/>
      <c r="D39" s="76">
        <f>投入係数表!W39</f>
        <v>0</v>
      </c>
      <c r="E39" s="77">
        <f>$C$25*D39</f>
        <v>0</v>
      </c>
      <c r="F39" s="76">
        <f>分析係数表!C42</f>
        <v>0.22259887005649714</v>
      </c>
      <c r="G39" s="77">
        <f>E39*F39</f>
        <v>0</v>
      </c>
      <c r="H39" s="77">
        <v>2.4281668652577741E-3</v>
      </c>
      <c r="I39" s="77">
        <f>C39+H39</f>
        <v>2.4281668652577741E-3</v>
      </c>
      <c r="J39" s="76">
        <f>分析係数表!G42</f>
        <v>0.47474747474747475</v>
      </c>
      <c r="K39" s="78">
        <f>I39*J39</f>
        <v>1.1527660875466201E-3</v>
      </c>
      <c r="L39" s="79"/>
      <c r="M39" s="80"/>
      <c r="N39" s="81">
        <f>分析係数表!H42</f>
        <v>1.5212056061497272E-2</v>
      </c>
      <c r="O39" s="82">
        <f t="shared" si="4"/>
        <v>0.15400380736206054</v>
      </c>
      <c r="P39" s="76">
        <f>分析係数表!C42</f>
        <v>0.22259887005649714</v>
      </c>
      <c r="Q39" s="82">
        <f>O39*P39</f>
        <v>3.4281073503193135E-2</v>
      </c>
      <c r="R39" s="83">
        <v>3.5609548053111999E-2</v>
      </c>
      <c r="S39" s="84">
        <f>I39+R39</f>
        <v>3.8037714918369769E-2</v>
      </c>
      <c r="T39" s="85">
        <f>分析係数表!F42</f>
        <v>0.5505050505050505</v>
      </c>
      <c r="U39" s="86">
        <f>S39*T39</f>
        <v>2.0939954172233863E-2</v>
      </c>
      <c r="V39" s="87">
        <f>分析係数表!D42</f>
        <v>1.2373737373737375</v>
      </c>
      <c r="W39" s="167">
        <f>ROUND(S39*V39,0)</f>
        <v>0</v>
      </c>
      <c r="X39" s="76">
        <f>分析係数表!E42</f>
        <v>0.93434343434343436</v>
      </c>
      <c r="Y39" s="166">
        <f>ROUND(S39*X39,0)</f>
        <v>0</v>
      </c>
    </row>
    <row r="40" spans="1:25" x14ac:dyDescent="0.2">
      <c r="A40" s="6" t="s">
        <v>194</v>
      </c>
      <c r="B40" s="5" t="s">
        <v>41</v>
      </c>
      <c r="C40" s="90"/>
      <c r="D40" s="76">
        <f>投入係数表!W40</f>
        <v>2.3540489642184557E-2</v>
      </c>
      <c r="E40" s="77">
        <f>$C$25*D40</f>
        <v>2.3540489642184559</v>
      </c>
      <c r="F40" s="76">
        <f>分析係数表!C43</f>
        <v>0.64995386035066138</v>
      </c>
      <c r="G40" s="77">
        <f>E40*F40</f>
        <v>1.5300232117482613</v>
      </c>
      <c r="H40" s="77">
        <v>2.0704142469225588</v>
      </c>
      <c r="I40" s="77">
        <f>C40+H40</f>
        <v>2.0704142469225588</v>
      </c>
      <c r="J40" s="76">
        <f>分析係数表!G43</f>
        <v>0.42414674485039844</v>
      </c>
      <c r="K40" s="78">
        <f>I40*J40</f>
        <v>0.87815946332409234</v>
      </c>
      <c r="L40" s="79"/>
      <c r="M40" s="80"/>
      <c r="N40" s="81">
        <f>分析係数表!H43</f>
        <v>4.0565482830659395E-2</v>
      </c>
      <c r="O40" s="82">
        <f t="shared" si="4"/>
        <v>0.41067681963216146</v>
      </c>
      <c r="P40" s="76">
        <f>分析係数表!C43</f>
        <v>0.64995386035066138</v>
      </c>
      <c r="Q40" s="82">
        <f>O40*P40</f>
        <v>0.26692098427645561</v>
      </c>
      <c r="R40" s="83">
        <v>0.45937727212990559</v>
      </c>
      <c r="S40" s="84">
        <f>I40+R40</f>
        <v>2.5297915190524645</v>
      </c>
      <c r="T40" s="85">
        <f>分析係数表!F43</f>
        <v>0.67869493309276796</v>
      </c>
      <c r="U40" s="86">
        <f>S40*T40</f>
        <v>1.7169566857619643</v>
      </c>
      <c r="V40" s="87">
        <f>分析係数表!D43</f>
        <v>0.11832807096677192</v>
      </c>
      <c r="W40" s="167">
        <f>ROUND(S40*V40,0)</f>
        <v>0</v>
      </c>
      <c r="X40" s="76">
        <f>分析係数表!E43</f>
        <v>8.3446098331078036E-2</v>
      </c>
      <c r="Y40" s="166">
        <f>ROUND(S40*X40,0)</f>
        <v>0</v>
      </c>
    </row>
    <row r="41" spans="1:25" x14ac:dyDescent="0.2">
      <c r="A41" s="6" t="s">
        <v>340</v>
      </c>
      <c r="B41" s="5" t="s">
        <v>42</v>
      </c>
      <c r="C41" s="90"/>
      <c r="D41" s="76">
        <f>投入係数表!W41</f>
        <v>0</v>
      </c>
      <c r="E41" s="77">
        <f>$C$25*D41</f>
        <v>0</v>
      </c>
      <c r="F41" s="76">
        <f>分析係数表!C44</f>
        <v>0.42233270626175756</v>
      </c>
      <c r="G41" s="77">
        <f>E41*F41</f>
        <v>0</v>
      </c>
      <c r="H41" s="77">
        <v>1.7914203394029341E-3</v>
      </c>
      <c r="I41" s="77">
        <f>C41+H41</f>
        <v>1.7914203394029341E-3</v>
      </c>
      <c r="J41" s="76">
        <f>分析係数表!G44</f>
        <v>0.26381484852424913</v>
      </c>
      <c r="K41" s="78">
        <f>I41*J41</f>
        <v>4.72603285482844E-4</v>
      </c>
      <c r="L41" s="79"/>
      <c r="M41" s="80"/>
      <c r="N41" s="81">
        <f>分析係数表!H44</f>
        <v>0.11630123927550047</v>
      </c>
      <c r="O41" s="82">
        <f t="shared" si="4"/>
        <v>1.1774104418854068</v>
      </c>
      <c r="P41" s="76">
        <f>分析係数表!C44</f>
        <v>0.42233270626175756</v>
      </c>
      <c r="Q41" s="82">
        <f>O41*P41</f>
        <v>0.49725893830231566</v>
      </c>
      <c r="R41" s="83">
        <v>0.5059974172531555</v>
      </c>
      <c r="S41" s="84">
        <f>I41+R41</f>
        <v>0.50778883759255844</v>
      </c>
      <c r="T41" s="85">
        <f>分析係数表!F44</f>
        <v>0.47978156286568718</v>
      </c>
      <c r="U41" s="86">
        <f>S41*T41</f>
        <v>0.2436277221059083</v>
      </c>
      <c r="V41" s="87">
        <f>分析係数表!D44</f>
        <v>0.17839032635548044</v>
      </c>
      <c r="W41" s="167">
        <f>ROUND(S41*V41,0)</f>
        <v>0</v>
      </c>
      <c r="X41" s="76">
        <f>分析係数表!E44</f>
        <v>0.10141724093095826</v>
      </c>
      <c r="Y41" s="166">
        <f>ROUND(S41*X41,0)</f>
        <v>0</v>
      </c>
    </row>
    <row r="42" spans="1:25" x14ac:dyDescent="0.2">
      <c r="A42" s="6" t="s">
        <v>341</v>
      </c>
      <c r="B42" s="5" t="s">
        <v>278</v>
      </c>
      <c r="C42" s="90"/>
      <c r="D42" s="76">
        <f>投入係数表!W42</f>
        <v>4.7080979284369113E-4</v>
      </c>
      <c r="E42" s="77">
        <f>$C$25*D42</f>
        <v>4.7080979284369114E-2</v>
      </c>
      <c r="F42" s="76">
        <f>分析係数表!C45</f>
        <v>1</v>
      </c>
      <c r="G42" s="77">
        <f>E42*F42</f>
        <v>4.7080979284369114E-2</v>
      </c>
      <c r="H42" s="77">
        <v>5.587404597010362E-2</v>
      </c>
      <c r="I42" s="77">
        <f>C42+H42</f>
        <v>5.587404597010362E-2</v>
      </c>
      <c r="J42" s="76">
        <f>分析係数表!G45</f>
        <v>0</v>
      </c>
      <c r="K42" s="78">
        <f>I42*J42</f>
        <v>0</v>
      </c>
      <c r="L42" s="79"/>
      <c r="M42" s="80"/>
      <c r="N42" s="81">
        <f>分析係数表!H45</f>
        <v>0</v>
      </c>
      <c r="O42" s="82">
        <f t="shared" si="4"/>
        <v>0</v>
      </c>
      <c r="P42" s="76">
        <f>分析係数表!C45</f>
        <v>1</v>
      </c>
      <c r="Q42" s="82">
        <f>O42*P42</f>
        <v>0</v>
      </c>
      <c r="R42" s="83">
        <v>3.7412534081286992E-3</v>
      </c>
      <c r="S42" s="84">
        <f>I42+R42</f>
        <v>5.9615299378232317E-2</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投入係数表!W43</f>
        <v>1.8832391713747645E-3</v>
      </c>
      <c r="E43" s="77">
        <f>$C$25*D43</f>
        <v>0.18832391713747645</v>
      </c>
      <c r="F43" s="76">
        <f>分析係数表!C46</f>
        <v>0.21794871794871795</v>
      </c>
      <c r="G43" s="77">
        <f>E43*F43</f>
        <v>4.1044956299193587E-2</v>
      </c>
      <c r="H43" s="77">
        <v>5.7465636190876357E-2</v>
      </c>
      <c r="I43" s="77">
        <f>C43+H43</f>
        <v>5.7465636190876357E-2</v>
      </c>
      <c r="J43" s="76">
        <f>分析係数表!G46</f>
        <v>8.6956521739130436E-3</v>
      </c>
      <c r="K43" s="78">
        <f>I43*J43</f>
        <v>4.9970118426849008E-4</v>
      </c>
      <c r="L43" s="79"/>
      <c r="M43" s="80"/>
      <c r="N43" s="81">
        <f>分析係数表!H46</f>
        <v>2.3669959231689755E-2</v>
      </c>
      <c r="O43" s="82">
        <f t="shared" si="4"/>
        <v>0.23962992425536619</v>
      </c>
      <c r="P43" s="76">
        <f>分析係数表!C46</f>
        <v>0.21794871794871795</v>
      </c>
      <c r="Q43" s="82">
        <f>O43*P43</f>
        <v>5.2227034773605456E-2</v>
      </c>
      <c r="R43" s="83">
        <v>5.8753805521028525E-2</v>
      </c>
      <c r="S43" s="84">
        <f>I43+R43</f>
        <v>0.11621944171190488</v>
      </c>
      <c r="T43" s="85">
        <f>分析係数表!F46</f>
        <v>0.31521739130434784</v>
      </c>
      <c r="U43" s="86">
        <f>S43*T43</f>
        <v>3.6634389235274366E-2</v>
      </c>
      <c r="V43" s="87">
        <f>分析係数表!D46</f>
        <v>4.3478260869565218E-3</v>
      </c>
      <c r="W43" s="167">
        <f>ROUND(S43*V43,0)</f>
        <v>0</v>
      </c>
      <c r="X43" s="76">
        <f>分析係数表!E46</f>
        <v>8.6956521739130436E-3</v>
      </c>
      <c r="Y43" s="166">
        <f>ROUND(S43*X43,0)</f>
        <v>0</v>
      </c>
    </row>
    <row r="44" spans="1:25" x14ac:dyDescent="0.2">
      <c r="A44" s="192">
        <v>40</v>
      </c>
      <c r="B44" s="14" t="s">
        <v>150</v>
      </c>
      <c r="C44" s="197">
        <f>SUM(C5:C43)</f>
        <v>100</v>
      </c>
      <c r="D44" s="92">
        <f>投入係数表!W44</f>
        <v>0.77824858757062143</v>
      </c>
      <c r="E44" s="91">
        <f>SUM(E5:E43)</f>
        <v>77.824858757062159</v>
      </c>
      <c r="F44" s="92">
        <f>分析係数表!C47</f>
        <v>0.47569546306807309</v>
      </c>
      <c r="G44" s="91">
        <f>SUM(G5:G43)</f>
        <v>13.482793081008991</v>
      </c>
      <c r="H44" s="91">
        <f>SUM(H5:H43)</f>
        <v>15.880719428931467</v>
      </c>
      <c r="I44" s="91">
        <f>SUM(I5:I43)</f>
        <v>115.88071942893144</v>
      </c>
      <c r="J44" s="92">
        <f>分析係数表!G47</f>
        <v>0.28144255164914822</v>
      </c>
      <c r="K44" s="93">
        <f>SUM(K5:K43)</f>
        <v>16.146410875856823</v>
      </c>
      <c r="L44" s="94">
        <f>最終需要_まとめ!$L$33</f>
        <v>0.627</v>
      </c>
      <c r="M44" s="91">
        <f>K44*L44</f>
        <v>10.123799619162227</v>
      </c>
      <c r="N44" s="95">
        <f>分析係数表!H47</f>
        <v>1</v>
      </c>
      <c r="O44" s="96">
        <f>SUM(O5:O43)</f>
        <v>10.123799619162231</v>
      </c>
      <c r="P44" s="92">
        <f>分析係数表!C47</f>
        <v>0.47569546306807309</v>
      </c>
      <c r="Q44" s="96">
        <f>SUM(Q5:Q43)</f>
        <v>4.2391425208193301</v>
      </c>
      <c r="R44" s="91">
        <f>SUM(R5:R43)</f>
        <v>4.8648015242016243</v>
      </c>
      <c r="S44" s="97">
        <f>SUM(S5:S43)</f>
        <v>120.74552095313308</v>
      </c>
      <c r="T44" s="98">
        <f>分析係数表!F47</f>
        <v>0.50608191373686118</v>
      </c>
      <c r="U44" s="99">
        <f>SUM(U5:U43)</f>
        <v>30.863797623853191</v>
      </c>
      <c r="V44" s="100">
        <f>分析係数表!D47</f>
        <v>9.051105472997463E-2</v>
      </c>
      <c r="W44" s="164">
        <f>SUM(W5:W43)</f>
        <v>4</v>
      </c>
      <c r="X44" s="92">
        <f>分析係数表!E47</f>
        <v>7.0619789778905401E-2</v>
      </c>
      <c r="Y44" s="165">
        <f>SUM(Y5:Y43)</f>
        <v>4</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2015年養父市産業連関表</v>
      </c>
      <c r="H1" s="401"/>
      <c r="I1" s="401"/>
    </row>
    <row r="2" spans="1:25" x14ac:dyDescent="0.2">
      <c r="B2" s="3" t="s">
        <v>294</v>
      </c>
      <c r="S2" s="3" t="s">
        <v>152</v>
      </c>
      <c r="U2" s="64" t="s">
        <v>209</v>
      </c>
      <c r="W2" s="3" t="s">
        <v>130</v>
      </c>
      <c r="Y2" s="3" t="s">
        <v>153</v>
      </c>
    </row>
    <row r="3" spans="1:25" ht="44" x14ac:dyDescent="0.2">
      <c r="B3" s="65"/>
      <c r="C3" s="66" t="s">
        <v>227</v>
      </c>
      <c r="D3" s="66" t="s">
        <v>234</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投入係数表!X5</f>
        <v>1.520912547528517E-3</v>
      </c>
      <c r="E5" s="77">
        <f t="shared" ref="E5:E38" si="0">$C$26*D5</f>
        <v>0.15209125475285171</v>
      </c>
      <c r="F5" s="76">
        <f>分析係数表!C8</f>
        <v>0.71474473402356309</v>
      </c>
      <c r="G5" s="77">
        <f t="shared" ref="G5:G38" si="1">E5*F5</f>
        <v>0.10870642342563697</v>
      </c>
      <c r="H5" s="77">
        <f t="array" ref="H5:H43">MMULT(逆行列係数!C5:AO43,'22'!G5:G43)</f>
        <v>0.12714805100272275</v>
      </c>
      <c r="I5" s="77">
        <f t="shared" ref="I5:I38" si="2">C5+H5</f>
        <v>0.12714805100272275</v>
      </c>
      <c r="J5" s="76">
        <f>分析係数表!G8</f>
        <v>0.11986548162382897</v>
      </c>
      <c r="K5" s="78">
        <f t="shared" ref="K5:K38" si="3">I5*J5</f>
        <v>1.5240662370972533E-2</v>
      </c>
      <c r="L5" s="79" t="s">
        <v>183</v>
      </c>
      <c r="M5" s="80" t="s">
        <v>183</v>
      </c>
      <c r="N5" s="81">
        <f>分析係数表!H8</f>
        <v>1.2980954505811005E-2</v>
      </c>
      <c r="O5" s="82">
        <f t="shared" ref="O5:O43" si="4">$M$44*N5</f>
        <v>0.25739101442351842</v>
      </c>
      <c r="P5" s="76">
        <f>分析係数表!C8</f>
        <v>0.71474473402356309</v>
      </c>
      <c r="Q5" s="82">
        <f t="shared" ref="Q5:Q38" si="5">O5*P5</f>
        <v>0.18396887214419277</v>
      </c>
      <c r="R5" s="83">
        <f t="array" ref="R5:R43">MMULT(逆行列係数!C5:AO43,'22'!Q5:Q43)</f>
        <v>0.2501544716052656</v>
      </c>
      <c r="S5" s="84">
        <f t="shared" ref="S5:S38" si="6">I5+R5</f>
        <v>0.37730252260798836</v>
      </c>
      <c r="T5" s="85">
        <f>分析係数表!F8</f>
        <v>0.45231803987509006</v>
      </c>
      <c r="U5" s="86">
        <f t="shared" ref="U5:U38" si="7">S5*T5</f>
        <v>0.17066073746597216</v>
      </c>
      <c r="V5" s="87">
        <f>分析係数表!D8</f>
        <v>0.25822723997117464</v>
      </c>
      <c r="W5" s="88">
        <f t="shared" ref="W5:W38" si="8">ROUND(S5*V5,0)</f>
        <v>0</v>
      </c>
      <c r="X5" s="76">
        <f>分析係数表!E8</f>
        <v>0.17343262070622148</v>
      </c>
      <c r="Y5" s="89">
        <f t="shared" ref="Y5:Y38" si="9">ROUND(S5*X5,0)</f>
        <v>0</v>
      </c>
    </row>
    <row r="6" spans="1:25" x14ac:dyDescent="0.2">
      <c r="A6" s="6" t="s">
        <v>219</v>
      </c>
      <c r="B6" s="5" t="s">
        <v>265</v>
      </c>
      <c r="C6" s="90"/>
      <c r="D6" s="76">
        <f>投入係数表!X6</f>
        <v>0</v>
      </c>
      <c r="E6" s="77">
        <f t="shared" si="0"/>
        <v>0</v>
      </c>
      <c r="F6" s="76">
        <f>分析係数表!C9</f>
        <v>1</v>
      </c>
      <c r="G6" s="77">
        <f t="shared" si="1"/>
        <v>0</v>
      </c>
      <c r="H6" s="77">
        <v>0.22989736893720106</v>
      </c>
      <c r="I6" s="77">
        <f t="shared" si="2"/>
        <v>0.22989736893720106</v>
      </c>
      <c r="J6" s="76">
        <f>分析係数表!G9</f>
        <v>0.24776500638569604</v>
      </c>
      <c r="K6" s="78">
        <f t="shared" si="3"/>
        <v>5.6960523082780337E-2</v>
      </c>
      <c r="L6" s="79"/>
      <c r="M6" s="80"/>
      <c r="N6" s="81">
        <f>分析係数表!H9</f>
        <v>6.6933046670587999E-4</v>
      </c>
      <c r="O6" s="82">
        <f t="shared" si="4"/>
        <v>1.3271724181212669E-2</v>
      </c>
      <c r="P6" s="76">
        <f>分析係数表!C9</f>
        <v>1</v>
      </c>
      <c r="Q6" s="82">
        <f t="shared" si="5"/>
        <v>1.3271724181212669E-2</v>
      </c>
      <c r="R6" s="83">
        <v>1.8558118536350417E-2</v>
      </c>
      <c r="S6" s="84">
        <f t="shared" si="6"/>
        <v>0.24845548747355148</v>
      </c>
      <c r="T6" s="85">
        <f>分析係数表!F9</f>
        <v>0.67688378033205621</v>
      </c>
      <c r="U6" s="86">
        <f t="shared" si="7"/>
        <v>0.16817548960534137</v>
      </c>
      <c r="V6" s="87">
        <f>分析係数表!D9</f>
        <v>0.15836526181353769</v>
      </c>
      <c r="W6" s="88">
        <f t="shared" si="8"/>
        <v>0</v>
      </c>
      <c r="X6" s="76">
        <f>分析係数表!E9</f>
        <v>0.13537675606641125</v>
      </c>
      <c r="Y6" s="89">
        <f t="shared" si="9"/>
        <v>0</v>
      </c>
    </row>
    <row r="7" spans="1:25" x14ac:dyDescent="0.2">
      <c r="A7" s="6" t="s">
        <v>220</v>
      </c>
      <c r="B7" s="5" t="s">
        <v>266</v>
      </c>
      <c r="C7" s="90"/>
      <c r="D7" s="76">
        <f>投入係数表!X7</f>
        <v>2.6615969581749049E-3</v>
      </c>
      <c r="E7" s="77">
        <f t="shared" si="0"/>
        <v>0.26615969581749049</v>
      </c>
      <c r="F7" s="76">
        <f>分析係数表!C10</f>
        <v>3.9393939393939426E-2</v>
      </c>
      <c r="G7" s="77">
        <f t="shared" si="1"/>
        <v>1.0485078926143573E-2</v>
      </c>
      <c r="H7" s="77">
        <v>1.0741308967834089E-2</v>
      </c>
      <c r="I7" s="77">
        <f t="shared" si="2"/>
        <v>1.0741308967834089E-2</v>
      </c>
      <c r="J7" s="76">
        <f>分析係数表!G10</f>
        <v>0.17647058823529413</v>
      </c>
      <c r="K7" s="78">
        <f t="shared" si="3"/>
        <v>1.8955251119707217E-3</v>
      </c>
      <c r="L7" s="79"/>
      <c r="M7" s="80"/>
      <c r="N7" s="81">
        <f>分析係数表!H10</f>
        <v>1.3183781919964303E-3</v>
      </c>
      <c r="O7" s="82">
        <f t="shared" si="4"/>
        <v>2.614127490238859E-2</v>
      </c>
      <c r="P7" s="76">
        <f>分析係数表!C10</f>
        <v>3.9393939393939426E-2</v>
      </c>
      <c r="Q7" s="82">
        <f t="shared" si="5"/>
        <v>1.0298077991850059E-3</v>
      </c>
      <c r="R7" s="83">
        <v>1.4598401043949022E-3</v>
      </c>
      <c r="S7" s="84">
        <f t="shared" si="6"/>
        <v>1.2201149072228992E-2</v>
      </c>
      <c r="T7" s="85">
        <f>分析係数表!F10</f>
        <v>0.58823529411764708</v>
      </c>
      <c r="U7" s="86">
        <f t="shared" si="7"/>
        <v>7.1771465130758775E-3</v>
      </c>
      <c r="V7" s="87">
        <f>分析係数表!D10</f>
        <v>0.11764705882352941</v>
      </c>
      <c r="W7" s="88">
        <f t="shared" si="8"/>
        <v>0</v>
      </c>
      <c r="X7" s="76">
        <f>分析係数表!E10</f>
        <v>0</v>
      </c>
      <c r="Y7" s="89">
        <f t="shared" si="9"/>
        <v>0</v>
      </c>
    </row>
    <row r="8" spans="1:25" x14ac:dyDescent="0.2">
      <c r="A8" s="6" t="s">
        <v>221</v>
      </c>
      <c r="B8" s="5" t="s">
        <v>27</v>
      </c>
      <c r="C8" s="90"/>
      <c r="D8" s="76">
        <f>投入係数表!X8</f>
        <v>3.8022813688212925E-4</v>
      </c>
      <c r="E8" s="77">
        <f t="shared" si="0"/>
        <v>3.8022813688212927E-2</v>
      </c>
      <c r="F8" s="76">
        <f>分析係数表!C11</f>
        <v>0.34065202927478377</v>
      </c>
      <c r="G8" s="77">
        <f t="shared" si="1"/>
        <v>1.295254864162676E-2</v>
      </c>
      <c r="H8" s="77">
        <v>4.9802107736463368E-2</v>
      </c>
      <c r="I8" s="77">
        <f t="shared" si="2"/>
        <v>4.9802107736463368E-2</v>
      </c>
      <c r="J8" s="76">
        <f>分析係数表!G11</f>
        <v>0.33868808567603748</v>
      </c>
      <c r="K8" s="78">
        <f t="shared" si="3"/>
        <v>1.6867380531894554E-2</v>
      </c>
      <c r="L8" s="79"/>
      <c r="M8" s="80"/>
      <c r="N8" s="81">
        <f>分析係数表!H11</f>
        <v>-2.0282741415329697E-5</v>
      </c>
      <c r="O8" s="82">
        <f t="shared" si="4"/>
        <v>-4.0217346003674755E-4</v>
      </c>
      <c r="P8" s="76">
        <f>分析係数表!C11</f>
        <v>0.34065202927478377</v>
      </c>
      <c r="Q8" s="82">
        <f t="shared" si="5"/>
        <v>-1.370012052819792E-4</v>
      </c>
      <c r="R8" s="83">
        <v>9.6860784459088644E-3</v>
      </c>
      <c r="S8" s="84">
        <f t="shared" si="6"/>
        <v>5.9488186182372234E-2</v>
      </c>
      <c r="T8" s="85">
        <f>分析係数表!F11</f>
        <v>0.55689424364123163</v>
      </c>
      <c r="U8" s="86">
        <f t="shared" si="7"/>
        <v>3.3128628449620952E-2</v>
      </c>
      <c r="V8" s="87">
        <f>分析係数表!D11</f>
        <v>4.2838018741633198E-2</v>
      </c>
      <c r="W8" s="88">
        <f t="shared" si="8"/>
        <v>0</v>
      </c>
      <c r="X8" s="76">
        <f>分析係数表!E11</f>
        <v>3.2128514056224897E-2</v>
      </c>
      <c r="Y8" s="89">
        <f t="shared" si="9"/>
        <v>0</v>
      </c>
    </row>
    <row r="9" spans="1:25" x14ac:dyDescent="0.2">
      <c r="A9" s="6" t="s">
        <v>222</v>
      </c>
      <c r="B9" s="5" t="s">
        <v>190</v>
      </c>
      <c r="C9" s="90"/>
      <c r="D9" s="76">
        <f>投入係数表!X9</f>
        <v>1.520912547528517E-3</v>
      </c>
      <c r="E9" s="77">
        <f t="shared" si="0"/>
        <v>0.15209125475285171</v>
      </c>
      <c r="F9" s="76">
        <f>分析係数表!C12</f>
        <v>0.100342633382281</v>
      </c>
      <c r="G9" s="77">
        <f t="shared" si="1"/>
        <v>1.5261237016316501E-2</v>
      </c>
      <c r="H9" s="77">
        <v>1.8730566390941693E-2</v>
      </c>
      <c r="I9" s="77">
        <f t="shared" si="2"/>
        <v>1.8730566390941693E-2</v>
      </c>
      <c r="J9" s="76">
        <f>分析係数表!G12</f>
        <v>0.13263417643429981</v>
      </c>
      <c r="K9" s="78">
        <f t="shared" si="3"/>
        <v>2.4843132474105267E-3</v>
      </c>
      <c r="L9" s="79"/>
      <c r="M9" s="80"/>
      <c r="N9" s="81">
        <f>分析係数表!H12</f>
        <v>9.8026489260288424E-2</v>
      </c>
      <c r="O9" s="82">
        <f t="shared" si="4"/>
        <v>1.9437043323576009</v>
      </c>
      <c r="P9" s="76">
        <f>分析係数表!C12</f>
        <v>0.100342633382281</v>
      </c>
      <c r="Q9" s="82">
        <f t="shared" si="5"/>
        <v>0.19503641122531001</v>
      </c>
      <c r="R9" s="83">
        <v>0.21640738958585248</v>
      </c>
      <c r="S9" s="84">
        <f t="shared" si="6"/>
        <v>0.23513795597679418</v>
      </c>
      <c r="T9" s="85">
        <f>分析係数表!F12</f>
        <v>0.36681061073411475</v>
      </c>
      <c r="U9" s="86">
        <f t="shared" si="7"/>
        <v>8.6251097238619262E-2</v>
      </c>
      <c r="V9" s="87">
        <f>分析係数表!D12</f>
        <v>2.9364589759407773E-2</v>
      </c>
      <c r="W9" s="88">
        <f t="shared" si="8"/>
        <v>0</v>
      </c>
      <c r="X9" s="76">
        <f>分析係数表!E12</f>
        <v>2.8994447871684145E-2</v>
      </c>
      <c r="Y9" s="89">
        <f t="shared" si="9"/>
        <v>0</v>
      </c>
    </row>
    <row r="10" spans="1:25" x14ac:dyDescent="0.2">
      <c r="A10" s="6" t="s">
        <v>223</v>
      </c>
      <c r="B10" s="5" t="s">
        <v>28</v>
      </c>
      <c r="C10" s="90"/>
      <c r="D10" s="76">
        <f>投入係数表!X10</f>
        <v>2.6615969581749049E-3</v>
      </c>
      <c r="E10" s="77">
        <f t="shared" si="0"/>
        <v>0.26615969581749049</v>
      </c>
      <c r="F10" s="76">
        <f>分析係数表!C13</f>
        <v>0</v>
      </c>
      <c r="G10" s="77">
        <f t="shared" si="1"/>
        <v>0</v>
      </c>
      <c r="H10" s="77">
        <v>0</v>
      </c>
      <c r="I10" s="77">
        <f t="shared" si="2"/>
        <v>0</v>
      </c>
      <c r="J10" s="76">
        <f>分析係数表!G13</f>
        <v>0.24545454545454545</v>
      </c>
      <c r="K10" s="78">
        <f t="shared" si="3"/>
        <v>0</v>
      </c>
      <c r="L10" s="79"/>
      <c r="M10" s="80"/>
      <c r="N10" s="81">
        <f>分析係数表!H13</f>
        <v>1.4563008336206721E-2</v>
      </c>
      <c r="O10" s="82">
        <f t="shared" si="4"/>
        <v>0.2887605443063847</v>
      </c>
      <c r="P10" s="76">
        <f>分析係数表!C13</f>
        <v>0</v>
      </c>
      <c r="Q10" s="82">
        <f t="shared" si="5"/>
        <v>0</v>
      </c>
      <c r="R10" s="83">
        <v>0</v>
      </c>
      <c r="S10" s="84">
        <f t="shared" si="6"/>
        <v>0</v>
      </c>
      <c r="T10" s="85">
        <f>分析係数表!F13</f>
        <v>0.38181818181818183</v>
      </c>
      <c r="U10" s="86">
        <f t="shared" si="7"/>
        <v>0</v>
      </c>
      <c r="V10" s="87">
        <f>分析係数表!D13</f>
        <v>0.28545454545454546</v>
      </c>
      <c r="W10" s="88">
        <f t="shared" si="8"/>
        <v>0</v>
      </c>
      <c r="X10" s="76">
        <f>分析係数表!E13</f>
        <v>0.23818181818181819</v>
      </c>
      <c r="Y10" s="89">
        <f t="shared" si="9"/>
        <v>0</v>
      </c>
    </row>
    <row r="11" spans="1:25" x14ac:dyDescent="0.2">
      <c r="A11" s="6" t="s">
        <v>224</v>
      </c>
      <c r="B11" s="5" t="s">
        <v>267</v>
      </c>
      <c r="C11" s="90"/>
      <c r="D11" s="76">
        <f>投入係数表!X11</f>
        <v>0.11558935361216729</v>
      </c>
      <c r="E11" s="77">
        <f t="shared" si="0"/>
        <v>11.558935361216729</v>
      </c>
      <c r="F11" s="76">
        <f>分析係数表!C14</f>
        <v>0.15141787051899414</v>
      </c>
      <c r="G11" s="77">
        <f t="shared" si="1"/>
        <v>1.7502293778621374</v>
      </c>
      <c r="H11" s="77">
        <v>1.8553756602148594</v>
      </c>
      <c r="I11" s="77">
        <f t="shared" si="2"/>
        <v>1.8553756602148594</v>
      </c>
      <c r="J11" s="76">
        <f>分析係数表!G14</f>
        <v>0.18116805721096543</v>
      </c>
      <c r="K11" s="78">
        <f t="shared" si="3"/>
        <v>0.33613480375763843</v>
      </c>
      <c r="L11" s="79"/>
      <c r="M11" s="80"/>
      <c r="N11" s="81">
        <f>分析係数表!H14</f>
        <v>1.2372472263351114E-3</v>
      </c>
      <c r="O11" s="82">
        <f t="shared" si="4"/>
        <v>2.4532581062241599E-2</v>
      </c>
      <c r="P11" s="76">
        <f>分析係数表!C14</f>
        <v>0.15141787051899414</v>
      </c>
      <c r="Q11" s="82">
        <f t="shared" si="5"/>
        <v>3.7146711827792259E-3</v>
      </c>
      <c r="R11" s="83">
        <v>1.5164540457837061E-2</v>
      </c>
      <c r="S11" s="84">
        <f t="shared" si="6"/>
        <v>1.8705402006726966</v>
      </c>
      <c r="T11" s="85">
        <f>分析係数表!F14</f>
        <v>0.38617401668653156</v>
      </c>
      <c r="U11" s="86">
        <f t="shared" si="7"/>
        <v>0.722354022667406</v>
      </c>
      <c r="V11" s="87">
        <f>分析係数表!D14</f>
        <v>0.10846245530393325</v>
      </c>
      <c r="W11" s="88">
        <f t="shared" si="8"/>
        <v>0</v>
      </c>
      <c r="X11" s="76">
        <f>分析係数表!E14</f>
        <v>8.1048867699642438E-2</v>
      </c>
      <c r="Y11" s="89">
        <f t="shared" si="9"/>
        <v>0</v>
      </c>
    </row>
    <row r="12" spans="1:25" x14ac:dyDescent="0.2">
      <c r="A12" s="6" t="s">
        <v>225</v>
      </c>
      <c r="B12" s="5" t="s">
        <v>29</v>
      </c>
      <c r="C12" s="90"/>
      <c r="D12" s="76">
        <f>投入係数表!X12</f>
        <v>3.4600760456273763E-2</v>
      </c>
      <c r="E12" s="77">
        <f t="shared" si="0"/>
        <v>3.4600760456273765</v>
      </c>
      <c r="F12" s="76">
        <f>分析係数表!C15</f>
        <v>0</v>
      </c>
      <c r="G12" s="77">
        <f t="shared" si="1"/>
        <v>0</v>
      </c>
      <c r="H12" s="77">
        <v>0</v>
      </c>
      <c r="I12" s="77">
        <f t="shared" si="2"/>
        <v>0</v>
      </c>
      <c r="J12" s="76">
        <f>分析係数表!G15</f>
        <v>9.5665424991534034E-2</v>
      </c>
      <c r="K12" s="78">
        <f t="shared" si="3"/>
        <v>0</v>
      </c>
      <c r="L12" s="79"/>
      <c r="M12" s="80"/>
      <c r="N12" s="81">
        <f>分析係数表!H15</f>
        <v>9.0663854126523738E-3</v>
      </c>
      <c r="O12" s="82">
        <f t="shared" si="4"/>
        <v>0.17977153663642614</v>
      </c>
      <c r="P12" s="76">
        <f>分析係数表!C15</f>
        <v>0</v>
      </c>
      <c r="Q12" s="82">
        <f t="shared" si="5"/>
        <v>0</v>
      </c>
      <c r="R12" s="83">
        <v>0</v>
      </c>
      <c r="S12" s="84">
        <f t="shared" si="6"/>
        <v>0</v>
      </c>
      <c r="T12" s="85">
        <f>分析係数表!F15</f>
        <v>0.30392820860142228</v>
      </c>
      <c r="U12" s="86">
        <f t="shared" si="7"/>
        <v>0</v>
      </c>
      <c r="V12" s="87">
        <f>分析係数表!D15</f>
        <v>1.7101252963088384E-2</v>
      </c>
      <c r="W12" s="88">
        <f t="shared" si="8"/>
        <v>0</v>
      </c>
      <c r="X12" s="76">
        <f>分析係数表!E15</f>
        <v>1.5577378936674569E-2</v>
      </c>
      <c r="Y12" s="89">
        <f t="shared" si="9"/>
        <v>0</v>
      </c>
    </row>
    <row r="13" spans="1:25" x14ac:dyDescent="0.2">
      <c r="A13" s="6" t="s">
        <v>226</v>
      </c>
      <c r="B13" s="5" t="s">
        <v>30</v>
      </c>
      <c r="C13" s="90"/>
      <c r="D13" s="76">
        <f>投入係数表!X13</f>
        <v>1.520912547528517E-3</v>
      </c>
      <c r="E13" s="77">
        <f t="shared" si="0"/>
        <v>0.15209125475285171</v>
      </c>
      <c r="F13" s="76">
        <f>分析係数表!C16</f>
        <v>7.3463935886019627E-2</v>
      </c>
      <c r="G13" s="77">
        <f t="shared" si="1"/>
        <v>1.1173222187987776E-2</v>
      </c>
      <c r="H13" s="77">
        <v>2.6572995791726901E-2</v>
      </c>
      <c r="I13" s="77">
        <f t="shared" si="2"/>
        <v>2.6572995791726901E-2</v>
      </c>
      <c r="J13" s="76">
        <f>分析係数表!G16</f>
        <v>3.2967032967032968E-2</v>
      </c>
      <c r="K13" s="78">
        <f t="shared" si="3"/>
        <v>8.7603282829868908E-4</v>
      </c>
      <c r="L13" s="79"/>
      <c r="M13" s="80"/>
      <c r="N13" s="81">
        <f>分析係数表!H16</f>
        <v>1.7422874875768209E-2</v>
      </c>
      <c r="O13" s="82">
        <f t="shared" si="4"/>
        <v>0.34546700217156617</v>
      </c>
      <c r="P13" s="76">
        <f>分析係数表!C16</f>
        <v>7.3463935886019627E-2</v>
      </c>
      <c r="Q13" s="82">
        <f t="shared" si="5"/>
        <v>2.5379365698267341E-2</v>
      </c>
      <c r="R13" s="83">
        <v>2.9845878837855663E-2</v>
      </c>
      <c r="S13" s="84">
        <f t="shared" si="6"/>
        <v>5.641887462958256E-2</v>
      </c>
      <c r="T13" s="85">
        <f>分析係数表!F16</f>
        <v>0.28846153846153844</v>
      </c>
      <c r="U13" s="86">
        <f t="shared" si="7"/>
        <v>1.6274675373918045E-2</v>
      </c>
      <c r="V13" s="87">
        <f>分析係数表!D16</f>
        <v>8.241758241758242E-3</v>
      </c>
      <c r="W13" s="88">
        <f t="shared" si="8"/>
        <v>0</v>
      </c>
      <c r="X13" s="76">
        <f>分析係数表!E16</f>
        <v>8.241758241758242E-3</v>
      </c>
      <c r="Y13" s="89">
        <f t="shared" si="9"/>
        <v>0</v>
      </c>
    </row>
    <row r="14" spans="1:25" x14ac:dyDescent="0.2">
      <c r="A14" s="6" t="s">
        <v>2</v>
      </c>
      <c r="B14" s="5" t="s">
        <v>364</v>
      </c>
      <c r="C14" s="90"/>
      <c r="D14" s="76">
        <f>投入係数表!X14</f>
        <v>5.665399239543726E-2</v>
      </c>
      <c r="E14" s="77">
        <f t="shared" si="0"/>
        <v>5.665399239543726</v>
      </c>
      <c r="F14" s="76">
        <f>分析係数表!C17</f>
        <v>2.3129921259842479E-2</v>
      </c>
      <c r="G14" s="77">
        <f t="shared" si="1"/>
        <v>0.13104023831621783</v>
      </c>
      <c r="H14" s="77">
        <v>0.13660554202146141</v>
      </c>
      <c r="I14" s="77">
        <f t="shared" si="2"/>
        <v>0.13660554202146141</v>
      </c>
      <c r="J14" s="76">
        <f>分析係数表!G17</f>
        <v>0.21126760563380281</v>
      </c>
      <c r="K14" s="78">
        <f t="shared" si="3"/>
        <v>2.8860325779181989E-2</v>
      </c>
      <c r="L14" s="79"/>
      <c r="M14" s="80"/>
      <c r="N14" s="81">
        <f>分析係数表!H17</f>
        <v>2.8801492809768167E-3</v>
      </c>
      <c r="O14" s="82">
        <f t="shared" si="4"/>
        <v>5.7108631325218151E-2</v>
      </c>
      <c r="P14" s="76">
        <f>分析係数表!C17</f>
        <v>2.3129921259842479E-2</v>
      </c>
      <c r="Q14" s="82">
        <f t="shared" si="5"/>
        <v>1.3209181458096694E-3</v>
      </c>
      <c r="R14" s="83">
        <v>2.706955771375676E-3</v>
      </c>
      <c r="S14" s="84">
        <f t="shared" si="6"/>
        <v>0.13931249779283708</v>
      </c>
      <c r="T14" s="85">
        <f>分析係数表!F17</f>
        <v>0.32746478873239437</v>
      </c>
      <c r="U14" s="86">
        <f t="shared" si="7"/>
        <v>4.561993765751355E-2</v>
      </c>
      <c r="V14" s="87">
        <f>分析係数表!D17</f>
        <v>0.12676056338028169</v>
      </c>
      <c r="W14" s="88">
        <f t="shared" si="8"/>
        <v>0</v>
      </c>
      <c r="X14" s="76">
        <f>分析係数表!E17</f>
        <v>0.10563380281690141</v>
      </c>
      <c r="Y14" s="89">
        <f t="shared" si="9"/>
        <v>0</v>
      </c>
    </row>
    <row r="15" spans="1:25" x14ac:dyDescent="0.2">
      <c r="A15" s="6" t="s">
        <v>3</v>
      </c>
      <c r="B15" s="5" t="s">
        <v>31</v>
      </c>
      <c r="C15" s="90"/>
      <c r="D15" s="76">
        <f>投入係数表!X15</f>
        <v>2.6615969581749049E-3</v>
      </c>
      <c r="E15" s="77">
        <f t="shared" si="0"/>
        <v>0.26615969581749049</v>
      </c>
      <c r="F15" s="76">
        <f>分析係数表!C18</f>
        <v>0.3230337078651685</v>
      </c>
      <c r="G15" s="77">
        <f t="shared" si="1"/>
        <v>8.5978553424189336E-2</v>
      </c>
      <c r="H15" s="77">
        <v>9.9111714664479461E-2</v>
      </c>
      <c r="I15" s="77">
        <f t="shared" si="2"/>
        <v>9.9111714664479461E-2</v>
      </c>
      <c r="J15" s="76">
        <f>分析係数表!G18</f>
        <v>0.21584440227703985</v>
      </c>
      <c r="K15" s="78">
        <f t="shared" si="3"/>
        <v>2.1392708810407095E-2</v>
      </c>
      <c r="L15" s="79"/>
      <c r="M15" s="80"/>
      <c r="N15" s="81">
        <f>分析係数表!H18</f>
        <v>4.66503052552583E-4</v>
      </c>
      <c r="O15" s="82">
        <f t="shared" si="4"/>
        <v>9.2499895808451933E-3</v>
      </c>
      <c r="P15" s="76">
        <f>分析係数表!C18</f>
        <v>0.3230337078651685</v>
      </c>
      <c r="Q15" s="82">
        <f t="shared" si="5"/>
        <v>2.9880584320145986E-3</v>
      </c>
      <c r="R15" s="83">
        <v>7.1418168567504887E-3</v>
      </c>
      <c r="S15" s="84">
        <f t="shared" si="6"/>
        <v>0.10625353152122995</v>
      </c>
      <c r="T15" s="85">
        <f>分析係数表!F18</f>
        <v>0.45967741935483869</v>
      </c>
      <c r="U15" s="86">
        <f t="shared" si="7"/>
        <v>4.8842349167016991E-2</v>
      </c>
      <c r="V15" s="87">
        <f>分析係数表!D18</f>
        <v>4.8861480075901326E-2</v>
      </c>
      <c r="W15" s="88">
        <f t="shared" si="8"/>
        <v>0</v>
      </c>
      <c r="X15" s="76">
        <f>分析係数表!E18</f>
        <v>4.6489563567362426E-2</v>
      </c>
      <c r="Y15" s="89">
        <f t="shared" si="9"/>
        <v>0</v>
      </c>
    </row>
    <row r="16" spans="1:25" x14ac:dyDescent="0.2">
      <c r="A16" s="6" t="s">
        <v>4</v>
      </c>
      <c r="B16" s="5" t="s">
        <v>32</v>
      </c>
      <c r="C16" s="90"/>
      <c r="D16" s="76">
        <f>投入係数表!X16</f>
        <v>2.2813688212927757E-3</v>
      </c>
      <c r="E16" s="77">
        <f t="shared" si="0"/>
        <v>0.22813688212927757</v>
      </c>
      <c r="F16" s="76">
        <f>分析係数表!C19</f>
        <v>0.12071832391087467</v>
      </c>
      <c r="G16" s="77">
        <f t="shared" si="1"/>
        <v>2.7540302032899165E-2</v>
      </c>
      <c r="H16" s="77">
        <v>3.8002763031831352E-2</v>
      </c>
      <c r="I16" s="77">
        <f t="shared" si="2"/>
        <v>3.8002763031831352E-2</v>
      </c>
      <c r="J16" s="76">
        <f>分析係数表!G19</f>
        <v>5.7680250783699059E-2</v>
      </c>
      <c r="K16" s="78">
        <f t="shared" si="3"/>
        <v>2.1920089021495201E-3</v>
      </c>
      <c r="L16" s="79"/>
      <c r="M16" s="80"/>
      <c r="N16" s="81">
        <f>分析係数表!H19</f>
        <v>-1.2169644849197817E-4</v>
      </c>
      <c r="O16" s="82">
        <f t="shared" si="4"/>
        <v>-2.4130407602204851E-3</v>
      </c>
      <c r="P16" s="76">
        <f>分析係数表!C19</f>
        <v>0.12071832391087467</v>
      </c>
      <c r="Q16" s="82">
        <f t="shared" si="5"/>
        <v>-2.9129823610243979E-4</v>
      </c>
      <c r="R16" s="83">
        <v>1.8312098054135569E-3</v>
      </c>
      <c r="S16" s="84">
        <f t="shared" si="6"/>
        <v>3.9833972837244908E-2</v>
      </c>
      <c r="T16" s="85">
        <f>分析係数表!F19</f>
        <v>0.23887147335423198</v>
      </c>
      <c r="U16" s="86">
        <f t="shared" si="7"/>
        <v>9.515199781185148E-3</v>
      </c>
      <c r="V16" s="87">
        <f>分析係数表!D19</f>
        <v>1.0658307210031349E-2</v>
      </c>
      <c r="W16" s="88">
        <f t="shared" si="8"/>
        <v>0</v>
      </c>
      <c r="X16" s="76">
        <f>分析係数表!E19</f>
        <v>1.128526645768025E-2</v>
      </c>
      <c r="Y16" s="89">
        <f t="shared" si="9"/>
        <v>0</v>
      </c>
    </row>
    <row r="17" spans="1:25" x14ac:dyDescent="0.2">
      <c r="A17" s="6" t="s">
        <v>5</v>
      </c>
      <c r="B17" s="5" t="s">
        <v>33</v>
      </c>
      <c r="C17" s="90"/>
      <c r="D17" s="76">
        <f>投入係数表!X17</f>
        <v>8.3650190114068438E-3</v>
      </c>
      <c r="E17" s="77">
        <f t="shared" si="0"/>
        <v>0.83650190114068435</v>
      </c>
      <c r="F17" s="76">
        <f>分析係数表!C20</f>
        <v>0.31557475401967838</v>
      </c>
      <c r="G17" s="77">
        <f t="shared" si="1"/>
        <v>0.26397888168946476</v>
      </c>
      <c r="H17" s="77">
        <v>0.31954662715409127</v>
      </c>
      <c r="I17" s="77">
        <f t="shared" si="2"/>
        <v>0.31954662715409127</v>
      </c>
      <c r="J17" s="76">
        <f>分析係数表!G20</f>
        <v>9.9984279201383433E-2</v>
      </c>
      <c r="K17" s="78">
        <f t="shared" si="3"/>
        <v>3.1949639187235035E-2</v>
      </c>
      <c r="L17" s="79"/>
      <c r="M17" s="80"/>
      <c r="N17" s="81">
        <f>分析係数表!H20</f>
        <v>5.8819950104456117E-4</v>
      </c>
      <c r="O17" s="82">
        <f t="shared" si="4"/>
        <v>1.1663030341065679E-2</v>
      </c>
      <c r="P17" s="76">
        <f>分析係数表!C20</f>
        <v>0.31557475401967838</v>
      </c>
      <c r="Q17" s="82">
        <f t="shared" si="5"/>
        <v>3.6805579310058472E-3</v>
      </c>
      <c r="R17" s="83">
        <v>1.2679599084300684E-2</v>
      </c>
      <c r="S17" s="84">
        <f t="shared" si="6"/>
        <v>0.33222622623839193</v>
      </c>
      <c r="T17" s="85">
        <f>分析係数表!F20</f>
        <v>0.22276371639679296</v>
      </c>
      <c r="U17" s="86">
        <f t="shared" si="7"/>
        <v>7.4007948841345914E-2</v>
      </c>
      <c r="V17" s="87">
        <f>分析係数表!D20</f>
        <v>9.4324791699418331E-4</v>
      </c>
      <c r="W17" s="88">
        <f t="shared" si="8"/>
        <v>0</v>
      </c>
      <c r="X17" s="76">
        <f>分析係数表!E20</f>
        <v>6.2883194466278891E-4</v>
      </c>
      <c r="Y17" s="89">
        <f t="shared" si="9"/>
        <v>0</v>
      </c>
    </row>
    <row r="18" spans="1:25" x14ac:dyDescent="0.2">
      <c r="A18" s="6" t="s">
        <v>6</v>
      </c>
      <c r="B18" s="5" t="s">
        <v>34</v>
      </c>
      <c r="C18" s="90"/>
      <c r="D18" s="76">
        <f>投入係数表!X18</f>
        <v>7.2243346007604559E-3</v>
      </c>
      <c r="E18" s="77">
        <f t="shared" si="0"/>
        <v>0.72243346007604559</v>
      </c>
      <c r="F18" s="76">
        <f>分析係数表!C21</f>
        <v>0.13081936685288642</v>
      </c>
      <c r="G18" s="77">
        <f t="shared" si="1"/>
        <v>9.4508287840488286E-2</v>
      </c>
      <c r="H18" s="77">
        <v>0.10733590822828805</v>
      </c>
      <c r="I18" s="77">
        <f t="shared" si="2"/>
        <v>0.10733590822828805</v>
      </c>
      <c r="J18" s="76">
        <f>分析係数表!G21</f>
        <v>0.28416378885051802</v>
      </c>
      <c r="K18" s="78">
        <f t="shared" si="3"/>
        <v>3.0500978361861823E-2</v>
      </c>
      <c r="L18" s="79"/>
      <c r="M18" s="80"/>
      <c r="N18" s="81">
        <f>分析係数表!H21</f>
        <v>9.7357158793582536E-4</v>
      </c>
      <c r="O18" s="82">
        <f t="shared" si="4"/>
        <v>1.9304326081763881E-2</v>
      </c>
      <c r="P18" s="76">
        <f>分析係数表!C21</f>
        <v>0.13081936685288642</v>
      </c>
      <c r="Q18" s="82">
        <f t="shared" si="5"/>
        <v>2.5253797155380124E-3</v>
      </c>
      <c r="R18" s="83">
        <v>6.0787171856907839E-3</v>
      </c>
      <c r="S18" s="84">
        <f t="shared" si="6"/>
        <v>0.11341462541397883</v>
      </c>
      <c r="T18" s="85">
        <f>分析係数表!F21</f>
        <v>0.42476566354218054</v>
      </c>
      <c r="U18" s="86">
        <f t="shared" si="7"/>
        <v>4.8174638619356572E-2</v>
      </c>
      <c r="V18" s="87">
        <f>分析係数表!D21</f>
        <v>7.9921065614208184E-2</v>
      </c>
      <c r="W18" s="88">
        <f t="shared" si="8"/>
        <v>0</v>
      </c>
      <c r="X18" s="76">
        <f>分析係数表!E21</f>
        <v>6.6600888011840165E-2</v>
      </c>
      <c r="Y18" s="89">
        <f t="shared" si="9"/>
        <v>0</v>
      </c>
    </row>
    <row r="19" spans="1:25" x14ac:dyDescent="0.2">
      <c r="A19" s="6" t="s">
        <v>7</v>
      </c>
      <c r="B19" s="5" t="s">
        <v>268</v>
      </c>
      <c r="C19" s="90"/>
      <c r="D19" s="76">
        <f>投入係数表!X19</f>
        <v>3.8022813688212925E-4</v>
      </c>
      <c r="E19" s="77">
        <f t="shared" si="0"/>
        <v>3.8022813688212927E-2</v>
      </c>
      <c r="F19" s="76">
        <f>分析係数表!C22</f>
        <v>7.3540561031084195E-2</v>
      </c>
      <c r="G19" s="77">
        <f t="shared" si="1"/>
        <v>2.7962190506115661E-3</v>
      </c>
      <c r="H19" s="77">
        <v>4.3387296309898649E-3</v>
      </c>
      <c r="I19" s="77">
        <f t="shared" si="2"/>
        <v>4.3387296309898649E-3</v>
      </c>
      <c r="J19" s="76">
        <f>分析係数表!G22</f>
        <v>0.1948261924009701</v>
      </c>
      <c r="K19" s="78">
        <f t="shared" si="3"/>
        <v>8.4529817386302139E-4</v>
      </c>
      <c r="L19" s="79"/>
      <c r="M19" s="80"/>
      <c r="N19" s="81">
        <f>分析係数表!H22</f>
        <v>4.0565482830659394E-5</v>
      </c>
      <c r="O19" s="82">
        <f t="shared" si="4"/>
        <v>8.0434692007349509E-4</v>
      </c>
      <c r="P19" s="76">
        <f>分析係数表!C22</f>
        <v>7.3540561031084195E-2</v>
      </c>
      <c r="Q19" s="82">
        <f t="shared" si="5"/>
        <v>5.9152123765829466E-5</v>
      </c>
      <c r="R19" s="83">
        <v>7.6514580766830242E-4</v>
      </c>
      <c r="S19" s="84">
        <f t="shared" si="6"/>
        <v>5.103875438658167E-3</v>
      </c>
      <c r="T19" s="85">
        <f>分析係数表!F22</f>
        <v>0.41269199676637025</v>
      </c>
      <c r="U19" s="86">
        <f t="shared" si="7"/>
        <v>2.1063285460266729E-3</v>
      </c>
      <c r="V19" s="87">
        <f>分析係数表!D22</f>
        <v>1.4955537590945837E-2</v>
      </c>
      <c r="W19" s="88">
        <f t="shared" si="8"/>
        <v>0</v>
      </c>
      <c r="X19" s="76">
        <f>分析係数表!E22</f>
        <v>1.3742926434923201E-2</v>
      </c>
      <c r="Y19" s="89">
        <f t="shared" si="9"/>
        <v>0</v>
      </c>
    </row>
    <row r="20" spans="1:25" x14ac:dyDescent="0.2">
      <c r="A20" s="6" t="s">
        <v>8</v>
      </c>
      <c r="B20" s="5" t="s">
        <v>269</v>
      </c>
      <c r="C20" s="90"/>
      <c r="D20" s="76">
        <f>投入係数表!X20</f>
        <v>0</v>
      </c>
      <c r="E20" s="77">
        <f t="shared" si="0"/>
        <v>0</v>
      </c>
      <c r="F20" s="76">
        <f>分析係数表!C23</f>
        <v>0</v>
      </c>
      <c r="G20" s="77">
        <f t="shared" si="1"/>
        <v>0</v>
      </c>
      <c r="H20" s="77">
        <v>0</v>
      </c>
      <c r="I20" s="77">
        <f t="shared" si="2"/>
        <v>0</v>
      </c>
      <c r="J20" s="76">
        <f>分析係数表!G23</f>
        <v>0.21560920830993824</v>
      </c>
      <c r="K20" s="78">
        <f t="shared" si="3"/>
        <v>0</v>
      </c>
      <c r="L20" s="79"/>
      <c r="M20" s="80"/>
      <c r="N20" s="81">
        <f>分析係数表!H23</f>
        <v>2.0282741415329697E-5</v>
      </c>
      <c r="O20" s="82">
        <f t="shared" si="4"/>
        <v>4.0217346003674755E-4</v>
      </c>
      <c r="P20" s="76">
        <f>分析係数表!C23</f>
        <v>0</v>
      </c>
      <c r="Q20" s="82">
        <f t="shared" si="5"/>
        <v>0</v>
      </c>
      <c r="R20" s="83">
        <v>0</v>
      </c>
      <c r="S20" s="84">
        <f t="shared" si="6"/>
        <v>0</v>
      </c>
      <c r="T20" s="85">
        <f>分析係数表!F23</f>
        <v>0.4407636159460977</v>
      </c>
      <c r="U20" s="86">
        <f t="shared" si="7"/>
        <v>0</v>
      </c>
      <c r="V20" s="87">
        <f>分析係数表!D23</f>
        <v>7.046603032004492E-2</v>
      </c>
      <c r="W20" s="88">
        <f t="shared" si="8"/>
        <v>0</v>
      </c>
      <c r="X20" s="76">
        <f>分析係数表!E23</f>
        <v>6.9904548006737788E-2</v>
      </c>
      <c r="Y20" s="89">
        <f t="shared" si="9"/>
        <v>0</v>
      </c>
    </row>
    <row r="21" spans="1:25" x14ac:dyDescent="0.2">
      <c r="A21" s="6" t="s">
        <v>9</v>
      </c>
      <c r="B21" s="5" t="s">
        <v>270</v>
      </c>
      <c r="C21" s="90"/>
      <c r="D21" s="76">
        <f>投入係数表!X21</f>
        <v>0</v>
      </c>
      <c r="E21" s="77">
        <f t="shared" si="0"/>
        <v>0</v>
      </c>
      <c r="F21" s="76">
        <f>分析係数表!C24</f>
        <v>9.8081023454157812E-2</v>
      </c>
      <c r="G21" s="77">
        <f t="shared" si="1"/>
        <v>0</v>
      </c>
      <c r="H21" s="77">
        <v>1.087520411127846E-3</v>
      </c>
      <c r="I21" s="77">
        <f t="shared" si="2"/>
        <v>1.087520411127846E-3</v>
      </c>
      <c r="J21" s="76">
        <f>分析係数表!G24</f>
        <v>0.21052631578947367</v>
      </c>
      <c r="K21" s="78">
        <f t="shared" si="3"/>
        <v>2.2895166550059915E-4</v>
      </c>
      <c r="L21" s="79"/>
      <c r="M21" s="80"/>
      <c r="N21" s="81">
        <f>分析係数表!H24</f>
        <v>4.0565482830659392E-4</v>
      </c>
      <c r="O21" s="82">
        <f t="shared" si="4"/>
        <v>8.0434692007349505E-3</v>
      </c>
      <c r="P21" s="76">
        <f>分析係数表!C24</f>
        <v>9.8081023454157812E-2</v>
      </c>
      <c r="Q21" s="82">
        <f t="shared" si="5"/>
        <v>7.8891169133008063E-4</v>
      </c>
      <c r="R21" s="83">
        <v>2.7760521950398018E-3</v>
      </c>
      <c r="S21" s="84">
        <f t="shared" si="6"/>
        <v>3.8635726061676478E-3</v>
      </c>
      <c r="T21" s="85">
        <f>分析係数表!F24</f>
        <v>0.39473684210526316</v>
      </c>
      <c r="U21" s="86">
        <f t="shared" si="7"/>
        <v>1.5250944498030189E-3</v>
      </c>
      <c r="V21" s="87">
        <f>分析係数表!D24</f>
        <v>4.6052631578947366E-2</v>
      </c>
      <c r="W21" s="88">
        <f t="shared" si="8"/>
        <v>0</v>
      </c>
      <c r="X21" s="76">
        <f>分析係数表!E24</f>
        <v>4.6052631578947366E-2</v>
      </c>
      <c r="Y21" s="89">
        <f t="shared" si="9"/>
        <v>0</v>
      </c>
    </row>
    <row r="22" spans="1:25" x14ac:dyDescent="0.2">
      <c r="A22" s="6" t="s">
        <v>10</v>
      </c>
      <c r="B22" s="5" t="s">
        <v>271</v>
      </c>
      <c r="C22" s="90"/>
      <c r="D22" s="76">
        <f>投入係数表!X22</f>
        <v>4.5627376425855515E-3</v>
      </c>
      <c r="E22" s="77">
        <f t="shared" si="0"/>
        <v>0.45627376425855515</v>
      </c>
      <c r="F22" s="76">
        <f>分析係数表!C25</f>
        <v>1.7970049916805286E-2</v>
      </c>
      <c r="G22" s="77">
        <f t="shared" si="1"/>
        <v>8.1992623194548832E-3</v>
      </c>
      <c r="H22" s="77">
        <v>8.9954240783162494E-3</v>
      </c>
      <c r="I22" s="77">
        <f t="shared" si="2"/>
        <v>8.9954240783162494E-3</v>
      </c>
      <c r="J22" s="76">
        <f>分析係数表!G25</f>
        <v>0.19552238805970149</v>
      </c>
      <c r="K22" s="78">
        <f t="shared" si="3"/>
        <v>1.7588067974021323E-3</v>
      </c>
      <c r="L22" s="79"/>
      <c r="M22" s="80"/>
      <c r="N22" s="81">
        <f>分析係数表!H25</f>
        <v>5.4763401821390182E-4</v>
      </c>
      <c r="O22" s="82">
        <f t="shared" si="4"/>
        <v>1.0858683420992185E-2</v>
      </c>
      <c r="P22" s="76">
        <f>分析係数表!C25</f>
        <v>1.7970049916805286E-2</v>
      </c>
      <c r="Q22" s="82">
        <f t="shared" si="5"/>
        <v>1.9513108310601556E-4</v>
      </c>
      <c r="R22" s="83">
        <v>1.3417063157543044E-3</v>
      </c>
      <c r="S22" s="84">
        <f t="shared" si="6"/>
        <v>1.0337130394070554E-2</v>
      </c>
      <c r="T22" s="85">
        <f>分析係数表!F25</f>
        <v>0.34776119402985073</v>
      </c>
      <c r="U22" s="86">
        <f t="shared" si="7"/>
        <v>3.5948528086842371E-3</v>
      </c>
      <c r="V22" s="87">
        <f>分析係数表!D25</f>
        <v>4.6268656716417909E-2</v>
      </c>
      <c r="W22" s="88">
        <f t="shared" si="8"/>
        <v>0</v>
      </c>
      <c r="X22" s="76">
        <f>分析係数表!E25</f>
        <v>3.5820895522388062E-2</v>
      </c>
      <c r="Y22" s="89">
        <f t="shared" si="9"/>
        <v>0</v>
      </c>
    </row>
    <row r="23" spans="1:25" x14ac:dyDescent="0.2">
      <c r="A23" s="6" t="s">
        <v>11</v>
      </c>
      <c r="B23" s="5" t="s">
        <v>35</v>
      </c>
      <c r="C23" s="90"/>
      <c r="D23" s="76">
        <f>投入係数表!X23</f>
        <v>3.8022813688212925E-4</v>
      </c>
      <c r="E23" s="77">
        <f t="shared" si="0"/>
        <v>3.8022813688212927E-2</v>
      </c>
      <c r="F23" s="76">
        <f>分析係数表!C26</f>
        <v>0.78646748681898071</v>
      </c>
      <c r="G23" s="77">
        <f t="shared" si="1"/>
        <v>2.9903706723155159E-2</v>
      </c>
      <c r="H23" s="77">
        <v>4.6883419960328687E-2</v>
      </c>
      <c r="I23" s="77">
        <f t="shared" si="2"/>
        <v>4.6883419960328687E-2</v>
      </c>
      <c r="J23" s="76">
        <f>分析係数表!G26</f>
        <v>0.1963978281022381</v>
      </c>
      <c r="K23" s="78">
        <f t="shared" si="3"/>
        <v>9.2078018542136719E-3</v>
      </c>
      <c r="L23" s="79"/>
      <c r="M23" s="80"/>
      <c r="N23" s="81">
        <f>分析係数表!H26</f>
        <v>1.1845120986552542E-2</v>
      </c>
      <c r="O23" s="82">
        <f t="shared" si="4"/>
        <v>0.23486930066146056</v>
      </c>
      <c r="P23" s="76">
        <f>分析係数表!C26</f>
        <v>0.78646748681898071</v>
      </c>
      <c r="Q23" s="82">
        <f t="shared" si="5"/>
        <v>0.18471706862215045</v>
      </c>
      <c r="R23" s="83">
        <v>0.2105465595899281</v>
      </c>
      <c r="S23" s="84">
        <f t="shared" si="6"/>
        <v>0.25742997955025682</v>
      </c>
      <c r="T23" s="85">
        <f>分析係数表!F26</f>
        <v>0.33492252681764006</v>
      </c>
      <c r="U23" s="86">
        <f t="shared" si="7"/>
        <v>8.6219099229585427E-2</v>
      </c>
      <c r="V23" s="87">
        <f>分析係数表!D26</f>
        <v>2.0262216924910609E-2</v>
      </c>
      <c r="W23" s="88">
        <f t="shared" si="8"/>
        <v>0</v>
      </c>
      <c r="X23" s="76">
        <f>分析係数表!E26</f>
        <v>2.2447357965832339E-2</v>
      </c>
      <c r="Y23" s="89">
        <f t="shared" si="9"/>
        <v>0</v>
      </c>
    </row>
    <row r="24" spans="1:25" x14ac:dyDescent="0.2">
      <c r="A24" s="6" t="s">
        <v>12</v>
      </c>
      <c r="B24" s="5" t="s">
        <v>365</v>
      </c>
      <c r="C24" s="90"/>
      <c r="D24" s="76">
        <f>投入係数表!X24</f>
        <v>0</v>
      </c>
      <c r="E24" s="77">
        <f t="shared" si="0"/>
        <v>0</v>
      </c>
      <c r="F24" s="76">
        <f>分析係数表!C27</f>
        <v>0.30036101083032496</v>
      </c>
      <c r="G24" s="77">
        <f t="shared" si="1"/>
        <v>0</v>
      </c>
      <c r="H24" s="77">
        <v>1.3602018139540705E-3</v>
      </c>
      <c r="I24" s="77">
        <f t="shared" si="2"/>
        <v>1.3602018139540705E-3</v>
      </c>
      <c r="J24" s="76">
        <f>分析係数表!G27</f>
        <v>0.17003676470588236</v>
      </c>
      <c r="K24" s="78">
        <f t="shared" si="3"/>
        <v>2.3128431579182265E-4</v>
      </c>
      <c r="L24" s="79"/>
      <c r="M24" s="80"/>
      <c r="N24" s="81">
        <f>分析係数表!H27</f>
        <v>1.1256921485507981E-2</v>
      </c>
      <c r="O24" s="82">
        <f t="shared" si="4"/>
        <v>0.22320627032039486</v>
      </c>
      <c r="P24" s="76">
        <f>分析係数表!C27</f>
        <v>0.30036101083032496</v>
      </c>
      <c r="Q24" s="82">
        <f t="shared" si="5"/>
        <v>6.7042460977100565E-2</v>
      </c>
      <c r="R24" s="83">
        <v>6.8140342276618041E-2</v>
      </c>
      <c r="S24" s="84">
        <f t="shared" si="6"/>
        <v>6.9500544090572117E-2</v>
      </c>
      <c r="T24" s="85">
        <f>分析係数表!F27</f>
        <v>0.32077205882352944</v>
      </c>
      <c r="U24" s="86">
        <f t="shared" si="7"/>
        <v>2.22938326172883E-2</v>
      </c>
      <c r="V24" s="87">
        <f>分析係数表!D27</f>
        <v>0</v>
      </c>
      <c r="W24" s="88">
        <f t="shared" si="8"/>
        <v>0</v>
      </c>
      <c r="X24" s="76">
        <f>分析係数表!E27</f>
        <v>0</v>
      </c>
      <c r="Y24" s="89">
        <f t="shared" si="9"/>
        <v>0</v>
      </c>
    </row>
    <row r="25" spans="1:25" x14ac:dyDescent="0.2">
      <c r="A25" s="6" t="s">
        <v>13</v>
      </c>
      <c r="B25" s="5" t="s">
        <v>191</v>
      </c>
      <c r="C25" s="90"/>
      <c r="D25" s="76">
        <f>投入係数表!X25</f>
        <v>0</v>
      </c>
      <c r="E25" s="77">
        <f t="shared" si="0"/>
        <v>0</v>
      </c>
      <c r="F25" s="76">
        <f>分析係数表!C28</f>
        <v>0.10035725885027602</v>
      </c>
      <c r="G25" s="77">
        <f t="shared" si="1"/>
        <v>0</v>
      </c>
      <c r="H25" s="77">
        <v>8.8433249246317944E-3</v>
      </c>
      <c r="I25" s="77">
        <f t="shared" si="2"/>
        <v>8.8433249246317944E-3</v>
      </c>
      <c r="J25" s="76">
        <f>分析係数表!G28</f>
        <v>0.12476459510357815</v>
      </c>
      <c r="K25" s="78">
        <f t="shared" si="3"/>
        <v>1.1033338535910665E-3</v>
      </c>
      <c r="L25" s="79"/>
      <c r="M25" s="80"/>
      <c r="N25" s="81">
        <f>分析係数表!H28</f>
        <v>2.1134616554773542E-2</v>
      </c>
      <c r="O25" s="82">
        <f t="shared" si="4"/>
        <v>0.41906474535829091</v>
      </c>
      <c r="P25" s="76">
        <f>分析係数表!C28</f>
        <v>0.10035725885027602</v>
      </c>
      <c r="Q25" s="82">
        <f t="shared" si="5"/>
        <v>4.2056189124947005E-2</v>
      </c>
      <c r="R25" s="83">
        <v>4.6410195887617321E-2</v>
      </c>
      <c r="S25" s="84">
        <f t="shared" si="6"/>
        <v>5.5253520812249116E-2</v>
      </c>
      <c r="T25" s="85">
        <f>分析係数表!F28</f>
        <v>0.21374764595103579</v>
      </c>
      <c r="U25" s="86">
        <f t="shared" si="7"/>
        <v>1.1810310004124811E-2</v>
      </c>
      <c r="V25" s="87">
        <f>分析係数表!D28</f>
        <v>3.5310734463276837E-2</v>
      </c>
      <c r="W25" s="88">
        <f t="shared" si="8"/>
        <v>0</v>
      </c>
      <c r="X25" s="76">
        <f>分析係数表!E28</f>
        <v>3.7664783427495289E-2</v>
      </c>
      <c r="Y25" s="89">
        <f t="shared" si="9"/>
        <v>0</v>
      </c>
    </row>
    <row r="26" spans="1:25" x14ac:dyDescent="0.2">
      <c r="A26" s="6" t="s">
        <v>14</v>
      </c>
      <c r="B26" s="5" t="s">
        <v>50</v>
      </c>
      <c r="C26" s="75">
        <f>最終需要_まとめ!C27</f>
        <v>100</v>
      </c>
      <c r="D26" s="76">
        <f>投入係数表!X26</f>
        <v>5.3231939163498096E-2</v>
      </c>
      <c r="E26" s="77">
        <f t="shared" si="0"/>
        <v>5.3231939163498092</v>
      </c>
      <c r="F26" s="76">
        <f>分析係数表!C29</f>
        <v>0.36404243439419315</v>
      </c>
      <c r="G26" s="77">
        <f t="shared" si="1"/>
        <v>1.9378684720603434</v>
      </c>
      <c r="H26" s="77">
        <v>2.0131051608001238</v>
      </c>
      <c r="I26" s="77">
        <f t="shared" si="2"/>
        <v>102.01310516080012</v>
      </c>
      <c r="J26" s="76">
        <f>分析係数表!G29</f>
        <v>0.26159695817490497</v>
      </c>
      <c r="K26" s="78">
        <f t="shared" si="3"/>
        <v>26.686318004042011</v>
      </c>
      <c r="L26" s="79"/>
      <c r="M26" s="80"/>
      <c r="N26" s="81">
        <f>分析係数表!H29</f>
        <v>1.0060239742003528E-2</v>
      </c>
      <c r="O26" s="82">
        <f t="shared" si="4"/>
        <v>0.19947803617822676</v>
      </c>
      <c r="P26" s="76">
        <f>分析係数表!C29</f>
        <v>0.36404243439419315</v>
      </c>
      <c r="Q26" s="82">
        <f t="shared" si="5"/>
        <v>7.2618469898494603E-2</v>
      </c>
      <c r="R26" s="83">
        <v>9.7360476357355966E-2</v>
      </c>
      <c r="S26" s="84">
        <f t="shared" si="6"/>
        <v>102.11046563715747</v>
      </c>
      <c r="T26" s="85">
        <f>分析係数表!F29</f>
        <v>0.47034220532319393</v>
      </c>
      <c r="U26" s="86">
        <f t="shared" si="7"/>
        <v>48.026861594358856</v>
      </c>
      <c r="V26" s="87">
        <f>分析係数表!D29</f>
        <v>0.1285171102661597</v>
      </c>
      <c r="W26" s="88">
        <f t="shared" si="8"/>
        <v>13</v>
      </c>
      <c r="X26" s="76">
        <f>分析係数表!E29</f>
        <v>0.10532319391634981</v>
      </c>
      <c r="Y26" s="89">
        <f t="shared" si="9"/>
        <v>11</v>
      </c>
    </row>
    <row r="27" spans="1:25" x14ac:dyDescent="0.2">
      <c r="A27" s="6" t="s">
        <v>15</v>
      </c>
      <c r="B27" s="5" t="s">
        <v>36</v>
      </c>
      <c r="C27" s="90"/>
      <c r="D27" s="76">
        <f>投入係数表!X27</f>
        <v>1.520912547528517E-3</v>
      </c>
      <c r="E27" s="77">
        <f t="shared" si="0"/>
        <v>0.15209125475285171</v>
      </c>
      <c r="F27" s="76">
        <f>分析係数表!C30</f>
        <v>1</v>
      </c>
      <c r="G27" s="77">
        <f t="shared" si="1"/>
        <v>0.15209125475285171</v>
      </c>
      <c r="H27" s="77">
        <v>0.19381059982449397</v>
      </c>
      <c r="I27" s="77">
        <f t="shared" si="2"/>
        <v>0.19381059982449397</v>
      </c>
      <c r="J27" s="76">
        <f>分析係数表!G30</f>
        <v>0.34476121737038373</v>
      </c>
      <c r="K27" s="78">
        <f t="shared" si="3"/>
        <v>6.6818378334776815E-2</v>
      </c>
      <c r="L27" s="79"/>
      <c r="M27" s="80"/>
      <c r="N27" s="81">
        <f>分析係数表!H30</f>
        <v>0</v>
      </c>
      <c r="O27" s="82">
        <f t="shared" si="4"/>
        <v>0</v>
      </c>
      <c r="P27" s="76">
        <f>分析係数表!C30</f>
        <v>1</v>
      </c>
      <c r="Q27" s="82">
        <f t="shared" si="5"/>
        <v>0</v>
      </c>
      <c r="R27" s="83">
        <v>4.1236713287643362E-2</v>
      </c>
      <c r="S27" s="84">
        <f t="shared" si="6"/>
        <v>0.23504731311213733</v>
      </c>
      <c r="T27" s="85">
        <f>分析係数表!F30</f>
        <v>0.44087573679778658</v>
      </c>
      <c r="U27" s="86">
        <f t="shared" si="7"/>
        <v>0.10362665735065359</v>
      </c>
      <c r="V27" s="87">
        <f>分析係数表!D30</f>
        <v>0.13545049921809216</v>
      </c>
      <c r="W27" s="88">
        <f t="shared" si="8"/>
        <v>0</v>
      </c>
      <c r="X27" s="76">
        <f>分析係数表!E30</f>
        <v>8.8415734391916273E-2</v>
      </c>
      <c r="Y27" s="89">
        <f t="shared" si="9"/>
        <v>0</v>
      </c>
    </row>
    <row r="28" spans="1:25" x14ac:dyDescent="0.2">
      <c r="A28" s="6" t="s">
        <v>16</v>
      </c>
      <c r="B28" s="5" t="s">
        <v>192</v>
      </c>
      <c r="C28" s="90"/>
      <c r="D28" s="76">
        <f>投入係数表!X28</f>
        <v>2.1292775665399239E-2</v>
      </c>
      <c r="E28" s="77">
        <f t="shared" si="0"/>
        <v>2.1292775665399239</v>
      </c>
      <c r="F28" s="76">
        <f>分析係数表!C31</f>
        <v>4.5149153453372781E-2</v>
      </c>
      <c r="G28" s="77">
        <f t="shared" si="1"/>
        <v>9.6135079596535195E-2</v>
      </c>
      <c r="H28" s="77">
        <v>0.10788516045055986</v>
      </c>
      <c r="I28" s="77">
        <f t="shared" si="2"/>
        <v>0.10788516045055986</v>
      </c>
      <c r="J28" s="76">
        <f>分析係数表!G31</f>
        <v>7.1005917159763315E-2</v>
      </c>
      <c r="K28" s="78">
        <f t="shared" si="3"/>
        <v>7.6604847657202272E-3</v>
      </c>
      <c r="L28" s="79"/>
      <c r="M28" s="80"/>
      <c r="N28" s="81">
        <f>分析係数表!H31</f>
        <v>2.4521834371133602E-2</v>
      </c>
      <c r="O28" s="82">
        <f t="shared" si="4"/>
        <v>0.48622771318442776</v>
      </c>
      <c r="P28" s="76">
        <f>分析係数表!C31</f>
        <v>4.5149153453372781E-2</v>
      </c>
      <c r="Q28" s="82">
        <f t="shared" si="5"/>
        <v>2.1952769635846258E-2</v>
      </c>
      <c r="R28" s="83">
        <v>2.8332271818177306E-2</v>
      </c>
      <c r="S28" s="84">
        <f t="shared" si="6"/>
        <v>0.13621743226873717</v>
      </c>
      <c r="T28" s="85">
        <f>分析係数表!F31</f>
        <v>0.34319526627218933</v>
      </c>
      <c r="U28" s="86">
        <f t="shared" si="7"/>
        <v>4.6749177938383166E-2</v>
      </c>
      <c r="V28" s="87">
        <f>分析係数表!D31</f>
        <v>1.7751479289940829E-2</v>
      </c>
      <c r="W28" s="88">
        <f t="shared" si="8"/>
        <v>0</v>
      </c>
      <c r="X28" s="76">
        <f>分析係数表!E31</f>
        <v>1.7751479289940829E-2</v>
      </c>
      <c r="Y28" s="89">
        <f t="shared" si="9"/>
        <v>0</v>
      </c>
    </row>
    <row r="29" spans="1:25" x14ac:dyDescent="0.2">
      <c r="A29" s="6" t="s">
        <v>17</v>
      </c>
      <c r="B29" s="5" t="s">
        <v>272</v>
      </c>
      <c r="C29" s="90"/>
      <c r="D29" s="76">
        <f>投入係数表!X29</f>
        <v>7.6045627376425851E-4</v>
      </c>
      <c r="E29" s="77">
        <f t="shared" si="0"/>
        <v>7.6045627376425853E-2</v>
      </c>
      <c r="F29" s="76">
        <f>分析係数表!C32</f>
        <v>0.82390745501285345</v>
      </c>
      <c r="G29" s="77">
        <f t="shared" si="1"/>
        <v>6.2654559316566799E-2</v>
      </c>
      <c r="H29" s="77">
        <v>8.5019964585586222E-2</v>
      </c>
      <c r="I29" s="77">
        <f t="shared" si="2"/>
        <v>8.5019964585586222E-2</v>
      </c>
      <c r="J29" s="76">
        <f>分析係数表!G32</f>
        <v>0.14108527131782947</v>
      </c>
      <c r="K29" s="78">
        <f t="shared" si="3"/>
        <v>1.1995064770989685E-2</v>
      </c>
      <c r="L29" s="79"/>
      <c r="M29" s="80"/>
      <c r="N29" s="81">
        <f>分析係数表!H32</f>
        <v>6.9772630468734158E-3</v>
      </c>
      <c r="O29" s="82">
        <f t="shared" si="4"/>
        <v>0.13834767025264116</v>
      </c>
      <c r="P29" s="76">
        <f>分析係数表!C32</f>
        <v>0.82390745501285345</v>
      </c>
      <c r="Q29" s="82">
        <f t="shared" si="5"/>
        <v>0.11398567690481104</v>
      </c>
      <c r="R29" s="83">
        <v>0.14907208118392282</v>
      </c>
      <c r="S29" s="84">
        <f t="shared" si="6"/>
        <v>0.23409204576950904</v>
      </c>
      <c r="T29" s="85">
        <f>分析係数表!F32</f>
        <v>0.48372093023255813</v>
      </c>
      <c r="U29" s="86">
        <f t="shared" si="7"/>
        <v>0.11323522213966948</v>
      </c>
      <c r="V29" s="87">
        <f>分析係数表!D32</f>
        <v>4.6511627906976744E-3</v>
      </c>
      <c r="W29" s="88">
        <f t="shared" si="8"/>
        <v>0</v>
      </c>
      <c r="X29" s="76">
        <f>分析係数表!E32</f>
        <v>6.2015503875968991E-3</v>
      </c>
      <c r="Y29" s="89">
        <f t="shared" si="9"/>
        <v>0</v>
      </c>
    </row>
    <row r="30" spans="1:25" x14ac:dyDescent="0.2">
      <c r="A30" s="6" t="s">
        <v>18</v>
      </c>
      <c r="B30" s="5" t="s">
        <v>273</v>
      </c>
      <c r="C30" s="90"/>
      <c r="D30" s="76">
        <f>投入係数表!X30</f>
        <v>3.8022813688212925E-4</v>
      </c>
      <c r="E30" s="77">
        <f t="shared" si="0"/>
        <v>3.8022813688212927E-2</v>
      </c>
      <c r="F30" s="76">
        <f>分析係数表!C33</f>
        <v>1</v>
      </c>
      <c r="G30" s="77">
        <f t="shared" si="1"/>
        <v>3.8022813688212927E-2</v>
      </c>
      <c r="H30" s="77">
        <v>7.0488514131730962E-2</v>
      </c>
      <c r="I30" s="77">
        <f t="shared" si="2"/>
        <v>7.0488514131730962E-2</v>
      </c>
      <c r="J30" s="76">
        <f>分析係数表!G33</f>
        <v>0.50819672131147542</v>
      </c>
      <c r="K30" s="78">
        <f t="shared" si="3"/>
        <v>3.5822031771863279E-2</v>
      </c>
      <c r="L30" s="79"/>
      <c r="M30" s="80"/>
      <c r="N30" s="81">
        <f>分析係数表!H33</f>
        <v>1.0141370707664847E-3</v>
      </c>
      <c r="O30" s="82">
        <f t="shared" si="4"/>
        <v>2.0108673001837375E-2</v>
      </c>
      <c r="P30" s="76">
        <f>分析係数表!C33</f>
        <v>1</v>
      </c>
      <c r="Q30" s="82">
        <f t="shared" si="5"/>
        <v>2.0108673001837375E-2</v>
      </c>
      <c r="R30" s="83">
        <v>7.0645580284527651E-2</v>
      </c>
      <c r="S30" s="84">
        <f t="shared" si="6"/>
        <v>0.14113409441625863</v>
      </c>
      <c r="T30" s="85">
        <f>分析係数表!F33</f>
        <v>0.64606977721731818</v>
      </c>
      <c r="U30" s="86">
        <f t="shared" si="7"/>
        <v>9.1182472937280157E-2</v>
      </c>
      <c r="V30" s="87">
        <f>分析係数表!D33</f>
        <v>1.8495166036149643E-2</v>
      </c>
      <c r="W30" s="88">
        <f t="shared" si="8"/>
        <v>0</v>
      </c>
      <c r="X30" s="76">
        <f>分析係数表!E33</f>
        <v>1.7234131988230348E-2</v>
      </c>
      <c r="Y30" s="89">
        <f t="shared" si="9"/>
        <v>0</v>
      </c>
    </row>
    <row r="31" spans="1:25" x14ac:dyDescent="0.2">
      <c r="A31" s="6" t="s">
        <v>19</v>
      </c>
      <c r="B31" s="5" t="s">
        <v>274</v>
      </c>
      <c r="C31" s="90"/>
      <c r="D31" s="76">
        <f>投入係数表!X31</f>
        <v>7.4524714828897332E-2</v>
      </c>
      <c r="E31" s="77">
        <f t="shared" si="0"/>
        <v>7.4524714828897327</v>
      </c>
      <c r="F31" s="76">
        <f>分析係数表!C34</f>
        <v>0.25927379784102056</v>
      </c>
      <c r="G31" s="77">
        <f t="shared" si="1"/>
        <v>1.9322305846707233</v>
      </c>
      <c r="H31" s="77">
        <v>2.059123977227777</v>
      </c>
      <c r="I31" s="77">
        <f t="shared" si="2"/>
        <v>2.059123977227777</v>
      </c>
      <c r="J31" s="76">
        <f>分析係数表!G34</f>
        <v>0.42506142506142508</v>
      </c>
      <c r="K31" s="78">
        <f t="shared" si="3"/>
        <v>0.87525417213858825</v>
      </c>
      <c r="L31" s="79"/>
      <c r="M31" s="80"/>
      <c r="N31" s="81">
        <f>分析係数表!H34</f>
        <v>0.17165284059793523</v>
      </c>
      <c r="O31" s="82">
        <f t="shared" si="4"/>
        <v>3.4035939922909946</v>
      </c>
      <c r="P31" s="76">
        <f>分析係数表!C34</f>
        <v>0.25927379784102056</v>
      </c>
      <c r="Q31" s="82">
        <f t="shared" si="5"/>
        <v>0.88246274069016739</v>
      </c>
      <c r="R31" s="83">
        <v>0.95434908946285801</v>
      </c>
      <c r="S31" s="84">
        <f t="shared" si="6"/>
        <v>3.0134730666906351</v>
      </c>
      <c r="T31" s="85">
        <f>分析係数表!F34</f>
        <v>0.69978501228501233</v>
      </c>
      <c r="U31" s="86">
        <f t="shared" si="7"/>
        <v>2.1087832869946599</v>
      </c>
      <c r="V31" s="87">
        <f>分析係数表!D34</f>
        <v>0.29069410319410321</v>
      </c>
      <c r="W31" s="88">
        <f t="shared" si="8"/>
        <v>1</v>
      </c>
      <c r="X31" s="76">
        <f>分析係数表!E34</f>
        <v>0.18903562653562653</v>
      </c>
      <c r="Y31" s="89">
        <f t="shared" si="9"/>
        <v>1</v>
      </c>
    </row>
    <row r="32" spans="1:25" x14ac:dyDescent="0.2">
      <c r="A32" s="6" t="s">
        <v>20</v>
      </c>
      <c r="B32" s="5" t="s">
        <v>37</v>
      </c>
      <c r="C32" s="90"/>
      <c r="D32" s="76">
        <f>投入係数表!X32</f>
        <v>1.2547528517110267E-2</v>
      </c>
      <c r="E32" s="77">
        <f t="shared" si="0"/>
        <v>1.2547528517110267</v>
      </c>
      <c r="F32" s="76">
        <f>分析係数表!C35</f>
        <v>0.58271802035521847</v>
      </c>
      <c r="G32" s="77">
        <f t="shared" si="1"/>
        <v>0.73116709778411448</v>
      </c>
      <c r="H32" s="77">
        <v>0.86654770900991718</v>
      </c>
      <c r="I32" s="77">
        <f t="shared" si="2"/>
        <v>0.86654770900991718</v>
      </c>
      <c r="J32" s="76">
        <f>分析係数表!G35</f>
        <v>0.3146067415730337</v>
      </c>
      <c r="K32" s="78">
        <f t="shared" si="3"/>
        <v>0.27262175114918741</v>
      </c>
      <c r="L32" s="79"/>
      <c r="M32" s="80"/>
      <c r="N32" s="81">
        <f>分析係数表!H35</f>
        <v>6.4762793339147723E-2</v>
      </c>
      <c r="O32" s="82">
        <f t="shared" si="4"/>
        <v>1.2841398578973349</v>
      </c>
      <c r="P32" s="76">
        <f>分析係数表!C35</f>
        <v>0.58271802035521847</v>
      </c>
      <c r="Q32" s="82">
        <f t="shared" si="5"/>
        <v>0.74829143585316649</v>
      </c>
      <c r="R32" s="83">
        <v>0.89519832114893028</v>
      </c>
      <c r="S32" s="84">
        <f t="shared" si="6"/>
        <v>1.7617460301588475</v>
      </c>
      <c r="T32" s="85">
        <f>分析係数表!F35</f>
        <v>0.64558587479935792</v>
      </c>
      <c r="U32" s="86">
        <f t="shared" si="7"/>
        <v>1.1373583520543955</v>
      </c>
      <c r="V32" s="87">
        <f>分析係数表!D35</f>
        <v>5.2969502407704656E-2</v>
      </c>
      <c r="W32" s="88">
        <f t="shared" si="8"/>
        <v>0</v>
      </c>
      <c r="X32" s="76">
        <f>分析係数表!E35</f>
        <v>4.8475120385232745E-2</v>
      </c>
      <c r="Y32" s="89">
        <f t="shared" si="9"/>
        <v>0</v>
      </c>
    </row>
    <row r="33" spans="1:25" x14ac:dyDescent="0.2">
      <c r="A33" s="6" t="s">
        <v>21</v>
      </c>
      <c r="B33" s="5" t="s">
        <v>38</v>
      </c>
      <c r="C33" s="90"/>
      <c r="D33" s="76">
        <f>投入係数表!X33</f>
        <v>1.520912547528517E-3</v>
      </c>
      <c r="E33" s="77">
        <f t="shared" si="0"/>
        <v>0.15209125475285171</v>
      </c>
      <c r="F33" s="76">
        <f>分析係数表!C36</f>
        <v>0.66070007955449483</v>
      </c>
      <c r="G33" s="77">
        <f t="shared" si="1"/>
        <v>0.10048670411475207</v>
      </c>
      <c r="H33" s="77">
        <v>0.19859173907896516</v>
      </c>
      <c r="I33" s="77">
        <f t="shared" si="2"/>
        <v>0.19859173907896516</v>
      </c>
      <c r="J33" s="76">
        <f>分析係数表!G36</f>
        <v>1.3413413413413414E-2</v>
      </c>
      <c r="K33" s="78">
        <f t="shared" si="3"/>
        <v>2.6637930967548882E-3</v>
      </c>
      <c r="L33" s="79"/>
      <c r="M33" s="80"/>
      <c r="N33" s="81">
        <f>分析係数表!H36</f>
        <v>0.12962700038537209</v>
      </c>
      <c r="O33" s="82">
        <f t="shared" si="4"/>
        <v>2.5702905830948537</v>
      </c>
      <c r="P33" s="76">
        <f>分析係数表!C36</f>
        <v>0.66070007955449483</v>
      </c>
      <c r="Q33" s="82">
        <f t="shared" si="5"/>
        <v>1.6981911927289388</v>
      </c>
      <c r="R33" s="83">
        <v>1.7752677363992917</v>
      </c>
      <c r="S33" s="84">
        <f t="shared" si="6"/>
        <v>1.9738594754782568</v>
      </c>
      <c r="T33" s="85">
        <f>分析係数表!F36</f>
        <v>0.89049049049049045</v>
      </c>
      <c r="U33" s="86">
        <f t="shared" si="7"/>
        <v>1.7577030924779351</v>
      </c>
      <c r="V33" s="87">
        <f>分析係数表!D36</f>
        <v>8.8088088088088094E-3</v>
      </c>
      <c r="W33" s="88">
        <f t="shared" si="8"/>
        <v>0</v>
      </c>
      <c r="X33" s="76">
        <f>分析係数表!E36</f>
        <v>2.002002002002002E-3</v>
      </c>
      <c r="Y33" s="89">
        <f t="shared" si="9"/>
        <v>0</v>
      </c>
    </row>
    <row r="34" spans="1:25" x14ac:dyDescent="0.2">
      <c r="A34" s="6" t="s">
        <v>22</v>
      </c>
      <c r="B34" s="5" t="s">
        <v>377</v>
      </c>
      <c r="C34" s="90"/>
      <c r="D34" s="76">
        <f>投入係数表!X34</f>
        <v>5.4372623574144484E-2</v>
      </c>
      <c r="E34" s="77">
        <f t="shared" si="0"/>
        <v>5.4372623574144487</v>
      </c>
      <c r="F34" s="76">
        <f>分析係数表!C37</f>
        <v>0.61776513884242223</v>
      </c>
      <c r="G34" s="77">
        <f t="shared" si="1"/>
        <v>3.358951135150813</v>
      </c>
      <c r="H34" s="77">
        <v>3.6855553896087696</v>
      </c>
      <c r="I34" s="77">
        <f t="shared" si="2"/>
        <v>3.6855553896087696</v>
      </c>
      <c r="J34" s="76">
        <f>分析係数表!G37</f>
        <v>0.47462053207116045</v>
      </c>
      <c r="K34" s="78">
        <f t="shared" si="3"/>
        <v>1.7492402599938472</v>
      </c>
      <c r="L34" s="79"/>
      <c r="M34" s="80"/>
      <c r="N34" s="81">
        <f>分析係数表!H37</f>
        <v>5.0585157089832258E-2</v>
      </c>
      <c r="O34" s="82">
        <f t="shared" si="4"/>
        <v>1.0030206093316483</v>
      </c>
      <c r="P34" s="76">
        <f>分析係数表!C37</f>
        <v>0.61776513884242223</v>
      </c>
      <c r="Q34" s="82">
        <f t="shared" si="5"/>
        <v>0.61963116598557666</v>
      </c>
      <c r="R34" s="83">
        <v>0.75218339515639299</v>
      </c>
      <c r="S34" s="84">
        <f t="shared" si="6"/>
        <v>4.4377387847651626</v>
      </c>
      <c r="T34" s="85">
        <f>分析係数表!F37</f>
        <v>0.71813285457809695</v>
      </c>
      <c r="U34" s="86">
        <f t="shared" si="7"/>
        <v>3.1868860213753414</v>
      </c>
      <c r="V34" s="87">
        <f>分析係数表!D37</f>
        <v>9.4662967194385508E-2</v>
      </c>
      <c r="W34" s="88">
        <f t="shared" si="8"/>
        <v>0</v>
      </c>
      <c r="X34" s="76">
        <f>分析係数表!E37</f>
        <v>8.6339154561775752E-2</v>
      </c>
      <c r="Y34" s="89">
        <f t="shared" si="9"/>
        <v>0</v>
      </c>
    </row>
    <row r="35" spans="1:25" x14ac:dyDescent="0.2">
      <c r="A35" s="6" t="s">
        <v>23</v>
      </c>
      <c r="B35" s="5" t="s">
        <v>193</v>
      </c>
      <c r="C35" s="90"/>
      <c r="D35" s="76">
        <f>投入係数表!X35</f>
        <v>4.5627376425855515E-3</v>
      </c>
      <c r="E35" s="77">
        <f t="shared" si="0"/>
        <v>0.45627376425855515</v>
      </c>
      <c r="F35" s="76">
        <f>分析係数表!C38</f>
        <v>2.0566981656475858E-2</v>
      </c>
      <c r="G35" s="77">
        <f t="shared" si="1"/>
        <v>9.3841741398368941E-3</v>
      </c>
      <c r="H35" s="77">
        <v>1.554184732547317E-2</v>
      </c>
      <c r="I35" s="77">
        <f t="shared" si="2"/>
        <v>1.554184732547317E-2</v>
      </c>
      <c r="J35" s="76">
        <f>分析係数表!G38</f>
        <v>0.31874999999999998</v>
      </c>
      <c r="K35" s="78">
        <f t="shared" si="3"/>
        <v>4.9539638349945731E-3</v>
      </c>
      <c r="L35" s="79"/>
      <c r="M35" s="80"/>
      <c r="N35" s="81">
        <f>分析係数表!H38</f>
        <v>4.4398920958156701E-2</v>
      </c>
      <c r="O35" s="82">
        <f t="shared" si="4"/>
        <v>0.88035770402044033</v>
      </c>
      <c r="P35" s="76">
        <f>分析係数表!C38</f>
        <v>2.0566981656475858E-2</v>
      </c>
      <c r="Q35" s="82">
        <f t="shared" si="5"/>
        <v>1.81063007497256E-2</v>
      </c>
      <c r="R35" s="83">
        <v>2.2353279521578489E-2</v>
      </c>
      <c r="S35" s="84">
        <f t="shared" si="6"/>
        <v>3.7895126847051659E-2</v>
      </c>
      <c r="T35" s="85">
        <f>分析係数表!F38</f>
        <v>0.52500000000000002</v>
      </c>
      <c r="U35" s="86">
        <f t="shared" si="7"/>
        <v>1.989494159470212E-2</v>
      </c>
      <c r="V35" s="87">
        <f>分析係数表!D38</f>
        <v>0.28125</v>
      </c>
      <c r="W35" s="88">
        <f t="shared" si="8"/>
        <v>0</v>
      </c>
      <c r="X35" s="76">
        <f>分析係数表!E38</f>
        <v>0.31874999999999998</v>
      </c>
      <c r="Y35" s="89">
        <f t="shared" si="9"/>
        <v>0</v>
      </c>
    </row>
    <row r="36" spans="1:25" x14ac:dyDescent="0.2">
      <c r="A36" s="6" t="s">
        <v>24</v>
      </c>
      <c r="B36" s="5" t="s">
        <v>39</v>
      </c>
      <c r="C36" s="90"/>
      <c r="D36" s="76">
        <f>投入係数表!X36</f>
        <v>0</v>
      </c>
      <c r="E36" s="77">
        <f t="shared" si="0"/>
        <v>0</v>
      </c>
      <c r="F36" s="76">
        <f>分析係数表!C39</f>
        <v>1</v>
      </c>
      <c r="G36" s="77">
        <f t="shared" si="1"/>
        <v>0</v>
      </c>
      <c r="H36" s="77">
        <v>1.7522352451862105E-2</v>
      </c>
      <c r="I36" s="77">
        <f t="shared" si="2"/>
        <v>1.7522352451862105E-2</v>
      </c>
      <c r="J36" s="76">
        <f>分析係数表!G39</f>
        <v>0.35457429931253304</v>
      </c>
      <c r="K36" s="78">
        <f t="shared" si="3"/>
        <v>6.2129758429262513E-3</v>
      </c>
      <c r="L36" s="79"/>
      <c r="M36" s="80"/>
      <c r="N36" s="81">
        <f>分析係数表!H39</f>
        <v>4.0565482830659388E-3</v>
      </c>
      <c r="O36" s="82">
        <f t="shared" si="4"/>
        <v>8.0434692007349498E-2</v>
      </c>
      <c r="P36" s="76">
        <f>分析係数表!C39</f>
        <v>1</v>
      </c>
      <c r="Q36" s="82">
        <f t="shared" si="5"/>
        <v>8.0434692007349498E-2</v>
      </c>
      <c r="R36" s="83">
        <v>0.10219878813461769</v>
      </c>
      <c r="S36" s="84">
        <f t="shared" si="6"/>
        <v>0.1197211405864798</v>
      </c>
      <c r="T36" s="85">
        <f>分析係数表!F39</f>
        <v>0.70531464833421476</v>
      </c>
      <c r="U36" s="86">
        <f t="shared" si="7"/>
        <v>8.4441074170924085E-2</v>
      </c>
      <c r="V36" s="87">
        <f>分析係数表!D39</f>
        <v>5.4071919619249072E-2</v>
      </c>
      <c r="W36" s="88">
        <f t="shared" si="8"/>
        <v>0</v>
      </c>
      <c r="X36" s="76">
        <f>分析係数表!E39</f>
        <v>6.8482284505552618E-2</v>
      </c>
      <c r="Y36" s="89">
        <f t="shared" si="9"/>
        <v>0</v>
      </c>
    </row>
    <row r="37" spans="1:25" x14ac:dyDescent="0.2">
      <c r="A37" s="6" t="s">
        <v>25</v>
      </c>
      <c r="B37" s="5" t="s">
        <v>40</v>
      </c>
      <c r="C37" s="90"/>
      <c r="D37" s="76">
        <f>投入係数表!X37</f>
        <v>0</v>
      </c>
      <c r="E37" s="77">
        <f t="shared" si="0"/>
        <v>0</v>
      </c>
      <c r="F37" s="76">
        <f>分析係数表!C40</f>
        <v>0.98077433041633522</v>
      </c>
      <c r="G37" s="77">
        <f t="shared" si="1"/>
        <v>0</v>
      </c>
      <c r="H37" s="77">
        <v>5.362848648442854E-3</v>
      </c>
      <c r="I37" s="77">
        <f t="shared" si="2"/>
        <v>5.362848648442854E-3</v>
      </c>
      <c r="J37" s="76">
        <f>分析係数表!G40</f>
        <v>0.51043551695017497</v>
      </c>
      <c r="K37" s="78">
        <f t="shared" si="3"/>
        <v>2.7373884221934754E-3</v>
      </c>
      <c r="L37" s="79"/>
      <c r="M37" s="80"/>
      <c r="N37" s="81">
        <f>分析係数表!H40</f>
        <v>2.8781210068352839E-2</v>
      </c>
      <c r="O37" s="82">
        <f t="shared" si="4"/>
        <v>0.57068413979214472</v>
      </c>
      <c r="P37" s="76">
        <f>分析係数表!C40</f>
        <v>0.98077433041633522</v>
      </c>
      <c r="Q37" s="82">
        <f t="shared" si="5"/>
        <v>0.55971235508386297</v>
      </c>
      <c r="R37" s="83">
        <v>0.56134452811949975</v>
      </c>
      <c r="S37" s="84">
        <f t="shared" si="6"/>
        <v>0.56670737676794258</v>
      </c>
      <c r="T37" s="85">
        <f>分析係数表!F40</f>
        <v>0.70708167450838466</v>
      </c>
      <c r="U37" s="86">
        <f t="shared" si="7"/>
        <v>0.40070840092133087</v>
      </c>
      <c r="V37" s="87">
        <f>分析係数表!D40</f>
        <v>7.3350223187356733E-2</v>
      </c>
      <c r="W37" s="88">
        <f t="shared" si="8"/>
        <v>0</v>
      </c>
      <c r="X37" s="76">
        <f>分析係数表!E40</f>
        <v>4.4637471347569069E-2</v>
      </c>
      <c r="Y37" s="89">
        <f t="shared" si="9"/>
        <v>0</v>
      </c>
    </row>
    <row r="38" spans="1:25" x14ac:dyDescent="0.2">
      <c r="A38" s="6" t="s">
        <v>26</v>
      </c>
      <c r="B38" s="5" t="s">
        <v>276</v>
      </c>
      <c r="C38" s="90"/>
      <c r="D38" s="76">
        <f>投入係数表!X38</f>
        <v>0</v>
      </c>
      <c r="E38" s="77">
        <f t="shared" si="0"/>
        <v>0</v>
      </c>
      <c r="F38" s="76">
        <f>分析係数表!C41</f>
        <v>0.86627474829380358</v>
      </c>
      <c r="G38" s="77">
        <f t="shared" si="1"/>
        <v>0</v>
      </c>
      <c r="H38" s="77">
        <v>2.3160717309416185E-4</v>
      </c>
      <c r="I38" s="77">
        <f t="shared" si="2"/>
        <v>2.3160717309416185E-4</v>
      </c>
      <c r="J38" s="76">
        <f>分析係数表!G41</f>
        <v>0.44732977818996833</v>
      </c>
      <c r="K38" s="78">
        <f t="shared" si="3"/>
        <v>1.0360478536741702E-4</v>
      </c>
      <c r="L38" s="79"/>
      <c r="M38" s="80"/>
      <c r="N38" s="81">
        <f>分析係数表!H41</f>
        <v>6.251140904204612E-2</v>
      </c>
      <c r="O38" s="82">
        <f t="shared" si="4"/>
        <v>1.2394986038332558</v>
      </c>
      <c r="P38" s="76">
        <f>分析係数表!C41</f>
        <v>0.86627474829380358</v>
      </c>
      <c r="Q38" s="82">
        <f t="shared" si="5"/>
        <v>1.0737463410461747</v>
      </c>
      <c r="R38" s="83">
        <v>1.093989342469033</v>
      </c>
      <c r="S38" s="84">
        <f t="shared" si="6"/>
        <v>1.0942209496421271</v>
      </c>
      <c r="T38" s="85">
        <f>分析係数表!F41</f>
        <v>0.55174279310611329</v>
      </c>
      <c r="U38" s="86">
        <f t="shared" si="7"/>
        <v>0.60372852303077096</v>
      </c>
      <c r="V38" s="87">
        <f>分析係数表!D41</f>
        <v>0.15209830744261535</v>
      </c>
      <c r="W38" s="88">
        <f t="shared" si="8"/>
        <v>0</v>
      </c>
      <c r="X38" s="76">
        <f>分析係数表!E41</f>
        <v>0.14676559239508463</v>
      </c>
      <c r="Y38" s="89">
        <f t="shared" si="9"/>
        <v>0</v>
      </c>
    </row>
    <row r="39" spans="1:25" x14ac:dyDescent="0.2">
      <c r="A39" s="6" t="s">
        <v>51</v>
      </c>
      <c r="B39" s="5" t="s">
        <v>367</v>
      </c>
      <c r="C39" s="90"/>
      <c r="D39" s="76">
        <f>投入係数表!X39</f>
        <v>3.8022813688212925E-4</v>
      </c>
      <c r="E39" s="77">
        <f>$C$26*D39</f>
        <v>3.8022813688212927E-2</v>
      </c>
      <c r="F39" s="76">
        <f>分析係数表!C42</f>
        <v>0.22259887005649714</v>
      </c>
      <c r="G39" s="77">
        <f>E39*F39</f>
        <v>8.4638353633649105E-3</v>
      </c>
      <c r="H39" s="77">
        <v>1.2306240154715169E-2</v>
      </c>
      <c r="I39" s="77">
        <f>C39+H39</f>
        <v>1.2306240154715169E-2</v>
      </c>
      <c r="J39" s="76">
        <f>分析係数表!G42</f>
        <v>0.47474747474747475</v>
      </c>
      <c r="K39" s="78">
        <f>I39*J39</f>
        <v>5.8423564370869993E-3</v>
      </c>
      <c r="L39" s="79"/>
      <c r="M39" s="80"/>
      <c r="N39" s="81">
        <f>分析係数表!H42</f>
        <v>1.5212056061497272E-2</v>
      </c>
      <c r="O39" s="82">
        <f t="shared" si="4"/>
        <v>0.30163009502756066</v>
      </c>
      <c r="P39" s="76">
        <f>分析係数表!C42</f>
        <v>0.22259887005649714</v>
      </c>
      <c r="Q39" s="82">
        <f>O39*P39</f>
        <v>6.7142518328168865E-2</v>
      </c>
      <c r="R39" s="83">
        <v>6.9744453381577434E-2</v>
      </c>
      <c r="S39" s="84">
        <f>I39+R39</f>
        <v>8.2050693536292602E-2</v>
      </c>
      <c r="T39" s="85">
        <f>分析係数表!F42</f>
        <v>0.5505050505050505</v>
      </c>
      <c r="U39" s="86">
        <f>S39*T39</f>
        <v>4.5169321189171177E-2</v>
      </c>
      <c r="V39" s="87">
        <f>分析係数表!D42</f>
        <v>1.2373737373737375</v>
      </c>
      <c r="W39" s="88">
        <f>ROUND(S39*V39,0)</f>
        <v>0</v>
      </c>
      <c r="X39" s="76">
        <f>分析係数表!E42</f>
        <v>0.93434343434343436</v>
      </c>
      <c r="Y39" s="89">
        <f>ROUND(S39*X39,0)</f>
        <v>0</v>
      </c>
    </row>
    <row r="40" spans="1:25" x14ac:dyDescent="0.2">
      <c r="A40" s="6" t="s">
        <v>194</v>
      </c>
      <c r="B40" s="5" t="s">
        <v>41</v>
      </c>
      <c r="C40" s="90"/>
      <c r="D40" s="76">
        <f>投入係数表!X40</f>
        <v>3.6882129277566539E-2</v>
      </c>
      <c r="E40" s="77">
        <f>$C$26*D40</f>
        <v>3.6882129277566538</v>
      </c>
      <c r="F40" s="76">
        <f>分析係数表!C43</f>
        <v>0.64995386035066138</v>
      </c>
      <c r="G40" s="77">
        <f>E40*F40</f>
        <v>2.3971682301906521</v>
      </c>
      <c r="H40" s="77">
        <v>3.1486578050298757</v>
      </c>
      <c r="I40" s="77">
        <f>C40+H40</f>
        <v>3.1486578050298757</v>
      </c>
      <c r="J40" s="76">
        <f>分析係数表!G43</f>
        <v>0.42414674485039844</v>
      </c>
      <c r="K40" s="78">
        <f>I40*J40</f>
        <v>1.3354929586512223</v>
      </c>
      <c r="L40" s="79"/>
      <c r="M40" s="80"/>
      <c r="N40" s="81">
        <f>分析係数表!H43</f>
        <v>4.0565482830659395E-2</v>
      </c>
      <c r="O40" s="82">
        <f t="shared" si="4"/>
        <v>0.80434692007349518</v>
      </c>
      <c r="P40" s="76">
        <f>分析係数表!C43</f>
        <v>0.64995386035066138</v>
      </c>
      <c r="Q40" s="82">
        <f>O40*P40</f>
        <v>0.52278838576293307</v>
      </c>
      <c r="R40" s="83">
        <v>0.89973106911758294</v>
      </c>
      <c r="S40" s="84">
        <f>I40+R40</f>
        <v>4.0483888741474585</v>
      </c>
      <c r="T40" s="85">
        <f>分析係数表!F43</f>
        <v>0.67869493309276796</v>
      </c>
      <c r="U40" s="86">
        <f>S40*T40</f>
        <v>2.7476210160730155</v>
      </c>
      <c r="V40" s="87">
        <f>分析係数表!D43</f>
        <v>0.11832807096677192</v>
      </c>
      <c r="W40" s="88">
        <f>ROUND(S40*V40,0)</f>
        <v>0</v>
      </c>
      <c r="X40" s="76">
        <f>分析係数表!E43</f>
        <v>8.3446098331078036E-2</v>
      </c>
      <c r="Y40" s="89">
        <f>ROUND(S40*X40,0)</f>
        <v>0</v>
      </c>
    </row>
    <row r="41" spans="1:25" x14ac:dyDescent="0.2">
      <c r="A41" s="6" t="s">
        <v>340</v>
      </c>
      <c r="B41" s="5" t="s">
        <v>42</v>
      </c>
      <c r="C41" s="90"/>
      <c r="D41" s="76">
        <f>投入係数表!X41</f>
        <v>0</v>
      </c>
      <c r="E41" s="77">
        <f>$C$26*D41</f>
        <v>0</v>
      </c>
      <c r="F41" s="76">
        <f>分析係数表!C44</f>
        <v>0.42233270626175756</v>
      </c>
      <c r="G41" s="77">
        <f>E41*F41</f>
        <v>0</v>
      </c>
      <c r="H41" s="77">
        <v>3.4206047431961837E-3</v>
      </c>
      <c r="I41" s="77">
        <f>C41+H41</f>
        <v>3.4206047431961837E-3</v>
      </c>
      <c r="J41" s="76">
        <f>分析係数表!G44</f>
        <v>0.26381484852424913</v>
      </c>
      <c r="K41" s="78">
        <f>I41*J41</f>
        <v>9.0240632218762935E-4</v>
      </c>
      <c r="L41" s="79"/>
      <c r="M41" s="80"/>
      <c r="N41" s="81">
        <f>分析係数表!H44</f>
        <v>0.11630123927550047</v>
      </c>
      <c r="O41" s="82">
        <f t="shared" si="4"/>
        <v>2.3060626198507101</v>
      </c>
      <c r="P41" s="76">
        <f>分析係数表!C44</f>
        <v>0.42233270626175756</v>
      </c>
      <c r="Q41" s="82">
        <f>O41*P41</f>
        <v>0.97392566705062911</v>
      </c>
      <c r="R41" s="83">
        <v>0.99104075194032548</v>
      </c>
      <c r="S41" s="84">
        <f>I41+R41</f>
        <v>0.99446135668352165</v>
      </c>
      <c r="T41" s="85">
        <f>分析係数表!F44</f>
        <v>0.47978156286568718</v>
      </c>
      <c r="U41" s="86">
        <f>S41*T41</f>
        <v>0.4771242239191516</v>
      </c>
      <c r="V41" s="87">
        <f>分析係数表!D44</f>
        <v>0.17839032635548044</v>
      </c>
      <c r="W41" s="88">
        <f>ROUND(S41*V41,0)</f>
        <v>0</v>
      </c>
      <c r="X41" s="76">
        <f>分析係数表!E44</f>
        <v>0.10141724093095826</v>
      </c>
      <c r="Y41" s="89">
        <f>ROUND(S41*X41,0)</f>
        <v>0</v>
      </c>
    </row>
    <row r="42" spans="1:25" x14ac:dyDescent="0.2">
      <c r="A42" s="6" t="s">
        <v>341</v>
      </c>
      <c r="B42" s="5" t="s">
        <v>278</v>
      </c>
      <c r="C42" s="90"/>
      <c r="D42" s="76">
        <f>投入係数表!X42</f>
        <v>3.8022813688212925E-4</v>
      </c>
      <c r="E42" s="77">
        <f>$C$26*D42</f>
        <v>3.8022813688212927E-2</v>
      </c>
      <c r="F42" s="76">
        <f>分析係数表!C45</f>
        <v>1</v>
      </c>
      <c r="G42" s="77">
        <f>E42*F42</f>
        <v>3.8022813688212927E-2</v>
      </c>
      <c r="H42" s="77">
        <v>4.860221919739742E-2</v>
      </c>
      <c r="I42" s="77">
        <f>C42+H42</f>
        <v>4.860221919739742E-2</v>
      </c>
      <c r="J42" s="76">
        <f>分析係数表!G45</f>
        <v>0</v>
      </c>
      <c r="K42" s="78">
        <f>I42*J42</f>
        <v>0</v>
      </c>
      <c r="L42" s="79"/>
      <c r="M42" s="80"/>
      <c r="N42" s="81">
        <f>分析係数表!H45</f>
        <v>0</v>
      </c>
      <c r="O42" s="82">
        <f t="shared" si="4"/>
        <v>0</v>
      </c>
      <c r="P42" s="76">
        <f>分析係数表!C45</f>
        <v>1</v>
      </c>
      <c r="Q42" s="82">
        <f>O42*P42</f>
        <v>0</v>
      </c>
      <c r="R42" s="83">
        <v>7.327576118706069E-3</v>
      </c>
      <c r="S42" s="84">
        <f>I42+R42</f>
        <v>5.5929795316103488E-2</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投入係数表!X43</f>
        <v>3.041825095057034E-3</v>
      </c>
      <c r="E43" s="77">
        <f>$C$26*D43</f>
        <v>0.30418250950570341</v>
      </c>
      <c r="F43" s="76">
        <f>分析係数表!C46</f>
        <v>0.21794871794871795</v>
      </c>
      <c r="G43" s="77">
        <f>E43*F43</f>
        <v>6.6296187969191775E-2</v>
      </c>
      <c r="H43" s="77">
        <v>9.2646921009845618E-2</v>
      </c>
      <c r="I43" s="77">
        <f>C43+H43</f>
        <v>9.2646921009845618E-2</v>
      </c>
      <c r="J43" s="76">
        <f>分析係数表!G46</f>
        <v>8.6956521739130436E-3</v>
      </c>
      <c r="K43" s="78">
        <f>I43*J43</f>
        <v>8.0562540008561408E-4</v>
      </c>
      <c r="L43" s="79"/>
      <c r="M43" s="80"/>
      <c r="N43" s="81">
        <f>分析係数表!H46</f>
        <v>2.3669959231689755E-2</v>
      </c>
      <c r="O43" s="82">
        <f t="shared" si="4"/>
        <v>0.46933642786288438</v>
      </c>
      <c r="P43" s="76">
        <f>分析係数表!C46</f>
        <v>0.21794871794871795</v>
      </c>
      <c r="Q43" s="82">
        <f>O43*P43</f>
        <v>0.1022912727393466</v>
      </c>
      <c r="R43" s="83">
        <v>0.11507453124762497</v>
      </c>
      <c r="S43" s="84">
        <f>I43+R43</f>
        <v>0.20772145225747057</v>
      </c>
      <c r="T43" s="85">
        <f>分析係数表!F46</f>
        <v>0.31521739130434784</v>
      </c>
      <c r="U43" s="86">
        <f>S43*T43</f>
        <v>6.5477414298550515E-2</v>
      </c>
      <c r="V43" s="87">
        <f>分析係数表!D46</f>
        <v>4.3478260869565218E-3</v>
      </c>
      <c r="W43" s="88">
        <f>ROUND(S43*V43,0)</f>
        <v>0</v>
      </c>
      <c r="X43" s="76">
        <f>分析係数表!E46</f>
        <v>8.6956521739130436E-3</v>
      </c>
      <c r="Y43" s="89">
        <f>ROUND(S43*X43,0)</f>
        <v>0</v>
      </c>
    </row>
    <row r="44" spans="1:25" x14ac:dyDescent="0.2">
      <c r="A44" s="192">
        <v>40</v>
      </c>
      <c r="B44" s="14" t="s">
        <v>150</v>
      </c>
      <c r="C44" s="197">
        <f>SUM(C5:C43)</f>
        <v>100</v>
      </c>
      <c r="D44" s="92">
        <f>投入係数表!X44</f>
        <v>0.50836501901140685</v>
      </c>
      <c r="E44" s="91">
        <f>SUM(E5:E43)</f>
        <v>50.836501901140679</v>
      </c>
      <c r="F44" s="92">
        <f>分析係数表!C47</f>
        <v>0.47569546306807309</v>
      </c>
      <c r="G44" s="91">
        <f>SUM(G5:G43)</f>
        <v>13.481696281942501</v>
      </c>
      <c r="H44" s="91">
        <f>SUM(H5:H43)</f>
        <v>15.714799895413073</v>
      </c>
      <c r="I44" s="91">
        <f>SUM(I5:I43)</f>
        <v>115.71479989541305</v>
      </c>
      <c r="J44" s="92">
        <f>分析係数表!G47</f>
        <v>0.28144255164914822</v>
      </c>
      <c r="K44" s="93">
        <f>SUM(K5:K43)</f>
        <v>31.624175598391968</v>
      </c>
      <c r="L44" s="94">
        <f>最終需要_まとめ!$L$33</f>
        <v>0.627</v>
      </c>
      <c r="M44" s="91">
        <f>K44*L44</f>
        <v>19.828358100191764</v>
      </c>
      <c r="N44" s="95">
        <f>分析係数表!H47</f>
        <v>1</v>
      </c>
      <c r="O44" s="96">
        <f>SUM(O5:O43)</f>
        <v>19.828358100191764</v>
      </c>
      <c r="P44" s="92">
        <f>分析係数表!C47</f>
        <v>0.47569546306807309</v>
      </c>
      <c r="Q44" s="96">
        <f>SUM(Q5:Q43)</f>
        <v>8.3027360381033599</v>
      </c>
      <c r="R44" s="91">
        <f>SUM(R5:R43)</f>
        <v>9.5281446034992694</v>
      </c>
      <c r="S44" s="97">
        <f>SUM(S5:S43)</f>
        <v>125.24294449891231</v>
      </c>
      <c r="T44" s="98">
        <f>分析係数表!F47</f>
        <v>0.50608191373686118</v>
      </c>
      <c r="U44" s="99">
        <f>SUM(U5:U43)</f>
        <v>62.574282181860681</v>
      </c>
      <c r="V44" s="100">
        <f>分析係数表!D47</f>
        <v>9.051105472997463E-2</v>
      </c>
      <c r="W44" s="101">
        <f>SUM(W5:W43)</f>
        <v>14</v>
      </c>
      <c r="X44" s="92">
        <f>分析係数表!E47</f>
        <v>7.0619789778905401E-2</v>
      </c>
      <c r="Y44" s="102">
        <f>SUM(Y5:Y43)</f>
        <v>12</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2015年養父市産業連関表</v>
      </c>
      <c r="H1" s="401"/>
      <c r="I1" s="401"/>
    </row>
    <row r="2" spans="1:25" x14ac:dyDescent="0.2">
      <c r="B2" s="3" t="s">
        <v>293</v>
      </c>
      <c r="S2" s="3" t="s">
        <v>152</v>
      </c>
      <c r="U2" s="64" t="s">
        <v>209</v>
      </c>
      <c r="W2" s="3" t="s">
        <v>130</v>
      </c>
      <c r="Y2" s="3" t="s">
        <v>153</v>
      </c>
    </row>
    <row r="3" spans="1:25" ht="44" x14ac:dyDescent="0.2">
      <c r="B3" s="65"/>
      <c r="C3" s="66" t="s">
        <v>227</v>
      </c>
      <c r="D3" s="66" t="s">
        <v>235</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投入係数表!Y5</f>
        <v>1.0826416456153013E-3</v>
      </c>
      <c r="E5" s="77">
        <f t="shared" ref="E5:E38" si="0">$C$27*D5</f>
        <v>0.10826416456153012</v>
      </c>
      <c r="F5" s="76">
        <f>分析係数表!C8</f>
        <v>0.71474473402356309</v>
      </c>
      <c r="G5" s="77">
        <f t="shared" ref="G5:G38" si="1">E5*F5</f>
        <v>7.7381241503814119E-2</v>
      </c>
      <c r="H5" s="77">
        <f t="array" ref="H5:H43">MMULT(逆行列係数!C5:AO43,'23'!G5:G43)</f>
        <v>8.740939543976152E-2</v>
      </c>
      <c r="I5" s="77">
        <f t="shared" ref="I5:I38" si="2">C5+H5</f>
        <v>8.740939543976152E-2</v>
      </c>
      <c r="J5" s="76">
        <f>分析係数表!G8</f>
        <v>0.11986548162382897</v>
      </c>
      <c r="K5" s="78">
        <f t="shared" ref="K5:K38" si="3">I5*J5</f>
        <v>1.0477369282834735E-2</v>
      </c>
      <c r="L5" s="79" t="s">
        <v>183</v>
      </c>
      <c r="M5" s="80" t="s">
        <v>183</v>
      </c>
      <c r="N5" s="81">
        <f>分析係数表!H8</f>
        <v>1.2980954505811005E-2</v>
      </c>
      <c r="O5" s="82">
        <f t="shared" ref="O5:O43" si="4">$M$44*N5</f>
        <v>0.33465193627415968</v>
      </c>
      <c r="P5" s="76">
        <f>分析係数表!C8</f>
        <v>0.71474473402356309</v>
      </c>
      <c r="Q5" s="82">
        <f t="shared" ref="Q5:Q38" si="5">O5*P5</f>
        <v>0.23919070918274465</v>
      </c>
      <c r="R5" s="83">
        <f t="array" ref="R5:R43">MMULT(逆行列係数!C5:AO43,'23'!Q5:Q43)</f>
        <v>0.32524320430469628</v>
      </c>
      <c r="S5" s="84">
        <f t="shared" ref="S5:S38" si="6">I5+R5</f>
        <v>0.41265259974445778</v>
      </c>
      <c r="T5" s="85">
        <f>分析係数表!F8</f>
        <v>0.45231803987509006</v>
      </c>
      <c r="U5" s="86">
        <f t="shared" ref="U5:U38" si="7">S5*T5</f>
        <v>0.18665021506577323</v>
      </c>
      <c r="V5" s="87">
        <f>分析係数表!D8</f>
        <v>0.25822723997117464</v>
      </c>
      <c r="W5" s="167">
        <f t="shared" ref="W5:W38" si="8">ROUND(S5*V5,0)</f>
        <v>0</v>
      </c>
      <c r="X5" s="76">
        <f>分析係数表!E8</f>
        <v>0.17343262070622148</v>
      </c>
      <c r="Y5" s="166">
        <f t="shared" ref="Y5:Y38" si="9">ROUND(S5*X5,0)</f>
        <v>0</v>
      </c>
    </row>
    <row r="6" spans="1:25" x14ac:dyDescent="0.2">
      <c r="A6" s="6" t="s">
        <v>219</v>
      </c>
      <c r="B6" s="5" t="s">
        <v>265</v>
      </c>
      <c r="C6" s="90"/>
      <c r="D6" s="76">
        <f>投入係数表!Y6</f>
        <v>0</v>
      </c>
      <c r="E6" s="77">
        <f t="shared" si="0"/>
        <v>0</v>
      </c>
      <c r="F6" s="76">
        <f>分析係数表!C9</f>
        <v>1</v>
      </c>
      <c r="G6" s="77">
        <f t="shared" si="1"/>
        <v>0</v>
      </c>
      <c r="H6" s="77">
        <v>0.10048402682671562</v>
      </c>
      <c r="I6" s="77">
        <f t="shared" si="2"/>
        <v>0.10048402682671562</v>
      </c>
      <c r="J6" s="76">
        <f>分析係数表!G9</f>
        <v>0.24776500638569604</v>
      </c>
      <c r="K6" s="78">
        <f t="shared" si="3"/>
        <v>2.4896425548381645E-2</v>
      </c>
      <c r="L6" s="79"/>
      <c r="M6" s="80"/>
      <c r="N6" s="81">
        <f>分析係数表!H9</f>
        <v>6.6933046670587999E-4</v>
      </c>
      <c r="O6" s="82">
        <f t="shared" si="4"/>
        <v>1.725549046413636E-2</v>
      </c>
      <c r="P6" s="76">
        <f>分析係数表!C9</f>
        <v>1</v>
      </c>
      <c r="Q6" s="82">
        <f t="shared" si="5"/>
        <v>1.725549046413636E-2</v>
      </c>
      <c r="R6" s="83">
        <v>2.4128698959071247E-2</v>
      </c>
      <c r="S6" s="84">
        <f t="shared" si="6"/>
        <v>0.12461272578578686</v>
      </c>
      <c r="T6" s="85">
        <f>分析係数表!F9</f>
        <v>0.67688378033205621</v>
      </c>
      <c r="U6" s="86">
        <f t="shared" si="7"/>
        <v>8.4348332907365306E-2</v>
      </c>
      <c r="V6" s="87">
        <f>分析係数表!D9</f>
        <v>0.15836526181353769</v>
      </c>
      <c r="W6" s="167">
        <f t="shared" si="8"/>
        <v>0</v>
      </c>
      <c r="X6" s="76">
        <f>分析係数表!E9</f>
        <v>0.13537675606641125</v>
      </c>
      <c r="Y6" s="166">
        <f t="shared" si="9"/>
        <v>0</v>
      </c>
    </row>
    <row r="7" spans="1:25" x14ac:dyDescent="0.2">
      <c r="A7" s="6" t="s">
        <v>220</v>
      </c>
      <c r="B7" s="5" t="s">
        <v>266</v>
      </c>
      <c r="C7" s="90"/>
      <c r="D7" s="76">
        <f>投入係数表!Y7</f>
        <v>0</v>
      </c>
      <c r="E7" s="77">
        <f t="shared" si="0"/>
        <v>0</v>
      </c>
      <c r="F7" s="76">
        <f>分析係数表!C10</f>
        <v>3.9393939393939426E-2</v>
      </c>
      <c r="G7" s="77">
        <f t="shared" si="1"/>
        <v>0</v>
      </c>
      <c r="H7" s="77">
        <v>2.3753751594974464E-5</v>
      </c>
      <c r="I7" s="77">
        <f t="shared" si="2"/>
        <v>2.3753751594974464E-5</v>
      </c>
      <c r="J7" s="76">
        <f>分析係数表!G10</f>
        <v>0.17647058823529413</v>
      </c>
      <c r="K7" s="78">
        <f t="shared" si="3"/>
        <v>4.1918385167602E-6</v>
      </c>
      <c r="L7" s="79"/>
      <c r="M7" s="80"/>
      <c r="N7" s="81">
        <f>分析係数表!H10</f>
        <v>1.3183781919964303E-3</v>
      </c>
      <c r="O7" s="82">
        <f t="shared" si="4"/>
        <v>3.3988087277844345E-2</v>
      </c>
      <c r="P7" s="76">
        <f>分析係数表!C10</f>
        <v>3.9393939393939426E-2</v>
      </c>
      <c r="Q7" s="82">
        <f t="shared" si="5"/>
        <v>1.3389246503393239E-3</v>
      </c>
      <c r="R7" s="83">
        <v>1.8980395204572717E-3</v>
      </c>
      <c r="S7" s="84">
        <f t="shared" si="6"/>
        <v>1.9217932720522462E-3</v>
      </c>
      <c r="T7" s="85">
        <f>分析係数表!F10</f>
        <v>0.58823529411764708</v>
      </c>
      <c r="U7" s="86">
        <f t="shared" si="7"/>
        <v>1.1304666306189684E-3</v>
      </c>
      <c r="V7" s="87">
        <f>分析係数表!D10</f>
        <v>0.11764705882352941</v>
      </c>
      <c r="W7" s="167">
        <f t="shared" si="8"/>
        <v>0</v>
      </c>
      <c r="X7" s="76">
        <f>分析係数表!E10</f>
        <v>0</v>
      </c>
      <c r="Y7" s="166">
        <f t="shared" si="9"/>
        <v>0</v>
      </c>
    </row>
    <row r="8" spans="1:25" x14ac:dyDescent="0.2">
      <c r="A8" s="6" t="s">
        <v>221</v>
      </c>
      <c r="B8" s="5" t="s">
        <v>27</v>
      </c>
      <c r="C8" s="90"/>
      <c r="D8" s="76">
        <f>投入係数表!Y8</f>
        <v>6.616143389871286E-3</v>
      </c>
      <c r="E8" s="77">
        <f t="shared" si="0"/>
        <v>0.66161433898712863</v>
      </c>
      <c r="F8" s="76">
        <f>分析係数表!C11</f>
        <v>0.34065202927478377</v>
      </c>
      <c r="G8" s="77">
        <f t="shared" si="1"/>
        <v>0.22538026717326007</v>
      </c>
      <c r="H8" s="77">
        <v>0.32334271765556372</v>
      </c>
      <c r="I8" s="77">
        <f t="shared" si="2"/>
        <v>0.32334271765556372</v>
      </c>
      <c r="J8" s="76">
        <f>分析係数表!G11</f>
        <v>0.33868808567603748</v>
      </c>
      <c r="K8" s="78">
        <f t="shared" si="3"/>
        <v>0.10951232606005036</v>
      </c>
      <c r="L8" s="79"/>
      <c r="M8" s="80"/>
      <c r="N8" s="81">
        <f>分析係数表!H11</f>
        <v>-2.0282741415329697E-5</v>
      </c>
      <c r="O8" s="82">
        <f t="shared" si="4"/>
        <v>-5.2289365042837454E-4</v>
      </c>
      <c r="P8" s="76">
        <f>分析係数表!C11</f>
        <v>0.34065202927478377</v>
      </c>
      <c r="Q8" s="82">
        <f t="shared" si="5"/>
        <v>-1.7812478311332521E-4</v>
      </c>
      <c r="R8" s="83">
        <v>1.2593543384126099E-2</v>
      </c>
      <c r="S8" s="84">
        <f t="shared" si="6"/>
        <v>0.33593626103968982</v>
      </c>
      <c r="T8" s="85">
        <f>分析係数表!F11</f>
        <v>0.55689424364123163</v>
      </c>
      <c r="U8" s="86">
        <f t="shared" si="7"/>
        <v>0.18708097000336141</v>
      </c>
      <c r="V8" s="87">
        <f>分析係数表!D11</f>
        <v>4.2838018741633198E-2</v>
      </c>
      <c r="W8" s="167">
        <f t="shared" si="8"/>
        <v>0</v>
      </c>
      <c r="X8" s="76">
        <f>分析係数表!E11</f>
        <v>3.2128514056224897E-2</v>
      </c>
      <c r="Y8" s="166">
        <f t="shared" si="9"/>
        <v>0</v>
      </c>
    </row>
    <row r="9" spans="1:25" x14ac:dyDescent="0.2">
      <c r="A9" s="6" t="s">
        <v>222</v>
      </c>
      <c r="B9" s="5" t="s">
        <v>190</v>
      </c>
      <c r="C9" s="90"/>
      <c r="D9" s="76">
        <f>投入係数表!Y9</f>
        <v>0</v>
      </c>
      <c r="E9" s="77">
        <f t="shared" si="0"/>
        <v>0</v>
      </c>
      <c r="F9" s="76">
        <f>分析係数表!C12</f>
        <v>0.100342633382281</v>
      </c>
      <c r="G9" s="77">
        <f t="shared" si="1"/>
        <v>0</v>
      </c>
      <c r="H9" s="77">
        <v>2.0151117138570247E-3</v>
      </c>
      <c r="I9" s="77">
        <f t="shared" si="2"/>
        <v>2.0151117138570247E-3</v>
      </c>
      <c r="J9" s="76">
        <f>分析係数表!G12</f>
        <v>0.13263417643429981</v>
      </c>
      <c r="K9" s="78">
        <f t="shared" si="3"/>
        <v>2.6727268259053687E-4</v>
      </c>
      <c r="L9" s="79"/>
      <c r="M9" s="80"/>
      <c r="N9" s="81">
        <f>分析係数表!H12</f>
        <v>9.8026489260288424E-2</v>
      </c>
      <c r="O9" s="82">
        <f t="shared" si="4"/>
        <v>2.5271450125203341</v>
      </c>
      <c r="P9" s="76">
        <f>分析係数表!C12</f>
        <v>0.100342633382281</v>
      </c>
      <c r="Q9" s="82">
        <f t="shared" si="5"/>
        <v>0.2535803854951878</v>
      </c>
      <c r="R9" s="83">
        <v>0.28136627889339638</v>
      </c>
      <c r="S9" s="84">
        <f t="shared" si="6"/>
        <v>0.28338139060725342</v>
      </c>
      <c r="T9" s="85">
        <f>分析係数表!F12</f>
        <v>0.36681061073411475</v>
      </c>
      <c r="U9" s="86">
        <f t="shared" si="7"/>
        <v>0.10394730095932936</v>
      </c>
      <c r="V9" s="87">
        <f>分析係数表!D12</f>
        <v>2.9364589759407773E-2</v>
      </c>
      <c r="W9" s="167">
        <f t="shared" si="8"/>
        <v>0</v>
      </c>
      <c r="X9" s="76">
        <f>分析係数表!E12</f>
        <v>2.8994447871684145E-2</v>
      </c>
      <c r="Y9" s="166">
        <f t="shared" si="9"/>
        <v>0</v>
      </c>
    </row>
    <row r="10" spans="1:25" x14ac:dyDescent="0.2">
      <c r="A10" s="6" t="s">
        <v>223</v>
      </c>
      <c r="B10" s="5" t="s">
        <v>28</v>
      </c>
      <c r="C10" s="90"/>
      <c r="D10" s="76">
        <f>投入係数表!Y10</f>
        <v>3.2479249368459039E-3</v>
      </c>
      <c r="E10" s="77">
        <f t="shared" si="0"/>
        <v>0.3247924936845904</v>
      </c>
      <c r="F10" s="76">
        <f>分析係数表!C13</f>
        <v>0</v>
      </c>
      <c r="G10" s="77">
        <f t="shared" si="1"/>
        <v>0</v>
      </c>
      <c r="H10" s="77">
        <v>0</v>
      </c>
      <c r="I10" s="77">
        <f t="shared" si="2"/>
        <v>0</v>
      </c>
      <c r="J10" s="76">
        <f>分析係数表!G13</f>
        <v>0.24545454545454545</v>
      </c>
      <c r="K10" s="78">
        <f t="shared" si="3"/>
        <v>0</v>
      </c>
      <c r="L10" s="79"/>
      <c r="M10" s="80"/>
      <c r="N10" s="81">
        <f>分析係数表!H13</f>
        <v>1.4563008336206721E-2</v>
      </c>
      <c r="O10" s="82">
        <f t="shared" si="4"/>
        <v>0.37543764100757288</v>
      </c>
      <c r="P10" s="76">
        <f>分析係数表!C13</f>
        <v>0</v>
      </c>
      <c r="Q10" s="82">
        <f t="shared" si="5"/>
        <v>0</v>
      </c>
      <c r="R10" s="83">
        <v>0</v>
      </c>
      <c r="S10" s="84">
        <f t="shared" si="6"/>
        <v>0</v>
      </c>
      <c r="T10" s="85">
        <f>分析係数表!F13</f>
        <v>0.38181818181818183</v>
      </c>
      <c r="U10" s="86">
        <f t="shared" si="7"/>
        <v>0</v>
      </c>
      <c r="V10" s="87">
        <f>分析係数表!D13</f>
        <v>0.28545454545454546</v>
      </c>
      <c r="W10" s="167">
        <f t="shared" si="8"/>
        <v>0</v>
      </c>
      <c r="X10" s="76">
        <f>分析係数表!E13</f>
        <v>0.23818181818181819</v>
      </c>
      <c r="Y10" s="166">
        <f t="shared" si="9"/>
        <v>0</v>
      </c>
    </row>
    <row r="11" spans="1:25" x14ac:dyDescent="0.2">
      <c r="A11" s="6" t="s">
        <v>224</v>
      </c>
      <c r="B11" s="5" t="s">
        <v>267</v>
      </c>
      <c r="C11" s="90"/>
      <c r="D11" s="76">
        <f>投入係数表!Y11</f>
        <v>5.004210273066282E-2</v>
      </c>
      <c r="E11" s="77">
        <f t="shared" si="0"/>
        <v>5.0042102730662821</v>
      </c>
      <c r="F11" s="76">
        <f>分析係数表!C14</f>
        <v>0.15141787051899414</v>
      </c>
      <c r="G11" s="77">
        <f t="shared" si="1"/>
        <v>0.75772686317697058</v>
      </c>
      <c r="H11" s="77">
        <v>0.81077410833380192</v>
      </c>
      <c r="I11" s="77">
        <f t="shared" si="2"/>
        <v>0.81077410833380192</v>
      </c>
      <c r="J11" s="76">
        <f>分析係数表!G14</f>
        <v>0.18116805721096543</v>
      </c>
      <c r="K11" s="78">
        <f t="shared" si="3"/>
        <v>0.14688637004378771</v>
      </c>
      <c r="L11" s="79"/>
      <c r="M11" s="80"/>
      <c r="N11" s="81">
        <f>分析係数表!H14</f>
        <v>1.2372472263351114E-3</v>
      </c>
      <c r="O11" s="82">
        <f t="shared" si="4"/>
        <v>3.1896512676130841E-2</v>
      </c>
      <c r="P11" s="76">
        <f>分析係数表!C14</f>
        <v>0.15141787051899414</v>
      </c>
      <c r="Q11" s="82">
        <f t="shared" si="5"/>
        <v>4.8297020264018347E-3</v>
      </c>
      <c r="R11" s="83">
        <v>1.9716472380705233E-2</v>
      </c>
      <c r="S11" s="84">
        <f t="shared" si="6"/>
        <v>0.83049058071450721</v>
      </c>
      <c r="T11" s="85">
        <f>分析係数表!F14</f>
        <v>0.38617401668653156</v>
      </c>
      <c r="U11" s="86">
        <f t="shared" si="7"/>
        <v>0.32071388337485141</v>
      </c>
      <c r="V11" s="87">
        <f>分析係数表!D14</f>
        <v>0.10846245530393325</v>
      </c>
      <c r="W11" s="167">
        <f t="shared" si="8"/>
        <v>0</v>
      </c>
      <c r="X11" s="76">
        <f>分析係数表!E14</f>
        <v>8.1048867699642438E-2</v>
      </c>
      <c r="Y11" s="166">
        <f t="shared" si="9"/>
        <v>0</v>
      </c>
    </row>
    <row r="12" spans="1:25" x14ac:dyDescent="0.2">
      <c r="A12" s="6" t="s">
        <v>225</v>
      </c>
      <c r="B12" s="5" t="s">
        <v>29</v>
      </c>
      <c r="C12" s="90"/>
      <c r="D12" s="76">
        <f>投入係数表!Y12</f>
        <v>5.77408877661494E-3</v>
      </c>
      <c r="E12" s="77">
        <f t="shared" si="0"/>
        <v>0.57740887766149396</v>
      </c>
      <c r="F12" s="76">
        <f>分析係数表!C15</f>
        <v>0</v>
      </c>
      <c r="G12" s="77">
        <f t="shared" si="1"/>
        <v>0</v>
      </c>
      <c r="H12" s="77">
        <v>0</v>
      </c>
      <c r="I12" s="77">
        <f t="shared" si="2"/>
        <v>0</v>
      </c>
      <c r="J12" s="76">
        <f>分析係数表!G15</f>
        <v>9.5665424991534034E-2</v>
      </c>
      <c r="K12" s="78">
        <f t="shared" si="3"/>
        <v>0</v>
      </c>
      <c r="L12" s="79"/>
      <c r="M12" s="80"/>
      <c r="N12" s="81">
        <f>分析係数表!H15</f>
        <v>9.0663854126523738E-3</v>
      </c>
      <c r="O12" s="82">
        <f t="shared" si="4"/>
        <v>0.23373346174148338</v>
      </c>
      <c r="P12" s="76">
        <f>分析係数表!C15</f>
        <v>0</v>
      </c>
      <c r="Q12" s="82">
        <f t="shared" si="5"/>
        <v>0</v>
      </c>
      <c r="R12" s="83">
        <v>0</v>
      </c>
      <c r="S12" s="84">
        <f t="shared" si="6"/>
        <v>0</v>
      </c>
      <c r="T12" s="85">
        <f>分析係数表!F15</f>
        <v>0.30392820860142228</v>
      </c>
      <c r="U12" s="86">
        <f t="shared" si="7"/>
        <v>0</v>
      </c>
      <c r="V12" s="87">
        <f>分析係数表!D15</f>
        <v>1.7101252963088384E-2</v>
      </c>
      <c r="W12" s="167">
        <f t="shared" si="8"/>
        <v>0</v>
      </c>
      <c r="X12" s="76">
        <f>分析係数表!E15</f>
        <v>1.5577378936674569E-2</v>
      </c>
      <c r="Y12" s="166">
        <f t="shared" si="9"/>
        <v>0</v>
      </c>
    </row>
    <row r="13" spans="1:25" x14ac:dyDescent="0.2">
      <c r="A13" s="6" t="s">
        <v>226</v>
      </c>
      <c r="B13" s="5" t="s">
        <v>30</v>
      </c>
      <c r="C13" s="90"/>
      <c r="D13" s="76">
        <f>投入係数表!Y13</f>
        <v>1.2871406231204138E-2</v>
      </c>
      <c r="E13" s="77">
        <f t="shared" si="0"/>
        <v>1.2871406231204137</v>
      </c>
      <c r="F13" s="76">
        <f>分析係数表!C16</f>
        <v>7.3463935886019627E-2</v>
      </c>
      <c r="G13" s="77">
        <f t="shared" si="1"/>
        <v>9.4558416213209415E-2</v>
      </c>
      <c r="H13" s="77">
        <v>0.10905018312992004</v>
      </c>
      <c r="I13" s="77">
        <f t="shared" si="2"/>
        <v>0.10905018312992004</v>
      </c>
      <c r="J13" s="76">
        <f>分析係数表!G16</f>
        <v>3.2967032967032968E-2</v>
      </c>
      <c r="K13" s="78">
        <f t="shared" si="3"/>
        <v>3.5950609823050565E-3</v>
      </c>
      <c r="L13" s="79"/>
      <c r="M13" s="80"/>
      <c r="N13" s="81">
        <f>分析係数表!H16</f>
        <v>1.7422874875768209E-2</v>
      </c>
      <c r="O13" s="82">
        <f t="shared" si="4"/>
        <v>0.44916564571797368</v>
      </c>
      <c r="P13" s="76">
        <f>分析係数表!C16</f>
        <v>7.3463935886019627E-2</v>
      </c>
      <c r="Q13" s="82">
        <f t="shared" si="5"/>
        <v>3.2997476199227826E-2</v>
      </c>
      <c r="R13" s="83">
        <v>3.8804700176742986E-2</v>
      </c>
      <c r="S13" s="84">
        <f t="shared" si="6"/>
        <v>0.14785488330666302</v>
      </c>
      <c r="T13" s="85">
        <f>分析係数表!F16</f>
        <v>0.28846153846153844</v>
      </c>
      <c r="U13" s="86">
        <f t="shared" si="7"/>
        <v>4.2650447107691253E-2</v>
      </c>
      <c r="V13" s="87">
        <f>分析係数表!D16</f>
        <v>8.241758241758242E-3</v>
      </c>
      <c r="W13" s="167">
        <f t="shared" si="8"/>
        <v>0</v>
      </c>
      <c r="X13" s="76">
        <f>分析係数表!E16</f>
        <v>8.241758241758242E-3</v>
      </c>
      <c r="Y13" s="166">
        <f t="shared" si="9"/>
        <v>0</v>
      </c>
    </row>
    <row r="14" spans="1:25" x14ac:dyDescent="0.2">
      <c r="A14" s="6" t="s">
        <v>2</v>
      </c>
      <c r="B14" s="5" t="s">
        <v>364</v>
      </c>
      <c r="C14" s="90"/>
      <c r="D14" s="76">
        <f>投入係数表!Y14</f>
        <v>1.4435221941537351E-2</v>
      </c>
      <c r="E14" s="77">
        <f t="shared" si="0"/>
        <v>1.4435221941537351</v>
      </c>
      <c r="F14" s="76">
        <f>分析係数表!C17</f>
        <v>2.3129921259842479E-2</v>
      </c>
      <c r="G14" s="77">
        <f t="shared" si="1"/>
        <v>3.3388554687610941E-2</v>
      </c>
      <c r="H14" s="77">
        <v>3.7405850770515163E-2</v>
      </c>
      <c r="I14" s="77">
        <f t="shared" si="2"/>
        <v>3.7405850770515163E-2</v>
      </c>
      <c r="J14" s="76">
        <f>分析係数表!G17</f>
        <v>0.21126760563380281</v>
      </c>
      <c r="K14" s="78">
        <f t="shared" si="3"/>
        <v>7.9026445289820772E-3</v>
      </c>
      <c r="L14" s="79"/>
      <c r="M14" s="80"/>
      <c r="N14" s="81">
        <f>分析係数表!H17</f>
        <v>2.8801492809768167E-3</v>
      </c>
      <c r="O14" s="82">
        <f t="shared" si="4"/>
        <v>7.4250898360829168E-2</v>
      </c>
      <c r="P14" s="76">
        <f>分析係数表!C17</f>
        <v>2.3129921259842479E-2</v>
      </c>
      <c r="Q14" s="82">
        <f t="shared" si="5"/>
        <v>1.7174174325585456E-3</v>
      </c>
      <c r="R14" s="83">
        <v>3.5195012239580669E-3</v>
      </c>
      <c r="S14" s="84">
        <f t="shared" si="6"/>
        <v>4.0925351994473232E-2</v>
      </c>
      <c r="T14" s="85">
        <f>分析係数表!F17</f>
        <v>0.32746478873239437</v>
      </c>
      <c r="U14" s="86">
        <f t="shared" si="7"/>
        <v>1.3401611744669051E-2</v>
      </c>
      <c r="V14" s="87">
        <f>分析係数表!D17</f>
        <v>0.12676056338028169</v>
      </c>
      <c r="W14" s="167">
        <f t="shared" si="8"/>
        <v>0</v>
      </c>
      <c r="X14" s="76">
        <f>分析係数表!E17</f>
        <v>0.10563380281690141</v>
      </c>
      <c r="Y14" s="166">
        <f t="shared" si="9"/>
        <v>0</v>
      </c>
    </row>
    <row r="15" spans="1:25" x14ac:dyDescent="0.2">
      <c r="A15" s="6" t="s">
        <v>3</v>
      </c>
      <c r="B15" s="5" t="s">
        <v>31</v>
      </c>
      <c r="C15" s="90"/>
      <c r="D15" s="76">
        <f>投入係数表!Y15</f>
        <v>5.7019126669072537E-2</v>
      </c>
      <c r="E15" s="77">
        <f t="shared" si="0"/>
        <v>5.701912666907254</v>
      </c>
      <c r="F15" s="76">
        <f>分析係数表!C18</f>
        <v>0.3230337078651685</v>
      </c>
      <c r="G15" s="77">
        <f t="shared" si="1"/>
        <v>1.8419099907144216</v>
      </c>
      <c r="H15" s="77">
        <v>1.9073618813348348</v>
      </c>
      <c r="I15" s="77">
        <f t="shared" si="2"/>
        <v>1.9073618813348348</v>
      </c>
      <c r="J15" s="76">
        <f>分析係数表!G18</f>
        <v>0.21584440227703985</v>
      </c>
      <c r="K15" s="78">
        <f t="shared" si="3"/>
        <v>0.41169338520272764</v>
      </c>
      <c r="L15" s="79"/>
      <c r="M15" s="80"/>
      <c r="N15" s="81">
        <f>分析係数表!H18</f>
        <v>4.66503052552583E-4</v>
      </c>
      <c r="O15" s="82">
        <f t="shared" si="4"/>
        <v>1.2026553959852613E-2</v>
      </c>
      <c r="P15" s="76">
        <f>分析係数表!C18</f>
        <v>0.3230337078651685</v>
      </c>
      <c r="Q15" s="82">
        <f t="shared" si="5"/>
        <v>3.8849823184917143E-3</v>
      </c>
      <c r="R15" s="83">
        <v>9.2855721672333615E-3</v>
      </c>
      <c r="S15" s="84">
        <f t="shared" si="6"/>
        <v>1.9166474535020681</v>
      </c>
      <c r="T15" s="85">
        <f>分析係数表!F18</f>
        <v>0.45967741935483869</v>
      </c>
      <c r="U15" s="86">
        <f t="shared" si="7"/>
        <v>0.8810395552388538</v>
      </c>
      <c r="V15" s="87">
        <f>分析係数表!D18</f>
        <v>4.8861480075901326E-2</v>
      </c>
      <c r="W15" s="167">
        <f t="shared" si="8"/>
        <v>0</v>
      </c>
      <c r="X15" s="76">
        <f>分析係数表!E18</f>
        <v>4.6489563567362426E-2</v>
      </c>
      <c r="Y15" s="166">
        <f t="shared" si="9"/>
        <v>0</v>
      </c>
    </row>
    <row r="16" spans="1:25" x14ac:dyDescent="0.2">
      <c r="A16" s="6" t="s">
        <v>4</v>
      </c>
      <c r="B16" s="5" t="s">
        <v>32</v>
      </c>
      <c r="C16" s="90"/>
      <c r="D16" s="76">
        <f>投入係数表!Y16</f>
        <v>2.4780464332972454E-2</v>
      </c>
      <c r="E16" s="77">
        <f t="shared" si="0"/>
        <v>2.4780464332972452</v>
      </c>
      <c r="F16" s="76">
        <f>分析係数表!C19</f>
        <v>0.12071832391087467</v>
      </c>
      <c r="G16" s="77">
        <f t="shared" si="1"/>
        <v>0.29914561200096451</v>
      </c>
      <c r="H16" s="77">
        <v>0.37117877910820907</v>
      </c>
      <c r="I16" s="77">
        <f t="shared" si="2"/>
        <v>0.37117877910820907</v>
      </c>
      <c r="J16" s="76">
        <f>分析係数表!G19</f>
        <v>5.7680250783699059E-2</v>
      </c>
      <c r="K16" s="78">
        <f t="shared" si="3"/>
        <v>2.1409685064548736E-2</v>
      </c>
      <c r="L16" s="79"/>
      <c r="M16" s="80"/>
      <c r="N16" s="81">
        <f>分析係数表!H19</f>
        <v>-1.2169644849197817E-4</v>
      </c>
      <c r="O16" s="82">
        <f t="shared" si="4"/>
        <v>-3.1373619025702468E-3</v>
      </c>
      <c r="P16" s="76">
        <f>分析係数表!C19</f>
        <v>0.12071832391087467</v>
      </c>
      <c r="Q16" s="82">
        <f t="shared" si="5"/>
        <v>-3.7873707038011306E-4</v>
      </c>
      <c r="R16" s="83">
        <v>2.380883064152062E-3</v>
      </c>
      <c r="S16" s="84">
        <f t="shared" si="6"/>
        <v>0.37355966217236114</v>
      </c>
      <c r="T16" s="85">
        <f>分析係数表!F19</f>
        <v>0.23887147335423198</v>
      </c>
      <c r="U16" s="86">
        <f t="shared" si="7"/>
        <v>8.923274688882106E-2</v>
      </c>
      <c r="V16" s="87">
        <f>分析係数表!D19</f>
        <v>1.0658307210031349E-2</v>
      </c>
      <c r="W16" s="167">
        <f t="shared" si="8"/>
        <v>0</v>
      </c>
      <c r="X16" s="76">
        <f>分析係数表!E19</f>
        <v>1.128526645768025E-2</v>
      </c>
      <c r="Y16" s="166">
        <f t="shared" si="9"/>
        <v>0</v>
      </c>
    </row>
    <row r="17" spans="1:25" x14ac:dyDescent="0.2">
      <c r="A17" s="6" t="s">
        <v>5</v>
      </c>
      <c r="B17" s="5" t="s">
        <v>33</v>
      </c>
      <c r="C17" s="90"/>
      <c r="D17" s="76">
        <f>投入係数表!Y17</f>
        <v>9.5031877781787556E-3</v>
      </c>
      <c r="E17" s="77">
        <f t="shared" si="0"/>
        <v>0.95031877781787555</v>
      </c>
      <c r="F17" s="76">
        <f>分析係数表!C20</f>
        <v>0.31557475401967838</v>
      </c>
      <c r="G17" s="77">
        <f t="shared" si="1"/>
        <v>0.29989661455015748</v>
      </c>
      <c r="H17" s="77">
        <v>0.41174531767220052</v>
      </c>
      <c r="I17" s="77">
        <f t="shared" si="2"/>
        <v>0.41174531767220052</v>
      </c>
      <c r="J17" s="76">
        <f>分析係数表!G20</f>
        <v>9.9984279201383433E-2</v>
      </c>
      <c r="K17" s="78">
        <f t="shared" si="3"/>
        <v>4.1168058801999613E-2</v>
      </c>
      <c r="L17" s="79"/>
      <c r="M17" s="80"/>
      <c r="N17" s="81">
        <f>分析係数表!H20</f>
        <v>5.8819950104456117E-4</v>
      </c>
      <c r="O17" s="82">
        <f t="shared" si="4"/>
        <v>1.5163915862422859E-2</v>
      </c>
      <c r="P17" s="76">
        <f>分析係数表!C20</f>
        <v>0.31557475401967838</v>
      </c>
      <c r="Q17" s="82">
        <f t="shared" si="5"/>
        <v>4.7853490182591931E-3</v>
      </c>
      <c r="R17" s="83">
        <v>1.648562749653459E-2</v>
      </c>
      <c r="S17" s="84">
        <f t="shared" si="6"/>
        <v>0.42823094516873511</v>
      </c>
      <c r="T17" s="85">
        <f>分析係数表!F20</f>
        <v>0.22276371639679296</v>
      </c>
      <c r="U17" s="86">
        <f t="shared" si="7"/>
        <v>9.5394316821898709E-2</v>
      </c>
      <c r="V17" s="87">
        <f>分析係数表!D20</f>
        <v>9.4324791699418331E-4</v>
      </c>
      <c r="W17" s="167">
        <f t="shared" si="8"/>
        <v>0</v>
      </c>
      <c r="X17" s="76">
        <f>分析係数表!E20</f>
        <v>6.2883194466278891E-4</v>
      </c>
      <c r="Y17" s="166">
        <f t="shared" si="9"/>
        <v>0</v>
      </c>
    </row>
    <row r="18" spans="1:25" x14ac:dyDescent="0.2">
      <c r="A18" s="6" t="s">
        <v>6</v>
      </c>
      <c r="B18" s="5" t="s">
        <v>34</v>
      </c>
      <c r="C18" s="90"/>
      <c r="D18" s="76">
        <f>投入係数表!Y18</f>
        <v>0.10200890172019728</v>
      </c>
      <c r="E18" s="77">
        <f t="shared" si="0"/>
        <v>10.200890172019728</v>
      </c>
      <c r="F18" s="76">
        <f>分析係数表!C21</f>
        <v>0.13081936685288642</v>
      </c>
      <c r="G18" s="77">
        <f t="shared" si="1"/>
        <v>1.3344739936394525</v>
      </c>
      <c r="H18" s="77">
        <v>1.3604122061729165</v>
      </c>
      <c r="I18" s="77">
        <f t="shared" si="2"/>
        <v>1.3604122061729165</v>
      </c>
      <c r="J18" s="76">
        <f>分析係数表!G21</f>
        <v>0.28416378885051802</v>
      </c>
      <c r="K18" s="78">
        <f t="shared" si="3"/>
        <v>0.386579886904588</v>
      </c>
      <c r="L18" s="79"/>
      <c r="M18" s="80"/>
      <c r="N18" s="81">
        <f>分析係数表!H21</f>
        <v>9.7357158793582536E-4</v>
      </c>
      <c r="O18" s="82">
        <f t="shared" si="4"/>
        <v>2.5098895220561974E-2</v>
      </c>
      <c r="P18" s="76">
        <f>分析係数表!C21</f>
        <v>0.13081936685288642</v>
      </c>
      <c r="Q18" s="82">
        <f t="shared" si="5"/>
        <v>3.2834215814608546E-3</v>
      </c>
      <c r="R18" s="83">
        <v>7.9033624418108541E-3</v>
      </c>
      <c r="S18" s="84">
        <f t="shared" si="6"/>
        <v>1.3683155686147273</v>
      </c>
      <c r="T18" s="85">
        <f>分析係数表!F21</f>
        <v>0.42476566354218054</v>
      </c>
      <c r="U18" s="86">
        <f t="shared" si="7"/>
        <v>0.58121347043773064</v>
      </c>
      <c r="V18" s="87">
        <f>分析係数表!D21</f>
        <v>7.9921065614208184E-2</v>
      </c>
      <c r="W18" s="167">
        <f t="shared" si="8"/>
        <v>0</v>
      </c>
      <c r="X18" s="76">
        <f>分析係数表!E21</f>
        <v>6.6600888011840165E-2</v>
      </c>
      <c r="Y18" s="166">
        <f t="shared" si="9"/>
        <v>0</v>
      </c>
    </row>
    <row r="19" spans="1:25" x14ac:dyDescent="0.2">
      <c r="A19" s="6" t="s">
        <v>7</v>
      </c>
      <c r="B19" s="5" t="s">
        <v>268</v>
      </c>
      <c r="C19" s="90"/>
      <c r="D19" s="76">
        <f>投入係数表!Y19</f>
        <v>6.8567304222302422E-3</v>
      </c>
      <c r="E19" s="77">
        <f t="shared" si="0"/>
        <v>0.68567304222302417</v>
      </c>
      <c r="F19" s="76">
        <f>分析係数表!C22</f>
        <v>7.3540561031084195E-2</v>
      </c>
      <c r="G19" s="77">
        <f t="shared" si="1"/>
        <v>5.0424780208971481E-2</v>
      </c>
      <c r="H19" s="77">
        <v>5.4969925165443974E-2</v>
      </c>
      <c r="I19" s="77">
        <f t="shared" si="2"/>
        <v>5.4969925165443974E-2</v>
      </c>
      <c r="J19" s="76">
        <f>分析係数表!G22</f>
        <v>0.1948261924009701</v>
      </c>
      <c r="K19" s="78">
        <f t="shared" si="3"/>
        <v>1.0709581216549715E-2</v>
      </c>
      <c r="L19" s="79"/>
      <c r="M19" s="80"/>
      <c r="N19" s="81">
        <f>分析係数表!H22</f>
        <v>4.0565482830659394E-5</v>
      </c>
      <c r="O19" s="82">
        <f t="shared" si="4"/>
        <v>1.0457873008567491E-3</v>
      </c>
      <c r="P19" s="76">
        <f>分析係数表!C22</f>
        <v>7.3540561031084195E-2</v>
      </c>
      <c r="Q19" s="82">
        <f t="shared" si="5"/>
        <v>7.6907784824188562E-5</v>
      </c>
      <c r="R19" s="83">
        <v>9.9481921170305014E-4</v>
      </c>
      <c r="S19" s="84">
        <f t="shared" si="6"/>
        <v>5.5964744377147026E-2</v>
      </c>
      <c r="T19" s="85">
        <f>分析係数表!F22</f>
        <v>0.41269199676637025</v>
      </c>
      <c r="U19" s="86">
        <f t="shared" si="7"/>
        <v>2.3096202105524297E-2</v>
      </c>
      <c r="V19" s="87">
        <f>分析係数表!D22</f>
        <v>1.4955537590945837E-2</v>
      </c>
      <c r="W19" s="167">
        <f t="shared" si="8"/>
        <v>0</v>
      </c>
      <c r="X19" s="76">
        <f>分析係数表!E22</f>
        <v>1.3742926434923201E-2</v>
      </c>
      <c r="Y19" s="166">
        <f t="shared" si="9"/>
        <v>0</v>
      </c>
    </row>
    <row r="20" spans="1:25" x14ac:dyDescent="0.2">
      <c r="A20" s="6" t="s">
        <v>8</v>
      </c>
      <c r="B20" s="5" t="s">
        <v>269</v>
      </c>
      <c r="C20" s="90"/>
      <c r="D20" s="76">
        <f>投入係数表!Y20</f>
        <v>1.2029351617947793E-4</v>
      </c>
      <c r="E20" s="77">
        <f t="shared" si="0"/>
        <v>1.2029351617947793E-2</v>
      </c>
      <c r="F20" s="76">
        <f>分析係数表!C23</f>
        <v>0</v>
      </c>
      <c r="G20" s="77">
        <f t="shared" si="1"/>
        <v>0</v>
      </c>
      <c r="H20" s="77">
        <v>0</v>
      </c>
      <c r="I20" s="77">
        <f t="shared" si="2"/>
        <v>0</v>
      </c>
      <c r="J20" s="76">
        <f>分析係数表!G23</f>
        <v>0.21560920830993824</v>
      </c>
      <c r="K20" s="78">
        <f t="shared" si="3"/>
        <v>0</v>
      </c>
      <c r="L20" s="79"/>
      <c r="M20" s="80"/>
      <c r="N20" s="81">
        <f>分析係数表!H23</f>
        <v>2.0282741415329697E-5</v>
      </c>
      <c r="O20" s="82">
        <f t="shared" si="4"/>
        <v>5.2289365042837454E-4</v>
      </c>
      <c r="P20" s="76">
        <f>分析係数表!C23</f>
        <v>0</v>
      </c>
      <c r="Q20" s="82">
        <f t="shared" si="5"/>
        <v>0</v>
      </c>
      <c r="R20" s="83">
        <v>0</v>
      </c>
      <c r="S20" s="84">
        <f t="shared" si="6"/>
        <v>0</v>
      </c>
      <c r="T20" s="85">
        <f>分析係数表!F23</f>
        <v>0.4407636159460977</v>
      </c>
      <c r="U20" s="86">
        <f t="shared" si="7"/>
        <v>0</v>
      </c>
      <c r="V20" s="87">
        <f>分析係数表!D23</f>
        <v>7.046603032004492E-2</v>
      </c>
      <c r="W20" s="167">
        <f t="shared" si="8"/>
        <v>0</v>
      </c>
      <c r="X20" s="76">
        <f>分析係数表!E23</f>
        <v>6.9904548006737788E-2</v>
      </c>
      <c r="Y20" s="166">
        <f t="shared" si="9"/>
        <v>0</v>
      </c>
    </row>
    <row r="21" spans="1:25" x14ac:dyDescent="0.2">
      <c r="A21" s="6" t="s">
        <v>9</v>
      </c>
      <c r="B21" s="5" t="s">
        <v>270</v>
      </c>
      <c r="C21" s="90"/>
      <c r="D21" s="76">
        <f>投入係数表!Y21</f>
        <v>2.4058703235895585E-4</v>
      </c>
      <c r="E21" s="77">
        <f t="shared" si="0"/>
        <v>2.4058703235895585E-2</v>
      </c>
      <c r="F21" s="76">
        <f>分析係数表!C24</f>
        <v>9.8081023454157812E-2</v>
      </c>
      <c r="G21" s="77">
        <f t="shared" si="1"/>
        <v>2.3597022363564973E-3</v>
      </c>
      <c r="H21" s="77">
        <v>4.6423828745772236E-3</v>
      </c>
      <c r="I21" s="77">
        <f t="shared" si="2"/>
        <v>4.6423828745772236E-3</v>
      </c>
      <c r="J21" s="76">
        <f>分析係数表!G24</f>
        <v>0.21052631578947367</v>
      </c>
      <c r="K21" s="78">
        <f t="shared" si="3"/>
        <v>9.773437630688892E-4</v>
      </c>
      <c r="L21" s="79"/>
      <c r="M21" s="80"/>
      <c r="N21" s="81">
        <f>分析係数表!H24</f>
        <v>4.0565482830659392E-4</v>
      </c>
      <c r="O21" s="82">
        <f t="shared" si="4"/>
        <v>1.045787300856749E-2</v>
      </c>
      <c r="P21" s="76">
        <f>分析係数表!C24</f>
        <v>9.8081023454157812E-2</v>
      </c>
      <c r="Q21" s="82">
        <f t="shared" si="5"/>
        <v>1.025718887833912E-3</v>
      </c>
      <c r="R21" s="83">
        <v>3.6093382838127339E-3</v>
      </c>
      <c r="S21" s="84">
        <f t="shared" si="6"/>
        <v>8.2517211583899575E-3</v>
      </c>
      <c r="T21" s="85">
        <f>分析係数表!F24</f>
        <v>0.39473684210526316</v>
      </c>
      <c r="U21" s="86">
        <f t="shared" si="7"/>
        <v>3.2572583519960359E-3</v>
      </c>
      <c r="V21" s="87">
        <f>分析係数表!D24</f>
        <v>4.6052631578947366E-2</v>
      </c>
      <c r="W21" s="167">
        <f t="shared" si="8"/>
        <v>0</v>
      </c>
      <c r="X21" s="76">
        <f>分析係数表!E24</f>
        <v>4.6052631578947366E-2</v>
      </c>
      <c r="Y21" s="166">
        <f t="shared" si="9"/>
        <v>0</v>
      </c>
    </row>
    <row r="22" spans="1:25" x14ac:dyDescent="0.2">
      <c r="A22" s="6" t="s">
        <v>10</v>
      </c>
      <c r="B22" s="5" t="s">
        <v>271</v>
      </c>
      <c r="C22" s="90"/>
      <c r="D22" s="76">
        <f>投入係数表!Y22</f>
        <v>3.6088054853843375E-4</v>
      </c>
      <c r="E22" s="77">
        <f t="shared" si="0"/>
        <v>3.6088054853843372E-2</v>
      </c>
      <c r="F22" s="76">
        <f>分析係数表!C25</f>
        <v>1.7970049916805286E-2</v>
      </c>
      <c r="G22" s="77">
        <f t="shared" si="1"/>
        <v>6.4850414712397267E-4</v>
      </c>
      <c r="H22" s="77">
        <v>4.1291901105874199E-3</v>
      </c>
      <c r="I22" s="77">
        <f t="shared" si="2"/>
        <v>4.1291901105874199E-3</v>
      </c>
      <c r="J22" s="76">
        <f>分析係数表!G25</f>
        <v>0.19552238805970149</v>
      </c>
      <c r="K22" s="78">
        <f t="shared" si="3"/>
        <v>8.073491111745552E-4</v>
      </c>
      <c r="L22" s="79"/>
      <c r="M22" s="80"/>
      <c r="N22" s="81">
        <f>分析係数表!H25</f>
        <v>5.4763401821390182E-4</v>
      </c>
      <c r="O22" s="82">
        <f t="shared" si="4"/>
        <v>1.4118128561566112E-2</v>
      </c>
      <c r="P22" s="76">
        <f>分析係数表!C25</f>
        <v>1.7970049916805286E-2</v>
      </c>
      <c r="Q22" s="82">
        <f t="shared" si="5"/>
        <v>2.5370347498321745E-4</v>
      </c>
      <c r="R22" s="83">
        <v>1.744445576253265E-3</v>
      </c>
      <c r="S22" s="84">
        <f t="shared" si="6"/>
        <v>5.8736356868406853E-3</v>
      </c>
      <c r="T22" s="85">
        <f>分析係数表!F25</f>
        <v>0.34776119402985073</v>
      </c>
      <c r="U22" s="86">
        <f t="shared" si="7"/>
        <v>2.042622559752059E-3</v>
      </c>
      <c r="V22" s="87">
        <f>分析係数表!D25</f>
        <v>4.6268656716417909E-2</v>
      </c>
      <c r="W22" s="167">
        <f t="shared" si="8"/>
        <v>0</v>
      </c>
      <c r="X22" s="76">
        <f>分析係数表!E25</f>
        <v>3.5820895522388062E-2</v>
      </c>
      <c r="Y22" s="166">
        <f t="shared" si="9"/>
        <v>0</v>
      </c>
    </row>
    <row r="23" spans="1:25" x14ac:dyDescent="0.2">
      <c r="A23" s="6" t="s">
        <v>11</v>
      </c>
      <c r="B23" s="5" t="s">
        <v>35</v>
      </c>
      <c r="C23" s="90"/>
      <c r="D23" s="76">
        <f>投入係数表!Y23</f>
        <v>8.4205461325634542E-3</v>
      </c>
      <c r="E23" s="77">
        <f t="shared" si="0"/>
        <v>0.84205461325634545</v>
      </c>
      <c r="F23" s="76">
        <f>分析係数表!C26</f>
        <v>0.78646748681898071</v>
      </c>
      <c r="G23" s="77">
        <f t="shared" si="1"/>
        <v>0.66224857545204674</v>
      </c>
      <c r="H23" s="77">
        <v>0.76139064556735647</v>
      </c>
      <c r="I23" s="77">
        <f t="shared" si="2"/>
        <v>0.76139064556735647</v>
      </c>
      <c r="J23" s="76">
        <f>分析係数表!G26</f>
        <v>0.1963978281022381</v>
      </c>
      <c r="K23" s="78">
        <f t="shared" si="3"/>
        <v>0.14953546912678978</v>
      </c>
      <c r="L23" s="79"/>
      <c r="M23" s="80"/>
      <c r="N23" s="81">
        <f>分析係数表!H26</f>
        <v>1.1845120986552542E-2</v>
      </c>
      <c r="O23" s="82">
        <f t="shared" si="4"/>
        <v>0.30536989185017066</v>
      </c>
      <c r="P23" s="76">
        <f>分析係数表!C26</f>
        <v>0.78646748681898071</v>
      </c>
      <c r="Q23" s="82">
        <f t="shared" si="5"/>
        <v>0.24016349139358767</v>
      </c>
      <c r="R23" s="83">
        <v>0.27374620672148114</v>
      </c>
      <c r="S23" s="84">
        <f t="shared" si="6"/>
        <v>1.0351368522888376</v>
      </c>
      <c r="T23" s="85">
        <f>分析係数表!F26</f>
        <v>0.33492252681764006</v>
      </c>
      <c r="U23" s="86">
        <f t="shared" si="7"/>
        <v>0.34669065017063572</v>
      </c>
      <c r="V23" s="87">
        <f>分析係数表!D26</f>
        <v>2.0262216924910609E-2</v>
      </c>
      <c r="W23" s="167">
        <f t="shared" si="8"/>
        <v>0</v>
      </c>
      <c r="X23" s="76">
        <f>分析係数表!E26</f>
        <v>2.2447357965832339E-2</v>
      </c>
      <c r="Y23" s="166">
        <f t="shared" si="9"/>
        <v>0</v>
      </c>
    </row>
    <row r="24" spans="1:25" x14ac:dyDescent="0.2">
      <c r="A24" s="6" t="s">
        <v>12</v>
      </c>
      <c r="B24" s="5" t="s">
        <v>365</v>
      </c>
      <c r="C24" s="90"/>
      <c r="D24" s="76">
        <f>投入係数表!Y24</f>
        <v>1.684109226512691E-3</v>
      </c>
      <c r="E24" s="77">
        <f t="shared" si="0"/>
        <v>0.16841092265126911</v>
      </c>
      <c r="F24" s="76">
        <f>分析係数表!C27</f>
        <v>0.30036101083032496</v>
      </c>
      <c r="G24" s="77">
        <f t="shared" si="1"/>
        <v>5.0584074962402858E-2</v>
      </c>
      <c r="H24" s="77">
        <v>5.3405636593057061E-2</v>
      </c>
      <c r="I24" s="77">
        <f t="shared" si="2"/>
        <v>5.3405636593057061E-2</v>
      </c>
      <c r="J24" s="76">
        <f>分析係数表!G27</f>
        <v>0.17003676470588236</v>
      </c>
      <c r="K24" s="78">
        <f t="shared" si="3"/>
        <v>9.0809216633415037E-3</v>
      </c>
      <c r="L24" s="79"/>
      <c r="M24" s="80"/>
      <c r="N24" s="81">
        <f>分析係数表!H27</f>
        <v>1.1256921485507981E-2</v>
      </c>
      <c r="O24" s="82">
        <f t="shared" si="4"/>
        <v>0.29020597598774783</v>
      </c>
      <c r="P24" s="76">
        <f>分析係数表!C27</f>
        <v>0.30036101083032496</v>
      </c>
      <c r="Q24" s="82">
        <f t="shared" si="5"/>
        <v>8.7166560296680948E-2</v>
      </c>
      <c r="R24" s="83">
        <v>8.8593992033199065E-2</v>
      </c>
      <c r="S24" s="84">
        <f t="shared" si="6"/>
        <v>0.14199962862625612</v>
      </c>
      <c r="T24" s="85">
        <f>分析係数表!F27</f>
        <v>0.32077205882352944</v>
      </c>
      <c r="U24" s="86">
        <f t="shared" si="7"/>
        <v>4.5549513226620764E-2</v>
      </c>
      <c r="V24" s="87">
        <f>分析係数表!D27</f>
        <v>0</v>
      </c>
      <c r="W24" s="167">
        <f t="shared" si="8"/>
        <v>0</v>
      </c>
      <c r="X24" s="76">
        <f>分析係数表!E27</f>
        <v>0</v>
      </c>
      <c r="Y24" s="166">
        <f t="shared" si="9"/>
        <v>0</v>
      </c>
    </row>
    <row r="25" spans="1:25" x14ac:dyDescent="0.2">
      <c r="A25" s="6" t="s">
        <v>13</v>
      </c>
      <c r="B25" s="5" t="s">
        <v>191</v>
      </c>
      <c r="C25" s="90"/>
      <c r="D25" s="76">
        <f>投入係数表!Y25</f>
        <v>0</v>
      </c>
      <c r="E25" s="77">
        <f t="shared" si="0"/>
        <v>0</v>
      </c>
      <c r="F25" s="76">
        <f>分析係数表!C28</f>
        <v>0.10035725885027602</v>
      </c>
      <c r="G25" s="77">
        <f t="shared" si="1"/>
        <v>0</v>
      </c>
      <c r="H25" s="77">
        <v>1.4222783881705879E-2</v>
      </c>
      <c r="I25" s="77">
        <f t="shared" si="2"/>
        <v>1.4222783881705879E-2</v>
      </c>
      <c r="J25" s="76">
        <f>分析係数表!G28</f>
        <v>0.12476459510357815</v>
      </c>
      <c r="K25" s="78">
        <f t="shared" si="3"/>
        <v>1.7744998722467316E-3</v>
      </c>
      <c r="L25" s="79"/>
      <c r="M25" s="80"/>
      <c r="N25" s="81">
        <f>分析係数表!H28</f>
        <v>2.1134616554773542E-2</v>
      </c>
      <c r="O25" s="82">
        <f t="shared" si="4"/>
        <v>0.5448551837463661</v>
      </c>
      <c r="P25" s="76">
        <f>分析係数表!C28</f>
        <v>0.10035725885027602</v>
      </c>
      <c r="Q25" s="82">
        <f t="shared" si="5"/>
        <v>5.4680172711148764E-2</v>
      </c>
      <c r="R25" s="83">
        <v>6.0341119333321397E-2</v>
      </c>
      <c r="S25" s="84">
        <f t="shared" si="6"/>
        <v>7.4563903215027275E-2</v>
      </c>
      <c r="T25" s="85">
        <f>分析係数表!F28</f>
        <v>0.21374764595103579</v>
      </c>
      <c r="U25" s="86">
        <f t="shared" si="7"/>
        <v>1.5937858785132951E-2</v>
      </c>
      <c r="V25" s="87">
        <f>分析係数表!D28</f>
        <v>3.5310734463276837E-2</v>
      </c>
      <c r="W25" s="167">
        <f t="shared" si="8"/>
        <v>0</v>
      </c>
      <c r="X25" s="76">
        <f>分析係数表!E28</f>
        <v>3.7664783427495289E-2</v>
      </c>
      <c r="Y25" s="166">
        <f t="shared" si="9"/>
        <v>0</v>
      </c>
    </row>
    <row r="26" spans="1:25" x14ac:dyDescent="0.2">
      <c r="A26" s="6" t="s">
        <v>14</v>
      </c>
      <c r="B26" s="5" t="s">
        <v>50</v>
      </c>
      <c r="C26" s="90"/>
      <c r="D26" s="76">
        <f>投入係数表!Y26</f>
        <v>3.368218453025382E-3</v>
      </c>
      <c r="E26" s="77">
        <f t="shared" si="0"/>
        <v>0.33682184530253823</v>
      </c>
      <c r="F26" s="76">
        <f>分析係数表!C29</f>
        <v>0.36404243439419315</v>
      </c>
      <c r="G26" s="77">
        <f t="shared" si="1"/>
        <v>0.12261744452108035</v>
      </c>
      <c r="H26" s="77">
        <v>0.18143212912656448</v>
      </c>
      <c r="I26" s="77">
        <f t="shared" si="2"/>
        <v>0.18143212912656448</v>
      </c>
      <c r="J26" s="76">
        <f>分析係数表!G29</f>
        <v>0.26159695817490497</v>
      </c>
      <c r="K26" s="78">
        <f t="shared" si="3"/>
        <v>4.7462093094705844E-2</v>
      </c>
      <c r="L26" s="79"/>
      <c r="M26" s="80"/>
      <c r="N26" s="81">
        <f>分析係数表!H29</f>
        <v>1.0060239742003528E-2</v>
      </c>
      <c r="O26" s="82">
        <f t="shared" si="4"/>
        <v>0.25935525061247372</v>
      </c>
      <c r="P26" s="76">
        <f>分析係数表!C29</f>
        <v>0.36404243439419315</v>
      </c>
      <c r="Q26" s="82">
        <f t="shared" si="5"/>
        <v>9.4416316805880987E-2</v>
      </c>
      <c r="R26" s="83">
        <v>0.12658511798687969</v>
      </c>
      <c r="S26" s="84">
        <f t="shared" si="6"/>
        <v>0.30801724711344414</v>
      </c>
      <c r="T26" s="85">
        <f>分析係数表!F29</f>
        <v>0.47034220532319393</v>
      </c>
      <c r="U26" s="86">
        <f t="shared" si="7"/>
        <v>0.14487351128491652</v>
      </c>
      <c r="V26" s="87">
        <f>分析係数表!D29</f>
        <v>0.1285171102661597</v>
      </c>
      <c r="W26" s="167">
        <f t="shared" si="8"/>
        <v>0</v>
      </c>
      <c r="X26" s="76">
        <f>分析係数表!E29</f>
        <v>0.10532319391634981</v>
      </c>
      <c r="Y26" s="166">
        <f t="shared" si="9"/>
        <v>0</v>
      </c>
    </row>
    <row r="27" spans="1:25" x14ac:dyDescent="0.2">
      <c r="A27" s="6" t="s">
        <v>15</v>
      </c>
      <c r="B27" s="5" t="s">
        <v>36</v>
      </c>
      <c r="C27" s="75">
        <f>最終需要_まとめ!C28</f>
        <v>100</v>
      </c>
      <c r="D27" s="76">
        <f>投入係数表!Y27</f>
        <v>6.014675808973896E-4</v>
      </c>
      <c r="E27" s="77">
        <f t="shared" si="0"/>
        <v>6.0146758089738961E-2</v>
      </c>
      <c r="F27" s="76">
        <f>分析係数表!C30</f>
        <v>1</v>
      </c>
      <c r="G27" s="77">
        <f t="shared" si="1"/>
        <v>6.0146758089738961E-2</v>
      </c>
      <c r="H27" s="77">
        <v>0.11584964072890902</v>
      </c>
      <c r="I27" s="77">
        <f t="shared" si="2"/>
        <v>100.11584964072891</v>
      </c>
      <c r="J27" s="76">
        <f>分析係数表!G30</f>
        <v>0.34476121737038373</v>
      </c>
      <c r="K27" s="78">
        <f t="shared" si="3"/>
        <v>34.516062200207998</v>
      </c>
      <c r="L27" s="79"/>
      <c r="M27" s="80"/>
      <c r="N27" s="81">
        <f>分析係数表!H30</f>
        <v>0</v>
      </c>
      <c r="O27" s="82">
        <f t="shared" si="4"/>
        <v>0</v>
      </c>
      <c r="P27" s="76">
        <f>分析係数表!C30</f>
        <v>1</v>
      </c>
      <c r="Q27" s="82">
        <f t="shared" si="5"/>
        <v>0</v>
      </c>
      <c r="R27" s="83">
        <v>5.3614715254144019E-2</v>
      </c>
      <c r="S27" s="84">
        <f t="shared" si="6"/>
        <v>100.16946435598305</v>
      </c>
      <c r="T27" s="85">
        <f>分析係数表!F30</f>
        <v>0.44087573679778658</v>
      </c>
      <c r="U27" s="86">
        <f t="shared" si="7"/>
        <v>44.162286402583646</v>
      </c>
      <c r="V27" s="87">
        <f>分析係数表!D30</f>
        <v>0.13545049921809216</v>
      </c>
      <c r="W27" s="167">
        <f t="shared" si="8"/>
        <v>14</v>
      </c>
      <c r="X27" s="76">
        <f>分析係数表!E30</f>
        <v>8.8415734391916273E-2</v>
      </c>
      <c r="Y27" s="166">
        <f t="shared" si="9"/>
        <v>9</v>
      </c>
    </row>
    <row r="28" spans="1:25" x14ac:dyDescent="0.2">
      <c r="A28" s="6" t="s">
        <v>16</v>
      </c>
      <c r="B28" s="5" t="s">
        <v>192</v>
      </c>
      <c r="C28" s="90"/>
      <c r="D28" s="76">
        <f>投入係数表!Y28</f>
        <v>3.1276314206664262E-3</v>
      </c>
      <c r="E28" s="77">
        <f t="shared" si="0"/>
        <v>0.31276314206664263</v>
      </c>
      <c r="F28" s="76">
        <f>分析係数表!C31</f>
        <v>4.5149153453372781E-2</v>
      </c>
      <c r="G28" s="77">
        <f t="shared" si="1"/>
        <v>1.412099109572588E-2</v>
      </c>
      <c r="H28" s="77">
        <v>3.0600501090034187E-2</v>
      </c>
      <c r="I28" s="77">
        <f t="shared" si="2"/>
        <v>3.0600501090034187E-2</v>
      </c>
      <c r="J28" s="76">
        <f>分析係数表!G31</f>
        <v>7.1005917159763315E-2</v>
      </c>
      <c r="K28" s="78">
        <f t="shared" si="3"/>
        <v>2.1728166454462144E-3</v>
      </c>
      <c r="L28" s="79"/>
      <c r="M28" s="80"/>
      <c r="N28" s="81">
        <f>分析係数表!H31</f>
        <v>2.4521834371133602E-2</v>
      </c>
      <c r="O28" s="82">
        <f t="shared" si="4"/>
        <v>0.63217842336790475</v>
      </c>
      <c r="P28" s="76">
        <f>分析係数表!C31</f>
        <v>4.5149153453372781E-2</v>
      </c>
      <c r="Q28" s="82">
        <f t="shared" si="5"/>
        <v>2.8542320646548797E-2</v>
      </c>
      <c r="R28" s="83">
        <v>3.6836754555066943E-2</v>
      </c>
      <c r="S28" s="84">
        <f t="shared" si="6"/>
        <v>6.7437255645101127E-2</v>
      </c>
      <c r="T28" s="85">
        <f>分析係数表!F31</f>
        <v>0.34319526627218933</v>
      </c>
      <c r="U28" s="86">
        <f t="shared" si="7"/>
        <v>2.3144146907786184E-2</v>
      </c>
      <c r="V28" s="87">
        <f>分析係数表!D31</f>
        <v>1.7751479289940829E-2</v>
      </c>
      <c r="W28" s="167">
        <f t="shared" si="8"/>
        <v>0</v>
      </c>
      <c r="X28" s="76">
        <f>分析係数表!E31</f>
        <v>1.7751479289940829E-2</v>
      </c>
      <c r="Y28" s="166">
        <f t="shared" si="9"/>
        <v>0</v>
      </c>
    </row>
    <row r="29" spans="1:25" x14ac:dyDescent="0.2">
      <c r="A29" s="6" t="s">
        <v>17</v>
      </c>
      <c r="B29" s="5" t="s">
        <v>272</v>
      </c>
      <c r="C29" s="90"/>
      <c r="D29" s="76">
        <f>投入係数表!Y29</f>
        <v>7.217610970768675E-4</v>
      </c>
      <c r="E29" s="77">
        <f t="shared" si="0"/>
        <v>7.2176109707686745E-2</v>
      </c>
      <c r="F29" s="76">
        <f>分析係数表!C32</f>
        <v>0.82390745501285345</v>
      </c>
      <c r="G29" s="77">
        <f t="shared" si="1"/>
        <v>5.9466434861988694E-2</v>
      </c>
      <c r="H29" s="77">
        <v>8.609982256753225E-2</v>
      </c>
      <c r="I29" s="77">
        <f t="shared" si="2"/>
        <v>8.609982256753225E-2</v>
      </c>
      <c r="J29" s="76">
        <f>分析係数表!G32</f>
        <v>0.14108527131782947</v>
      </c>
      <c r="K29" s="78">
        <f t="shared" si="3"/>
        <v>1.2147416827357264E-2</v>
      </c>
      <c r="L29" s="79"/>
      <c r="M29" s="80"/>
      <c r="N29" s="81">
        <f>分析係数表!H32</f>
        <v>6.9772630468734158E-3</v>
      </c>
      <c r="O29" s="82">
        <f t="shared" si="4"/>
        <v>0.17987541574736082</v>
      </c>
      <c r="P29" s="76">
        <f>分析係数表!C32</f>
        <v>0.82390745501285345</v>
      </c>
      <c r="Q29" s="82">
        <f t="shared" si="5"/>
        <v>0.14820069600778699</v>
      </c>
      <c r="R29" s="83">
        <v>0.19381896731846518</v>
      </c>
      <c r="S29" s="84">
        <f t="shared" si="6"/>
        <v>0.27991878988599744</v>
      </c>
      <c r="T29" s="85">
        <f>分析係数表!F32</f>
        <v>0.48372093023255813</v>
      </c>
      <c r="U29" s="86">
        <f t="shared" si="7"/>
        <v>0.13540257743322667</v>
      </c>
      <c r="V29" s="87">
        <f>分析係数表!D32</f>
        <v>4.6511627906976744E-3</v>
      </c>
      <c r="W29" s="167">
        <f t="shared" si="8"/>
        <v>0</v>
      </c>
      <c r="X29" s="76">
        <f>分析係数表!E32</f>
        <v>6.2015503875968991E-3</v>
      </c>
      <c r="Y29" s="166">
        <f t="shared" si="9"/>
        <v>0</v>
      </c>
    </row>
    <row r="30" spans="1:25" x14ac:dyDescent="0.2">
      <c r="A30" s="6" t="s">
        <v>18</v>
      </c>
      <c r="B30" s="5" t="s">
        <v>273</v>
      </c>
      <c r="C30" s="90"/>
      <c r="D30" s="76">
        <f>投入係数表!Y30</f>
        <v>1.9246962588716468E-3</v>
      </c>
      <c r="E30" s="77">
        <f t="shared" si="0"/>
        <v>0.19246962588716468</v>
      </c>
      <c r="F30" s="76">
        <f>分析係数表!C33</f>
        <v>1</v>
      </c>
      <c r="G30" s="77">
        <f t="shared" si="1"/>
        <v>0.19246962588716468</v>
      </c>
      <c r="H30" s="77">
        <v>0.22246977888346894</v>
      </c>
      <c r="I30" s="77">
        <f t="shared" si="2"/>
        <v>0.22246977888346894</v>
      </c>
      <c r="J30" s="76">
        <f>分析係数表!G33</f>
        <v>0.50819672131147542</v>
      </c>
      <c r="K30" s="78">
        <f t="shared" si="3"/>
        <v>0.11305841221946783</v>
      </c>
      <c r="L30" s="79"/>
      <c r="M30" s="80"/>
      <c r="N30" s="81">
        <f>分析係数表!H33</f>
        <v>1.0141370707664847E-3</v>
      </c>
      <c r="O30" s="82">
        <f t="shared" si="4"/>
        <v>2.614468252141872E-2</v>
      </c>
      <c r="P30" s="76">
        <f>分析係数表!C33</f>
        <v>1</v>
      </c>
      <c r="Q30" s="82">
        <f t="shared" si="5"/>
        <v>2.614468252141872E-2</v>
      </c>
      <c r="R30" s="83">
        <v>9.1851225981525883E-2</v>
      </c>
      <c r="S30" s="84">
        <f t="shared" si="6"/>
        <v>0.31432100486499481</v>
      </c>
      <c r="T30" s="85">
        <f>分析係数表!F33</f>
        <v>0.64606977721731818</v>
      </c>
      <c r="U30" s="86">
        <f t="shared" si="7"/>
        <v>0.20307330158785078</v>
      </c>
      <c r="V30" s="87">
        <f>分析係数表!D33</f>
        <v>1.8495166036149643E-2</v>
      </c>
      <c r="W30" s="167">
        <f t="shared" si="8"/>
        <v>0</v>
      </c>
      <c r="X30" s="76">
        <f>分析係数表!E33</f>
        <v>1.7234131988230348E-2</v>
      </c>
      <c r="Y30" s="166">
        <f t="shared" si="9"/>
        <v>0</v>
      </c>
    </row>
    <row r="31" spans="1:25" x14ac:dyDescent="0.2">
      <c r="A31" s="6" t="s">
        <v>19</v>
      </c>
      <c r="B31" s="5" t="s">
        <v>274</v>
      </c>
      <c r="C31" s="90"/>
      <c r="D31" s="76">
        <f>投入係数表!Y31</f>
        <v>5.9064116444123661E-2</v>
      </c>
      <c r="E31" s="77">
        <f t="shared" si="0"/>
        <v>5.9064116444123664</v>
      </c>
      <c r="F31" s="76">
        <f>分析係数表!C34</f>
        <v>0.25927379784102056</v>
      </c>
      <c r="G31" s="77">
        <f t="shared" si="1"/>
        <v>1.5313777786592218</v>
      </c>
      <c r="H31" s="77">
        <v>1.664658611192841</v>
      </c>
      <c r="I31" s="77">
        <f t="shared" si="2"/>
        <v>1.664658611192841</v>
      </c>
      <c r="J31" s="76">
        <f>分析係数表!G34</f>
        <v>0.42506142506142508</v>
      </c>
      <c r="K31" s="78">
        <f t="shared" si="3"/>
        <v>0.70758216151440168</v>
      </c>
      <c r="L31" s="79"/>
      <c r="M31" s="80"/>
      <c r="N31" s="81">
        <f>分析係数表!H34</f>
        <v>0.17165284059793523</v>
      </c>
      <c r="O31" s="82">
        <f t="shared" si="4"/>
        <v>4.4252489635753331</v>
      </c>
      <c r="P31" s="76">
        <f>分析係数表!C34</f>
        <v>0.25927379784102056</v>
      </c>
      <c r="Q31" s="82">
        <f t="shared" si="5"/>
        <v>1.1473511051782166</v>
      </c>
      <c r="R31" s="83">
        <v>1.2408155404551864</v>
      </c>
      <c r="S31" s="84">
        <f t="shared" si="6"/>
        <v>2.9054741516480274</v>
      </c>
      <c r="T31" s="85">
        <f>分析係数表!F34</f>
        <v>0.69978501228501233</v>
      </c>
      <c r="U31" s="86">
        <f t="shared" si="7"/>
        <v>2.0332072649048007</v>
      </c>
      <c r="V31" s="87">
        <f>分析係数表!D34</f>
        <v>0.29069410319410321</v>
      </c>
      <c r="W31" s="167">
        <f t="shared" si="8"/>
        <v>1</v>
      </c>
      <c r="X31" s="76">
        <f>分析係数表!E34</f>
        <v>0.18903562653562653</v>
      </c>
      <c r="Y31" s="166">
        <f t="shared" si="9"/>
        <v>1</v>
      </c>
    </row>
    <row r="32" spans="1:25" x14ac:dyDescent="0.2">
      <c r="A32" s="6" t="s">
        <v>20</v>
      </c>
      <c r="B32" s="5" t="s">
        <v>37</v>
      </c>
      <c r="C32" s="90"/>
      <c r="D32" s="76">
        <f>投入係数表!Y32</f>
        <v>1.2630819198845183E-2</v>
      </c>
      <c r="E32" s="77">
        <f t="shared" si="0"/>
        <v>1.2630819198845182</v>
      </c>
      <c r="F32" s="76">
        <f>分析係数表!C35</f>
        <v>0.58271802035521847</v>
      </c>
      <c r="G32" s="77">
        <f t="shared" si="1"/>
        <v>0.73602059590157509</v>
      </c>
      <c r="H32" s="77">
        <v>0.88210402742919247</v>
      </c>
      <c r="I32" s="77">
        <f t="shared" si="2"/>
        <v>0.88210402742919247</v>
      </c>
      <c r="J32" s="76">
        <f>分析係数表!G35</f>
        <v>0.3146067415730337</v>
      </c>
      <c r="K32" s="78">
        <f t="shared" si="3"/>
        <v>0.27751587379794818</v>
      </c>
      <c r="L32" s="79"/>
      <c r="M32" s="80"/>
      <c r="N32" s="81">
        <f>分析係数表!H35</f>
        <v>6.4762793339147723E-2</v>
      </c>
      <c r="O32" s="82">
        <f t="shared" si="4"/>
        <v>1.6695994258177997</v>
      </c>
      <c r="P32" s="76">
        <f>分析係数表!C35</f>
        <v>0.58271802035521847</v>
      </c>
      <c r="Q32" s="82">
        <f t="shared" si="5"/>
        <v>0.97290567219875768</v>
      </c>
      <c r="R32" s="83">
        <v>1.1639095179481651</v>
      </c>
      <c r="S32" s="84">
        <f t="shared" si="6"/>
        <v>2.0460135453773578</v>
      </c>
      <c r="T32" s="85">
        <f>分析係数表!F35</f>
        <v>0.64558587479935792</v>
      </c>
      <c r="U32" s="86">
        <f t="shared" si="7"/>
        <v>1.3208774445437774</v>
      </c>
      <c r="V32" s="87">
        <f>分析係数表!D35</f>
        <v>5.2969502407704656E-2</v>
      </c>
      <c r="W32" s="167">
        <f t="shared" si="8"/>
        <v>0</v>
      </c>
      <c r="X32" s="76">
        <f>分析係数表!E35</f>
        <v>4.8475120385232745E-2</v>
      </c>
      <c r="Y32" s="166">
        <f t="shared" si="9"/>
        <v>0</v>
      </c>
    </row>
    <row r="33" spans="1:25" x14ac:dyDescent="0.2">
      <c r="A33" s="6" t="s">
        <v>21</v>
      </c>
      <c r="B33" s="5" t="s">
        <v>38</v>
      </c>
      <c r="C33" s="90"/>
      <c r="D33" s="76">
        <f>投入係数表!Y33</f>
        <v>3.368218453025382E-3</v>
      </c>
      <c r="E33" s="77">
        <f t="shared" si="0"/>
        <v>0.33682184530253823</v>
      </c>
      <c r="F33" s="76">
        <f>分析係数表!C36</f>
        <v>0.66070007955449483</v>
      </c>
      <c r="G33" s="77">
        <f t="shared" si="1"/>
        <v>0.22253821998707876</v>
      </c>
      <c r="H33" s="77">
        <v>0.32696832371144874</v>
      </c>
      <c r="I33" s="77">
        <f t="shared" si="2"/>
        <v>0.32696832371144874</v>
      </c>
      <c r="J33" s="76">
        <f>分析係数表!G36</f>
        <v>1.3413413413413414E-2</v>
      </c>
      <c r="K33" s="78">
        <f t="shared" si="3"/>
        <v>4.3857612990324457E-3</v>
      </c>
      <c r="L33" s="79"/>
      <c r="M33" s="80"/>
      <c r="N33" s="81">
        <f>分析係数表!H36</f>
        <v>0.12962700038537209</v>
      </c>
      <c r="O33" s="82">
        <f t="shared" si="4"/>
        <v>3.3418133198877413</v>
      </c>
      <c r="P33" s="76">
        <f>分析係数表!C36</f>
        <v>0.66070007955449483</v>
      </c>
      <c r="Q33" s="82">
        <f t="shared" si="5"/>
        <v>2.2079363263061014</v>
      </c>
      <c r="R33" s="83">
        <v>2.3081488944813122</v>
      </c>
      <c r="S33" s="84">
        <f t="shared" si="6"/>
        <v>2.6351172181927609</v>
      </c>
      <c r="T33" s="85">
        <f>分析係数表!F36</f>
        <v>0.89049049049049045</v>
      </c>
      <c r="U33" s="86">
        <f t="shared" si="7"/>
        <v>2.3465468241284082</v>
      </c>
      <c r="V33" s="87">
        <f>分析係数表!D36</f>
        <v>8.8088088088088094E-3</v>
      </c>
      <c r="W33" s="167">
        <f t="shared" si="8"/>
        <v>0</v>
      </c>
      <c r="X33" s="76">
        <f>分析係数表!E36</f>
        <v>2.002002002002002E-3</v>
      </c>
      <c r="Y33" s="166">
        <f t="shared" si="9"/>
        <v>0</v>
      </c>
    </row>
    <row r="34" spans="1:25" x14ac:dyDescent="0.2">
      <c r="A34" s="6" t="s">
        <v>22</v>
      </c>
      <c r="B34" s="5" t="s">
        <v>377</v>
      </c>
      <c r="C34" s="90"/>
      <c r="D34" s="76">
        <f>投入係数表!Y34</f>
        <v>2.6344280043305666E-2</v>
      </c>
      <c r="E34" s="77">
        <f t="shared" si="0"/>
        <v>2.6344280043305668</v>
      </c>
      <c r="F34" s="76">
        <f>分析係数表!C37</f>
        <v>0.61776513884242223</v>
      </c>
      <c r="G34" s="77">
        <f t="shared" si="1"/>
        <v>1.6274577818656379</v>
      </c>
      <c r="H34" s="77">
        <v>1.9266414598285555</v>
      </c>
      <c r="I34" s="77">
        <f t="shared" si="2"/>
        <v>1.9266414598285555</v>
      </c>
      <c r="J34" s="76">
        <f>分析係数表!G37</f>
        <v>0.47462053207116045</v>
      </c>
      <c r="K34" s="78">
        <f t="shared" si="3"/>
        <v>0.91442359477418633</v>
      </c>
      <c r="L34" s="79"/>
      <c r="M34" s="80"/>
      <c r="N34" s="81">
        <f>分析係数表!H37</f>
        <v>5.0585157089832258E-2</v>
      </c>
      <c r="O34" s="82">
        <f t="shared" si="4"/>
        <v>1.3040967641683658</v>
      </c>
      <c r="P34" s="76">
        <f>分析係数表!C37</f>
        <v>0.61776513884242223</v>
      </c>
      <c r="Q34" s="82">
        <f t="shared" si="5"/>
        <v>0.80562551858042408</v>
      </c>
      <c r="R34" s="83">
        <v>0.97796587882501496</v>
      </c>
      <c r="S34" s="84">
        <f t="shared" si="6"/>
        <v>2.9046073386535705</v>
      </c>
      <c r="T34" s="85">
        <f>分析係数表!F37</f>
        <v>0.71813285457809695</v>
      </c>
      <c r="U34" s="86">
        <f t="shared" si="7"/>
        <v>2.0858939595357775</v>
      </c>
      <c r="V34" s="87">
        <f>分析係数表!D37</f>
        <v>9.4662967194385508E-2</v>
      </c>
      <c r="W34" s="167">
        <f t="shared" si="8"/>
        <v>0</v>
      </c>
      <c r="X34" s="76">
        <f>分析係数表!E37</f>
        <v>8.6339154561775752E-2</v>
      </c>
      <c r="Y34" s="166">
        <f t="shared" si="9"/>
        <v>0</v>
      </c>
    </row>
    <row r="35" spans="1:25" x14ac:dyDescent="0.2">
      <c r="A35" s="6" t="s">
        <v>23</v>
      </c>
      <c r="B35" s="5" t="s">
        <v>193</v>
      </c>
      <c r="C35" s="90"/>
      <c r="D35" s="76">
        <f>投入係数表!Y35</f>
        <v>8.5408396487429324E-3</v>
      </c>
      <c r="E35" s="77">
        <f t="shared" si="0"/>
        <v>0.85408396487429328</v>
      </c>
      <c r="F35" s="76">
        <f>分析係数表!C38</f>
        <v>2.0566981656475858E-2</v>
      </c>
      <c r="G35" s="77">
        <f t="shared" si="1"/>
        <v>1.756592923865976E-2</v>
      </c>
      <c r="H35" s="77">
        <v>2.6456291052285055E-2</v>
      </c>
      <c r="I35" s="77">
        <f t="shared" si="2"/>
        <v>2.6456291052285055E-2</v>
      </c>
      <c r="J35" s="76">
        <f>分析係数表!G38</f>
        <v>0.31874999999999998</v>
      </c>
      <c r="K35" s="78">
        <f t="shared" si="3"/>
        <v>8.4329427729158603E-3</v>
      </c>
      <c r="L35" s="79"/>
      <c r="M35" s="80"/>
      <c r="N35" s="81">
        <f>分析係数表!H38</f>
        <v>4.4398920958156701E-2</v>
      </c>
      <c r="O35" s="82">
        <f t="shared" si="4"/>
        <v>1.1446142007877116</v>
      </c>
      <c r="P35" s="76">
        <f>分析係数表!C38</f>
        <v>2.0566981656475858E-2</v>
      </c>
      <c r="Q35" s="82">
        <f t="shared" si="5"/>
        <v>2.3541259271342638E-2</v>
      </c>
      <c r="R35" s="83">
        <v>2.9063051368471721E-2</v>
      </c>
      <c r="S35" s="84">
        <f t="shared" si="6"/>
        <v>5.5519342420756776E-2</v>
      </c>
      <c r="T35" s="85">
        <f>分析係数表!F38</f>
        <v>0.52500000000000002</v>
      </c>
      <c r="U35" s="86">
        <f t="shared" si="7"/>
        <v>2.914765477089731E-2</v>
      </c>
      <c r="V35" s="87">
        <f>分析係数表!D38</f>
        <v>0.28125</v>
      </c>
      <c r="W35" s="167">
        <f t="shared" si="8"/>
        <v>0</v>
      </c>
      <c r="X35" s="76">
        <f>分析係数表!E38</f>
        <v>0.31874999999999998</v>
      </c>
      <c r="Y35" s="166">
        <f t="shared" si="9"/>
        <v>0</v>
      </c>
    </row>
    <row r="36" spans="1:25" x14ac:dyDescent="0.2">
      <c r="A36" s="6" t="s">
        <v>24</v>
      </c>
      <c r="B36" s="5" t="s">
        <v>39</v>
      </c>
      <c r="C36" s="90"/>
      <c r="D36" s="76">
        <f>投入係数表!Y36</f>
        <v>0</v>
      </c>
      <c r="E36" s="77">
        <f t="shared" si="0"/>
        <v>0</v>
      </c>
      <c r="F36" s="76">
        <f>分析係数表!C39</f>
        <v>1</v>
      </c>
      <c r="G36" s="77">
        <f t="shared" si="1"/>
        <v>0</v>
      </c>
      <c r="H36" s="77">
        <v>6.9577174760445712E-2</v>
      </c>
      <c r="I36" s="77">
        <f t="shared" si="2"/>
        <v>6.9577174760445712E-2</v>
      </c>
      <c r="J36" s="76">
        <f>分析係数表!G39</f>
        <v>0.35457429931253304</v>
      </c>
      <c r="K36" s="78">
        <f t="shared" si="3"/>
        <v>2.4670277988830695E-2</v>
      </c>
      <c r="L36" s="79"/>
      <c r="M36" s="80"/>
      <c r="N36" s="81">
        <f>分析係数表!H39</f>
        <v>4.0565482830659388E-3</v>
      </c>
      <c r="O36" s="82">
        <f t="shared" si="4"/>
        <v>0.10457873008567488</v>
      </c>
      <c r="P36" s="76">
        <f>分析係数表!C39</f>
        <v>1</v>
      </c>
      <c r="Q36" s="82">
        <f t="shared" si="5"/>
        <v>0.10457873008567488</v>
      </c>
      <c r="R36" s="83">
        <v>0.13287574319842846</v>
      </c>
      <c r="S36" s="84">
        <f t="shared" si="6"/>
        <v>0.20245291795887416</v>
      </c>
      <c r="T36" s="85">
        <f>分析係数表!F39</f>
        <v>0.70531464833421476</v>
      </c>
      <c r="U36" s="86">
        <f t="shared" si="7"/>
        <v>0.14279300863439895</v>
      </c>
      <c r="V36" s="87">
        <f>分析係数表!D39</f>
        <v>5.4071919619249072E-2</v>
      </c>
      <c r="W36" s="167">
        <f t="shared" si="8"/>
        <v>0</v>
      </c>
      <c r="X36" s="76">
        <f>分析係数表!E39</f>
        <v>6.8482284505552618E-2</v>
      </c>
      <c r="Y36" s="166">
        <f t="shared" si="9"/>
        <v>0</v>
      </c>
    </row>
    <row r="37" spans="1:25" x14ac:dyDescent="0.2">
      <c r="A37" s="6" t="s">
        <v>25</v>
      </c>
      <c r="B37" s="5" t="s">
        <v>40</v>
      </c>
      <c r="C37" s="90"/>
      <c r="D37" s="76">
        <f>投入係数表!Y37</f>
        <v>1.2029351617947793E-4</v>
      </c>
      <c r="E37" s="77">
        <f t="shared" si="0"/>
        <v>1.2029351617947793E-2</v>
      </c>
      <c r="F37" s="76">
        <f>分析係数表!C40</f>
        <v>0.98077433041633522</v>
      </c>
      <c r="G37" s="77">
        <f t="shared" si="1"/>
        <v>1.1798079278435404E-2</v>
      </c>
      <c r="H37" s="77">
        <v>1.7667113037225044E-2</v>
      </c>
      <c r="I37" s="77">
        <f t="shared" si="2"/>
        <v>1.7667113037225044E-2</v>
      </c>
      <c r="J37" s="76">
        <f>分析係数表!G40</f>
        <v>0.51043551695017497</v>
      </c>
      <c r="K37" s="78">
        <f t="shared" si="3"/>
        <v>9.0179219761731405E-3</v>
      </c>
      <c r="L37" s="79"/>
      <c r="M37" s="80"/>
      <c r="N37" s="81">
        <f>分析係数表!H40</f>
        <v>2.8781210068352839E-2</v>
      </c>
      <c r="O37" s="82">
        <f t="shared" si="4"/>
        <v>0.74198608995786342</v>
      </c>
      <c r="P37" s="76">
        <f>分析係数表!C40</f>
        <v>0.98077433041633522</v>
      </c>
      <c r="Q37" s="82">
        <f t="shared" si="5"/>
        <v>0.72772091055665811</v>
      </c>
      <c r="R37" s="83">
        <v>0.72984301209129676</v>
      </c>
      <c r="S37" s="84">
        <f t="shared" si="6"/>
        <v>0.74751012512852177</v>
      </c>
      <c r="T37" s="85">
        <f>分析係数表!F40</f>
        <v>0.70708167450838466</v>
      </c>
      <c r="U37" s="86">
        <f t="shared" si="7"/>
        <v>0.52855071098784734</v>
      </c>
      <c r="V37" s="87">
        <f>分析係数表!D40</f>
        <v>7.3350223187356733E-2</v>
      </c>
      <c r="W37" s="167">
        <f t="shared" si="8"/>
        <v>0</v>
      </c>
      <c r="X37" s="76">
        <f>分析係数表!E40</f>
        <v>4.4637471347569069E-2</v>
      </c>
      <c r="Y37" s="166">
        <f t="shared" si="9"/>
        <v>0</v>
      </c>
    </row>
    <row r="38" spans="1:25" x14ac:dyDescent="0.2">
      <c r="A38" s="6" t="s">
        <v>26</v>
      </c>
      <c r="B38" s="5" t="s">
        <v>276</v>
      </c>
      <c r="C38" s="90"/>
      <c r="D38" s="76">
        <f>投入係数表!Y38</f>
        <v>0</v>
      </c>
      <c r="E38" s="77">
        <f t="shared" si="0"/>
        <v>0</v>
      </c>
      <c r="F38" s="76">
        <f>分析係数表!C41</f>
        <v>0.86627474829380358</v>
      </c>
      <c r="G38" s="77">
        <f t="shared" si="1"/>
        <v>0</v>
      </c>
      <c r="H38" s="77">
        <v>7.4269531568200151E-4</v>
      </c>
      <c r="I38" s="77">
        <f t="shared" si="2"/>
        <v>7.4269531568200151E-4</v>
      </c>
      <c r="J38" s="76">
        <f>分析係数表!G41</f>
        <v>0.44732977818996833</v>
      </c>
      <c r="K38" s="78">
        <f t="shared" si="3"/>
        <v>3.3222973082675823E-4</v>
      </c>
      <c r="L38" s="79"/>
      <c r="M38" s="80"/>
      <c r="N38" s="81">
        <f>分析係数表!H41</f>
        <v>6.251140904204612E-2</v>
      </c>
      <c r="O38" s="82">
        <f t="shared" si="4"/>
        <v>1.6115582306202501</v>
      </c>
      <c r="P38" s="76">
        <f>分析係数表!C41</f>
        <v>0.86627474829380358</v>
      </c>
      <c r="Q38" s="82">
        <f t="shared" si="5"/>
        <v>1.3960522005913645</v>
      </c>
      <c r="R38" s="83">
        <v>1.4223715328234263</v>
      </c>
      <c r="S38" s="84">
        <f t="shared" si="6"/>
        <v>1.4231142281391083</v>
      </c>
      <c r="T38" s="85">
        <f>分析係数表!F41</f>
        <v>0.55174279310611329</v>
      </c>
      <c r="U38" s="86">
        <f t="shared" si="7"/>
        <v>0.78519301914252215</v>
      </c>
      <c r="V38" s="87">
        <f>分析係数表!D41</f>
        <v>0.15209830744261535</v>
      </c>
      <c r="W38" s="167">
        <f t="shared" si="8"/>
        <v>0</v>
      </c>
      <c r="X38" s="76">
        <f>分析係数表!E41</f>
        <v>0.14676559239508463</v>
      </c>
      <c r="Y38" s="166">
        <f t="shared" si="9"/>
        <v>0</v>
      </c>
    </row>
    <row r="39" spans="1:25" x14ac:dyDescent="0.2">
      <c r="A39" s="6" t="s">
        <v>51</v>
      </c>
      <c r="B39" s="5" t="s">
        <v>367</v>
      </c>
      <c r="C39" s="90"/>
      <c r="D39" s="76">
        <f>投入係数表!Y39</f>
        <v>7.217610970768675E-4</v>
      </c>
      <c r="E39" s="77">
        <f>$C$27*D39</f>
        <v>7.2176109707686745E-2</v>
      </c>
      <c r="F39" s="76">
        <f>分析係数表!C42</f>
        <v>0.22259887005649714</v>
      </c>
      <c r="G39" s="77">
        <f>E39*F39</f>
        <v>1.6066320466004844E-2</v>
      </c>
      <c r="H39" s="77">
        <v>2.2054330623010154E-2</v>
      </c>
      <c r="I39" s="77">
        <f>C39+H39</f>
        <v>2.2054330623010154E-2</v>
      </c>
      <c r="J39" s="76">
        <f>分析係数表!G42</f>
        <v>0.47474747474747475</v>
      </c>
      <c r="K39" s="78">
        <f>I39*J39</f>
        <v>1.0470237770519973E-2</v>
      </c>
      <c r="L39" s="79"/>
      <c r="M39" s="80"/>
      <c r="N39" s="81">
        <f>分析係数表!H42</f>
        <v>1.5212056061497272E-2</v>
      </c>
      <c r="O39" s="82">
        <f t="shared" si="4"/>
        <v>0.39217023782128085</v>
      </c>
      <c r="P39" s="76">
        <f>分析係数表!C42</f>
        <v>0.22259887005649714</v>
      </c>
      <c r="Q39" s="82">
        <f>O39*P39</f>
        <v>8.7296651808804873E-2</v>
      </c>
      <c r="R39" s="83">
        <v>9.0679608302577555E-2</v>
      </c>
      <c r="S39" s="84">
        <f>I39+R39</f>
        <v>0.11273393892558771</v>
      </c>
      <c r="T39" s="85">
        <f>分析係数表!F42</f>
        <v>0.5505050505050505</v>
      </c>
      <c r="U39" s="86">
        <f>S39*T39</f>
        <v>6.2060602741863938E-2</v>
      </c>
      <c r="V39" s="87">
        <f>分析係数表!D42</f>
        <v>1.2373737373737375</v>
      </c>
      <c r="W39" s="167">
        <f>ROUND(S39*V39,0)</f>
        <v>0</v>
      </c>
      <c r="X39" s="76">
        <f>分析係数表!E42</f>
        <v>0.93434343434343436</v>
      </c>
      <c r="Y39" s="166">
        <f>ROUND(S39*X39,0)</f>
        <v>0</v>
      </c>
    </row>
    <row r="40" spans="1:25" x14ac:dyDescent="0.2">
      <c r="A40" s="6" t="s">
        <v>194</v>
      </c>
      <c r="B40" s="5" t="s">
        <v>41</v>
      </c>
      <c r="C40" s="90"/>
      <c r="D40" s="76">
        <f>投入係数表!Y40</f>
        <v>9.5513051846505478E-2</v>
      </c>
      <c r="E40" s="77">
        <f>$C$27*D40</f>
        <v>9.5513051846505483</v>
      </c>
      <c r="F40" s="76">
        <f>分析係数表!C43</f>
        <v>0.64995386035066138</v>
      </c>
      <c r="G40" s="77">
        <f>E40*F40</f>
        <v>6.2079076761509109</v>
      </c>
      <c r="H40" s="77">
        <v>7.3670633072979834</v>
      </c>
      <c r="I40" s="77">
        <f>C40+H40</f>
        <v>7.3670633072979834</v>
      </c>
      <c r="J40" s="76">
        <f>分析係数表!G43</f>
        <v>0.42414674485039844</v>
      </c>
      <c r="K40" s="78">
        <f>I40*J40</f>
        <v>3.1247159208972501</v>
      </c>
      <c r="L40" s="79"/>
      <c r="M40" s="80"/>
      <c r="N40" s="81">
        <f>分析係数表!H43</f>
        <v>4.0565482830659395E-2</v>
      </c>
      <c r="O40" s="82">
        <f t="shared" si="4"/>
        <v>1.0457873008567491</v>
      </c>
      <c r="P40" s="76">
        <f>分析係数表!C43</f>
        <v>0.64995386035066138</v>
      </c>
      <c r="Q40" s="82">
        <f>O40*P40</f>
        <v>0.6797134932975426</v>
      </c>
      <c r="R40" s="83">
        <v>1.169802858427629</v>
      </c>
      <c r="S40" s="84">
        <f>I40+R40</f>
        <v>8.5368661657256126</v>
      </c>
      <c r="T40" s="85">
        <f>分析係数表!F43</f>
        <v>0.67869493309276796</v>
      </c>
      <c r="U40" s="86">
        <f>S40*T40</f>
        <v>5.7939278111690591</v>
      </c>
      <c r="V40" s="87">
        <f>分析係数表!D43</f>
        <v>0.11832807096677192</v>
      </c>
      <c r="W40" s="167">
        <f>ROUND(S40*V40,0)</f>
        <v>1</v>
      </c>
      <c r="X40" s="76">
        <f>分析係数表!E43</f>
        <v>8.3446098331078036E-2</v>
      </c>
      <c r="Y40" s="166">
        <f>ROUND(S40*X40,0)</f>
        <v>1</v>
      </c>
    </row>
    <row r="41" spans="1:25" x14ac:dyDescent="0.2">
      <c r="A41" s="6" t="s">
        <v>340</v>
      </c>
      <c r="B41" s="5" t="s">
        <v>42</v>
      </c>
      <c r="C41" s="90"/>
      <c r="D41" s="76">
        <f>投入係数表!Y41</f>
        <v>2.4058703235895585E-4</v>
      </c>
      <c r="E41" s="77">
        <f>$C$27*D41</f>
        <v>2.4058703235895585E-2</v>
      </c>
      <c r="F41" s="76">
        <f>分析係数表!C44</f>
        <v>0.42233270626175756</v>
      </c>
      <c r="G41" s="77">
        <f>E41*F41</f>
        <v>1.0160777246764287E-2</v>
      </c>
      <c r="H41" s="77">
        <v>1.463398344594536E-2</v>
      </c>
      <c r="I41" s="77">
        <f>C41+H41</f>
        <v>1.463398344594536E-2</v>
      </c>
      <c r="J41" s="76">
        <f>分析係数表!G44</f>
        <v>0.26381484852424913</v>
      </c>
      <c r="K41" s="78">
        <f>I41*J41</f>
        <v>3.8606621260984446E-3</v>
      </c>
      <c r="L41" s="79"/>
      <c r="M41" s="80"/>
      <c r="N41" s="81">
        <f>分析係数表!H44</f>
        <v>0.11630123927550047</v>
      </c>
      <c r="O41" s="82">
        <f t="shared" si="4"/>
        <v>2.9982721915562989</v>
      </c>
      <c r="P41" s="76">
        <f>分析係数表!C44</f>
        <v>0.42233270626175756</v>
      </c>
      <c r="Q41" s="82">
        <f>O41*P41</f>
        <v>1.2662684087693425</v>
      </c>
      <c r="R41" s="83">
        <v>1.2885209194510447</v>
      </c>
      <c r="S41" s="84">
        <f>I41+R41</f>
        <v>1.3031549028969902</v>
      </c>
      <c r="T41" s="85">
        <f>分析係数表!F44</f>
        <v>0.47978156286568718</v>
      </c>
      <c r="U41" s="86">
        <f>S41*T41</f>
        <v>0.62522969596800082</v>
      </c>
      <c r="V41" s="87">
        <f>分析係数表!D44</f>
        <v>0.17839032635548044</v>
      </c>
      <c r="W41" s="167">
        <f>ROUND(S41*V41,0)</f>
        <v>0</v>
      </c>
      <c r="X41" s="76">
        <f>分析係数表!E44</f>
        <v>0.10141724093095826</v>
      </c>
      <c r="Y41" s="166">
        <f>ROUND(S41*X41,0)</f>
        <v>0</v>
      </c>
    </row>
    <row r="42" spans="1:25" x14ac:dyDescent="0.2">
      <c r="A42" s="6" t="s">
        <v>341</v>
      </c>
      <c r="B42" s="5" t="s">
        <v>278</v>
      </c>
      <c r="C42" s="90"/>
      <c r="D42" s="76">
        <f>投入係数表!Y42</f>
        <v>3.6088054853843375E-4</v>
      </c>
      <c r="E42" s="77">
        <f>$C$27*D42</f>
        <v>3.6088054853843372E-2</v>
      </c>
      <c r="F42" s="76">
        <f>分析係数表!C45</f>
        <v>1</v>
      </c>
      <c r="G42" s="77">
        <f>E42*F42</f>
        <v>3.6088054853843372E-2</v>
      </c>
      <c r="H42" s="77">
        <v>4.9588563906980361E-2</v>
      </c>
      <c r="I42" s="77">
        <f>C42+H42</f>
        <v>4.9588563906980361E-2</v>
      </c>
      <c r="J42" s="76">
        <f>分析係数表!G45</f>
        <v>0</v>
      </c>
      <c r="K42" s="78">
        <f>I42*J42</f>
        <v>0</v>
      </c>
      <c r="L42" s="79"/>
      <c r="M42" s="80"/>
      <c r="N42" s="81">
        <f>分析係数表!H45</f>
        <v>0</v>
      </c>
      <c r="O42" s="82">
        <f t="shared" si="4"/>
        <v>0</v>
      </c>
      <c r="P42" s="76">
        <f>分析係数表!C45</f>
        <v>1</v>
      </c>
      <c r="Q42" s="82">
        <f>O42*P42</f>
        <v>0</v>
      </c>
      <c r="R42" s="83">
        <v>9.5270906865706634E-3</v>
      </c>
      <c r="S42" s="84">
        <f>I42+R42</f>
        <v>5.9115654593551024E-2</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投入係数表!Y43</f>
        <v>1.5517863587152653E-2</v>
      </c>
      <c r="E43" s="77">
        <f>$C$27*D43</f>
        <v>1.5517863587152654</v>
      </c>
      <c r="F43" s="76">
        <f>分析係数表!C46</f>
        <v>0.21794871794871795</v>
      </c>
      <c r="G43" s="77">
        <f>E43*F43</f>
        <v>0.33820984741230142</v>
      </c>
      <c r="H43" s="77">
        <v>0.36787931482534514</v>
      </c>
      <c r="I43" s="77">
        <f>C43+H43</f>
        <v>0.36787931482534514</v>
      </c>
      <c r="J43" s="76">
        <f>分析係数表!G46</f>
        <v>8.6956521739130436E-3</v>
      </c>
      <c r="K43" s="78">
        <f>I43*J43</f>
        <v>3.1989505636986536E-3</v>
      </c>
      <c r="L43" s="79"/>
      <c r="M43" s="80"/>
      <c r="N43" s="81">
        <f>分析係数表!H46</f>
        <v>2.3669959231689755E-2</v>
      </c>
      <c r="O43" s="82">
        <f t="shared" si="4"/>
        <v>0.61021689004991297</v>
      </c>
      <c r="P43" s="76">
        <f>分析係数表!C46</f>
        <v>0.21794871794871795</v>
      </c>
      <c r="Q43" s="82">
        <f>O43*P43</f>
        <v>0.13299598885703232</v>
      </c>
      <c r="R43" s="83">
        <v>0.14961639117088088</v>
      </c>
      <c r="S43" s="84">
        <f>I43+R43</f>
        <v>0.51749570599622596</v>
      </c>
      <c r="T43" s="85">
        <f>分析係数表!F46</f>
        <v>0.31521739130434784</v>
      </c>
      <c r="U43" s="86">
        <f>S43*T43</f>
        <v>0.16312364645533212</v>
      </c>
      <c r="V43" s="87">
        <f>分析係数表!D46</f>
        <v>4.3478260869565218E-3</v>
      </c>
      <c r="W43" s="167">
        <f>ROUND(S43*V43,0)</f>
        <v>0</v>
      </c>
      <c r="X43" s="76">
        <f>分析係数表!E46</f>
        <v>8.6956521739130436E-3</v>
      </c>
      <c r="Y43" s="166">
        <f>ROUND(S43*X43,0)</f>
        <v>0</v>
      </c>
    </row>
    <row r="44" spans="1:25" x14ac:dyDescent="0.2">
      <c r="A44" s="192">
        <v>40</v>
      </c>
      <c r="B44" s="14" t="s">
        <v>150</v>
      </c>
      <c r="C44" s="197">
        <f>SUM(C5:C43)</f>
        <v>100</v>
      </c>
      <c r="D44" s="92">
        <f>投入係数表!Y44</f>
        <v>0.53723084325754844</v>
      </c>
      <c r="E44" s="91">
        <f>SUM(E5:E43)</f>
        <v>53.72308432575484</v>
      </c>
      <c r="F44" s="92">
        <f>分析係数表!C47</f>
        <v>0.47569546306807309</v>
      </c>
      <c r="G44" s="91">
        <f>SUM(G5:G43)</f>
        <v>16.934139506182891</v>
      </c>
      <c r="H44" s="91">
        <f>SUM(H5:H43)</f>
        <v>19.786450964926068</v>
      </c>
      <c r="I44" s="91">
        <f>SUM(I5:I43)</f>
        <v>119.78645096492605</v>
      </c>
      <c r="J44" s="92">
        <f>分析係数表!G47</f>
        <v>0.28144255164914822</v>
      </c>
      <c r="K44" s="93">
        <f>SUM(K5:K43)</f>
        <v>41.116787315901348</v>
      </c>
      <c r="L44" s="94">
        <f>最終需要_まとめ!$L$33</f>
        <v>0.627</v>
      </c>
      <c r="M44" s="91">
        <f>K44*L44</f>
        <v>25.780225647070147</v>
      </c>
      <c r="N44" s="95">
        <f>分析係数表!H47</f>
        <v>1</v>
      </c>
      <c r="O44" s="96">
        <f>SUM(O5:O43)</f>
        <v>25.780225647070143</v>
      </c>
      <c r="P44" s="92">
        <f>分析係数表!C47</f>
        <v>0.47569546306807309</v>
      </c>
      <c r="Q44" s="96">
        <f>SUM(Q5:Q43)</f>
        <v>10.794963832547271</v>
      </c>
      <c r="R44" s="91">
        <f>SUM(R5:R43)</f>
        <v>12.388202625498742</v>
      </c>
      <c r="S44" s="97">
        <f>SUM(S5:S43)</f>
        <v>132.17465359042481</v>
      </c>
      <c r="T44" s="98">
        <f>分析係数表!F47</f>
        <v>0.50608191373686118</v>
      </c>
      <c r="U44" s="99">
        <f>SUM(U5:U43)</f>
        <v>63.608709005160733</v>
      </c>
      <c r="V44" s="100">
        <f>分析係数表!D47</f>
        <v>9.051105472997463E-2</v>
      </c>
      <c r="W44" s="164">
        <f>SUM(W5:W43)</f>
        <v>16</v>
      </c>
      <c r="X44" s="92">
        <f>分析係数表!E47</f>
        <v>7.0619789778905401E-2</v>
      </c>
      <c r="Y44" s="165">
        <f>SUM(Y5:Y43)</f>
        <v>11</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
        <v>487</v>
      </c>
      <c r="H1" s="401"/>
      <c r="I1" s="401"/>
    </row>
    <row r="2" spans="1:25" x14ac:dyDescent="0.2">
      <c r="B2" s="3" t="s">
        <v>292</v>
      </c>
      <c r="S2" s="3" t="s">
        <v>152</v>
      </c>
      <c r="U2" s="64" t="s">
        <v>209</v>
      </c>
      <c r="W2" s="3" t="s">
        <v>130</v>
      </c>
      <c r="Y2" s="3" t="s">
        <v>153</v>
      </c>
    </row>
    <row r="3" spans="1:25" ht="44" x14ac:dyDescent="0.2">
      <c r="B3" s="65"/>
      <c r="C3" s="66" t="s">
        <v>227</v>
      </c>
      <c r="D3" s="66" t="s">
        <v>314</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投入係数表!Z5</f>
        <v>0</v>
      </c>
      <c r="E5" s="77">
        <f t="shared" ref="E5:E38" si="0">$C$28*D5</f>
        <v>0</v>
      </c>
      <c r="F5" s="76">
        <f>分析係数表!C8</f>
        <v>0.71474473402356309</v>
      </c>
      <c r="G5" s="77">
        <f t="shared" ref="G5:G38" si="1">E5*F5</f>
        <v>0</v>
      </c>
      <c r="H5" s="77">
        <f t="array" ref="H5:H43">MMULT(逆行列係数!C5:AO43,'24'!G5:G43)</f>
        <v>2.1176150051045138E-3</v>
      </c>
      <c r="I5" s="77">
        <f t="shared" ref="I5:I38" si="2">C5+H5</f>
        <v>2.1176150051045138E-3</v>
      </c>
      <c r="J5" s="76">
        <f>分析係数表!G8</f>
        <v>0.11986548162382897</v>
      </c>
      <c r="K5" s="78">
        <f t="shared" ref="K5:K38" si="3">I5*J5</f>
        <v>2.538289424806996E-4</v>
      </c>
      <c r="L5" s="79" t="s">
        <v>183</v>
      </c>
      <c r="M5" s="80" t="s">
        <v>183</v>
      </c>
      <c r="N5" s="81">
        <f>分析係数表!H8</f>
        <v>1.2980954505811005E-2</v>
      </c>
      <c r="O5" s="82">
        <f t="shared" ref="O5:O43" si="4">$M$44*N5</f>
        <v>0.13520935016740213</v>
      </c>
      <c r="P5" s="76">
        <f>分析係数表!C8</f>
        <v>0.71474473402356309</v>
      </c>
      <c r="Q5" s="82">
        <f t="shared" ref="Q5:Q38" si="5">O5*P5</f>
        <v>9.6640171022898638E-2</v>
      </c>
      <c r="R5" s="83">
        <f t="array" ref="R5:R43">MMULT(逆行列係数!C5:AO43,'24'!Q5:Q43)</f>
        <v>0.13140794220409002</v>
      </c>
      <c r="S5" s="84">
        <f t="shared" ref="S5:S38" si="6">I5+R5</f>
        <v>0.13352555720919454</v>
      </c>
      <c r="T5" s="85">
        <f>分析係数表!F8</f>
        <v>0.45231803987509006</v>
      </c>
      <c r="U5" s="86">
        <f t="shared" ref="U5:U38" si="7">S5*T5</f>
        <v>6.0396018310092073E-2</v>
      </c>
      <c r="V5" s="87">
        <f>分析係数表!D8</f>
        <v>0.25822723997117464</v>
      </c>
      <c r="W5" s="167">
        <f t="shared" ref="W5:W38" si="8">ROUND(S5*V5,0)</f>
        <v>0</v>
      </c>
      <c r="X5" s="76">
        <f>分析係数表!E8</f>
        <v>0.17343262070622148</v>
      </c>
      <c r="Y5" s="166">
        <f t="shared" ref="Y5:Y38" si="9">ROUND(S5*X5,0)</f>
        <v>0</v>
      </c>
    </row>
    <row r="6" spans="1:25" x14ac:dyDescent="0.2">
      <c r="A6" s="6" t="s">
        <v>219</v>
      </c>
      <c r="B6" s="5" t="s">
        <v>265</v>
      </c>
      <c r="C6" s="90"/>
      <c r="D6" s="76">
        <f>投入係数表!Z6</f>
        <v>0</v>
      </c>
      <c r="E6" s="77">
        <f t="shared" si="0"/>
        <v>0</v>
      </c>
      <c r="F6" s="76">
        <f>分析係数表!C9</f>
        <v>1</v>
      </c>
      <c r="G6" s="77">
        <f t="shared" si="1"/>
        <v>0</v>
      </c>
      <c r="H6" s="77">
        <v>4.0534526201129774E-3</v>
      </c>
      <c r="I6" s="77">
        <f t="shared" si="2"/>
        <v>4.0534526201129774E-3</v>
      </c>
      <c r="J6" s="76">
        <f>分析係数表!G9</f>
        <v>0.24776500638569604</v>
      </c>
      <c r="K6" s="78">
        <f t="shared" si="3"/>
        <v>1.0043037143064081E-3</v>
      </c>
      <c r="L6" s="79"/>
      <c r="M6" s="80"/>
      <c r="N6" s="81">
        <f>分析係数表!H9</f>
        <v>6.6933046670587999E-4</v>
      </c>
      <c r="O6" s="82">
        <f t="shared" si="4"/>
        <v>6.9717321180066726E-3</v>
      </c>
      <c r="P6" s="76">
        <f>分析係数表!C9</f>
        <v>1</v>
      </c>
      <c r="Q6" s="82">
        <f t="shared" si="5"/>
        <v>6.9717321180066726E-3</v>
      </c>
      <c r="R6" s="83">
        <v>9.748713074733838E-3</v>
      </c>
      <c r="S6" s="84">
        <f t="shared" si="6"/>
        <v>1.3802165694846815E-2</v>
      </c>
      <c r="T6" s="85">
        <f>分析係数表!F9</f>
        <v>0.67688378033205621</v>
      </c>
      <c r="U6" s="86">
        <f t="shared" si="7"/>
        <v>9.342462092297334E-3</v>
      </c>
      <c r="V6" s="87">
        <f>分析係数表!D9</f>
        <v>0.15836526181353769</v>
      </c>
      <c r="W6" s="167">
        <f t="shared" si="8"/>
        <v>0</v>
      </c>
      <c r="X6" s="76">
        <f>分析係数表!E9</f>
        <v>0.13537675606641125</v>
      </c>
      <c r="Y6" s="166">
        <f t="shared" si="9"/>
        <v>0</v>
      </c>
    </row>
    <row r="7" spans="1:25" x14ac:dyDescent="0.2">
      <c r="A7" s="6" t="s">
        <v>220</v>
      </c>
      <c r="B7" s="5" t="s">
        <v>266</v>
      </c>
      <c r="C7" s="90"/>
      <c r="D7" s="76">
        <f>投入係数表!Z7</f>
        <v>0</v>
      </c>
      <c r="E7" s="77">
        <f t="shared" si="0"/>
        <v>0</v>
      </c>
      <c r="F7" s="76">
        <f>分析係数表!C10</f>
        <v>3.9393939393939426E-2</v>
      </c>
      <c r="G7" s="77">
        <f t="shared" si="1"/>
        <v>0</v>
      </c>
      <c r="H7" s="77">
        <v>2.9978512108983491E-5</v>
      </c>
      <c r="I7" s="77">
        <f t="shared" si="2"/>
        <v>2.9978512108983491E-5</v>
      </c>
      <c r="J7" s="76">
        <f>分析係数表!G10</f>
        <v>0.17647058823529413</v>
      </c>
      <c r="K7" s="78">
        <f t="shared" si="3"/>
        <v>5.2903256662912045E-6</v>
      </c>
      <c r="L7" s="79"/>
      <c r="M7" s="80"/>
      <c r="N7" s="81">
        <f>分析係数表!H10</f>
        <v>1.3183781919964303E-3</v>
      </c>
      <c r="O7" s="82">
        <f t="shared" si="4"/>
        <v>1.3732199626376781E-2</v>
      </c>
      <c r="P7" s="76">
        <f>分析係数表!C10</f>
        <v>3.9393939393939426E-2</v>
      </c>
      <c r="Q7" s="82">
        <f t="shared" si="5"/>
        <v>5.4096543982696448E-4</v>
      </c>
      <c r="R7" s="83">
        <v>7.6686450110012789E-4</v>
      </c>
      <c r="S7" s="84">
        <f t="shared" si="6"/>
        <v>7.9684301320911142E-4</v>
      </c>
      <c r="T7" s="85">
        <f>分析係数表!F10</f>
        <v>0.58823529411764708</v>
      </c>
      <c r="U7" s="86">
        <f t="shared" si="7"/>
        <v>4.6873118424065378E-4</v>
      </c>
      <c r="V7" s="87">
        <f>分析係数表!D10</f>
        <v>0.11764705882352941</v>
      </c>
      <c r="W7" s="167">
        <f t="shared" si="8"/>
        <v>0</v>
      </c>
      <c r="X7" s="76">
        <f>分析係数表!E10</f>
        <v>0</v>
      </c>
      <c r="Y7" s="166">
        <f t="shared" si="9"/>
        <v>0</v>
      </c>
    </row>
    <row r="8" spans="1:25" x14ac:dyDescent="0.2">
      <c r="A8" s="6" t="s">
        <v>221</v>
      </c>
      <c r="B8" s="5" t="s">
        <v>27</v>
      </c>
      <c r="C8" s="90"/>
      <c r="D8" s="76">
        <f>投入係数表!Z8</f>
        <v>0.29585798816568049</v>
      </c>
      <c r="E8" s="77">
        <f t="shared" si="0"/>
        <v>29.585798816568047</v>
      </c>
      <c r="F8" s="76">
        <f>分析係数表!C11</f>
        <v>0.34065202927478377</v>
      </c>
      <c r="G8" s="77">
        <f t="shared" si="1"/>
        <v>10.078462404579401</v>
      </c>
      <c r="H8" s="77">
        <v>10.233503918954042</v>
      </c>
      <c r="I8" s="77">
        <f t="shared" si="2"/>
        <v>10.233503918954042</v>
      </c>
      <c r="J8" s="76">
        <f>分析係数表!G11</f>
        <v>0.33868808567603748</v>
      </c>
      <c r="K8" s="78">
        <f t="shared" si="3"/>
        <v>3.4659658520687722</v>
      </c>
      <c r="L8" s="79"/>
      <c r="M8" s="80"/>
      <c r="N8" s="81">
        <f>分析係数表!H11</f>
        <v>-2.0282741415329697E-5</v>
      </c>
      <c r="O8" s="82">
        <f t="shared" si="4"/>
        <v>-2.1126460963656585E-4</v>
      </c>
      <c r="P8" s="76">
        <f>分析係数表!C11</f>
        <v>0.34065202927478377</v>
      </c>
      <c r="Q8" s="82">
        <f t="shared" si="5"/>
        <v>-7.1967717986641194E-5</v>
      </c>
      <c r="R8" s="83">
        <v>5.0881666373437792E-3</v>
      </c>
      <c r="S8" s="84">
        <f t="shared" si="6"/>
        <v>10.238592085591387</v>
      </c>
      <c r="T8" s="85">
        <f>分析係数表!F11</f>
        <v>0.55689424364123163</v>
      </c>
      <c r="U8" s="86">
        <f t="shared" si="7"/>
        <v>5.7018129954565158</v>
      </c>
      <c r="V8" s="87">
        <f>分析係数表!D11</f>
        <v>4.2838018741633198E-2</v>
      </c>
      <c r="W8" s="167">
        <f t="shared" si="8"/>
        <v>0</v>
      </c>
      <c r="X8" s="76">
        <f>分析係数表!E11</f>
        <v>3.2128514056224897E-2</v>
      </c>
      <c r="Y8" s="166">
        <f t="shared" si="9"/>
        <v>0</v>
      </c>
    </row>
    <row r="9" spans="1:25" x14ac:dyDescent="0.2">
      <c r="A9" s="6" t="s">
        <v>222</v>
      </c>
      <c r="B9" s="5" t="s">
        <v>190</v>
      </c>
      <c r="C9" s="90"/>
      <c r="D9" s="76">
        <f>投入係数表!Z9</f>
        <v>0</v>
      </c>
      <c r="E9" s="77">
        <f t="shared" si="0"/>
        <v>0</v>
      </c>
      <c r="F9" s="76">
        <f>分析係数表!C12</f>
        <v>0.100342633382281</v>
      </c>
      <c r="G9" s="77">
        <f t="shared" si="1"/>
        <v>0</v>
      </c>
      <c r="H9" s="77">
        <v>1.9843160262150567E-4</v>
      </c>
      <c r="I9" s="77">
        <f t="shared" si="2"/>
        <v>1.9843160262150567E-4</v>
      </c>
      <c r="J9" s="76">
        <f>分析係数表!G12</f>
        <v>0.13263417643429981</v>
      </c>
      <c r="K9" s="78">
        <f t="shared" si="3"/>
        <v>2.6318812192241651E-5</v>
      </c>
      <c r="L9" s="79"/>
      <c r="M9" s="80"/>
      <c r="N9" s="81">
        <f>分析係数表!H12</f>
        <v>9.8026489260288424E-2</v>
      </c>
      <c r="O9" s="82">
        <f t="shared" si="4"/>
        <v>1.0210418583735228</v>
      </c>
      <c r="P9" s="76">
        <f>分析係数表!C12</f>
        <v>0.100342633382281</v>
      </c>
      <c r="Q9" s="82">
        <f t="shared" si="5"/>
        <v>0.10245402886273727</v>
      </c>
      <c r="R9" s="83">
        <v>0.11368035742374906</v>
      </c>
      <c r="S9" s="84">
        <f t="shared" si="6"/>
        <v>0.11387878902637057</v>
      </c>
      <c r="T9" s="85">
        <f>分析係数表!F12</f>
        <v>0.36681061073411475</v>
      </c>
      <c r="U9" s="86">
        <f t="shared" si="7"/>
        <v>4.1771948152424396E-2</v>
      </c>
      <c r="V9" s="87">
        <f>分析係数表!D12</f>
        <v>2.9364589759407773E-2</v>
      </c>
      <c r="W9" s="167">
        <f t="shared" si="8"/>
        <v>0</v>
      </c>
      <c r="X9" s="76">
        <f>分析係数表!E12</f>
        <v>2.8994447871684145E-2</v>
      </c>
      <c r="Y9" s="166">
        <f t="shared" si="9"/>
        <v>0</v>
      </c>
    </row>
    <row r="10" spans="1:25" x14ac:dyDescent="0.2">
      <c r="A10" s="6" t="s">
        <v>223</v>
      </c>
      <c r="B10" s="5" t="s">
        <v>28</v>
      </c>
      <c r="C10" s="90"/>
      <c r="D10" s="76">
        <f>投入係数表!Z10</f>
        <v>0</v>
      </c>
      <c r="E10" s="77">
        <f t="shared" si="0"/>
        <v>0</v>
      </c>
      <c r="F10" s="76">
        <f>分析係数表!C13</f>
        <v>0</v>
      </c>
      <c r="G10" s="77">
        <f t="shared" si="1"/>
        <v>0</v>
      </c>
      <c r="H10" s="77">
        <v>0</v>
      </c>
      <c r="I10" s="77">
        <f t="shared" si="2"/>
        <v>0</v>
      </c>
      <c r="J10" s="76">
        <f>分析係数表!G13</f>
        <v>0.24545454545454545</v>
      </c>
      <c r="K10" s="78">
        <f t="shared" si="3"/>
        <v>0</v>
      </c>
      <c r="L10" s="79"/>
      <c r="M10" s="80"/>
      <c r="N10" s="81">
        <f>分析係数表!H13</f>
        <v>1.4563008336206721E-2</v>
      </c>
      <c r="O10" s="82">
        <f t="shared" si="4"/>
        <v>0.15168798971905426</v>
      </c>
      <c r="P10" s="76">
        <f>分析係数表!C13</f>
        <v>0</v>
      </c>
      <c r="Q10" s="82">
        <f t="shared" si="5"/>
        <v>0</v>
      </c>
      <c r="R10" s="83">
        <v>0</v>
      </c>
      <c r="S10" s="84">
        <f t="shared" si="6"/>
        <v>0</v>
      </c>
      <c r="T10" s="85">
        <f>分析係数表!F13</f>
        <v>0.38181818181818183</v>
      </c>
      <c r="U10" s="86">
        <f t="shared" si="7"/>
        <v>0</v>
      </c>
      <c r="V10" s="87">
        <f>分析係数表!D13</f>
        <v>0.28545454545454546</v>
      </c>
      <c r="W10" s="167">
        <f t="shared" si="8"/>
        <v>0</v>
      </c>
      <c r="X10" s="76">
        <f>分析係数表!E13</f>
        <v>0.23818181818181819</v>
      </c>
      <c r="Y10" s="166">
        <f t="shared" si="9"/>
        <v>0</v>
      </c>
    </row>
    <row r="11" spans="1:25" x14ac:dyDescent="0.2">
      <c r="A11" s="6" t="s">
        <v>224</v>
      </c>
      <c r="B11" s="5" t="s">
        <v>267</v>
      </c>
      <c r="C11" s="90"/>
      <c r="D11" s="76">
        <f>投入係数表!Z11</f>
        <v>0</v>
      </c>
      <c r="E11" s="77">
        <f t="shared" si="0"/>
        <v>0</v>
      </c>
      <c r="F11" s="76">
        <f>分析係数表!C14</f>
        <v>0.15141787051899414</v>
      </c>
      <c r="G11" s="77">
        <f t="shared" si="1"/>
        <v>0</v>
      </c>
      <c r="H11" s="77">
        <v>3.2677641672132413E-2</v>
      </c>
      <c r="I11" s="77">
        <f t="shared" si="2"/>
        <v>3.2677641672132413E-2</v>
      </c>
      <c r="J11" s="76">
        <f>分析係数表!G14</f>
        <v>0.18116805721096543</v>
      </c>
      <c r="K11" s="78">
        <f t="shared" si="3"/>
        <v>5.9201448559763128E-3</v>
      </c>
      <c r="L11" s="79"/>
      <c r="M11" s="80"/>
      <c r="N11" s="81">
        <f>分析係数表!H14</f>
        <v>1.2372472263351114E-3</v>
      </c>
      <c r="O11" s="82">
        <f t="shared" si="4"/>
        <v>1.2887141187830515E-2</v>
      </c>
      <c r="P11" s="76">
        <f>分析係数表!C14</f>
        <v>0.15141787051899414</v>
      </c>
      <c r="Q11" s="82">
        <f t="shared" si="5"/>
        <v>1.9513434757389171E-3</v>
      </c>
      <c r="R11" s="83">
        <v>7.9660421148877482E-3</v>
      </c>
      <c r="S11" s="84">
        <f t="shared" si="6"/>
        <v>4.0643683787020157E-2</v>
      </c>
      <c r="T11" s="85">
        <f>分析係数表!F14</f>
        <v>0.38617401668653156</v>
      </c>
      <c r="U11" s="86">
        <f t="shared" si="7"/>
        <v>1.5695534620970834E-2</v>
      </c>
      <c r="V11" s="87">
        <f>分析係数表!D14</f>
        <v>0.10846245530393325</v>
      </c>
      <c r="W11" s="167">
        <f t="shared" si="8"/>
        <v>0</v>
      </c>
      <c r="X11" s="76">
        <f>分析係数表!E14</f>
        <v>8.1048867699642438E-2</v>
      </c>
      <c r="Y11" s="166">
        <f t="shared" si="9"/>
        <v>0</v>
      </c>
    </row>
    <row r="12" spans="1:25" x14ac:dyDescent="0.2">
      <c r="A12" s="6" t="s">
        <v>225</v>
      </c>
      <c r="B12" s="5" t="s">
        <v>29</v>
      </c>
      <c r="C12" s="90"/>
      <c r="D12" s="76">
        <f>投入係数表!Z12</f>
        <v>0</v>
      </c>
      <c r="E12" s="77">
        <f t="shared" si="0"/>
        <v>0</v>
      </c>
      <c r="F12" s="76">
        <f>分析係数表!C15</f>
        <v>0</v>
      </c>
      <c r="G12" s="77">
        <f t="shared" si="1"/>
        <v>0</v>
      </c>
      <c r="H12" s="77">
        <v>0</v>
      </c>
      <c r="I12" s="77">
        <f t="shared" si="2"/>
        <v>0</v>
      </c>
      <c r="J12" s="76">
        <f>分析係数表!G15</f>
        <v>9.5665424991534034E-2</v>
      </c>
      <c r="K12" s="78">
        <f t="shared" si="3"/>
        <v>0</v>
      </c>
      <c r="L12" s="79"/>
      <c r="M12" s="80"/>
      <c r="N12" s="81">
        <f>分析係数表!H15</f>
        <v>9.0663854126523738E-3</v>
      </c>
      <c r="O12" s="82">
        <f t="shared" si="4"/>
        <v>9.4435280507544933E-2</v>
      </c>
      <c r="P12" s="76">
        <f>分析係数表!C15</f>
        <v>0</v>
      </c>
      <c r="Q12" s="82">
        <f t="shared" si="5"/>
        <v>0</v>
      </c>
      <c r="R12" s="83">
        <v>0</v>
      </c>
      <c r="S12" s="84">
        <f t="shared" si="6"/>
        <v>0</v>
      </c>
      <c r="T12" s="85">
        <f>分析係数表!F15</f>
        <v>0.30392820860142228</v>
      </c>
      <c r="U12" s="86">
        <f t="shared" si="7"/>
        <v>0</v>
      </c>
      <c r="V12" s="87">
        <f>分析係数表!D15</f>
        <v>1.7101252963088384E-2</v>
      </c>
      <c r="W12" s="167">
        <f t="shared" si="8"/>
        <v>0</v>
      </c>
      <c r="X12" s="76">
        <f>分析係数表!E15</f>
        <v>1.5577378936674569E-2</v>
      </c>
      <c r="Y12" s="166">
        <f t="shared" si="9"/>
        <v>0</v>
      </c>
    </row>
    <row r="13" spans="1:25" x14ac:dyDescent="0.2">
      <c r="A13" s="6" t="s">
        <v>226</v>
      </c>
      <c r="B13" s="5" t="s">
        <v>30</v>
      </c>
      <c r="C13" s="90"/>
      <c r="D13" s="76">
        <f>投入係数表!Z13</f>
        <v>5.9171597633136092E-2</v>
      </c>
      <c r="E13" s="77">
        <f t="shared" si="0"/>
        <v>5.9171597633136095</v>
      </c>
      <c r="F13" s="76">
        <f>分析係数表!C16</f>
        <v>7.3463935886019627E-2</v>
      </c>
      <c r="G13" s="77">
        <f t="shared" si="1"/>
        <v>0.4346978454794061</v>
      </c>
      <c r="H13" s="77">
        <v>0.47423059149819818</v>
      </c>
      <c r="I13" s="77">
        <f t="shared" si="2"/>
        <v>0.47423059149819818</v>
      </c>
      <c r="J13" s="76">
        <f>分析係数表!G16</f>
        <v>3.2967032967032968E-2</v>
      </c>
      <c r="K13" s="78">
        <f t="shared" si="3"/>
        <v>1.5633975543896644E-2</v>
      </c>
      <c r="L13" s="79"/>
      <c r="M13" s="80"/>
      <c r="N13" s="81">
        <f>分析係数表!H16</f>
        <v>1.7422874875768209E-2</v>
      </c>
      <c r="O13" s="82">
        <f t="shared" si="4"/>
        <v>0.18147629967781007</v>
      </c>
      <c r="P13" s="76">
        <f>分析係数表!C16</f>
        <v>7.3463935886019627E-2</v>
      </c>
      <c r="Q13" s="82">
        <f t="shared" si="5"/>
        <v>1.3331963244362723E-2</v>
      </c>
      <c r="R13" s="83">
        <v>1.5678254704732827E-2</v>
      </c>
      <c r="S13" s="84">
        <f t="shared" si="6"/>
        <v>0.48990884620293101</v>
      </c>
      <c r="T13" s="85">
        <f>分析係数表!F16</f>
        <v>0.28846153846153844</v>
      </c>
      <c r="U13" s="86">
        <f t="shared" si="7"/>
        <v>0.14131985948161471</v>
      </c>
      <c r="V13" s="87">
        <f>分析係数表!D16</f>
        <v>8.241758241758242E-3</v>
      </c>
      <c r="W13" s="167">
        <f t="shared" si="8"/>
        <v>0</v>
      </c>
      <c r="X13" s="76">
        <f>分析係数表!E16</f>
        <v>8.241758241758242E-3</v>
      </c>
      <c r="Y13" s="166">
        <f t="shared" si="9"/>
        <v>0</v>
      </c>
    </row>
    <row r="14" spans="1:25" x14ac:dyDescent="0.2">
      <c r="A14" s="6" t="s">
        <v>2</v>
      </c>
      <c r="B14" s="5" t="s">
        <v>364</v>
      </c>
      <c r="C14" s="90"/>
      <c r="D14" s="76">
        <f>投入係数表!Z14</f>
        <v>0</v>
      </c>
      <c r="E14" s="77">
        <f t="shared" si="0"/>
        <v>0</v>
      </c>
      <c r="F14" s="76">
        <f>分析係数表!C17</f>
        <v>2.3129921259842479E-2</v>
      </c>
      <c r="G14" s="77">
        <f t="shared" si="1"/>
        <v>0</v>
      </c>
      <c r="H14" s="77">
        <v>4.0989191880733524E-3</v>
      </c>
      <c r="I14" s="77">
        <f t="shared" si="2"/>
        <v>4.0989191880733524E-3</v>
      </c>
      <c r="J14" s="76">
        <f>分析係数表!G17</f>
        <v>0.21126760563380281</v>
      </c>
      <c r="K14" s="78">
        <f t="shared" si="3"/>
        <v>8.6596884255070818E-4</v>
      </c>
      <c r="L14" s="79"/>
      <c r="M14" s="80"/>
      <c r="N14" s="81">
        <f>分析係数表!H17</f>
        <v>2.8801492809768167E-3</v>
      </c>
      <c r="O14" s="82">
        <f t="shared" si="4"/>
        <v>2.9999574568392348E-2</v>
      </c>
      <c r="P14" s="76">
        <f>分析係数表!C17</f>
        <v>2.3129921259842479E-2</v>
      </c>
      <c r="Q14" s="82">
        <f t="shared" si="5"/>
        <v>6.9388779759568797E-4</v>
      </c>
      <c r="R14" s="83">
        <v>1.4219833260277215E-3</v>
      </c>
      <c r="S14" s="84">
        <f t="shared" si="6"/>
        <v>5.5209025141010736E-3</v>
      </c>
      <c r="T14" s="85">
        <f>分析係数表!F17</f>
        <v>0.32746478873239437</v>
      </c>
      <c r="U14" s="86">
        <f t="shared" si="7"/>
        <v>1.807901175392253E-3</v>
      </c>
      <c r="V14" s="87">
        <f>分析係数表!D17</f>
        <v>0.12676056338028169</v>
      </c>
      <c r="W14" s="167">
        <f t="shared" si="8"/>
        <v>0</v>
      </c>
      <c r="X14" s="76">
        <f>分析係数表!E17</f>
        <v>0.10563380281690141</v>
      </c>
      <c r="Y14" s="166">
        <f t="shared" si="9"/>
        <v>0</v>
      </c>
    </row>
    <row r="15" spans="1:25" x14ac:dyDescent="0.2">
      <c r="A15" s="6" t="s">
        <v>3</v>
      </c>
      <c r="B15" s="5" t="s">
        <v>31</v>
      </c>
      <c r="C15" s="90"/>
      <c r="D15" s="76">
        <f>投入係数表!Z15</f>
        <v>0</v>
      </c>
      <c r="E15" s="77">
        <f t="shared" si="0"/>
        <v>0</v>
      </c>
      <c r="F15" s="76">
        <f>分析係数表!C18</f>
        <v>0.3230337078651685</v>
      </c>
      <c r="G15" s="77">
        <f t="shared" si="1"/>
        <v>0</v>
      </c>
      <c r="H15" s="77">
        <v>3.743329517804881E-2</v>
      </c>
      <c r="I15" s="77">
        <f t="shared" si="2"/>
        <v>3.743329517804881E-2</v>
      </c>
      <c r="J15" s="76">
        <f>分析係数表!G18</f>
        <v>0.21584440227703985</v>
      </c>
      <c r="K15" s="78">
        <f t="shared" si="3"/>
        <v>8.0797672229659442E-3</v>
      </c>
      <c r="L15" s="79"/>
      <c r="M15" s="80"/>
      <c r="N15" s="81">
        <f>分析係数表!H18</f>
        <v>4.66503052552583E-4</v>
      </c>
      <c r="O15" s="82">
        <f t="shared" si="4"/>
        <v>4.8590860216410139E-3</v>
      </c>
      <c r="P15" s="76">
        <f>分析係数表!C18</f>
        <v>0.3230337078651685</v>
      </c>
      <c r="Q15" s="82">
        <f t="shared" si="5"/>
        <v>1.569648574406507E-3</v>
      </c>
      <c r="R15" s="83">
        <v>3.7516477347843231E-3</v>
      </c>
      <c r="S15" s="84">
        <f t="shared" si="6"/>
        <v>4.1184942912833131E-2</v>
      </c>
      <c r="T15" s="85">
        <f>分析係数表!F18</f>
        <v>0.45967741935483869</v>
      </c>
      <c r="U15" s="86">
        <f t="shared" si="7"/>
        <v>1.8931788274447487E-2</v>
      </c>
      <c r="V15" s="87">
        <f>分析係数表!D18</f>
        <v>4.8861480075901326E-2</v>
      </c>
      <c r="W15" s="167">
        <f t="shared" si="8"/>
        <v>0</v>
      </c>
      <c r="X15" s="76">
        <f>分析係数表!E18</f>
        <v>4.6489563567362426E-2</v>
      </c>
      <c r="Y15" s="166">
        <f t="shared" si="9"/>
        <v>0</v>
      </c>
    </row>
    <row r="16" spans="1:25" x14ac:dyDescent="0.2">
      <c r="A16" s="6" t="s">
        <v>4</v>
      </c>
      <c r="B16" s="5" t="s">
        <v>32</v>
      </c>
      <c r="C16" s="90"/>
      <c r="D16" s="76">
        <f>投入係数表!Z16</f>
        <v>0</v>
      </c>
      <c r="E16" s="77">
        <f t="shared" si="0"/>
        <v>0</v>
      </c>
      <c r="F16" s="76">
        <f>分析係数表!C19</f>
        <v>0.12071832391087467</v>
      </c>
      <c r="G16" s="77">
        <f t="shared" si="1"/>
        <v>0</v>
      </c>
      <c r="H16" s="77">
        <v>1.381003595777241E-2</v>
      </c>
      <c r="I16" s="77">
        <f t="shared" si="2"/>
        <v>1.381003595777241E-2</v>
      </c>
      <c r="J16" s="76">
        <f>分析係数表!G19</f>
        <v>5.7680250783699059E-2</v>
      </c>
      <c r="K16" s="78">
        <f t="shared" si="3"/>
        <v>7.9656633737621428E-4</v>
      </c>
      <c r="L16" s="79"/>
      <c r="M16" s="80"/>
      <c r="N16" s="81">
        <f>分析係数表!H19</f>
        <v>-1.2169644849197817E-4</v>
      </c>
      <c r="O16" s="82">
        <f t="shared" si="4"/>
        <v>-1.267587657819395E-3</v>
      </c>
      <c r="P16" s="76">
        <f>分析係数表!C19</f>
        <v>0.12071832391087467</v>
      </c>
      <c r="Q16" s="82">
        <f t="shared" si="5"/>
        <v>-1.530210574620687E-4</v>
      </c>
      <c r="R16" s="83">
        <v>9.6194767468742854E-4</v>
      </c>
      <c r="S16" s="84">
        <f t="shared" si="6"/>
        <v>1.4771983632459839E-2</v>
      </c>
      <c r="T16" s="85">
        <f>分析係数表!F19</f>
        <v>0.23887147335423198</v>
      </c>
      <c r="U16" s="86">
        <f t="shared" si="7"/>
        <v>3.5286054946502814E-3</v>
      </c>
      <c r="V16" s="87">
        <f>分析係数表!D19</f>
        <v>1.0658307210031349E-2</v>
      </c>
      <c r="W16" s="167">
        <f t="shared" si="8"/>
        <v>0</v>
      </c>
      <c r="X16" s="76">
        <f>分析係数表!E19</f>
        <v>1.128526645768025E-2</v>
      </c>
      <c r="Y16" s="166">
        <f t="shared" si="9"/>
        <v>0</v>
      </c>
    </row>
    <row r="17" spans="1:25" x14ac:dyDescent="0.2">
      <c r="A17" s="6" t="s">
        <v>5</v>
      </c>
      <c r="B17" s="5" t="s">
        <v>33</v>
      </c>
      <c r="C17" s="90"/>
      <c r="D17" s="76">
        <f>投入係数表!Z17</f>
        <v>0</v>
      </c>
      <c r="E17" s="77">
        <f t="shared" si="0"/>
        <v>0</v>
      </c>
      <c r="F17" s="76">
        <f>分析係数表!C20</f>
        <v>0.31557475401967838</v>
      </c>
      <c r="G17" s="77">
        <f t="shared" si="1"/>
        <v>0</v>
      </c>
      <c r="H17" s="77">
        <v>1.6031823369086498E-2</v>
      </c>
      <c r="I17" s="77">
        <f t="shared" si="2"/>
        <v>1.6031823369086498E-2</v>
      </c>
      <c r="J17" s="76">
        <f>分析係数表!G20</f>
        <v>9.9984279201383433E-2</v>
      </c>
      <c r="K17" s="78">
        <f t="shared" si="3"/>
        <v>1.602930303842008E-3</v>
      </c>
      <c r="L17" s="79"/>
      <c r="M17" s="80"/>
      <c r="N17" s="81">
        <f>分析係数表!H20</f>
        <v>5.8819950104456117E-4</v>
      </c>
      <c r="O17" s="82">
        <f t="shared" si="4"/>
        <v>6.126673679460409E-3</v>
      </c>
      <c r="P17" s="76">
        <f>分析係数表!C20</f>
        <v>0.31557475401967838</v>
      </c>
      <c r="Q17" s="82">
        <f t="shared" si="5"/>
        <v>1.9334235393545565E-3</v>
      </c>
      <c r="R17" s="83">
        <v>6.6606845480260673E-3</v>
      </c>
      <c r="S17" s="84">
        <f t="shared" si="6"/>
        <v>2.2692507917112567E-2</v>
      </c>
      <c r="T17" s="85">
        <f>分析係数表!F20</f>
        <v>0.22276371639679296</v>
      </c>
      <c r="U17" s="86">
        <f t="shared" si="7"/>
        <v>5.0550673979796431E-3</v>
      </c>
      <c r="V17" s="87">
        <f>分析係数表!D20</f>
        <v>9.4324791699418331E-4</v>
      </c>
      <c r="W17" s="167">
        <f t="shared" si="8"/>
        <v>0</v>
      </c>
      <c r="X17" s="76">
        <f>分析係数表!E20</f>
        <v>6.2883194466278891E-4</v>
      </c>
      <c r="Y17" s="166">
        <f t="shared" si="9"/>
        <v>0</v>
      </c>
    </row>
    <row r="18" spans="1:25" x14ac:dyDescent="0.2">
      <c r="A18" s="6" t="s">
        <v>6</v>
      </c>
      <c r="B18" s="5" t="s">
        <v>34</v>
      </c>
      <c r="C18" s="90"/>
      <c r="D18" s="76">
        <f>投入係数表!Z18</f>
        <v>0</v>
      </c>
      <c r="E18" s="77">
        <f t="shared" si="0"/>
        <v>0</v>
      </c>
      <c r="F18" s="76">
        <f>分析係数表!C21</f>
        <v>0.13081936685288642</v>
      </c>
      <c r="G18" s="77">
        <f t="shared" si="1"/>
        <v>0</v>
      </c>
      <c r="H18" s="77">
        <v>6.1262020389581784E-2</v>
      </c>
      <c r="I18" s="77">
        <f t="shared" si="2"/>
        <v>6.1262020389581784E-2</v>
      </c>
      <c r="J18" s="76">
        <f>分析係数表!G21</f>
        <v>0.28416378885051802</v>
      </c>
      <c r="K18" s="78">
        <f t="shared" si="3"/>
        <v>1.7408447826541249E-2</v>
      </c>
      <c r="L18" s="79"/>
      <c r="M18" s="80"/>
      <c r="N18" s="81">
        <f>分析係数表!H21</f>
        <v>9.7357158793582536E-4</v>
      </c>
      <c r="O18" s="82">
        <f t="shared" si="4"/>
        <v>1.014070126255516E-2</v>
      </c>
      <c r="P18" s="76">
        <f>分析係数表!C21</f>
        <v>0.13081936685288642</v>
      </c>
      <c r="Q18" s="82">
        <f t="shared" si="5"/>
        <v>1.326600118611732E-3</v>
      </c>
      <c r="R18" s="83">
        <v>3.1931938353383779E-3</v>
      </c>
      <c r="S18" s="84">
        <f t="shared" si="6"/>
        <v>6.4455214224920163E-2</v>
      </c>
      <c r="T18" s="85">
        <f>分析係数表!F21</f>
        <v>0.42476566354218054</v>
      </c>
      <c r="U18" s="86">
        <f t="shared" si="7"/>
        <v>2.7378361839001608E-2</v>
      </c>
      <c r="V18" s="87">
        <f>分析係数表!D21</f>
        <v>7.9921065614208184E-2</v>
      </c>
      <c r="W18" s="167">
        <f t="shared" si="8"/>
        <v>0</v>
      </c>
      <c r="X18" s="76">
        <f>分析係数表!E21</f>
        <v>6.6600888011840165E-2</v>
      </c>
      <c r="Y18" s="166">
        <f t="shared" si="9"/>
        <v>0</v>
      </c>
    </row>
    <row r="19" spans="1:25" x14ac:dyDescent="0.2">
      <c r="A19" s="6" t="s">
        <v>7</v>
      </c>
      <c r="B19" s="5" t="s">
        <v>268</v>
      </c>
      <c r="C19" s="90"/>
      <c r="D19" s="76">
        <f>投入係数表!Z19</f>
        <v>0</v>
      </c>
      <c r="E19" s="77">
        <f t="shared" si="0"/>
        <v>0</v>
      </c>
      <c r="F19" s="76">
        <f>分析係数表!C22</f>
        <v>7.3540561031084195E-2</v>
      </c>
      <c r="G19" s="77">
        <f t="shared" si="1"/>
        <v>0</v>
      </c>
      <c r="H19" s="77">
        <v>6.1065137445225964E-3</v>
      </c>
      <c r="I19" s="77">
        <f t="shared" si="2"/>
        <v>6.1065137445225964E-3</v>
      </c>
      <c r="J19" s="76">
        <f>分析係数表!G22</f>
        <v>0.1948261924009701</v>
      </c>
      <c r="K19" s="78">
        <f t="shared" si="3"/>
        <v>1.1897088216895277E-3</v>
      </c>
      <c r="L19" s="79"/>
      <c r="M19" s="80"/>
      <c r="N19" s="81">
        <f>分析係数表!H22</f>
        <v>4.0565482830659394E-5</v>
      </c>
      <c r="O19" s="82">
        <f t="shared" si="4"/>
        <v>4.2252921927313171E-4</v>
      </c>
      <c r="P19" s="76">
        <f>分析係数表!C22</f>
        <v>7.3540561031084195E-2</v>
      </c>
      <c r="Q19" s="82">
        <f t="shared" si="5"/>
        <v>3.1073035837372097E-5</v>
      </c>
      <c r="R19" s="83">
        <v>4.0193659312409257E-4</v>
      </c>
      <c r="S19" s="84">
        <f t="shared" si="6"/>
        <v>6.5084503376466891E-3</v>
      </c>
      <c r="T19" s="85">
        <f>分析係数表!F22</f>
        <v>0.41269199676637025</v>
      </c>
      <c r="U19" s="86">
        <f t="shared" si="7"/>
        <v>2.6859853656981689E-3</v>
      </c>
      <c r="V19" s="87">
        <f>分析係数表!D22</f>
        <v>1.4955537590945837E-2</v>
      </c>
      <c r="W19" s="167">
        <f t="shared" si="8"/>
        <v>0</v>
      </c>
      <c r="X19" s="76">
        <f>分析係数表!E22</f>
        <v>1.3742926434923201E-2</v>
      </c>
      <c r="Y19" s="166">
        <f t="shared" si="9"/>
        <v>0</v>
      </c>
    </row>
    <row r="20" spans="1:25" x14ac:dyDescent="0.2">
      <c r="A20" s="6" t="s">
        <v>8</v>
      </c>
      <c r="B20" s="5" t="s">
        <v>269</v>
      </c>
      <c r="C20" s="90"/>
      <c r="D20" s="76">
        <f>投入係数表!Z20</f>
        <v>0</v>
      </c>
      <c r="E20" s="77">
        <f t="shared" si="0"/>
        <v>0</v>
      </c>
      <c r="F20" s="76">
        <f>分析係数表!C23</f>
        <v>0</v>
      </c>
      <c r="G20" s="77">
        <f t="shared" si="1"/>
        <v>0</v>
      </c>
      <c r="H20" s="77">
        <v>0</v>
      </c>
      <c r="I20" s="77">
        <f t="shared" si="2"/>
        <v>0</v>
      </c>
      <c r="J20" s="76">
        <f>分析係数表!G23</f>
        <v>0.21560920830993824</v>
      </c>
      <c r="K20" s="78">
        <f t="shared" si="3"/>
        <v>0</v>
      </c>
      <c r="L20" s="79"/>
      <c r="M20" s="80"/>
      <c r="N20" s="81">
        <f>分析係数表!H23</f>
        <v>2.0282741415329697E-5</v>
      </c>
      <c r="O20" s="82">
        <f t="shared" si="4"/>
        <v>2.1126460963656585E-4</v>
      </c>
      <c r="P20" s="76">
        <f>分析係数表!C23</f>
        <v>0</v>
      </c>
      <c r="Q20" s="82">
        <f t="shared" si="5"/>
        <v>0</v>
      </c>
      <c r="R20" s="83">
        <v>0</v>
      </c>
      <c r="S20" s="84">
        <f t="shared" si="6"/>
        <v>0</v>
      </c>
      <c r="T20" s="85">
        <f>分析係数表!F23</f>
        <v>0.4407636159460977</v>
      </c>
      <c r="U20" s="86">
        <f t="shared" si="7"/>
        <v>0</v>
      </c>
      <c r="V20" s="87">
        <f>分析係数表!D23</f>
        <v>7.046603032004492E-2</v>
      </c>
      <c r="W20" s="167">
        <f t="shared" si="8"/>
        <v>0</v>
      </c>
      <c r="X20" s="76">
        <f>分析係数表!E23</f>
        <v>6.9904548006737788E-2</v>
      </c>
      <c r="Y20" s="166">
        <f t="shared" si="9"/>
        <v>0</v>
      </c>
    </row>
    <row r="21" spans="1:25" x14ac:dyDescent="0.2">
      <c r="A21" s="6" t="s">
        <v>9</v>
      </c>
      <c r="B21" s="5" t="s">
        <v>270</v>
      </c>
      <c r="C21" s="90"/>
      <c r="D21" s="76">
        <f>投入係数表!Z21</f>
        <v>0</v>
      </c>
      <c r="E21" s="77">
        <f t="shared" si="0"/>
        <v>0</v>
      </c>
      <c r="F21" s="76">
        <f>分析係数表!C24</f>
        <v>9.8081023454157812E-2</v>
      </c>
      <c r="G21" s="77">
        <f t="shared" si="1"/>
        <v>0</v>
      </c>
      <c r="H21" s="77">
        <v>1.6420485797284919E-3</v>
      </c>
      <c r="I21" s="77">
        <f t="shared" si="2"/>
        <v>1.6420485797284919E-3</v>
      </c>
      <c r="J21" s="76">
        <f>分析係数表!G24</f>
        <v>0.21052631578947367</v>
      </c>
      <c r="K21" s="78">
        <f t="shared" si="3"/>
        <v>3.4569443783757724E-4</v>
      </c>
      <c r="L21" s="79"/>
      <c r="M21" s="80"/>
      <c r="N21" s="81">
        <f>分析係数表!H24</f>
        <v>4.0565482830659392E-4</v>
      </c>
      <c r="O21" s="82">
        <f t="shared" si="4"/>
        <v>4.2252921927313164E-3</v>
      </c>
      <c r="P21" s="76">
        <f>分析係数表!C24</f>
        <v>9.8081023454157812E-2</v>
      </c>
      <c r="Q21" s="82">
        <f t="shared" si="5"/>
        <v>4.1442098265595013E-4</v>
      </c>
      <c r="R21" s="83">
        <v>1.4582801740876366E-3</v>
      </c>
      <c r="S21" s="84">
        <f t="shared" si="6"/>
        <v>3.1003287538161287E-3</v>
      </c>
      <c r="T21" s="85">
        <f>分析係数表!F24</f>
        <v>0.39473684210526316</v>
      </c>
      <c r="U21" s="86">
        <f t="shared" si="7"/>
        <v>1.2238139817695244E-3</v>
      </c>
      <c r="V21" s="87">
        <f>分析係数表!D24</f>
        <v>4.6052631578947366E-2</v>
      </c>
      <c r="W21" s="167">
        <f t="shared" si="8"/>
        <v>0</v>
      </c>
      <c r="X21" s="76">
        <f>分析係数表!E24</f>
        <v>4.6052631578947366E-2</v>
      </c>
      <c r="Y21" s="166">
        <f t="shared" si="9"/>
        <v>0</v>
      </c>
    </row>
    <row r="22" spans="1:25" x14ac:dyDescent="0.2">
      <c r="A22" s="6" t="s">
        <v>10</v>
      </c>
      <c r="B22" s="5" t="s">
        <v>271</v>
      </c>
      <c r="C22" s="90"/>
      <c r="D22" s="76">
        <f>投入係数表!Z22</f>
        <v>0</v>
      </c>
      <c r="E22" s="77">
        <f t="shared" si="0"/>
        <v>0</v>
      </c>
      <c r="F22" s="76">
        <f>分析係数表!C25</f>
        <v>1.7970049916805286E-2</v>
      </c>
      <c r="G22" s="77">
        <f t="shared" si="1"/>
        <v>0</v>
      </c>
      <c r="H22" s="77">
        <v>9.3378328044820295E-4</v>
      </c>
      <c r="I22" s="77">
        <f t="shared" si="2"/>
        <v>9.3378328044820295E-4</v>
      </c>
      <c r="J22" s="76">
        <f>分析係数表!G25</f>
        <v>0.19552238805970149</v>
      </c>
      <c r="K22" s="78">
        <f t="shared" si="3"/>
        <v>1.825755369234546E-4</v>
      </c>
      <c r="L22" s="79"/>
      <c r="M22" s="80"/>
      <c r="N22" s="81">
        <f>分析係数表!H25</f>
        <v>5.4763401821390182E-4</v>
      </c>
      <c r="O22" s="82">
        <f t="shared" si="4"/>
        <v>5.7041444601872776E-3</v>
      </c>
      <c r="P22" s="76">
        <f>分析係数表!C25</f>
        <v>1.7970049916805286E-2</v>
      </c>
      <c r="Q22" s="82">
        <f t="shared" si="5"/>
        <v>1.0250376068223372E-4</v>
      </c>
      <c r="R22" s="83">
        <v>7.0480797270622536E-4</v>
      </c>
      <c r="S22" s="84">
        <f t="shared" si="6"/>
        <v>1.6385912531544284E-3</v>
      </c>
      <c r="T22" s="85">
        <f>分析係数表!F25</f>
        <v>0.34776119402985073</v>
      </c>
      <c r="U22" s="86">
        <f t="shared" si="7"/>
        <v>5.6983845072385345E-4</v>
      </c>
      <c r="V22" s="87">
        <f>分析係数表!D25</f>
        <v>4.6268656716417909E-2</v>
      </c>
      <c r="W22" s="167">
        <f t="shared" si="8"/>
        <v>0</v>
      </c>
      <c r="X22" s="76">
        <f>分析係数表!E25</f>
        <v>3.5820895522388062E-2</v>
      </c>
      <c r="Y22" s="166">
        <f t="shared" si="9"/>
        <v>0</v>
      </c>
    </row>
    <row r="23" spans="1:25" x14ac:dyDescent="0.2">
      <c r="A23" s="6" t="s">
        <v>11</v>
      </c>
      <c r="B23" s="5" t="s">
        <v>35</v>
      </c>
      <c r="C23" s="90"/>
      <c r="D23" s="76">
        <f>投入係数表!Z23</f>
        <v>0</v>
      </c>
      <c r="E23" s="77">
        <f t="shared" si="0"/>
        <v>0</v>
      </c>
      <c r="F23" s="76">
        <f>分析係数表!C26</f>
        <v>0.78646748681898071</v>
      </c>
      <c r="G23" s="77">
        <f t="shared" si="1"/>
        <v>0</v>
      </c>
      <c r="H23" s="77">
        <v>3.5516851238614519E-2</v>
      </c>
      <c r="I23" s="77">
        <f t="shared" si="2"/>
        <v>3.5516851238614519E-2</v>
      </c>
      <c r="J23" s="76">
        <f>分析係数表!G26</f>
        <v>0.1963978281022381</v>
      </c>
      <c r="K23" s="78">
        <f t="shared" si="3"/>
        <v>6.9754324442941771E-3</v>
      </c>
      <c r="L23" s="79"/>
      <c r="M23" s="80"/>
      <c r="N23" s="81">
        <f>分析係数表!H26</f>
        <v>1.1845120986552542E-2</v>
      </c>
      <c r="O23" s="82">
        <f t="shared" si="4"/>
        <v>0.12337853202775444</v>
      </c>
      <c r="P23" s="76">
        <f>分析係数表!C26</f>
        <v>0.78646748681898071</v>
      </c>
      <c r="Q23" s="82">
        <f t="shared" si="5"/>
        <v>9.7033204011283153E-2</v>
      </c>
      <c r="R23" s="83">
        <v>0.11060162129550707</v>
      </c>
      <c r="S23" s="84">
        <f t="shared" si="6"/>
        <v>0.14611847253412158</v>
      </c>
      <c r="T23" s="85">
        <f>分析係数表!F26</f>
        <v>0.33492252681764006</v>
      </c>
      <c r="U23" s="86">
        <f t="shared" si="7"/>
        <v>4.8938368035861941E-2</v>
      </c>
      <c r="V23" s="87">
        <f>分析係数表!D26</f>
        <v>2.0262216924910609E-2</v>
      </c>
      <c r="W23" s="167">
        <f t="shared" si="8"/>
        <v>0</v>
      </c>
      <c r="X23" s="76">
        <f>分析係数表!E26</f>
        <v>2.2447357965832339E-2</v>
      </c>
      <c r="Y23" s="166">
        <f t="shared" si="9"/>
        <v>0</v>
      </c>
    </row>
    <row r="24" spans="1:25" x14ac:dyDescent="0.2">
      <c r="A24" s="6" t="s">
        <v>12</v>
      </c>
      <c r="B24" s="5" t="s">
        <v>365</v>
      </c>
      <c r="C24" s="90"/>
      <c r="D24" s="76">
        <f>投入係数表!Z24</f>
        <v>0</v>
      </c>
      <c r="E24" s="77">
        <f t="shared" si="0"/>
        <v>0</v>
      </c>
      <c r="F24" s="76">
        <f>分析係数表!C27</f>
        <v>0.30036101083032496</v>
      </c>
      <c r="G24" s="77">
        <f t="shared" si="1"/>
        <v>0</v>
      </c>
      <c r="H24" s="77">
        <v>2.8452681387449116E-3</v>
      </c>
      <c r="I24" s="77">
        <f t="shared" si="2"/>
        <v>2.8452681387449116E-3</v>
      </c>
      <c r="J24" s="76">
        <f>分析係数表!G27</f>
        <v>0.17003676470588236</v>
      </c>
      <c r="K24" s="78">
        <f t="shared" si="3"/>
        <v>4.8380018903291237E-4</v>
      </c>
      <c r="L24" s="79"/>
      <c r="M24" s="80"/>
      <c r="N24" s="81">
        <f>分析係数表!H27</f>
        <v>1.1256921485507981E-2</v>
      </c>
      <c r="O24" s="82">
        <f t="shared" si="4"/>
        <v>0.11725185834829403</v>
      </c>
      <c r="P24" s="76">
        <f>分析係数表!C27</f>
        <v>0.30036101083032496</v>
      </c>
      <c r="Q24" s="82">
        <f t="shared" si="5"/>
        <v>3.5217886695227671E-2</v>
      </c>
      <c r="R24" s="83">
        <v>3.5794611634135012E-2</v>
      </c>
      <c r="S24" s="84">
        <f t="shared" si="6"/>
        <v>3.8639879772879922E-2</v>
      </c>
      <c r="T24" s="85">
        <f>分析係数表!F27</f>
        <v>0.32077205882352944</v>
      </c>
      <c r="U24" s="86">
        <f t="shared" si="7"/>
        <v>1.2394593787440343E-2</v>
      </c>
      <c r="V24" s="87">
        <f>分析係数表!D27</f>
        <v>0</v>
      </c>
      <c r="W24" s="167">
        <f t="shared" si="8"/>
        <v>0</v>
      </c>
      <c r="X24" s="76">
        <f>分析係数表!E27</f>
        <v>0</v>
      </c>
      <c r="Y24" s="166">
        <f t="shared" si="9"/>
        <v>0</v>
      </c>
    </row>
    <row r="25" spans="1:25" x14ac:dyDescent="0.2">
      <c r="A25" s="6" t="s">
        <v>13</v>
      </c>
      <c r="B25" s="5" t="s">
        <v>191</v>
      </c>
      <c r="C25" s="90"/>
      <c r="D25" s="76">
        <f>投入係数表!Z25</f>
        <v>0</v>
      </c>
      <c r="E25" s="77">
        <f t="shared" si="0"/>
        <v>0</v>
      </c>
      <c r="F25" s="76">
        <f>分析係数表!C28</f>
        <v>0.10035725885027602</v>
      </c>
      <c r="G25" s="77">
        <f t="shared" si="1"/>
        <v>0</v>
      </c>
      <c r="H25" s="77">
        <v>1.2722114597108607E-2</v>
      </c>
      <c r="I25" s="77">
        <f t="shared" si="2"/>
        <v>1.2722114597108607E-2</v>
      </c>
      <c r="J25" s="76">
        <f>分析係数表!G28</f>
        <v>0.12476459510357815</v>
      </c>
      <c r="K25" s="78">
        <f t="shared" si="3"/>
        <v>1.5872694765695766E-3</v>
      </c>
      <c r="L25" s="79"/>
      <c r="M25" s="80"/>
      <c r="N25" s="81">
        <f>分析係数表!H28</f>
        <v>2.1134616554773542E-2</v>
      </c>
      <c r="O25" s="82">
        <f t="shared" si="4"/>
        <v>0.2201377232413016</v>
      </c>
      <c r="P25" s="76">
        <f>分析係数表!C28</f>
        <v>0.10035725885027602</v>
      </c>
      <c r="Q25" s="82">
        <f t="shared" si="5"/>
        <v>2.2092418474037728E-2</v>
      </c>
      <c r="R25" s="83">
        <v>2.4379609525845228E-2</v>
      </c>
      <c r="S25" s="84">
        <f t="shared" si="6"/>
        <v>3.7101724122953837E-2</v>
      </c>
      <c r="T25" s="85">
        <f>分析係数表!F28</f>
        <v>0.21374764595103579</v>
      </c>
      <c r="U25" s="86">
        <f t="shared" si="7"/>
        <v>7.9304061920061411E-3</v>
      </c>
      <c r="V25" s="87">
        <f>分析係数表!D28</f>
        <v>3.5310734463276837E-2</v>
      </c>
      <c r="W25" s="167">
        <f t="shared" si="8"/>
        <v>0</v>
      </c>
      <c r="X25" s="76">
        <f>分析係数表!E28</f>
        <v>3.7664783427495289E-2</v>
      </c>
      <c r="Y25" s="166">
        <f t="shared" si="9"/>
        <v>0</v>
      </c>
    </row>
    <row r="26" spans="1:25" x14ac:dyDescent="0.2">
      <c r="A26" s="6" t="s">
        <v>14</v>
      </c>
      <c r="B26" s="5" t="s">
        <v>50</v>
      </c>
      <c r="C26" s="90"/>
      <c r="D26" s="76">
        <f>投入係数表!Z26</f>
        <v>5.9171597633136093E-3</v>
      </c>
      <c r="E26" s="77">
        <f t="shared" si="0"/>
        <v>0.59171597633136097</v>
      </c>
      <c r="F26" s="76">
        <f>分析係数表!C29</f>
        <v>0.36404243439419315</v>
      </c>
      <c r="G26" s="77">
        <f t="shared" si="1"/>
        <v>0.21540972449360543</v>
      </c>
      <c r="H26" s="77">
        <v>0.27689523919903314</v>
      </c>
      <c r="I26" s="77">
        <f t="shared" si="2"/>
        <v>0.27689523919903314</v>
      </c>
      <c r="J26" s="76">
        <f>分析係数表!G29</f>
        <v>0.26159695817490497</v>
      </c>
      <c r="K26" s="78">
        <f t="shared" si="3"/>
        <v>7.2434952307579778E-2</v>
      </c>
      <c r="L26" s="79"/>
      <c r="M26" s="80"/>
      <c r="N26" s="81">
        <f>分析係数表!H29</f>
        <v>1.0060239742003528E-2</v>
      </c>
      <c r="O26" s="82">
        <f t="shared" si="4"/>
        <v>0.10478724637973665</v>
      </c>
      <c r="P26" s="76">
        <f>分析係数表!C29</f>
        <v>0.36404243439419315</v>
      </c>
      <c r="Q26" s="82">
        <f t="shared" si="5"/>
        <v>3.8147004265543433E-2</v>
      </c>
      <c r="R26" s="83">
        <v>5.1144158119701598E-2</v>
      </c>
      <c r="S26" s="84">
        <f t="shared" si="6"/>
        <v>0.32803939731873472</v>
      </c>
      <c r="T26" s="85">
        <f>分析係数表!F29</f>
        <v>0.47034220532319393</v>
      </c>
      <c r="U26" s="86">
        <f t="shared" si="7"/>
        <v>0.15429077356778512</v>
      </c>
      <c r="V26" s="87">
        <f>分析係数表!D29</f>
        <v>0.1285171102661597</v>
      </c>
      <c r="W26" s="167">
        <f t="shared" si="8"/>
        <v>0</v>
      </c>
      <c r="X26" s="76">
        <f>分析係数表!E29</f>
        <v>0.10532319391634981</v>
      </c>
      <c r="Y26" s="166">
        <f t="shared" si="9"/>
        <v>0</v>
      </c>
    </row>
    <row r="27" spans="1:25" x14ac:dyDescent="0.2">
      <c r="A27" s="6" t="s">
        <v>15</v>
      </c>
      <c r="B27" s="5" t="s">
        <v>36</v>
      </c>
      <c r="C27" s="90"/>
      <c r="D27" s="76">
        <f>投入係数表!Z27</f>
        <v>1.7751479289940829E-2</v>
      </c>
      <c r="E27" s="77">
        <f t="shared" si="0"/>
        <v>1.7751479289940828</v>
      </c>
      <c r="F27" s="76">
        <f>分析係数表!C30</f>
        <v>1</v>
      </c>
      <c r="G27" s="77">
        <f t="shared" si="1"/>
        <v>1.7751479289940828</v>
      </c>
      <c r="H27" s="77">
        <v>1.8576984172972477</v>
      </c>
      <c r="I27" s="77">
        <f t="shared" si="2"/>
        <v>1.8576984172972477</v>
      </c>
      <c r="J27" s="76">
        <f>分析係数表!G30</f>
        <v>0.34476121737038373</v>
      </c>
      <c r="K27" s="78">
        <f t="shared" si="3"/>
        <v>0.64046236785443422</v>
      </c>
      <c r="L27" s="79"/>
      <c r="M27" s="80"/>
      <c r="N27" s="81">
        <f>分析係数表!H30</f>
        <v>0</v>
      </c>
      <c r="O27" s="82">
        <f t="shared" si="4"/>
        <v>0</v>
      </c>
      <c r="P27" s="76">
        <f>分析係数表!C30</f>
        <v>1</v>
      </c>
      <c r="Q27" s="82">
        <f t="shared" si="5"/>
        <v>0</v>
      </c>
      <c r="R27" s="83">
        <v>2.1661941925787291E-2</v>
      </c>
      <c r="S27" s="84">
        <f t="shared" si="6"/>
        <v>1.879360359223035</v>
      </c>
      <c r="T27" s="85">
        <f>分析係数表!F30</f>
        <v>0.44087573679778658</v>
      </c>
      <c r="U27" s="86">
        <f t="shared" si="7"/>
        <v>0.82856438308100844</v>
      </c>
      <c r="V27" s="87">
        <f>分析係数表!D30</f>
        <v>0.13545049921809216</v>
      </c>
      <c r="W27" s="167">
        <f t="shared" si="8"/>
        <v>0</v>
      </c>
      <c r="X27" s="76">
        <f>分析係数表!E30</f>
        <v>8.8415734391916273E-2</v>
      </c>
      <c r="Y27" s="166">
        <f t="shared" si="9"/>
        <v>0</v>
      </c>
    </row>
    <row r="28" spans="1:25" x14ac:dyDescent="0.2">
      <c r="A28" s="6" t="s">
        <v>16</v>
      </c>
      <c r="B28" s="5" t="s">
        <v>192</v>
      </c>
      <c r="C28" s="75">
        <f>最終需要_まとめ!C29</f>
        <v>100</v>
      </c>
      <c r="D28" s="76">
        <f>投入係数表!Z28</f>
        <v>0.10059171597633136</v>
      </c>
      <c r="E28" s="77">
        <f t="shared" si="0"/>
        <v>10.059171597633137</v>
      </c>
      <c r="F28" s="76">
        <f>分析係数表!C31</f>
        <v>4.5149153453372781E-2</v>
      </c>
      <c r="G28" s="77">
        <f t="shared" si="1"/>
        <v>0.45416308207534756</v>
      </c>
      <c r="H28" s="77">
        <v>0.48838302970459507</v>
      </c>
      <c r="I28" s="77">
        <f t="shared" si="2"/>
        <v>100.48838302970459</v>
      </c>
      <c r="J28" s="76">
        <f>分析係数表!G31</f>
        <v>7.1005917159763315E-2</v>
      </c>
      <c r="K28" s="78">
        <f t="shared" si="3"/>
        <v>7.1352698009257702</v>
      </c>
      <c r="L28" s="79"/>
      <c r="M28" s="80"/>
      <c r="N28" s="81">
        <f>分析係数表!H31</f>
        <v>2.4521834371133602E-2</v>
      </c>
      <c r="O28" s="82">
        <f t="shared" si="4"/>
        <v>0.2554189130506081</v>
      </c>
      <c r="P28" s="76">
        <f>分析係数表!C31</f>
        <v>4.5149153453372781E-2</v>
      </c>
      <c r="Q28" s="82">
        <f t="shared" si="5"/>
        <v>1.1531947700215584E-2</v>
      </c>
      <c r="R28" s="83">
        <v>1.4883146056523435E-2</v>
      </c>
      <c r="S28" s="84">
        <f t="shared" si="6"/>
        <v>100.50326617576111</v>
      </c>
      <c r="T28" s="85">
        <f>分析係数表!F31</f>
        <v>0.34319526627218933</v>
      </c>
      <c r="U28" s="86">
        <f t="shared" si="7"/>
        <v>34.492245196415055</v>
      </c>
      <c r="V28" s="87">
        <f>分析係数表!D31</f>
        <v>1.7751479289940829E-2</v>
      </c>
      <c r="W28" s="167">
        <f t="shared" si="8"/>
        <v>2</v>
      </c>
      <c r="X28" s="76">
        <f>分析係数表!E31</f>
        <v>1.7751479289940829E-2</v>
      </c>
      <c r="Y28" s="166">
        <f t="shared" si="9"/>
        <v>2</v>
      </c>
    </row>
    <row r="29" spans="1:25" x14ac:dyDescent="0.2">
      <c r="A29" s="6" t="s">
        <v>17</v>
      </c>
      <c r="B29" s="5" t="s">
        <v>272</v>
      </c>
      <c r="C29" s="90"/>
      <c r="D29" s="76">
        <f>投入係数表!Z29</f>
        <v>0</v>
      </c>
      <c r="E29" s="77">
        <f t="shared" si="0"/>
        <v>0</v>
      </c>
      <c r="F29" s="76">
        <f>分析係数表!C32</f>
        <v>0.82390745501285345</v>
      </c>
      <c r="G29" s="77">
        <f t="shared" si="1"/>
        <v>0</v>
      </c>
      <c r="H29" s="77">
        <v>6.1326839452547834E-2</v>
      </c>
      <c r="I29" s="77">
        <f t="shared" si="2"/>
        <v>6.1326839452547834E-2</v>
      </c>
      <c r="J29" s="76">
        <f>分析係数表!G32</f>
        <v>0.14108527131782947</v>
      </c>
      <c r="K29" s="78">
        <f t="shared" si="3"/>
        <v>8.6523137832276789E-3</v>
      </c>
      <c r="L29" s="79"/>
      <c r="M29" s="80"/>
      <c r="N29" s="81">
        <f>分析係数表!H32</f>
        <v>6.9772630468734158E-3</v>
      </c>
      <c r="O29" s="82">
        <f t="shared" si="4"/>
        <v>7.267502571497865E-2</v>
      </c>
      <c r="P29" s="76">
        <f>分析係数表!C32</f>
        <v>0.82390745501285345</v>
      </c>
      <c r="Q29" s="82">
        <f t="shared" si="5"/>
        <v>5.9877495479821741E-2</v>
      </c>
      <c r="R29" s="83">
        <v>7.8308635871084761E-2</v>
      </c>
      <c r="S29" s="84">
        <f t="shared" si="6"/>
        <v>0.1396354753236326</v>
      </c>
      <c r="T29" s="85">
        <f>分析係数表!F32</f>
        <v>0.48372093023255813</v>
      </c>
      <c r="U29" s="86">
        <f t="shared" si="7"/>
        <v>6.7544602017012983E-2</v>
      </c>
      <c r="V29" s="87">
        <f>分析係数表!D32</f>
        <v>4.6511627906976744E-3</v>
      </c>
      <c r="W29" s="167">
        <f t="shared" si="8"/>
        <v>0</v>
      </c>
      <c r="X29" s="76">
        <f>分析係数表!E32</f>
        <v>6.2015503875968991E-3</v>
      </c>
      <c r="Y29" s="166">
        <f t="shared" si="9"/>
        <v>0</v>
      </c>
    </row>
    <row r="30" spans="1:25" x14ac:dyDescent="0.2">
      <c r="A30" s="6" t="s">
        <v>18</v>
      </c>
      <c r="B30" s="5" t="s">
        <v>273</v>
      </c>
      <c r="C30" s="90"/>
      <c r="D30" s="76">
        <f>投入係数表!Z30</f>
        <v>1.1834319526627219E-2</v>
      </c>
      <c r="E30" s="77">
        <f t="shared" si="0"/>
        <v>1.1834319526627219</v>
      </c>
      <c r="F30" s="76">
        <f>分析係数表!C33</f>
        <v>1</v>
      </c>
      <c r="G30" s="77">
        <f t="shared" si="1"/>
        <v>1.1834319526627219</v>
      </c>
      <c r="H30" s="77">
        <v>1.2593736516973009</v>
      </c>
      <c r="I30" s="77">
        <f t="shared" si="2"/>
        <v>1.2593736516973009</v>
      </c>
      <c r="J30" s="76">
        <f>分析係数表!G33</f>
        <v>0.50819672131147542</v>
      </c>
      <c r="K30" s="78">
        <f t="shared" si="3"/>
        <v>0.64000956069862835</v>
      </c>
      <c r="L30" s="79"/>
      <c r="M30" s="80"/>
      <c r="N30" s="81">
        <f>分析係数表!H33</f>
        <v>1.0141370707664847E-3</v>
      </c>
      <c r="O30" s="82">
        <f t="shared" si="4"/>
        <v>1.0563230481828291E-2</v>
      </c>
      <c r="P30" s="76">
        <f>分析係数表!C33</f>
        <v>1</v>
      </c>
      <c r="Q30" s="82">
        <f t="shared" si="5"/>
        <v>1.0563230481828291E-2</v>
      </c>
      <c r="R30" s="83">
        <v>3.7110631168938112E-2</v>
      </c>
      <c r="S30" s="84">
        <f t="shared" si="6"/>
        <v>1.2964842828662391</v>
      </c>
      <c r="T30" s="85">
        <f>分析係数表!F33</f>
        <v>0.64606977721731818</v>
      </c>
      <c r="U30" s="86">
        <f t="shared" si="7"/>
        <v>0.83761931179714555</v>
      </c>
      <c r="V30" s="87">
        <f>分析係数表!D33</f>
        <v>1.8495166036149643E-2</v>
      </c>
      <c r="W30" s="167">
        <f t="shared" si="8"/>
        <v>0</v>
      </c>
      <c r="X30" s="76">
        <f>分析係数表!E33</f>
        <v>1.7234131988230348E-2</v>
      </c>
      <c r="Y30" s="166">
        <f t="shared" si="9"/>
        <v>0</v>
      </c>
    </row>
    <row r="31" spans="1:25" x14ac:dyDescent="0.2">
      <c r="A31" s="6" t="s">
        <v>19</v>
      </c>
      <c r="B31" s="5" t="s">
        <v>274</v>
      </c>
      <c r="C31" s="90"/>
      <c r="D31" s="76">
        <f>投入係数表!Z31</f>
        <v>1.7751479289940829E-2</v>
      </c>
      <c r="E31" s="77">
        <f t="shared" si="0"/>
        <v>1.7751479289940828</v>
      </c>
      <c r="F31" s="76">
        <f>分析係数表!C34</f>
        <v>0.25927379784102056</v>
      </c>
      <c r="G31" s="77">
        <f t="shared" si="1"/>
        <v>0.46024934527991812</v>
      </c>
      <c r="H31" s="77">
        <v>0.61423078527643382</v>
      </c>
      <c r="I31" s="77">
        <f t="shared" si="2"/>
        <v>0.61423078527643382</v>
      </c>
      <c r="J31" s="76">
        <f>分析係数表!G34</f>
        <v>0.42506142506142508</v>
      </c>
      <c r="K31" s="78">
        <f t="shared" si="3"/>
        <v>0.26108581290619914</v>
      </c>
      <c r="L31" s="79"/>
      <c r="M31" s="80"/>
      <c r="N31" s="81">
        <f>分析係数表!H34</f>
        <v>0.17165284059793523</v>
      </c>
      <c r="O31" s="82">
        <f t="shared" si="4"/>
        <v>1.7879323913542569</v>
      </c>
      <c r="P31" s="76">
        <f>分析係数表!C34</f>
        <v>0.25927379784102056</v>
      </c>
      <c r="Q31" s="82">
        <f t="shared" si="5"/>
        <v>0.46356402138939606</v>
      </c>
      <c r="R31" s="83">
        <v>0.50132643716460112</v>
      </c>
      <c r="S31" s="84">
        <f t="shared" si="6"/>
        <v>1.1155572224410348</v>
      </c>
      <c r="T31" s="85">
        <f>分析係数表!F34</f>
        <v>0.69978501228501233</v>
      </c>
      <c r="U31" s="86">
        <f t="shared" si="7"/>
        <v>0.78065022461053379</v>
      </c>
      <c r="V31" s="87">
        <f>分析係数表!D34</f>
        <v>0.29069410319410321</v>
      </c>
      <c r="W31" s="167">
        <f t="shared" si="8"/>
        <v>0</v>
      </c>
      <c r="X31" s="76">
        <f>分析係数表!E34</f>
        <v>0.18903562653562653</v>
      </c>
      <c r="Y31" s="166">
        <f t="shared" si="9"/>
        <v>0</v>
      </c>
    </row>
    <row r="32" spans="1:25" x14ac:dyDescent="0.2">
      <c r="A32" s="6" t="s">
        <v>20</v>
      </c>
      <c r="B32" s="5" t="s">
        <v>37</v>
      </c>
      <c r="C32" s="90"/>
      <c r="D32" s="76">
        <f>投入係数表!Z32</f>
        <v>1.7751479289940829E-2</v>
      </c>
      <c r="E32" s="77">
        <f t="shared" si="0"/>
        <v>1.7751479289940828</v>
      </c>
      <c r="F32" s="76">
        <f>分析係数表!C35</f>
        <v>0.58271802035521847</v>
      </c>
      <c r="G32" s="77">
        <f t="shared" si="1"/>
        <v>1.0344106870210978</v>
      </c>
      <c r="H32" s="77">
        <v>1.4855208486968927</v>
      </c>
      <c r="I32" s="77">
        <f t="shared" si="2"/>
        <v>1.4855208486968927</v>
      </c>
      <c r="J32" s="76">
        <f>分析係数表!G35</f>
        <v>0.3146067415730337</v>
      </c>
      <c r="K32" s="78">
        <f t="shared" si="3"/>
        <v>0.46735487374733703</v>
      </c>
      <c r="L32" s="79"/>
      <c r="M32" s="80"/>
      <c r="N32" s="81">
        <f>分析係数表!H35</f>
        <v>6.4762793339147723E-2</v>
      </c>
      <c r="O32" s="82">
        <f t="shared" si="4"/>
        <v>0.67456789856955479</v>
      </c>
      <c r="P32" s="76">
        <f>分析係数表!C35</f>
        <v>0.58271802035521847</v>
      </c>
      <c r="Q32" s="82">
        <f t="shared" si="5"/>
        <v>0.39308287044963075</v>
      </c>
      <c r="R32" s="83">
        <v>0.47025411335585698</v>
      </c>
      <c r="S32" s="84">
        <f t="shared" si="6"/>
        <v>1.9557749620527498</v>
      </c>
      <c r="T32" s="85">
        <f>分析係数表!F35</f>
        <v>0.64558587479935792</v>
      </c>
      <c r="U32" s="86">
        <f t="shared" si="7"/>
        <v>1.2626206897875054</v>
      </c>
      <c r="V32" s="87">
        <f>分析係数表!D35</f>
        <v>5.2969502407704656E-2</v>
      </c>
      <c r="W32" s="167">
        <f t="shared" si="8"/>
        <v>0</v>
      </c>
      <c r="X32" s="76">
        <f>分析係数表!E35</f>
        <v>4.8475120385232745E-2</v>
      </c>
      <c r="Y32" s="166">
        <f t="shared" si="9"/>
        <v>0</v>
      </c>
    </row>
    <row r="33" spans="1:25" x14ac:dyDescent="0.2">
      <c r="A33" s="6" t="s">
        <v>21</v>
      </c>
      <c r="B33" s="5" t="s">
        <v>38</v>
      </c>
      <c r="C33" s="90"/>
      <c r="D33" s="76">
        <f>投入係数表!Z33</f>
        <v>0</v>
      </c>
      <c r="E33" s="77">
        <f t="shared" si="0"/>
        <v>0</v>
      </c>
      <c r="F33" s="76">
        <f>分析係数表!C36</f>
        <v>0.66070007955449483</v>
      </c>
      <c r="G33" s="77">
        <f t="shared" si="1"/>
        <v>0</v>
      </c>
      <c r="H33" s="77">
        <v>0.13564569627900486</v>
      </c>
      <c r="I33" s="77">
        <f t="shared" si="2"/>
        <v>0.13564569627900486</v>
      </c>
      <c r="J33" s="76">
        <f>分析係数表!G36</f>
        <v>1.3413413413413414E-2</v>
      </c>
      <c r="K33" s="78">
        <f t="shared" si="3"/>
        <v>1.8194718019406057E-3</v>
      </c>
      <c r="L33" s="79"/>
      <c r="M33" s="80"/>
      <c r="N33" s="81">
        <f>分析係数表!H36</f>
        <v>0.12962700038537209</v>
      </c>
      <c r="O33" s="82">
        <f t="shared" si="4"/>
        <v>1.3501921201872922</v>
      </c>
      <c r="P33" s="76">
        <f>分析係数表!C36</f>
        <v>0.66070007955449483</v>
      </c>
      <c r="Q33" s="82">
        <f t="shared" si="5"/>
        <v>0.892072041221596</v>
      </c>
      <c r="R33" s="83">
        <v>0.93256090368697353</v>
      </c>
      <c r="S33" s="84">
        <f t="shared" si="6"/>
        <v>1.0682065999659784</v>
      </c>
      <c r="T33" s="85">
        <f>分析係数表!F36</f>
        <v>0.89049049049049045</v>
      </c>
      <c r="U33" s="86">
        <f t="shared" si="7"/>
        <v>0.95122781914888321</v>
      </c>
      <c r="V33" s="87">
        <f>分析係数表!D36</f>
        <v>8.8088088088088094E-3</v>
      </c>
      <c r="W33" s="167">
        <f t="shared" si="8"/>
        <v>0</v>
      </c>
      <c r="X33" s="76">
        <f>分析係数表!E36</f>
        <v>2.002002002002002E-3</v>
      </c>
      <c r="Y33" s="166">
        <f t="shared" si="9"/>
        <v>0</v>
      </c>
    </row>
    <row r="34" spans="1:25" x14ac:dyDescent="0.2">
      <c r="A34" s="6" t="s">
        <v>22</v>
      </c>
      <c r="B34" s="5" t="s">
        <v>377</v>
      </c>
      <c r="C34" s="90"/>
      <c r="D34" s="76">
        <f>投入係数表!Z34</f>
        <v>3.5502958579881658E-2</v>
      </c>
      <c r="E34" s="77">
        <f t="shared" si="0"/>
        <v>3.5502958579881656</v>
      </c>
      <c r="F34" s="76">
        <f>分析係数表!C37</f>
        <v>0.61776513884242223</v>
      </c>
      <c r="G34" s="77">
        <f t="shared" si="1"/>
        <v>2.1932490136417355</v>
      </c>
      <c r="H34" s="77">
        <v>2.6058876373421556</v>
      </c>
      <c r="I34" s="77">
        <f t="shared" si="2"/>
        <v>2.6058876373421556</v>
      </c>
      <c r="J34" s="76">
        <f>分析係数表!G37</f>
        <v>0.47462053207116045</v>
      </c>
      <c r="K34" s="78">
        <f t="shared" si="3"/>
        <v>1.236807776952993</v>
      </c>
      <c r="L34" s="79"/>
      <c r="M34" s="80"/>
      <c r="N34" s="81">
        <f>分析係数表!H37</f>
        <v>5.0585157089832258E-2</v>
      </c>
      <c r="O34" s="82">
        <f t="shared" si="4"/>
        <v>0.52689393643359517</v>
      </c>
      <c r="P34" s="76">
        <f>分析係数表!C37</f>
        <v>0.61776513884242223</v>
      </c>
      <c r="Q34" s="82">
        <f t="shared" si="5"/>
        <v>0.32549670579613033</v>
      </c>
      <c r="R34" s="83">
        <v>0.39512734464950072</v>
      </c>
      <c r="S34" s="84">
        <f t="shared" si="6"/>
        <v>3.0010149819916565</v>
      </c>
      <c r="T34" s="85">
        <f>分析係数表!F37</f>
        <v>0.71813285457809695</v>
      </c>
      <c r="U34" s="86">
        <f t="shared" si="7"/>
        <v>2.1551274556493043</v>
      </c>
      <c r="V34" s="87">
        <f>分析係数表!D37</f>
        <v>9.4662967194385508E-2</v>
      </c>
      <c r="W34" s="167">
        <f t="shared" si="8"/>
        <v>0</v>
      </c>
      <c r="X34" s="76">
        <f>分析係数表!E37</f>
        <v>8.6339154561775752E-2</v>
      </c>
      <c r="Y34" s="166">
        <f t="shared" si="9"/>
        <v>0</v>
      </c>
    </row>
    <row r="35" spans="1:25" x14ac:dyDescent="0.2">
      <c r="A35" s="6" t="s">
        <v>23</v>
      </c>
      <c r="B35" s="5" t="s">
        <v>193</v>
      </c>
      <c r="C35" s="90"/>
      <c r="D35" s="76">
        <f>投入係数表!Z35</f>
        <v>5.9171597633136093E-3</v>
      </c>
      <c r="E35" s="77">
        <f t="shared" si="0"/>
        <v>0.59171597633136097</v>
      </c>
      <c r="F35" s="76">
        <f>分析係数表!C38</f>
        <v>2.0566981656475858E-2</v>
      </c>
      <c r="G35" s="77">
        <f t="shared" si="1"/>
        <v>1.2169811631050804E-2</v>
      </c>
      <c r="H35" s="77">
        <v>2.154486808391038E-2</v>
      </c>
      <c r="I35" s="77">
        <f t="shared" si="2"/>
        <v>2.154486808391038E-2</v>
      </c>
      <c r="J35" s="76">
        <f>分析係数表!G38</f>
        <v>0.31874999999999998</v>
      </c>
      <c r="K35" s="78">
        <f t="shared" si="3"/>
        <v>6.8674267017464329E-3</v>
      </c>
      <c r="L35" s="79"/>
      <c r="M35" s="80"/>
      <c r="N35" s="81">
        <f>分析係数表!H38</f>
        <v>4.4398920958156701E-2</v>
      </c>
      <c r="O35" s="82">
        <f t="shared" si="4"/>
        <v>0.46245823049444257</v>
      </c>
      <c r="P35" s="76">
        <f>分析係数表!C38</f>
        <v>2.0566981656475858E-2</v>
      </c>
      <c r="Q35" s="82">
        <f t="shared" si="5"/>
        <v>9.511369943465485E-3</v>
      </c>
      <c r="R35" s="83">
        <v>1.1742338422311156E-2</v>
      </c>
      <c r="S35" s="84">
        <f t="shared" si="6"/>
        <v>3.3287206506221537E-2</v>
      </c>
      <c r="T35" s="85">
        <f>分析係数表!F38</f>
        <v>0.52500000000000002</v>
      </c>
      <c r="U35" s="86">
        <f t="shared" si="7"/>
        <v>1.7475783415766308E-2</v>
      </c>
      <c r="V35" s="87">
        <f>分析係数表!D38</f>
        <v>0.28125</v>
      </c>
      <c r="W35" s="167">
        <f t="shared" si="8"/>
        <v>0</v>
      </c>
      <c r="X35" s="76">
        <f>分析係数表!E38</f>
        <v>0.31874999999999998</v>
      </c>
      <c r="Y35" s="166">
        <f t="shared" si="9"/>
        <v>0</v>
      </c>
    </row>
    <row r="36" spans="1:25" x14ac:dyDescent="0.2">
      <c r="A36" s="6" t="s">
        <v>24</v>
      </c>
      <c r="B36" s="5" t="s">
        <v>39</v>
      </c>
      <c r="C36" s="90"/>
      <c r="D36" s="76">
        <f>投入係数表!Z36</f>
        <v>0</v>
      </c>
      <c r="E36" s="77">
        <f t="shared" si="0"/>
        <v>0</v>
      </c>
      <c r="F36" s="76">
        <f>分析係数表!C39</f>
        <v>1</v>
      </c>
      <c r="G36" s="77">
        <f t="shared" si="1"/>
        <v>0</v>
      </c>
      <c r="H36" s="77">
        <v>3.7803150325328702E-2</v>
      </c>
      <c r="I36" s="77">
        <f t="shared" si="2"/>
        <v>3.7803150325328702E-2</v>
      </c>
      <c r="J36" s="76">
        <f>分析係数表!G39</f>
        <v>0.35457429931253304</v>
      </c>
      <c r="K36" s="78">
        <f t="shared" si="3"/>
        <v>1.340402553840978E-2</v>
      </c>
      <c r="L36" s="79"/>
      <c r="M36" s="80"/>
      <c r="N36" s="81">
        <f>分析係数表!H39</f>
        <v>4.0565482830659388E-3</v>
      </c>
      <c r="O36" s="82">
        <f t="shared" si="4"/>
        <v>4.2252921927313163E-2</v>
      </c>
      <c r="P36" s="76">
        <f>分析係数表!C39</f>
        <v>1</v>
      </c>
      <c r="Q36" s="82">
        <f t="shared" si="5"/>
        <v>4.2252921927313163E-2</v>
      </c>
      <c r="R36" s="83">
        <v>5.3685758077167203E-2</v>
      </c>
      <c r="S36" s="84">
        <f t="shared" si="6"/>
        <v>9.1488908402495905E-2</v>
      </c>
      <c r="T36" s="85">
        <f>分析係数表!F39</f>
        <v>0.70531464833421476</v>
      </c>
      <c r="U36" s="86">
        <f t="shared" si="7"/>
        <v>6.4528467256387584E-2</v>
      </c>
      <c r="V36" s="87">
        <f>分析係数表!D39</f>
        <v>5.4071919619249072E-2</v>
      </c>
      <c r="W36" s="167">
        <f t="shared" si="8"/>
        <v>0</v>
      </c>
      <c r="X36" s="76">
        <f>分析係数表!E39</f>
        <v>6.8482284505552618E-2</v>
      </c>
      <c r="Y36" s="166">
        <f t="shared" si="9"/>
        <v>0</v>
      </c>
    </row>
    <row r="37" spans="1:25" x14ac:dyDescent="0.2">
      <c r="A37" s="6" t="s">
        <v>25</v>
      </c>
      <c r="B37" s="5" t="s">
        <v>40</v>
      </c>
      <c r="C37" s="90"/>
      <c r="D37" s="76">
        <f>投入係数表!Z37</f>
        <v>0</v>
      </c>
      <c r="E37" s="77">
        <f t="shared" si="0"/>
        <v>0</v>
      </c>
      <c r="F37" s="76">
        <f>分析係数表!C40</f>
        <v>0.98077433041633522</v>
      </c>
      <c r="G37" s="77">
        <f t="shared" si="1"/>
        <v>0</v>
      </c>
      <c r="H37" s="77">
        <v>4.544873617663028E-3</v>
      </c>
      <c r="I37" s="77">
        <f t="shared" si="2"/>
        <v>4.544873617663028E-3</v>
      </c>
      <c r="J37" s="76">
        <f>分析係数表!G40</f>
        <v>0.51043551695017497</v>
      </c>
      <c r="K37" s="78">
        <f t="shared" si="3"/>
        <v>2.3198649145050394E-3</v>
      </c>
      <c r="L37" s="79"/>
      <c r="M37" s="80"/>
      <c r="N37" s="81">
        <f>分析係数表!H40</f>
        <v>2.8781210068352839E-2</v>
      </c>
      <c r="O37" s="82">
        <f t="shared" si="4"/>
        <v>0.2997844810742869</v>
      </c>
      <c r="P37" s="76">
        <f>分析係数表!C40</f>
        <v>0.98077433041633522</v>
      </c>
      <c r="Q37" s="82">
        <f t="shared" si="5"/>
        <v>0.29402092369484223</v>
      </c>
      <c r="R37" s="83">
        <v>0.29487831592356273</v>
      </c>
      <c r="S37" s="84">
        <f t="shared" si="6"/>
        <v>0.29942318954122576</v>
      </c>
      <c r="T37" s="85">
        <f>分析係数表!F40</f>
        <v>0.70708167450838466</v>
      </c>
      <c r="U37" s="86">
        <f t="shared" si="7"/>
        <v>0.21171665024745137</v>
      </c>
      <c r="V37" s="87">
        <f>分析係数表!D40</f>
        <v>7.3350223187356733E-2</v>
      </c>
      <c r="W37" s="167">
        <f t="shared" si="8"/>
        <v>0</v>
      </c>
      <c r="X37" s="76">
        <f>分析係数表!E40</f>
        <v>4.4637471347569069E-2</v>
      </c>
      <c r="Y37" s="166">
        <f t="shared" si="9"/>
        <v>0</v>
      </c>
    </row>
    <row r="38" spans="1:25" x14ac:dyDescent="0.2">
      <c r="A38" s="6" t="s">
        <v>26</v>
      </c>
      <c r="B38" s="5" t="s">
        <v>276</v>
      </c>
      <c r="C38" s="90"/>
      <c r="D38" s="76">
        <f>投入係数表!Z38</f>
        <v>0</v>
      </c>
      <c r="E38" s="77">
        <f t="shared" si="0"/>
        <v>0</v>
      </c>
      <c r="F38" s="76">
        <f>分析係数表!C41</f>
        <v>0.86627474829380358</v>
      </c>
      <c r="G38" s="77">
        <f t="shared" si="1"/>
        <v>0</v>
      </c>
      <c r="H38" s="77">
        <v>3.8429230256033724E-4</v>
      </c>
      <c r="I38" s="77">
        <f t="shared" si="2"/>
        <v>3.8429230256033724E-4</v>
      </c>
      <c r="J38" s="76">
        <f>分析係数表!G41</f>
        <v>0.44732977818996833</v>
      </c>
      <c r="K38" s="78">
        <f t="shared" si="3"/>
        <v>1.7190539046442786E-4</v>
      </c>
      <c r="L38" s="79"/>
      <c r="M38" s="80"/>
      <c r="N38" s="81">
        <f>分析係数表!H41</f>
        <v>6.251140904204612E-2</v>
      </c>
      <c r="O38" s="82">
        <f t="shared" si="4"/>
        <v>0.65111752689989588</v>
      </c>
      <c r="P38" s="76">
        <f>分析係数表!C41</f>
        <v>0.86627474829380358</v>
      </c>
      <c r="Q38" s="82">
        <f t="shared" si="5"/>
        <v>0.5640466717248912</v>
      </c>
      <c r="R38" s="83">
        <v>0.57468046589192023</v>
      </c>
      <c r="S38" s="84">
        <f t="shared" si="6"/>
        <v>0.57506475819448055</v>
      </c>
      <c r="T38" s="85">
        <f>分析係数表!F41</f>
        <v>0.55174279310611329</v>
      </c>
      <c r="U38" s="86">
        <f t="shared" si="7"/>
        <v>0.31728783590311438</v>
      </c>
      <c r="V38" s="87">
        <f>分析係数表!D41</f>
        <v>0.15209830744261535</v>
      </c>
      <c r="W38" s="167">
        <f t="shared" si="8"/>
        <v>0</v>
      </c>
      <c r="X38" s="76">
        <f>分析係数表!E41</f>
        <v>0.14676559239508463</v>
      </c>
      <c r="Y38" s="166">
        <f t="shared" si="9"/>
        <v>0</v>
      </c>
    </row>
    <row r="39" spans="1:25" x14ac:dyDescent="0.2">
      <c r="A39" s="6" t="s">
        <v>51</v>
      </c>
      <c r="B39" s="5" t="s">
        <v>367</v>
      </c>
      <c r="C39" s="90"/>
      <c r="D39" s="76">
        <f>投入係数表!Z39</f>
        <v>0</v>
      </c>
      <c r="E39" s="77">
        <f>$C$28*D39</f>
        <v>0</v>
      </c>
      <c r="F39" s="76">
        <f>分析係数表!C42</f>
        <v>0.22259887005649714</v>
      </c>
      <c r="G39" s="77">
        <f>E39*F39</f>
        <v>0</v>
      </c>
      <c r="H39" s="77">
        <v>1.4700252657332569E-2</v>
      </c>
      <c r="I39" s="77">
        <f>C39+H39</f>
        <v>1.4700252657332569E-2</v>
      </c>
      <c r="J39" s="76">
        <f>分析係数表!G42</f>
        <v>0.47474747474747475</v>
      </c>
      <c r="K39" s="78">
        <f>I39*J39</f>
        <v>6.9789078272184928E-3</v>
      </c>
      <c r="L39" s="79"/>
      <c r="M39" s="80"/>
      <c r="N39" s="81">
        <f>分析係数表!H42</f>
        <v>1.5212056061497272E-2</v>
      </c>
      <c r="O39" s="82">
        <f t="shared" si="4"/>
        <v>0.15844845722742437</v>
      </c>
      <c r="P39" s="76">
        <f>分析係数表!C42</f>
        <v>0.22259887005649714</v>
      </c>
      <c r="Q39" s="82">
        <f>O39*P39</f>
        <v>3.5270447541019885E-2</v>
      </c>
      <c r="R39" s="83">
        <v>3.6637262728943597E-2</v>
      </c>
      <c r="S39" s="84">
        <f>I39+R39</f>
        <v>5.1337515386276164E-2</v>
      </c>
      <c r="T39" s="85">
        <f>分析係数表!F42</f>
        <v>0.5505050505050505</v>
      </c>
      <c r="U39" s="86">
        <f>S39*T39</f>
        <v>2.8261561500525768E-2</v>
      </c>
      <c r="V39" s="87">
        <f>分析係数表!D42</f>
        <v>1.2373737373737375</v>
      </c>
      <c r="W39" s="167">
        <f>ROUND(S39*V39,0)</f>
        <v>0</v>
      </c>
      <c r="X39" s="76">
        <f>分析係数表!E42</f>
        <v>0.93434343434343436</v>
      </c>
      <c r="Y39" s="166">
        <f>ROUND(S39*X39,0)</f>
        <v>0</v>
      </c>
    </row>
    <row r="40" spans="1:25" x14ac:dyDescent="0.2">
      <c r="A40" s="6" t="s">
        <v>194</v>
      </c>
      <c r="B40" s="5" t="s">
        <v>41</v>
      </c>
      <c r="C40" s="90"/>
      <c r="D40" s="76">
        <f>投入係数表!Z40</f>
        <v>7.1005917159763315E-2</v>
      </c>
      <c r="E40" s="77">
        <f>$C$28*D40</f>
        <v>7.1005917159763312</v>
      </c>
      <c r="F40" s="76">
        <f>分析係数表!C43</f>
        <v>0.64995386035066138</v>
      </c>
      <c r="G40" s="77">
        <f>E40*F40</f>
        <v>4.6150569965727435</v>
      </c>
      <c r="H40" s="77">
        <v>6.1009513246765898</v>
      </c>
      <c r="I40" s="77">
        <f>C40+H40</f>
        <v>6.1009513246765898</v>
      </c>
      <c r="J40" s="76">
        <f>分析係数表!G43</f>
        <v>0.42414674485039844</v>
      </c>
      <c r="K40" s="78">
        <f>I40*J40</f>
        <v>2.5876986448523018</v>
      </c>
      <c r="L40" s="79"/>
      <c r="M40" s="80"/>
      <c r="N40" s="81">
        <f>分析係数表!H43</f>
        <v>4.0565482830659395E-2</v>
      </c>
      <c r="O40" s="82">
        <f t="shared" si="4"/>
        <v>0.4225292192731317</v>
      </c>
      <c r="P40" s="76">
        <f>分析係数表!C43</f>
        <v>0.64995386035066138</v>
      </c>
      <c r="Q40" s="82">
        <f>O40*P40</f>
        <v>0.27462449717752302</v>
      </c>
      <c r="R40" s="83">
        <v>0.47263519844807272</v>
      </c>
      <c r="S40" s="84">
        <f>I40+R40</f>
        <v>6.5735865231246624</v>
      </c>
      <c r="T40" s="85">
        <f>分析係数表!F43</f>
        <v>0.67869493309276796</v>
      </c>
      <c r="U40" s="86">
        <f>S40*T40</f>
        <v>4.461459865491614</v>
      </c>
      <c r="V40" s="87">
        <f>分析係数表!D43</f>
        <v>0.11832807096677192</v>
      </c>
      <c r="W40" s="167">
        <f>ROUND(S40*V40,0)</f>
        <v>1</v>
      </c>
      <c r="X40" s="76">
        <f>分析係数表!E43</f>
        <v>8.3446098331078036E-2</v>
      </c>
      <c r="Y40" s="166">
        <f>ROUND(S40*X40,0)</f>
        <v>1</v>
      </c>
    </row>
    <row r="41" spans="1:25" x14ac:dyDescent="0.2">
      <c r="A41" s="6" t="s">
        <v>340</v>
      </c>
      <c r="B41" s="5" t="s">
        <v>42</v>
      </c>
      <c r="C41" s="90"/>
      <c r="D41" s="76">
        <f>投入係数表!Z41</f>
        <v>0</v>
      </c>
      <c r="E41" s="77">
        <f>$C$28*D41</f>
        <v>0</v>
      </c>
      <c r="F41" s="76">
        <f>分析係数表!C44</f>
        <v>0.42233270626175756</v>
      </c>
      <c r="G41" s="77">
        <f>E41*F41</f>
        <v>0</v>
      </c>
      <c r="H41" s="77">
        <v>3.8023591031659839E-3</v>
      </c>
      <c r="I41" s="77">
        <f>C41+H41</f>
        <v>3.8023591031659839E-3</v>
      </c>
      <c r="J41" s="76">
        <f>分析係数表!G44</f>
        <v>0.26381484852424913</v>
      </c>
      <c r="K41" s="78">
        <f>I41*J41</f>
        <v>1.0031187908365337E-3</v>
      </c>
      <c r="L41" s="79"/>
      <c r="M41" s="80"/>
      <c r="N41" s="81">
        <f>分析係数表!H44</f>
        <v>0.11630123927550047</v>
      </c>
      <c r="O41" s="82">
        <f t="shared" si="4"/>
        <v>1.2113912716560684</v>
      </c>
      <c r="P41" s="76">
        <f>分析係数表!C44</f>
        <v>0.42233270626175756</v>
      </c>
      <c r="Q41" s="82">
        <f>O41*P41</f>
        <v>0.51161015410037936</v>
      </c>
      <c r="R41" s="83">
        <v>0.5206008312270799</v>
      </c>
      <c r="S41" s="84">
        <f>I41+R41</f>
        <v>0.52440319033024585</v>
      </c>
      <c r="T41" s="85">
        <f>分析係数表!F44</f>
        <v>0.47978156286568718</v>
      </c>
      <c r="U41" s="86">
        <f>S41*T41</f>
        <v>0.25159898222839777</v>
      </c>
      <c r="V41" s="87">
        <f>分析係数表!D44</f>
        <v>0.17839032635548044</v>
      </c>
      <c r="W41" s="167">
        <f>ROUND(S41*V41,0)</f>
        <v>0</v>
      </c>
      <c r="X41" s="76">
        <f>分析係数表!E44</f>
        <v>0.10141724093095826</v>
      </c>
      <c r="Y41" s="166">
        <f>ROUND(S41*X41,0)</f>
        <v>0</v>
      </c>
    </row>
    <row r="42" spans="1:25" x14ac:dyDescent="0.2">
      <c r="A42" s="6" t="s">
        <v>341</v>
      </c>
      <c r="B42" s="5" t="s">
        <v>278</v>
      </c>
      <c r="C42" s="90"/>
      <c r="D42" s="76">
        <f>投入係数表!Z42</f>
        <v>0</v>
      </c>
      <c r="E42" s="77">
        <f>$C$28*D42</f>
        <v>0</v>
      </c>
      <c r="F42" s="76">
        <f>分析係数表!C45</f>
        <v>1</v>
      </c>
      <c r="G42" s="77">
        <f>E42*F42</f>
        <v>0</v>
      </c>
      <c r="H42" s="77">
        <v>1.3211057791052251E-2</v>
      </c>
      <c r="I42" s="77">
        <f>C42+H42</f>
        <v>1.3211057791052251E-2</v>
      </c>
      <c r="J42" s="76">
        <f>分析係数表!G45</f>
        <v>0</v>
      </c>
      <c r="K42" s="78">
        <f>I42*J42</f>
        <v>0</v>
      </c>
      <c r="L42" s="79"/>
      <c r="M42" s="80"/>
      <c r="N42" s="81">
        <f>分析係数表!H45</f>
        <v>0</v>
      </c>
      <c r="O42" s="82">
        <f t="shared" si="4"/>
        <v>0</v>
      </c>
      <c r="P42" s="76">
        <f>分析係数表!C45</f>
        <v>1</v>
      </c>
      <c r="Q42" s="82">
        <f>O42*P42</f>
        <v>0</v>
      </c>
      <c r="R42" s="83">
        <v>3.8492284104456082E-3</v>
      </c>
      <c r="S42" s="84">
        <f>I42+R42</f>
        <v>1.7060286201497861E-2</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投入係数表!Z43</f>
        <v>5.9171597633136093E-3</v>
      </c>
      <c r="E43" s="77">
        <f>$C$28*D43</f>
        <v>0.59171597633136097</v>
      </c>
      <c r="F43" s="76">
        <f>分析係数表!C46</f>
        <v>0.21794871794871795</v>
      </c>
      <c r="G43" s="77">
        <f>E43*F43</f>
        <v>0.12896373843119405</v>
      </c>
      <c r="H43" s="77">
        <v>0.19987872585805988</v>
      </c>
      <c r="I43" s="77">
        <f>C43+H43</f>
        <v>0.19987872585805988</v>
      </c>
      <c r="J43" s="76">
        <f>分析係数表!G46</f>
        <v>8.6956521739130436E-3</v>
      </c>
      <c r="K43" s="78">
        <f>I43*J43</f>
        <v>1.7380758770266078E-3</v>
      </c>
      <c r="L43" s="79"/>
      <c r="M43" s="80"/>
      <c r="N43" s="81">
        <f>分析係数表!H46</f>
        <v>2.3669959231689755E-2</v>
      </c>
      <c r="O43" s="82">
        <f t="shared" si="4"/>
        <v>0.24654579944587232</v>
      </c>
      <c r="P43" s="76">
        <f>分析係数表!C46</f>
        <v>0.21794871794871795</v>
      </c>
      <c r="Q43" s="82">
        <f>O43*P43</f>
        <v>5.3734340904869608E-2</v>
      </c>
      <c r="R43" s="83">
        <v>6.044947849348118E-2</v>
      </c>
      <c r="S43" s="84">
        <f>I43+R43</f>
        <v>0.26032820435154108</v>
      </c>
      <c r="T43" s="85">
        <f>分析係数表!F46</f>
        <v>0.31521739130434784</v>
      </c>
      <c r="U43" s="86">
        <f>S43*T43</f>
        <v>8.2059977458637953E-2</v>
      </c>
      <c r="V43" s="87">
        <f>分析係数表!D46</f>
        <v>4.3478260869565218E-3</v>
      </c>
      <c r="W43" s="167">
        <f>ROUND(S43*V43,0)</f>
        <v>0</v>
      </c>
      <c r="X43" s="76">
        <f>分析係数表!E46</f>
        <v>8.6956521739130436E-3</v>
      </c>
      <c r="Y43" s="166">
        <f>ROUND(S43*X43,0)</f>
        <v>0</v>
      </c>
    </row>
    <row r="44" spans="1:25" x14ac:dyDescent="0.2">
      <c r="A44" s="192">
        <v>40</v>
      </c>
      <c r="B44" s="14" t="s">
        <v>150</v>
      </c>
      <c r="C44" s="197">
        <f>SUM(C5:C43)</f>
        <v>100</v>
      </c>
      <c r="D44" s="92">
        <f>投入係数表!Z44</f>
        <v>0.6449704142011834</v>
      </c>
      <c r="E44" s="91">
        <f>SUM(E5:E43)</f>
        <v>64.497041420118336</v>
      </c>
      <c r="F44" s="92">
        <f>分析係数表!C47</f>
        <v>0.47569546306807309</v>
      </c>
      <c r="G44" s="91">
        <f>SUM(G5:G43)</f>
        <v>22.5854125308623</v>
      </c>
      <c r="H44" s="91">
        <f>SUM(H5:H43)</f>
        <v>26.120997352886931</v>
      </c>
      <c r="I44" s="91">
        <f>SUM(I5:I43)</f>
        <v>126.1209973528869</v>
      </c>
      <c r="J44" s="92">
        <f>分析係数表!G47</f>
        <v>0.28144255164914822</v>
      </c>
      <c r="K44" s="93">
        <f>SUM(K5:K43)</f>
        <v>16.612406776573533</v>
      </c>
      <c r="L44" s="94">
        <f>最終需要_まとめ!$L$33</f>
        <v>0.627</v>
      </c>
      <c r="M44" s="91">
        <f>K44*L44</f>
        <v>10.415979048911606</v>
      </c>
      <c r="N44" s="95">
        <f>分析係数表!H47</f>
        <v>1</v>
      </c>
      <c r="O44" s="96">
        <f>SUM(O5:O43)</f>
        <v>10.415979048911606</v>
      </c>
      <c r="P44" s="92">
        <f>分析係数表!C47</f>
        <v>0.47569546306807309</v>
      </c>
      <c r="Q44" s="96">
        <f>SUM(Q5:Q43)</f>
        <v>4.3614869261762808</v>
      </c>
      <c r="R44" s="91">
        <f>SUM(R7:R43)</f>
        <v>4.8640461993180351</v>
      </c>
      <c r="S44" s="97">
        <f>SUM(S5:S43)</f>
        <v>131.12620020748378</v>
      </c>
      <c r="T44" s="98">
        <f>分析係数表!F47</f>
        <v>0.50608191373686118</v>
      </c>
      <c r="U44" s="99">
        <f>SUM(U5:U43)</f>
        <v>53.065531858869278</v>
      </c>
      <c r="V44" s="100">
        <f>分析係数表!D47</f>
        <v>9.051105472997463E-2</v>
      </c>
      <c r="W44" s="164">
        <f>SUM(W5:W43)</f>
        <v>3</v>
      </c>
      <c r="X44" s="92">
        <f>分析係数表!E47</f>
        <v>7.0619789778905401E-2</v>
      </c>
      <c r="Y44" s="165">
        <f>SUM(Y5:Y43)</f>
        <v>3</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2015年養父市産業連関表</v>
      </c>
      <c r="H1" s="401"/>
      <c r="I1" s="401"/>
    </row>
    <row r="2" spans="1:25" x14ac:dyDescent="0.2">
      <c r="B2" s="3" t="s">
        <v>285</v>
      </c>
      <c r="S2" s="3" t="s">
        <v>152</v>
      </c>
      <c r="U2" s="64" t="s">
        <v>209</v>
      </c>
      <c r="W2" s="3" t="s">
        <v>130</v>
      </c>
      <c r="Y2" s="3" t="s">
        <v>153</v>
      </c>
    </row>
    <row r="3" spans="1:25" ht="44" x14ac:dyDescent="0.2">
      <c r="B3" s="65"/>
      <c r="C3" s="66" t="s">
        <v>227</v>
      </c>
      <c r="D3" s="66" t="s">
        <v>315</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投入係数表!AA5</f>
        <v>0</v>
      </c>
      <c r="E5" s="77">
        <f t="shared" ref="E5:E38" si="0">$C$29*D5</f>
        <v>0</v>
      </c>
      <c r="F5" s="76">
        <f>分析係数表!C8</f>
        <v>0.71474473402356309</v>
      </c>
      <c r="G5" s="77">
        <f t="shared" ref="G5:G38" si="1">E5*F5</f>
        <v>0</v>
      </c>
      <c r="H5" s="77">
        <f t="array" ref="H5:H43">MMULT(逆行列係数!C5:AO43,'25'!G5:G43)</f>
        <v>3.5045281765145411E-3</v>
      </c>
      <c r="I5" s="77">
        <f t="shared" ref="I5:I38" si="2">C5+H5</f>
        <v>3.5045281765145411E-3</v>
      </c>
      <c r="J5" s="76">
        <f>分析係数表!G8</f>
        <v>0.11986548162382897</v>
      </c>
      <c r="K5" s="78">
        <f t="shared" ref="K5:K38" si="3">I5*J5</f>
        <v>4.2007195774219458E-4</v>
      </c>
      <c r="L5" s="79" t="s">
        <v>184</v>
      </c>
      <c r="M5" s="80" t="s">
        <v>184</v>
      </c>
      <c r="N5" s="81">
        <f>分析係数表!H8</f>
        <v>1.2980954505811005E-2</v>
      </c>
      <c r="O5" s="82">
        <f t="shared" ref="O5:O43" si="4">$M$44*N5</f>
        <v>0.1862917768151775</v>
      </c>
      <c r="P5" s="76">
        <f>分析係数表!C8</f>
        <v>0.71474473402356309</v>
      </c>
      <c r="Q5" s="82">
        <f t="shared" ref="Q5:Q38" si="5">O5*P5</f>
        <v>0.13315106647054101</v>
      </c>
      <c r="R5" s="83">
        <f t="array" ref="R5:R43">MMULT(逆行列係数!C5:AO43,'25'!Q5:Q43)</f>
        <v>0.18105418752857866</v>
      </c>
      <c r="S5" s="84">
        <f t="shared" ref="S5:S38" si="6">I5+R5</f>
        <v>0.18455871570509319</v>
      </c>
      <c r="T5" s="85">
        <f>分析係数表!F8</f>
        <v>0.45231803987509006</v>
      </c>
      <c r="U5" s="86">
        <f t="shared" ref="U5:U38" si="7">S5*T5</f>
        <v>8.3479236529591758E-2</v>
      </c>
      <c r="V5" s="87">
        <f>分析係数表!D8</f>
        <v>0.25822723997117464</v>
      </c>
      <c r="W5" s="167">
        <f t="shared" ref="W5:W38" si="8">ROUND(S5*V5,0)</f>
        <v>0</v>
      </c>
      <c r="X5" s="76">
        <f>分析係数表!E8</f>
        <v>0.17343262070622148</v>
      </c>
      <c r="Y5" s="166">
        <f t="shared" ref="Y5:Y38" si="9">ROUND(S5*X5,0)</f>
        <v>0</v>
      </c>
    </row>
    <row r="6" spans="1:25" x14ac:dyDescent="0.2">
      <c r="A6" s="6" t="s">
        <v>219</v>
      </c>
      <c r="B6" s="5" t="s">
        <v>265</v>
      </c>
      <c r="C6" s="90"/>
      <c r="D6" s="76">
        <f>投入係数表!AA6</f>
        <v>0</v>
      </c>
      <c r="E6" s="77">
        <f t="shared" si="0"/>
        <v>0</v>
      </c>
      <c r="F6" s="76">
        <f>分析係数表!C9</f>
        <v>1</v>
      </c>
      <c r="G6" s="77">
        <f t="shared" si="1"/>
        <v>0</v>
      </c>
      <c r="H6" s="77">
        <v>1.2137078380135984E-2</v>
      </c>
      <c r="I6" s="77">
        <f t="shared" si="2"/>
        <v>1.2137078380135984E-2</v>
      </c>
      <c r="J6" s="76">
        <f>分析係数表!G9</f>
        <v>0.24776500638569604</v>
      </c>
      <c r="K6" s="78">
        <f t="shared" si="3"/>
        <v>3.0071433023580855E-3</v>
      </c>
      <c r="L6" s="79"/>
      <c r="M6" s="80"/>
      <c r="N6" s="81">
        <f>分析係数表!H9</f>
        <v>6.6933046670587999E-4</v>
      </c>
      <c r="O6" s="82">
        <f t="shared" si="4"/>
        <v>9.6056697420325906E-3</v>
      </c>
      <c r="P6" s="76">
        <f>分析係数表!C9</f>
        <v>1</v>
      </c>
      <c r="Q6" s="82">
        <f t="shared" si="5"/>
        <v>9.6056697420325906E-3</v>
      </c>
      <c r="R6" s="83">
        <v>1.3431800967203873E-2</v>
      </c>
      <c r="S6" s="84">
        <f t="shared" si="6"/>
        <v>2.5568879347339857E-2</v>
      </c>
      <c r="T6" s="85">
        <f>分析係数表!F9</f>
        <v>0.67688378033205621</v>
      </c>
      <c r="U6" s="86">
        <f t="shared" si="7"/>
        <v>1.730715971148164E-2</v>
      </c>
      <c r="V6" s="87">
        <f>分析係数表!D9</f>
        <v>0.15836526181353769</v>
      </c>
      <c r="W6" s="167">
        <f t="shared" si="8"/>
        <v>0</v>
      </c>
      <c r="X6" s="76">
        <f>分析係数表!E9</f>
        <v>0.13537675606641125</v>
      </c>
      <c r="Y6" s="166">
        <f t="shared" si="9"/>
        <v>0</v>
      </c>
    </row>
    <row r="7" spans="1:25" x14ac:dyDescent="0.2">
      <c r="A7" s="6" t="s">
        <v>220</v>
      </c>
      <c r="B7" s="5" t="s">
        <v>266</v>
      </c>
      <c r="C7" s="90"/>
      <c r="D7" s="76">
        <f>投入係数表!AA7</f>
        <v>0</v>
      </c>
      <c r="E7" s="77">
        <f t="shared" si="0"/>
        <v>0</v>
      </c>
      <c r="F7" s="76">
        <f>分析係数表!C10</f>
        <v>3.9393939393939426E-2</v>
      </c>
      <c r="G7" s="77">
        <f t="shared" si="1"/>
        <v>0</v>
      </c>
      <c r="H7" s="77">
        <v>2.0172023654048575E-5</v>
      </c>
      <c r="I7" s="77">
        <f t="shared" si="2"/>
        <v>2.0172023654048575E-5</v>
      </c>
      <c r="J7" s="76">
        <f>分析係数表!G10</f>
        <v>0.17647058823529413</v>
      </c>
      <c r="K7" s="78">
        <f t="shared" si="3"/>
        <v>3.5597688801262193E-6</v>
      </c>
      <c r="L7" s="79"/>
      <c r="M7" s="80"/>
      <c r="N7" s="81">
        <f>分析係数表!H10</f>
        <v>1.3183781919964303E-3</v>
      </c>
      <c r="O7" s="82">
        <f t="shared" si="4"/>
        <v>1.8920258582791467E-2</v>
      </c>
      <c r="P7" s="76">
        <f>分析係数表!C10</f>
        <v>3.9393939393939426E-2</v>
      </c>
      <c r="Q7" s="82">
        <f t="shared" si="5"/>
        <v>7.4534351992814924E-4</v>
      </c>
      <c r="R7" s="83">
        <v>1.0565878048341508E-3</v>
      </c>
      <c r="S7" s="84">
        <f t="shared" si="6"/>
        <v>1.0767598284881993E-3</v>
      </c>
      <c r="T7" s="85">
        <f>分析係数表!F10</f>
        <v>0.58823529411764708</v>
      </c>
      <c r="U7" s="86">
        <f t="shared" si="7"/>
        <v>6.3338813440482313E-4</v>
      </c>
      <c r="V7" s="87">
        <f>分析係数表!D10</f>
        <v>0.11764705882352941</v>
      </c>
      <c r="W7" s="167">
        <f t="shared" si="8"/>
        <v>0</v>
      </c>
      <c r="X7" s="76">
        <f>分析係数表!E10</f>
        <v>0</v>
      </c>
      <c r="Y7" s="166">
        <f t="shared" si="9"/>
        <v>0</v>
      </c>
    </row>
    <row r="8" spans="1:25" x14ac:dyDescent="0.2">
      <c r="A8" s="6" t="s">
        <v>221</v>
      </c>
      <c r="B8" s="5" t="s">
        <v>27</v>
      </c>
      <c r="C8" s="90"/>
      <c r="D8" s="76">
        <f>投入係数表!AA8</f>
        <v>0</v>
      </c>
      <c r="E8" s="77">
        <f t="shared" si="0"/>
        <v>0</v>
      </c>
      <c r="F8" s="76">
        <f>分析係数表!C11</f>
        <v>0.34065202927478377</v>
      </c>
      <c r="G8" s="77">
        <f t="shared" si="1"/>
        <v>0</v>
      </c>
      <c r="H8" s="77">
        <v>5.8271334623646219E-2</v>
      </c>
      <c r="I8" s="77">
        <f t="shared" si="2"/>
        <v>5.8271334623646219E-2</v>
      </c>
      <c r="J8" s="76">
        <f>分析係数表!G11</f>
        <v>0.33868808567603748</v>
      </c>
      <c r="K8" s="78">
        <f t="shared" si="3"/>
        <v>1.9735806773470539E-2</v>
      </c>
      <c r="L8" s="79"/>
      <c r="M8" s="80"/>
      <c r="N8" s="81">
        <f>分析係数表!H11</f>
        <v>-2.0282741415329697E-5</v>
      </c>
      <c r="O8" s="82">
        <f t="shared" si="4"/>
        <v>-2.9108090127371488E-4</v>
      </c>
      <c r="P8" s="76">
        <f>分析係数表!C11</f>
        <v>0.34065202927478377</v>
      </c>
      <c r="Q8" s="82">
        <f t="shared" si="5"/>
        <v>-9.9157299702023967E-5</v>
      </c>
      <c r="R8" s="83">
        <v>7.010488567757398E-3</v>
      </c>
      <c r="S8" s="84">
        <f t="shared" si="6"/>
        <v>6.5281823191403618E-2</v>
      </c>
      <c r="T8" s="85">
        <f>分析係数表!F11</f>
        <v>0.55689424364123163</v>
      </c>
      <c r="U8" s="86">
        <f t="shared" si="7"/>
        <v>3.6355071549697332E-2</v>
      </c>
      <c r="V8" s="87">
        <f>分析係数表!D11</f>
        <v>4.2838018741633198E-2</v>
      </c>
      <c r="W8" s="167">
        <f t="shared" si="8"/>
        <v>0</v>
      </c>
      <c r="X8" s="76">
        <f>分析係数表!E11</f>
        <v>3.2128514056224897E-2</v>
      </c>
      <c r="Y8" s="166">
        <f t="shared" si="9"/>
        <v>0</v>
      </c>
    </row>
    <row r="9" spans="1:25" x14ac:dyDescent="0.2">
      <c r="A9" s="6" t="s">
        <v>222</v>
      </c>
      <c r="B9" s="5" t="s">
        <v>190</v>
      </c>
      <c r="C9" s="90"/>
      <c r="D9" s="76">
        <f>投入係数表!AA9</f>
        <v>0</v>
      </c>
      <c r="E9" s="77">
        <f t="shared" si="0"/>
        <v>0</v>
      </c>
      <c r="F9" s="76">
        <f>分析係数表!C12</f>
        <v>0.100342633382281</v>
      </c>
      <c r="G9" s="77">
        <f t="shared" si="1"/>
        <v>0</v>
      </c>
      <c r="H9" s="77">
        <v>2.9263473570955426E-4</v>
      </c>
      <c r="I9" s="77">
        <f t="shared" si="2"/>
        <v>2.9263473570955426E-4</v>
      </c>
      <c r="J9" s="76">
        <f>分析係数表!G12</f>
        <v>0.13263417643429981</v>
      </c>
      <c r="K9" s="78">
        <f t="shared" si="3"/>
        <v>3.8813367166905714E-5</v>
      </c>
      <c r="L9" s="79"/>
      <c r="M9" s="80"/>
      <c r="N9" s="81">
        <f>分析係数表!H12</f>
        <v>9.8026489260288424E-2</v>
      </c>
      <c r="O9" s="82">
        <f t="shared" si="4"/>
        <v>1.406793995855864</v>
      </c>
      <c r="P9" s="76">
        <f>分析係数表!C12</f>
        <v>0.100342633382281</v>
      </c>
      <c r="Q9" s="82">
        <f t="shared" si="5"/>
        <v>0.14116141417055908</v>
      </c>
      <c r="R9" s="83">
        <v>0.15662907740651538</v>
      </c>
      <c r="S9" s="84">
        <f t="shared" si="6"/>
        <v>0.15692171214222495</v>
      </c>
      <c r="T9" s="85">
        <f>分析係数表!F12</f>
        <v>0.36681061073411475</v>
      </c>
      <c r="U9" s="86">
        <f t="shared" si="7"/>
        <v>5.7560549068332481E-2</v>
      </c>
      <c r="V9" s="87">
        <f>分析係数表!D12</f>
        <v>2.9364589759407773E-2</v>
      </c>
      <c r="W9" s="167">
        <f t="shared" si="8"/>
        <v>0</v>
      </c>
      <c r="X9" s="76">
        <f>分析係数表!E12</f>
        <v>2.8994447871684145E-2</v>
      </c>
      <c r="Y9" s="166">
        <f t="shared" si="9"/>
        <v>0</v>
      </c>
    </row>
    <row r="10" spans="1:25" x14ac:dyDescent="0.2">
      <c r="A10" s="6" t="s">
        <v>223</v>
      </c>
      <c r="B10" s="5" t="s">
        <v>28</v>
      </c>
      <c r="C10" s="90"/>
      <c r="D10" s="76">
        <f>投入係数表!AA10</f>
        <v>1.5503875968992248E-3</v>
      </c>
      <c r="E10" s="77">
        <f t="shared" si="0"/>
        <v>0.15503875968992248</v>
      </c>
      <c r="F10" s="76">
        <f>分析係数表!C13</f>
        <v>0</v>
      </c>
      <c r="G10" s="77">
        <f t="shared" si="1"/>
        <v>0</v>
      </c>
      <c r="H10" s="77">
        <v>0</v>
      </c>
      <c r="I10" s="77">
        <f t="shared" si="2"/>
        <v>0</v>
      </c>
      <c r="J10" s="76">
        <f>分析係数表!G13</f>
        <v>0.24545454545454545</v>
      </c>
      <c r="K10" s="78">
        <f t="shared" si="3"/>
        <v>0</v>
      </c>
      <c r="L10" s="79"/>
      <c r="M10" s="80"/>
      <c r="N10" s="81">
        <f>分析係数表!H13</f>
        <v>1.4563008336206721E-2</v>
      </c>
      <c r="O10" s="82">
        <f t="shared" si="4"/>
        <v>0.20899608711452725</v>
      </c>
      <c r="P10" s="76">
        <f>分析係数表!C13</f>
        <v>0</v>
      </c>
      <c r="Q10" s="82">
        <f t="shared" si="5"/>
        <v>0</v>
      </c>
      <c r="R10" s="83">
        <v>0</v>
      </c>
      <c r="S10" s="84">
        <f t="shared" si="6"/>
        <v>0</v>
      </c>
      <c r="T10" s="85">
        <f>分析係数表!F13</f>
        <v>0.38181818181818183</v>
      </c>
      <c r="U10" s="86">
        <f t="shared" si="7"/>
        <v>0</v>
      </c>
      <c r="V10" s="87">
        <f>分析係数表!D13</f>
        <v>0.28545454545454546</v>
      </c>
      <c r="W10" s="167">
        <f t="shared" si="8"/>
        <v>0</v>
      </c>
      <c r="X10" s="76">
        <f>分析係数表!E13</f>
        <v>0.23818181818181819</v>
      </c>
      <c r="Y10" s="166">
        <f t="shared" si="9"/>
        <v>0</v>
      </c>
    </row>
    <row r="11" spans="1:25" x14ac:dyDescent="0.2">
      <c r="A11" s="6" t="s">
        <v>224</v>
      </c>
      <c r="B11" s="5" t="s">
        <v>267</v>
      </c>
      <c r="C11" s="90"/>
      <c r="D11" s="76">
        <f>投入係数表!AA11</f>
        <v>3.1007751937984496E-3</v>
      </c>
      <c r="E11" s="77">
        <f t="shared" si="0"/>
        <v>0.31007751937984496</v>
      </c>
      <c r="F11" s="76">
        <f>分析係数表!C14</f>
        <v>0.15141787051899414</v>
      </c>
      <c r="G11" s="77">
        <f t="shared" si="1"/>
        <v>4.6951277680308261E-2</v>
      </c>
      <c r="H11" s="77">
        <v>9.7904584053381413E-2</v>
      </c>
      <c r="I11" s="77">
        <f t="shared" si="2"/>
        <v>9.7904584053381413E-2</v>
      </c>
      <c r="J11" s="76">
        <f>分析係数表!G14</f>
        <v>0.18116805721096543</v>
      </c>
      <c r="K11" s="78">
        <f t="shared" si="3"/>
        <v>1.7737183284998778E-2</v>
      </c>
      <c r="L11" s="79"/>
      <c r="M11" s="80"/>
      <c r="N11" s="81">
        <f>分析係数表!H14</f>
        <v>1.2372472263351114E-3</v>
      </c>
      <c r="O11" s="82">
        <f t="shared" si="4"/>
        <v>1.7755934977696605E-2</v>
      </c>
      <c r="P11" s="76">
        <f>分析係数表!C14</f>
        <v>0.15141787051899414</v>
      </c>
      <c r="Q11" s="82">
        <f t="shared" si="5"/>
        <v>2.6885658633965435E-3</v>
      </c>
      <c r="R11" s="83">
        <v>1.0975632513059408E-2</v>
      </c>
      <c r="S11" s="84">
        <f t="shared" si="6"/>
        <v>0.10888021656644083</v>
      </c>
      <c r="T11" s="85">
        <f>分析係数表!F14</f>
        <v>0.38617401668653156</v>
      </c>
      <c r="U11" s="86">
        <f t="shared" si="7"/>
        <v>4.2046710569161892E-2</v>
      </c>
      <c r="V11" s="87">
        <f>分析係数表!D14</f>
        <v>0.10846245530393325</v>
      </c>
      <c r="W11" s="167">
        <f t="shared" si="8"/>
        <v>0</v>
      </c>
      <c r="X11" s="76">
        <f>分析係数表!E14</f>
        <v>8.1048867699642438E-2</v>
      </c>
      <c r="Y11" s="166">
        <f t="shared" si="9"/>
        <v>0</v>
      </c>
    </row>
    <row r="12" spans="1:25" x14ac:dyDescent="0.2">
      <c r="A12" s="6" t="s">
        <v>225</v>
      </c>
      <c r="B12" s="5" t="s">
        <v>29</v>
      </c>
      <c r="C12" s="90"/>
      <c r="D12" s="76">
        <f>投入係数表!AA12</f>
        <v>9.3023255813953487E-3</v>
      </c>
      <c r="E12" s="77">
        <f t="shared" si="0"/>
        <v>0.93023255813953487</v>
      </c>
      <c r="F12" s="76">
        <f>分析係数表!C15</f>
        <v>0</v>
      </c>
      <c r="G12" s="77">
        <f t="shared" si="1"/>
        <v>0</v>
      </c>
      <c r="H12" s="77">
        <v>0</v>
      </c>
      <c r="I12" s="77">
        <f t="shared" si="2"/>
        <v>0</v>
      </c>
      <c r="J12" s="76">
        <f>分析係数表!G15</f>
        <v>9.5665424991534034E-2</v>
      </c>
      <c r="K12" s="78">
        <f t="shared" si="3"/>
        <v>0</v>
      </c>
      <c r="L12" s="79"/>
      <c r="M12" s="80"/>
      <c r="N12" s="81">
        <f>分析係数表!H15</f>
        <v>9.0663854126523738E-3</v>
      </c>
      <c r="O12" s="82">
        <f t="shared" si="4"/>
        <v>0.13011316286935054</v>
      </c>
      <c r="P12" s="76">
        <f>分析係数表!C15</f>
        <v>0</v>
      </c>
      <c r="Q12" s="82">
        <f t="shared" si="5"/>
        <v>0</v>
      </c>
      <c r="R12" s="83">
        <v>0</v>
      </c>
      <c r="S12" s="84">
        <f t="shared" si="6"/>
        <v>0</v>
      </c>
      <c r="T12" s="85">
        <f>分析係数表!F15</f>
        <v>0.30392820860142228</v>
      </c>
      <c r="U12" s="86">
        <f t="shared" si="7"/>
        <v>0</v>
      </c>
      <c r="V12" s="87">
        <f>分析係数表!D15</f>
        <v>1.7101252963088384E-2</v>
      </c>
      <c r="W12" s="167">
        <f t="shared" si="8"/>
        <v>0</v>
      </c>
      <c r="X12" s="76">
        <f>分析係数表!E15</f>
        <v>1.5577378936674569E-2</v>
      </c>
      <c r="Y12" s="166">
        <f t="shared" si="9"/>
        <v>0</v>
      </c>
    </row>
    <row r="13" spans="1:25" x14ac:dyDescent="0.2">
      <c r="A13" s="6" t="s">
        <v>226</v>
      </c>
      <c r="B13" s="5" t="s">
        <v>30</v>
      </c>
      <c r="C13" s="90"/>
      <c r="D13" s="76">
        <f>投入係数表!AA13</f>
        <v>1.2403100775193798E-2</v>
      </c>
      <c r="E13" s="77">
        <f t="shared" si="0"/>
        <v>1.2403100775193798</v>
      </c>
      <c r="F13" s="76">
        <f>分析係数表!C16</f>
        <v>7.3463935886019627E-2</v>
      </c>
      <c r="G13" s="77">
        <f t="shared" si="1"/>
        <v>9.1118060013667748E-2</v>
      </c>
      <c r="H13" s="77">
        <v>0.10996740928308164</v>
      </c>
      <c r="I13" s="77">
        <f t="shared" si="2"/>
        <v>0.10996740928308164</v>
      </c>
      <c r="J13" s="76">
        <f>分析係数表!G16</f>
        <v>3.2967032967032968E-2</v>
      </c>
      <c r="K13" s="78">
        <f t="shared" si="3"/>
        <v>3.6252992071345597E-3</v>
      </c>
      <c r="L13" s="79"/>
      <c r="M13" s="80"/>
      <c r="N13" s="81">
        <f>分析係数表!H16</f>
        <v>1.7422874875768209E-2</v>
      </c>
      <c r="O13" s="82">
        <f t="shared" si="4"/>
        <v>0.25003849419412105</v>
      </c>
      <c r="P13" s="76">
        <f>分析係数表!C16</f>
        <v>7.3463935886019627E-2</v>
      </c>
      <c r="Q13" s="82">
        <f t="shared" si="5"/>
        <v>1.83688119065138E-2</v>
      </c>
      <c r="R13" s="83">
        <v>2.1601538079204223E-2</v>
      </c>
      <c r="S13" s="84">
        <f t="shared" si="6"/>
        <v>0.13156894736228586</v>
      </c>
      <c r="T13" s="85">
        <f>分析係数表!F16</f>
        <v>0.28846153846153844</v>
      </c>
      <c r="U13" s="86">
        <f t="shared" si="7"/>
        <v>3.7952580969890147E-2</v>
      </c>
      <c r="V13" s="87">
        <f>分析係数表!D16</f>
        <v>8.241758241758242E-3</v>
      </c>
      <c r="W13" s="167">
        <f t="shared" si="8"/>
        <v>0</v>
      </c>
      <c r="X13" s="76">
        <f>分析係数表!E16</f>
        <v>8.241758241758242E-3</v>
      </c>
      <c r="Y13" s="166">
        <f t="shared" si="9"/>
        <v>0</v>
      </c>
    </row>
    <row r="14" spans="1:25" x14ac:dyDescent="0.2">
      <c r="A14" s="6" t="s">
        <v>2</v>
      </c>
      <c r="B14" s="5" t="s">
        <v>364</v>
      </c>
      <c r="C14" s="90"/>
      <c r="D14" s="76">
        <f>投入係数表!AA14</f>
        <v>3.875968992248062E-2</v>
      </c>
      <c r="E14" s="77">
        <f t="shared" si="0"/>
        <v>3.8759689922480618</v>
      </c>
      <c r="F14" s="76">
        <f>分析係数表!C17</f>
        <v>2.3129921259842479E-2</v>
      </c>
      <c r="G14" s="77">
        <f t="shared" si="1"/>
        <v>8.9650857596288672E-2</v>
      </c>
      <c r="H14" s="77">
        <v>0.10123809689282749</v>
      </c>
      <c r="I14" s="77">
        <f t="shared" si="2"/>
        <v>0.10123809689282749</v>
      </c>
      <c r="J14" s="76">
        <f>分析係数表!G17</f>
        <v>0.21126760563380281</v>
      </c>
      <c r="K14" s="78">
        <f t="shared" si="3"/>
        <v>2.1388330329470597E-2</v>
      </c>
      <c r="L14" s="79"/>
      <c r="M14" s="80"/>
      <c r="N14" s="81">
        <f>分析係数表!H17</f>
        <v>2.8801492809768167E-3</v>
      </c>
      <c r="O14" s="82">
        <f t="shared" si="4"/>
        <v>4.1333487980867507E-2</v>
      </c>
      <c r="P14" s="76">
        <f>分析係数表!C17</f>
        <v>2.3129921259842479E-2</v>
      </c>
      <c r="Q14" s="82">
        <f t="shared" si="5"/>
        <v>9.5604032239211096E-4</v>
      </c>
      <c r="R14" s="83">
        <v>1.9592121408710549E-3</v>
      </c>
      <c r="S14" s="84">
        <f t="shared" si="6"/>
        <v>0.10319730903369854</v>
      </c>
      <c r="T14" s="85">
        <f>分析係数表!F17</f>
        <v>0.32746478873239437</v>
      </c>
      <c r="U14" s="86">
        <f t="shared" si="7"/>
        <v>3.3793485000471704E-2</v>
      </c>
      <c r="V14" s="87">
        <f>分析係数表!D17</f>
        <v>0.12676056338028169</v>
      </c>
      <c r="W14" s="167">
        <f t="shared" si="8"/>
        <v>0</v>
      </c>
      <c r="X14" s="76">
        <f>分析係数表!E17</f>
        <v>0.10563380281690141</v>
      </c>
      <c r="Y14" s="166">
        <f t="shared" si="9"/>
        <v>0</v>
      </c>
    </row>
    <row r="15" spans="1:25" x14ac:dyDescent="0.2">
      <c r="A15" s="6" t="s">
        <v>3</v>
      </c>
      <c r="B15" s="5" t="s">
        <v>31</v>
      </c>
      <c r="C15" s="90"/>
      <c r="D15" s="76">
        <f>投入係数表!AA15</f>
        <v>4.6511627906976744E-3</v>
      </c>
      <c r="E15" s="77">
        <f t="shared" si="0"/>
        <v>0.46511627906976744</v>
      </c>
      <c r="F15" s="76">
        <f>分析係数表!C18</f>
        <v>0.3230337078651685</v>
      </c>
      <c r="G15" s="77">
        <f t="shared" si="1"/>
        <v>0.15024823621635744</v>
      </c>
      <c r="H15" s="77">
        <v>0.23164630782200024</v>
      </c>
      <c r="I15" s="77">
        <f t="shared" si="2"/>
        <v>0.23164630782200024</v>
      </c>
      <c r="J15" s="76">
        <f>分析係数表!G18</f>
        <v>0.21584440227703985</v>
      </c>
      <c r="K15" s="78">
        <f t="shared" si="3"/>
        <v>4.9999558851522824E-2</v>
      </c>
      <c r="L15" s="79"/>
      <c r="M15" s="80"/>
      <c r="N15" s="81">
        <f>分析係数表!H18</f>
        <v>4.66503052552583E-4</v>
      </c>
      <c r="O15" s="82">
        <f t="shared" si="4"/>
        <v>6.6948607292954413E-3</v>
      </c>
      <c r="P15" s="76">
        <f>分析係数表!C18</f>
        <v>0.3230337078651685</v>
      </c>
      <c r="Q15" s="82">
        <f t="shared" si="5"/>
        <v>2.1626656850252126E-3</v>
      </c>
      <c r="R15" s="83">
        <v>5.1690295207565216E-3</v>
      </c>
      <c r="S15" s="84">
        <f t="shared" si="6"/>
        <v>0.23681533734275675</v>
      </c>
      <c r="T15" s="85">
        <f>分析係数表!F18</f>
        <v>0.45967741935483869</v>
      </c>
      <c r="U15" s="86">
        <f t="shared" si="7"/>
        <v>0.10885866313336398</v>
      </c>
      <c r="V15" s="87">
        <f>分析係数表!D18</f>
        <v>4.8861480075901326E-2</v>
      </c>
      <c r="W15" s="167">
        <f t="shared" si="8"/>
        <v>0</v>
      </c>
      <c r="X15" s="76">
        <f>分析係数表!E18</f>
        <v>4.6489563567362426E-2</v>
      </c>
      <c r="Y15" s="166">
        <f t="shared" si="9"/>
        <v>0</v>
      </c>
    </row>
    <row r="16" spans="1:25" x14ac:dyDescent="0.2">
      <c r="A16" s="6" t="s">
        <v>4</v>
      </c>
      <c r="B16" s="5" t="s">
        <v>32</v>
      </c>
      <c r="C16" s="90"/>
      <c r="D16" s="76">
        <f>投入係数表!AA16</f>
        <v>0</v>
      </c>
      <c r="E16" s="77">
        <f t="shared" si="0"/>
        <v>0</v>
      </c>
      <c r="F16" s="76">
        <f>分析係数表!C19</f>
        <v>0.12071832391087467</v>
      </c>
      <c r="G16" s="77">
        <f t="shared" si="1"/>
        <v>0</v>
      </c>
      <c r="H16" s="77">
        <v>1.505624540803796E-2</v>
      </c>
      <c r="I16" s="77">
        <f t="shared" si="2"/>
        <v>1.505624540803796E-2</v>
      </c>
      <c r="J16" s="76">
        <f>分析係数表!G19</f>
        <v>5.7680250783699059E-2</v>
      </c>
      <c r="K16" s="78">
        <f t="shared" si="3"/>
        <v>8.6844801099654695E-4</v>
      </c>
      <c r="L16" s="79"/>
      <c r="M16" s="80"/>
      <c r="N16" s="81">
        <f>分析係数表!H19</f>
        <v>-1.2169644849197817E-4</v>
      </c>
      <c r="O16" s="82">
        <f t="shared" si="4"/>
        <v>-1.7464854076422889E-3</v>
      </c>
      <c r="P16" s="76">
        <f>分析係数表!C19</f>
        <v>0.12071832391087467</v>
      </c>
      <c r="Q16" s="82">
        <f t="shared" si="5"/>
        <v>-2.1083279114537782E-4</v>
      </c>
      <c r="R16" s="83">
        <v>1.3253738835286102E-3</v>
      </c>
      <c r="S16" s="84">
        <f t="shared" si="6"/>
        <v>1.638161929156657E-2</v>
      </c>
      <c r="T16" s="85">
        <f>分析係数表!F19</f>
        <v>0.23887147335423198</v>
      </c>
      <c r="U16" s="86">
        <f t="shared" si="7"/>
        <v>3.913101536104616E-3</v>
      </c>
      <c r="V16" s="87">
        <f>分析係数表!D19</f>
        <v>1.0658307210031349E-2</v>
      </c>
      <c r="W16" s="167">
        <f t="shared" si="8"/>
        <v>0</v>
      </c>
      <c r="X16" s="76">
        <f>分析係数表!E19</f>
        <v>1.128526645768025E-2</v>
      </c>
      <c r="Y16" s="166">
        <f t="shared" si="9"/>
        <v>0</v>
      </c>
    </row>
    <row r="17" spans="1:25" x14ac:dyDescent="0.2">
      <c r="A17" s="6" t="s">
        <v>5</v>
      </c>
      <c r="B17" s="5" t="s">
        <v>33</v>
      </c>
      <c r="C17" s="90"/>
      <c r="D17" s="76">
        <f>投入係数表!AA17</f>
        <v>0</v>
      </c>
      <c r="E17" s="77">
        <f t="shared" si="0"/>
        <v>0</v>
      </c>
      <c r="F17" s="76">
        <f>分析係数表!C20</f>
        <v>0.31557475401967838</v>
      </c>
      <c r="G17" s="77">
        <f t="shared" si="1"/>
        <v>0</v>
      </c>
      <c r="H17" s="77">
        <v>1.9348630865187198E-2</v>
      </c>
      <c r="I17" s="77">
        <f t="shared" si="2"/>
        <v>1.9348630865187198E-2</v>
      </c>
      <c r="J17" s="76">
        <f>分析係数表!G20</f>
        <v>9.9984279201383433E-2</v>
      </c>
      <c r="K17" s="78">
        <f t="shared" si="3"/>
        <v>1.934558910589382E-3</v>
      </c>
      <c r="L17" s="79"/>
      <c r="M17" s="80"/>
      <c r="N17" s="81">
        <f>分析係数表!H20</f>
        <v>5.8819950104456117E-4</v>
      </c>
      <c r="O17" s="82">
        <f t="shared" si="4"/>
        <v>8.4413461369377309E-3</v>
      </c>
      <c r="P17" s="76">
        <f>分析係数表!C20</f>
        <v>0.31557475401967838</v>
      </c>
      <c r="Q17" s="82">
        <f t="shared" si="5"/>
        <v>2.6638757307590869E-3</v>
      </c>
      <c r="R17" s="83">
        <v>9.1771076313946175E-3</v>
      </c>
      <c r="S17" s="84">
        <f t="shared" si="6"/>
        <v>2.8525738496581816E-2</v>
      </c>
      <c r="T17" s="85">
        <f>分析係数表!F20</f>
        <v>0.22276371639679296</v>
      </c>
      <c r="U17" s="86">
        <f t="shared" si="7"/>
        <v>6.3544995204616308E-3</v>
      </c>
      <c r="V17" s="87">
        <f>分析係数表!D20</f>
        <v>9.4324791699418331E-4</v>
      </c>
      <c r="W17" s="167">
        <f t="shared" si="8"/>
        <v>0</v>
      </c>
      <c r="X17" s="76">
        <f>分析係数表!E20</f>
        <v>6.2883194466278891E-4</v>
      </c>
      <c r="Y17" s="166">
        <f t="shared" si="9"/>
        <v>0</v>
      </c>
    </row>
    <row r="18" spans="1:25" x14ac:dyDescent="0.2">
      <c r="A18" s="6" t="s">
        <v>6</v>
      </c>
      <c r="B18" s="5" t="s">
        <v>34</v>
      </c>
      <c r="C18" s="90"/>
      <c r="D18" s="76">
        <f>投入係数表!AA18</f>
        <v>1.5503875968992248E-3</v>
      </c>
      <c r="E18" s="77">
        <f t="shared" si="0"/>
        <v>0.15503875968992248</v>
      </c>
      <c r="F18" s="76">
        <f>分析係数表!C21</f>
        <v>0.13081936685288642</v>
      </c>
      <c r="G18" s="77">
        <f t="shared" si="1"/>
        <v>2.0282072380292469E-2</v>
      </c>
      <c r="H18" s="77">
        <v>6.8984901754457928E-2</v>
      </c>
      <c r="I18" s="77">
        <f t="shared" si="2"/>
        <v>6.8984901754457928E-2</v>
      </c>
      <c r="J18" s="76">
        <f>分析係数表!G21</f>
        <v>0.28416378885051802</v>
      </c>
      <c r="K18" s="78">
        <f t="shared" si="3"/>
        <v>1.9603011056027513E-2</v>
      </c>
      <c r="L18" s="79"/>
      <c r="M18" s="80"/>
      <c r="N18" s="81">
        <f>分析係数表!H21</f>
        <v>9.7357158793582536E-4</v>
      </c>
      <c r="O18" s="82">
        <f t="shared" si="4"/>
        <v>1.3971883261138312E-2</v>
      </c>
      <c r="P18" s="76">
        <f>分析係数表!C21</f>
        <v>0.13081936685288642</v>
      </c>
      <c r="Q18" s="82">
        <f t="shared" si="5"/>
        <v>1.8277929219645559E-3</v>
      </c>
      <c r="R18" s="83">
        <v>4.3995903579446011E-3</v>
      </c>
      <c r="S18" s="84">
        <f t="shared" si="6"/>
        <v>7.3384492112402527E-2</v>
      </c>
      <c r="T18" s="85">
        <f>分析係数表!F21</f>
        <v>0.42476566354218054</v>
      </c>
      <c r="U18" s="86">
        <f t="shared" si="7"/>
        <v>3.1171212485830574E-2</v>
      </c>
      <c r="V18" s="87">
        <f>分析係数表!D21</f>
        <v>7.9921065614208184E-2</v>
      </c>
      <c r="W18" s="167">
        <f t="shared" si="8"/>
        <v>0</v>
      </c>
      <c r="X18" s="76">
        <f>分析係数表!E21</f>
        <v>6.6600888011840165E-2</v>
      </c>
      <c r="Y18" s="166">
        <f t="shared" si="9"/>
        <v>0</v>
      </c>
    </row>
    <row r="19" spans="1:25" x14ac:dyDescent="0.2">
      <c r="A19" s="6" t="s">
        <v>7</v>
      </c>
      <c r="B19" s="5" t="s">
        <v>268</v>
      </c>
      <c r="C19" s="90"/>
      <c r="D19" s="76">
        <f>投入係数表!AA19</f>
        <v>1.0852713178294573E-2</v>
      </c>
      <c r="E19" s="77">
        <f t="shared" si="0"/>
        <v>1.0852713178294573</v>
      </c>
      <c r="F19" s="76">
        <f>分析係数表!C22</f>
        <v>7.3540561031084195E-2</v>
      </c>
      <c r="G19" s="77">
        <f t="shared" si="1"/>
        <v>7.9811461584122376E-2</v>
      </c>
      <c r="H19" s="77">
        <v>9.2783205670592589E-2</v>
      </c>
      <c r="I19" s="77">
        <f t="shared" si="2"/>
        <v>9.2783205670592589E-2</v>
      </c>
      <c r="J19" s="76">
        <f>分析係数表!G22</f>
        <v>0.1948261924009701</v>
      </c>
      <c r="K19" s="78">
        <f t="shared" si="3"/>
        <v>1.8076598679557652E-2</v>
      </c>
      <c r="L19" s="79"/>
      <c r="M19" s="80"/>
      <c r="N19" s="81">
        <f>分析係数表!H22</f>
        <v>4.0565482830659394E-5</v>
      </c>
      <c r="O19" s="82">
        <f t="shared" si="4"/>
        <v>5.8216180254742976E-4</v>
      </c>
      <c r="P19" s="76">
        <f>分析係数表!C22</f>
        <v>7.3540561031084195E-2</v>
      </c>
      <c r="Q19" s="82">
        <f t="shared" si="5"/>
        <v>4.2812505570205244E-5</v>
      </c>
      <c r="R19" s="83">
        <v>5.5378923134695023E-4</v>
      </c>
      <c r="S19" s="84">
        <f t="shared" si="6"/>
        <v>9.3336994901939543E-2</v>
      </c>
      <c r="T19" s="85">
        <f>分析係数表!F22</f>
        <v>0.41269199676637025</v>
      </c>
      <c r="U19" s="86">
        <f t="shared" si="7"/>
        <v>3.8519430798253949E-2</v>
      </c>
      <c r="V19" s="87">
        <f>分析係数表!D22</f>
        <v>1.4955537590945837E-2</v>
      </c>
      <c r="W19" s="167">
        <f t="shared" si="8"/>
        <v>0</v>
      </c>
      <c r="X19" s="76">
        <f>分析係数表!E22</f>
        <v>1.3742926434923201E-2</v>
      </c>
      <c r="Y19" s="166">
        <f t="shared" si="9"/>
        <v>0</v>
      </c>
    </row>
    <row r="20" spans="1:25" x14ac:dyDescent="0.2">
      <c r="A20" s="6" t="s">
        <v>8</v>
      </c>
      <c r="B20" s="5" t="s">
        <v>269</v>
      </c>
      <c r="C20" s="90"/>
      <c r="D20" s="76">
        <f>投入係数表!AA20</f>
        <v>0</v>
      </c>
      <c r="E20" s="77">
        <f t="shared" si="0"/>
        <v>0</v>
      </c>
      <c r="F20" s="76">
        <f>分析係数表!C23</f>
        <v>0</v>
      </c>
      <c r="G20" s="77">
        <f t="shared" si="1"/>
        <v>0</v>
      </c>
      <c r="H20" s="77">
        <v>0</v>
      </c>
      <c r="I20" s="77">
        <f t="shared" si="2"/>
        <v>0</v>
      </c>
      <c r="J20" s="76">
        <f>分析係数表!G23</f>
        <v>0.21560920830993824</v>
      </c>
      <c r="K20" s="78">
        <f t="shared" si="3"/>
        <v>0</v>
      </c>
      <c r="L20" s="79"/>
      <c r="M20" s="80"/>
      <c r="N20" s="81">
        <f>分析係数表!H23</f>
        <v>2.0282741415329697E-5</v>
      </c>
      <c r="O20" s="82">
        <f t="shared" si="4"/>
        <v>2.9108090127371488E-4</v>
      </c>
      <c r="P20" s="76">
        <f>分析係数表!C23</f>
        <v>0</v>
      </c>
      <c r="Q20" s="82">
        <f t="shared" si="5"/>
        <v>0</v>
      </c>
      <c r="R20" s="83">
        <v>0</v>
      </c>
      <c r="S20" s="84">
        <f t="shared" si="6"/>
        <v>0</v>
      </c>
      <c r="T20" s="85">
        <f>分析係数表!F23</f>
        <v>0.4407636159460977</v>
      </c>
      <c r="U20" s="86">
        <f t="shared" si="7"/>
        <v>0</v>
      </c>
      <c r="V20" s="87">
        <f>分析係数表!D23</f>
        <v>7.046603032004492E-2</v>
      </c>
      <c r="W20" s="167">
        <f t="shared" si="8"/>
        <v>0</v>
      </c>
      <c r="X20" s="76">
        <f>分析係数表!E23</f>
        <v>6.9904548006737788E-2</v>
      </c>
      <c r="Y20" s="166">
        <f t="shared" si="9"/>
        <v>0</v>
      </c>
    </row>
    <row r="21" spans="1:25" x14ac:dyDescent="0.2">
      <c r="A21" s="6" t="s">
        <v>9</v>
      </c>
      <c r="B21" s="5" t="s">
        <v>270</v>
      </c>
      <c r="C21" s="90"/>
      <c r="D21" s="76">
        <f>投入係数表!AA21</f>
        <v>0</v>
      </c>
      <c r="E21" s="77">
        <f t="shared" si="0"/>
        <v>0</v>
      </c>
      <c r="F21" s="76">
        <f>分析係数表!C24</f>
        <v>9.8081023454157812E-2</v>
      </c>
      <c r="G21" s="77">
        <f t="shared" si="1"/>
        <v>0</v>
      </c>
      <c r="H21" s="77">
        <v>2.8764752374803517E-3</v>
      </c>
      <c r="I21" s="77">
        <f t="shared" si="2"/>
        <v>2.8764752374803517E-3</v>
      </c>
      <c r="J21" s="76">
        <f>分析係数表!G24</f>
        <v>0.21052631578947367</v>
      </c>
      <c r="K21" s="78">
        <f t="shared" si="3"/>
        <v>6.0557373420638979E-4</v>
      </c>
      <c r="L21" s="79"/>
      <c r="M21" s="80"/>
      <c r="N21" s="81">
        <f>分析係数表!H24</f>
        <v>4.0565482830659392E-4</v>
      </c>
      <c r="O21" s="82">
        <f t="shared" si="4"/>
        <v>5.8216180254742969E-3</v>
      </c>
      <c r="P21" s="76">
        <f>分析係数表!C24</f>
        <v>9.8081023454157812E-2</v>
      </c>
      <c r="Q21" s="82">
        <f t="shared" si="5"/>
        <v>5.7099025409769238E-4</v>
      </c>
      <c r="R21" s="83">
        <v>2.0092220278315376E-3</v>
      </c>
      <c r="S21" s="84">
        <f t="shared" si="6"/>
        <v>4.8856972653118893E-3</v>
      </c>
      <c r="T21" s="85">
        <f>分析係数表!F24</f>
        <v>0.39473684210526316</v>
      </c>
      <c r="U21" s="86">
        <f t="shared" si="7"/>
        <v>1.9285647099915352E-3</v>
      </c>
      <c r="V21" s="87">
        <f>分析係数表!D24</f>
        <v>4.6052631578947366E-2</v>
      </c>
      <c r="W21" s="167">
        <f t="shared" si="8"/>
        <v>0</v>
      </c>
      <c r="X21" s="76">
        <f>分析係数表!E24</f>
        <v>4.6052631578947366E-2</v>
      </c>
      <c r="Y21" s="166">
        <f t="shared" si="9"/>
        <v>0</v>
      </c>
    </row>
    <row r="22" spans="1:25" x14ac:dyDescent="0.2">
      <c r="A22" s="6" t="s">
        <v>10</v>
      </c>
      <c r="B22" s="5" t="s">
        <v>271</v>
      </c>
      <c r="C22" s="90"/>
      <c r="D22" s="76">
        <f>投入係数表!AA22</f>
        <v>0</v>
      </c>
      <c r="E22" s="77">
        <f t="shared" si="0"/>
        <v>0</v>
      </c>
      <c r="F22" s="76">
        <f>分析係数表!C25</f>
        <v>1.7970049916805286E-2</v>
      </c>
      <c r="G22" s="77">
        <f t="shared" si="1"/>
        <v>0</v>
      </c>
      <c r="H22" s="77">
        <v>1.6545760485174804E-3</v>
      </c>
      <c r="I22" s="77">
        <f t="shared" si="2"/>
        <v>1.6545760485174804E-3</v>
      </c>
      <c r="J22" s="76">
        <f>分析係数表!G25</f>
        <v>0.19552238805970149</v>
      </c>
      <c r="K22" s="78">
        <f t="shared" si="3"/>
        <v>3.2350666023252229E-4</v>
      </c>
      <c r="L22" s="79"/>
      <c r="M22" s="80"/>
      <c r="N22" s="81">
        <f>分析係数表!H25</f>
        <v>5.4763401821390182E-4</v>
      </c>
      <c r="O22" s="82">
        <f t="shared" si="4"/>
        <v>7.8591843343903019E-3</v>
      </c>
      <c r="P22" s="76">
        <f>分析係数表!C25</f>
        <v>1.7970049916805286E-2</v>
      </c>
      <c r="Q22" s="82">
        <f t="shared" si="5"/>
        <v>1.4122993479436785E-4</v>
      </c>
      <c r="R22" s="83">
        <v>9.7108616664737994E-4</v>
      </c>
      <c r="S22" s="84">
        <f t="shared" si="6"/>
        <v>2.6256622151648603E-3</v>
      </c>
      <c r="T22" s="85">
        <f>分析係数表!F25</f>
        <v>0.34776119402985073</v>
      </c>
      <c r="U22" s="86">
        <f t="shared" si="7"/>
        <v>9.1310342706479462E-4</v>
      </c>
      <c r="V22" s="87">
        <f>分析係数表!D25</f>
        <v>4.6268656716417909E-2</v>
      </c>
      <c r="W22" s="167">
        <f t="shared" si="8"/>
        <v>0</v>
      </c>
      <c r="X22" s="76">
        <f>分析係数表!E25</f>
        <v>3.5820895522388062E-2</v>
      </c>
      <c r="Y22" s="166">
        <f t="shared" si="9"/>
        <v>0</v>
      </c>
    </row>
    <row r="23" spans="1:25" x14ac:dyDescent="0.2">
      <c r="A23" s="6" t="s">
        <v>11</v>
      </c>
      <c r="B23" s="5" t="s">
        <v>35</v>
      </c>
      <c r="C23" s="90"/>
      <c r="D23" s="76">
        <f>投入係数表!AA23</f>
        <v>0</v>
      </c>
      <c r="E23" s="77">
        <f t="shared" si="0"/>
        <v>0</v>
      </c>
      <c r="F23" s="76">
        <f>分析係数表!C26</f>
        <v>0.78646748681898071</v>
      </c>
      <c r="G23" s="77">
        <f t="shared" si="1"/>
        <v>0</v>
      </c>
      <c r="H23" s="77">
        <v>6.4639717009782383E-2</v>
      </c>
      <c r="I23" s="77">
        <f t="shared" si="2"/>
        <v>6.4639717009782383E-2</v>
      </c>
      <c r="J23" s="76">
        <f>分析係数表!G26</f>
        <v>0.1963978281022381</v>
      </c>
      <c r="K23" s="78">
        <f t="shared" si="3"/>
        <v>1.2695100029864556E-2</v>
      </c>
      <c r="L23" s="79"/>
      <c r="M23" s="80"/>
      <c r="N23" s="81">
        <f>分析係数表!H26</f>
        <v>1.1845120986552542E-2</v>
      </c>
      <c r="O23" s="82">
        <f t="shared" si="4"/>
        <v>0.16999124634384946</v>
      </c>
      <c r="P23" s="76">
        <f>分析係数表!C26</f>
        <v>0.78646748681898071</v>
      </c>
      <c r="Q23" s="82">
        <f t="shared" si="5"/>
        <v>0.13369258829327352</v>
      </c>
      <c r="R23" s="83">
        <v>0.15238718716027733</v>
      </c>
      <c r="S23" s="84">
        <f t="shared" si="6"/>
        <v>0.21702690417005971</v>
      </c>
      <c r="T23" s="85">
        <f>分析係数表!F26</f>
        <v>0.33492252681764006</v>
      </c>
      <c r="U23" s="86">
        <f t="shared" si="7"/>
        <v>7.2687199132046229E-2</v>
      </c>
      <c r="V23" s="87">
        <f>分析係数表!D26</f>
        <v>2.0262216924910609E-2</v>
      </c>
      <c r="W23" s="167">
        <f t="shared" si="8"/>
        <v>0</v>
      </c>
      <c r="X23" s="76">
        <f>分析係数表!E26</f>
        <v>2.2447357965832339E-2</v>
      </c>
      <c r="Y23" s="166">
        <f t="shared" si="9"/>
        <v>0</v>
      </c>
    </row>
    <row r="24" spans="1:25" x14ac:dyDescent="0.2">
      <c r="A24" s="6" t="s">
        <v>12</v>
      </c>
      <c r="B24" s="5" t="s">
        <v>365</v>
      </c>
      <c r="C24" s="90"/>
      <c r="D24" s="76">
        <f>投入係数表!AA24</f>
        <v>0</v>
      </c>
      <c r="E24" s="77">
        <f t="shared" si="0"/>
        <v>0</v>
      </c>
      <c r="F24" s="76">
        <f>分析係数表!C27</f>
        <v>0.30036101083032496</v>
      </c>
      <c r="G24" s="77">
        <f t="shared" si="1"/>
        <v>0</v>
      </c>
      <c r="H24" s="77">
        <v>4.8706183731721166E-3</v>
      </c>
      <c r="I24" s="77">
        <f t="shared" si="2"/>
        <v>4.8706183731721166E-3</v>
      </c>
      <c r="J24" s="76">
        <f>分析係数表!G27</f>
        <v>0.17003676470588236</v>
      </c>
      <c r="K24" s="78">
        <f t="shared" si="3"/>
        <v>8.2818419029121468E-4</v>
      </c>
      <c r="L24" s="79"/>
      <c r="M24" s="80"/>
      <c r="N24" s="81">
        <f>分析係数表!H27</f>
        <v>1.1256921485507981E-2</v>
      </c>
      <c r="O24" s="82">
        <f t="shared" si="4"/>
        <v>0.16154990020691173</v>
      </c>
      <c r="P24" s="76">
        <f>分析係数表!C27</f>
        <v>0.30036101083032496</v>
      </c>
      <c r="Q24" s="82">
        <f t="shared" si="5"/>
        <v>4.8523291325686134E-2</v>
      </c>
      <c r="R24" s="83">
        <v>4.931790437182277E-2</v>
      </c>
      <c r="S24" s="84">
        <f t="shared" si="6"/>
        <v>5.4188522744994888E-2</v>
      </c>
      <c r="T24" s="85">
        <f>分析係数表!F27</f>
        <v>0.32077205882352944</v>
      </c>
      <c r="U24" s="86">
        <f t="shared" si="7"/>
        <v>1.7382164005517665E-2</v>
      </c>
      <c r="V24" s="87">
        <f>分析係数表!D27</f>
        <v>0</v>
      </c>
      <c r="W24" s="167">
        <f t="shared" si="8"/>
        <v>0</v>
      </c>
      <c r="X24" s="76">
        <f>分析係数表!E27</f>
        <v>0</v>
      </c>
      <c r="Y24" s="166">
        <f t="shared" si="9"/>
        <v>0</v>
      </c>
    </row>
    <row r="25" spans="1:25" x14ac:dyDescent="0.2">
      <c r="A25" s="6" t="s">
        <v>13</v>
      </c>
      <c r="B25" s="5" t="s">
        <v>191</v>
      </c>
      <c r="C25" s="90"/>
      <c r="D25" s="76">
        <f>投入係数表!AA25</f>
        <v>0</v>
      </c>
      <c r="E25" s="77">
        <f t="shared" si="0"/>
        <v>0</v>
      </c>
      <c r="F25" s="76">
        <f>分析係数表!C28</f>
        <v>0.10035725885027602</v>
      </c>
      <c r="G25" s="77">
        <f t="shared" si="1"/>
        <v>0</v>
      </c>
      <c r="H25" s="77">
        <v>1.9712986428722334E-2</v>
      </c>
      <c r="I25" s="77">
        <f t="shared" si="2"/>
        <v>1.9712986428722334E-2</v>
      </c>
      <c r="J25" s="76">
        <f>分析係数表!G28</f>
        <v>0.12476459510357815</v>
      </c>
      <c r="K25" s="78">
        <f t="shared" si="3"/>
        <v>2.459482770061873E-3</v>
      </c>
      <c r="L25" s="79"/>
      <c r="M25" s="80"/>
      <c r="N25" s="81">
        <f>分析係数表!H28</f>
        <v>2.1134616554773542E-2</v>
      </c>
      <c r="O25" s="82">
        <f t="shared" si="4"/>
        <v>0.30330629912721085</v>
      </c>
      <c r="P25" s="76">
        <f>分析係数表!C28</f>
        <v>0.10035725885027602</v>
      </c>
      <c r="Q25" s="82">
        <f t="shared" si="5"/>
        <v>3.0438988772428746E-2</v>
      </c>
      <c r="R25" s="83">
        <v>3.359028625614166E-2</v>
      </c>
      <c r="S25" s="84">
        <f t="shared" si="6"/>
        <v>5.3303272684863998E-2</v>
      </c>
      <c r="T25" s="85">
        <f>分析係数表!F28</f>
        <v>0.21374764595103579</v>
      </c>
      <c r="U25" s="86">
        <f t="shared" si="7"/>
        <v>1.1393449057875827E-2</v>
      </c>
      <c r="V25" s="87">
        <f>分析係数表!D28</f>
        <v>3.5310734463276837E-2</v>
      </c>
      <c r="W25" s="167">
        <f t="shared" si="8"/>
        <v>0</v>
      </c>
      <c r="X25" s="76">
        <f>分析係数表!E28</f>
        <v>3.7664783427495289E-2</v>
      </c>
      <c r="Y25" s="166">
        <f t="shared" si="9"/>
        <v>0</v>
      </c>
    </row>
    <row r="26" spans="1:25" x14ac:dyDescent="0.2">
      <c r="A26" s="6" t="s">
        <v>14</v>
      </c>
      <c r="B26" s="5" t="s">
        <v>50</v>
      </c>
      <c r="C26" s="90"/>
      <c r="D26" s="76">
        <f>投入係数表!AA26</f>
        <v>3.1007751937984496E-3</v>
      </c>
      <c r="E26" s="77">
        <f t="shared" si="0"/>
        <v>0.31007751937984496</v>
      </c>
      <c r="F26" s="76">
        <f>分析係数表!C29</f>
        <v>0.36404243439419315</v>
      </c>
      <c r="G26" s="77">
        <f t="shared" si="1"/>
        <v>0.11288137500595136</v>
      </c>
      <c r="H26" s="77">
        <v>0.17891766858300673</v>
      </c>
      <c r="I26" s="77">
        <f t="shared" si="2"/>
        <v>0.17891766858300673</v>
      </c>
      <c r="J26" s="76">
        <f>分析係数表!G29</f>
        <v>0.26159695817490497</v>
      </c>
      <c r="K26" s="78">
        <f t="shared" si="3"/>
        <v>4.680431786506032E-2</v>
      </c>
      <c r="L26" s="79"/>
      <c r="M26" s="80"/>
      <c r="N26" s="81">
        <f>分析係数表!H29</f>
        <v>1.0060239742003528E-2</v>
      </c>
      <c r="O26" s="82">
        <f t="shared" si="4"/>
        <v>0.14437612703176256</v>
      </c>
      <c r="P26" s="76">
        <f>分析係数表!C29</f>
        <v>0.36404243439419315</v>
      </c>
      <c r="Q26" s="82">
        <f t="shared" si="5"/>
        <v>5.255903675304812E-2</v>
      </c>
      <c r="R26" s="83">
        <v>7.0466547454294759E-2</v>
      </c>
      <c r="S26" s="84">
        <f t="shared" si="6"/>
        <v>0.24938421603730149</v>
      </c>
      <c r="T26" s="85">
        <f>分析係数表!F29</f>
        <v>0.47034220532319393</v>
      </c>
      <c r="U26" s="86">
        <f t="shared" si="7"/>
        <v>0.11729592214378021</v>
      </c>
      <c r="V26" s="87">
        <f>分析係数表!D29</f>
        <v>0.1285171102661597</v>
      </c>
      <c r="W26" s="167">
        <f t="shared" si="8"/>
        <v>0</v>
      </c>
      <c r="X26" s="76">
        <f>分析係数表!E29</f>
        <v>0.10532319391634981</v>
      </c>
      <c r="Y26" s="166">
        <f t="shared" si="9"/>
        <v>0</v>
      </c>
    </row>
    <row r="27" spans="1:25" x14ac:dyDescent="0.2">
      <c r="A27" s="6" t="s">
        <v>15</v>
      </c>
      <c r="B27" s="5" t="s">
        <v>36</v>
      </c>
      <c r="C27" s="90"/>
      <c r="D27" s="76">
        <f>投入係数表!AA27</f>
        <v>2.9457364341085271E-2</v>
      </c>
      <c r="E27" s="77">
        <f t="shared" si="0"/>
        <v>2.945736434108527</v>
      </c>
      <c r="F27" s="76">
        <f>分析係数表!C30</f>
        <v>1</v>
      </c>
      <c r="G27" s="77">
        <f t="shared" si="1"/>
        <v>2.945736434108527</v>
      </c>
      <c r="H27" s="77">
        <v>3.2227559997848658</v>
      </c>
      <c r="I27" s="77">
        <f t="shared" si="2"/>
        <v>3.2227559997848658</v>
      </c>
      <c r="J27" s="76">
        <f>分析係数表!G30</f>
        <v>0.34476121737038373</v>
      </c>
      <c r="K27" s="78">
        <f t="shared" si="3"/>
        <v>1.1110812817735385</v>
      </c>
      <c r="L27" s="79"/>
      <c r="M27" s="80"/>
      <c r="N27" s="81">
        <f>分析係数表!H30</f>
        <v>0</v>
      </c>
      <c r="O27" s="82">
        <f t="shared" si="4"/>
        <v>0</v>
      </c>
      <c r="P27" s="76">
        <f>分析係数表!C30</f>
        <v>1</v>
      </c>
      <c r="Q27" s="82">
        <f t="shared" si="5"/>
        <v>0</v>
      </c>
      <c r="R27" s="83">
        <v>2.9845877120375473E-2</v>
      </c>
      <c r="S27" s="84">
        <f t="shared" si="6"/>
        <v>3.2526018769052412</v>
      </c>
      <c r="T27" s="85">
        <f>分析係数表!F30</f>
        <v>0.44087573679778658</v>
      </c>
      <c r="U27" s="86">
        <f t="shared" si="7"/>
        <v>1.4339932489904617</v>
      </c>
      <c r="V27" s="87">
        <f>分析係数表!D30</f>
        <v>0.13545049921809216</v>
      </c>
      <c r="W27" s="167">
        <f t="shared" si="8"/>
        <v>0</v>
      </c>
      <c r="X27" s="76">
        <f>分析係数表!E30</f>
        <v>8.8415734391916273E-2</v>
      </c>
      <c r="Y27" s="166">
        <f t="shared" si="9"/>
        <v>0</v>
      </c>
    </row>
    <row r="28" spans="1:25" x14ac:dyDescent="0.2">
      <c r="A28" s="6" t="s">
        <v>16</v>
      </c>
      <c r="B28" s="5" t="s">
        <v>192</v>
      </c>
      <c r="C28" s="90"/>
      <c r="D28" s="76">
        <f>投入係数表!AA28</f>
        <v>4.3410852713178294E-2</v>
      </c>
      <c r="E28" s="77">
        <f t="shared" si="0"/>
        <v>4.3410852713178292</v>
      </c>
      <c r="F28" s="76">
        <f>分析係数表!C31</f>
        <v>4.5149153453372781E-2</v>
      </c>
      <c r="G28" s="77">
        <f t="shared" si="1"/>
        <v>0.19599632506890508</v>
      </c>
      <c r="H28" s="77">
        <v>0.22038025775114445</v>
      </c>
      <c r="I28" s="77">
        <f t="shared" si="2"/>
        <v>0.22038025775114445</v>
      </c>
      <c r="J28" s="76">
        <f>分析係数表!G31</f>
        <v>7.1005917159763315E-2</v>
      </c>
      <c r="K28" s="78">
        <f t="shared" si="3"/>
        <v>1.5648302325525051E-2</v>
      </c>
      <c r="L28" s="79"/>
      <c r="M28" s="80"/>
      <c r="N28" s="81">
        <f>分析係数表!H31</f>
        <v>2.4521834371133602E-2</v>
      </c>
      <c r="O28" s="82">
        <f t="shared" si="4"/>
        <v>0.35191680963992122</v>
      </c>
      <c r="P28" s="76">
        <f>分析係数表!C31</f>
        <v>4.5149153453372781E-2</v>
      </c>
      <c r="Q28" s="82">
        <f t="shared" si="5"/>
        <v>1.5888746041254179E-2</v>
      </c>
      <c r="R28" s="83">
        <v>2.0506035418680721E-2</v>
      </c>
      <c r="S28" s="84">
        <f t="shared" si="6"/>
        <v>0.24088629316982518</v>
      </c>
      <c r="T28" s="85">
        <f>分析係数表!F31</f>
        <v>0.34319526627218933</v>
      </c>
      <c r="U28" s="86">
        <f t="shared" si="7"/>
        <v>8.2671035525738817E-2</v>
      </c>
      <c r="V28" s="87">
        <f>分析係数表!D31</f>
        <v>1.7751479289940829E-2</v>
      </c>
      <c r="W28" s="167">
        <f t="shared" si="8"/>
        <v>0</v>
      </c>
      <c r="X28" s="76">
        <f>分析係数表!E31</f>
        <v>1.7751479289940829E-2</v>
      </c>
      <c r="Y28" s="166">
        <f t="shared" si="9"/>
        <v>0</v>
      </c>
    </row>
    <row r="29" spans="1:25" x14ac:dyDescent="0.2">
      <c r="A29" s="6" t="s">
        <v>17</v>
      </c>
      <c r="B29" s="5" t="s">
        <v>272</v>
      </c>
      <c r="C29" s="75">
        <f>最終需要_まとめ!C30</f>
        <v>100</v>
      </c>
      <c r="D29" s="76">
        <f>投入係数表!AA29</f>
        <v>9.1472868217054262E-2</v>
      </c>
      <c r="E29" s="77">
        <f t="shared" si="0"/>
        <v>9.1472868217054266</v>
      </c>
      <c r="F29" s="76">
        <f>分析係数表!C32</f>
        <v>0.82390745501285345</v>
      </c>
      <c r="G29" s="77">
        <f t="shared" si="1"/>
        <v>7.536517805543931</v>
      </c>
      <c r="H29" s="77">
        <v>8.1698667909080367</v>
      </c>
      <c r="I29" s="77">
        <f t="shared" si="2"/>
        <v>108.16986679090803</v>
      </c>
      <c r="J29" s="76">
        <f>分析係数表!G32</f>
        <v>0.14108527131782947</v>
      </c>
      <c r="K29" s="78">
        <f t="shared" si="3"/>
        <v>15.261175004608731</v>
      </c>
      <c r="L29" s="79"/>
      <c r="M29" s="80"/>
      <c r="N29" s="81">
        <f>分析係数表!H32</f>
        <v>6.9772630468734158E-3</v>
      </c>
      <c r="O29" s="82">
        <f t="shared" si="4"/>
        <v>0.10013183003815791</v>
      </c>
      <c r="P29" s="76">
        <f>分析係数表!C32</f>
        <v>0.82390745501285345</v>
      </c>
      <c r="Q29" s="82">
        <f t="shared" si="5"/>
        <v>8.2499361252518277E-2</v>
      </c>
      <c r="R29" s="83">
        <v>0.10789383203406766</v>
      </c>
      <c r="S29" s="84">
        <f t="shared" si="6"/>
        <v>108.2777606229421</v>
      </c>
      <c r="T29" s="85">
        <f>分析係数表!F32</f>
        <v>0.48372093023255813</v>
      </c>
      <c r="U29" s="86">
        <f t="shared" si="7"/>
        <v>52.376219092027803</v>
      </c>
      <c r="V29" s="87">
        <f>分析係数表!D32</f>
        <v>4.6511627906976744E-3</v>
      </c>
      <c r="W29" s="167">
        <f t="shared" si="8"/>
        <v>1</v>
      </c>
      <c r="X29" s="76">
        <f>分析係数表!E32</f>
        <v>6.2015503875968991E-3</v>
      </c>
      <c r="Y29" s="166">
        <f t="shared" si="9"/>
        <v>1</v>
      </c>
    </row>
    <row r="30" spans="1:25" x14ac:dyDescent="0.2">
      <c r="A30" s="6" t="s">
        <v>18</v>
      </c>
      <c r="B30" s="5" t="s">
        <v>273</v>
      </c>
      <c r="C30" s="90"/>
      <c r="D30" s="76">
        <f>投入係数表!AA30</f>
        <v>1.5503875968992248E-3</v>
      </c>
      <c r="E30" s="77">
        <f t="shared" si="0"/>
        <v>0.15503875968992248</v>
      </c>
      <c r="F30" s="76">
        <f>分析係数表!C33</f>
        <v>1</v>
      </c>
      <c r="G30" s="77">
        <f t="shared" si="1"/>
        <v>0.15503875968992248</v>
      </c>
      <c r="H30" s="77">
        <v>0.19667896424493478</v>
      </c>
      <c r="I30" s="77">
        <f t="shared" si="2"/>
        <v>0.19667896424493478</v>
      </c>
      <c r="J30" s="76">
        <f>分析係数表!G33</f>
        <v>0.50819672131147542</v>
      </c>
      <c r="K30" s="78">
        <f t="shared" si="3"/>
        <v>9.9951604780212755E-2</v>
      </c>
      <c r="L30" s="79"/>
      <c r="M30" s="80"/>
      <c r="N30" s="81">
        <f>分析係数表!H33</f>
        <v>1.0141370707664847E-3</v>
      </c>
      <c r="O30" s="82">
        <f t="shared" si="4"/>
        <v>1.4554045063685741E-2</v>
      </c>
      <c r="P30" s="76">
        <f>分析係数表!C33</f>
        <v>1</v>
      </c>
      <c r="Q30" s="82">
        <f t="shared" si="5"/>
        <v>1.4554045063685741E-2</v>
      </c>
      <c r="R30" s="83">
        <v>5.1131119339267055E-2</v>
      </c>
      <c r="S30" s="84">
        <f t="shared" si="6"/>
        <v>0.24781008358420184</v>
      </c>
      <c r="T30" s="85">
        <f>分析係数表!F33</f>
        <v>0.64606977721731818</v>
      </c>
      <c r="U30" s="86">
        <f t="shared" si="7"/>
        <v>0.16010260549345029</v>
      </c>
      <c r="V30" s="87">
        <f>分析係数表!D33</f>
        <v>1.8495166036149643E-2</v>
      </c>
      <c r="W30" s="167">
        <f t="shared" si="8"/>
        <v>0</v>
      </c>
      <c r="X30" s="76">
        <f>分析係数表!E33</f>
        <v>1.7234131988230348E-2</v>
      </c>
      <c r="Y30" s="166">
        <f t="shared" si="9"/>
        <v>0</v>
      </c>
    </row>
    <row r="31" spans="1:25" x14ac:dyDescent="0.2">
      <c r="A31" s="6" t="s">
        <v>19</v>
      </c>
      <c r="B31" s="5" t="s">
        <v>274</v>
      </c>
      <c r="C31" s="90"/>
      <c r="D31" s="76">
        <f>投入係数表!AA31</f>
        <v>1.7054263565891473E-2</v>
      </c>
      <c r="E31" s="77">
        <f t="shared" si="0"/>
        <v>1.7054263565891472</v>
      </c>
      <c r="F31" s="76">
        <f>分析係数表!C34</f>
        <v>0.25927379784102056</v>
      </c>
      <c r="G31" s="77">
        <f t="shared" si="1"/>
        <v>0.44217236841104279</v>
      </c>
      <c r="H31" s="77">
        <v>0.60516684942161258</v>
      </c>
      <c r="I31" s="77">
        <f t="shared" si="2"/>
        <v>0.60516684942161258</v>
      </c>
      <c r="J31" s="76">
        <f>分析係数表!G34</f>
        <v>0.42506142506142508</v>
      </c>
      <c r="K31" s="78">
        <f t="shared" si="3"/>
        <v>0.2572330834150835</v>
      </c>
      <c r="L31" s="79"/>
      <c r="M31" s="80"/>
      <c r="N31" s="81">
        <f>分析係数表!H34</f>
        <v>0.17165284059793523</v>
      </c>
      <c r="O31" s="82">
        <f t="shared" si="4"/>
        <v>2.4634176674794488</v>
      </c>
      <c r="P31" s="76">
        <f>分析係数表!C34</f>
        <v>0.25927379784102056</v>
      </c>
      <c r="Q31" s="82">
        <f t="shared" si="5"/>
        <v>0.63869965431606501</v>
      </c>
      <c r="R31" s="83">
        <v>0.69072880409665827</v>
      </c>
      <c r="S31" s="84">
        <f t="shared" si="6"/>
        <v>1.2958956535182709</v>
      </c>
      <c r="T31" s="85">
        <f>分析係数表!F34</f>
        <v>0.69978501228501233</v>
      </c>
      <c r="U31" s="86">
        <f t="shared" si="7"/>
        <v>0.90684835581737722</v>
      </c>
      <c r="V31" s="87">
        <f>分析係数表!D34</f>
        <v>0.29069410319410321</v>
      </c>
      <c r="W31" s="167">
        <f t="shared" si="8"/>
        <v>0</v>
      </c>
      <c r="X31" s="76">
        <f>分析係数表!E34</f>
        <v>0.18903562653562653</v>
      </c>
      <c r="Y31" s="166">
        <f t="shared" si="9"/>
        <v>0</v>
      </c>
    </row>
    <row r="32" spans="1:25" x14ac:dyDescent="0.2">
      <c r="A32" s="6" t="s">
        <v>20</v>
      </c>
      <c r="B32" s="5" t="s">
        <v>37</v>
      </c>
      <c r="C32" s="90"/>
      <c r="D32" s="76">
        <f>投入係数表!AA32</f>
        <v>2.3255813953488372E-2</v>
      </c>
      <c r="E32" s="77">
        <f t="shared" si="0"/>
        <v>2.3255813953488373</v>
      </c>
      <c r="F32" s="76">
        <f>分析係数表!C35</f>
        <v>0.58271802035521847</v>
      </c>
      <c r="G32" s="77">
        <f t="shared" si="1"/>
        <v>1.3551581868726013</v>
      </c>
      <c r="H32" s="77">
        <v>1.6031582854915656</v>
      </c>
      <c r="I32" s="77">
        <f t="shared" si="2"/>
        <v>1.6031582854915656</v>
      </c>
      <c r="J32" s="76">
        <f>分析係数表!G35</f>
        <v>0.3146067415730337</v>
      </c>
      <c r="K32" s="78">
        <f t="shared" si="3"/>
        <v>0.50436440442431274</v>
      </c>
      <c r="L32" s="79"/>
      <c r="M32" s="80"/>
      <c r="N32" s="81">
        <f>分析係数表!H35</f>
        <v>6.4762793339147723E-2</v>
      </c>
      <c r="O32" s="82">
        <f t="shared" si="4"/>
        <v>0.92942131776697157</v>
      </c>
      <c r="P32" s="76">
        <f>分析係数表!C35</f>
        <v>0.58271802035521847</v>
      </c>
      <c r="Q32" s="82">
        <f t="shared" si="5"/>
        <v>0.54159055036510806</v>
      </c>
      <c r="R32" s="83">
        <v>0.64791727956125622</v>
      </c>
      <c r="S32" s="84">
        <f t="shared" si="6"/>
        <v>2.2510755650528216</v>
      </c>
      <c r="T32" s="85">
        <f>分析係数表!F35</f>
        <v>0.64558587479935792</v>
      </c>
      <c r="U32" s="86">
        <f t="shared" si="7"/>
        <v>1.4532625879040848</v>
      </c>
      <c r="V32" s="87">
        <f>分析係数表!D35</f>
        <v>5.2969502407704656E-2</v>
      </c>
      <c r="W32" s="167">
        <f t="shared" si="8"/>
        <v>0</v>
      </c>
      <c r="X32" s="76">
        <f>分析係数表!E35</f>
        <v>4.8475120385232745E-2</v>
      </c>
      <c r="Y32" s="166">
        <f t="shared" si="9"/>
        <v>0</v>
      </c>
    </row>
    <row r="33" spans="1:25" x14ac:dyDescent="0.2">
      <c r="A33" s="6" t="s">
        <v>21</v>
      </c>
      <c r="B33" s="5" t="s">
        <v>38</v>
      </c>
      <c r="C33" s="90"/>
      <c r="D33" s="76">
        <f>投入係数表!AA33</f>
        <v>0</v>
      </c>
      <c r="E33" s="77">
        <f t="shared" si="0"/>
        <v>0</v>
      </c>
      <c r="F33" s="76">
        <f>分析係数表!C36</f>
        <v>0.66070007955449483</v>
      </c>
      <c r="G33" s="77">
        <f t="shared" si="1"/>
        <v>0</v>
      </c>
      <c r="H33" s="77">
        <v>9.8971815121422807E-2</v>
      </c>
      <c r="I33" s="77">
        <f t="shared" si="2"/>
        <v>9.8971815121422807E-2</v>
      </c>
      <c r="J33" s="76">
        <f>分析係数表!G36</f>
        <v>1.3413413413413414E-2</v>
      </c>
      <c r="K33" s="78">
        <f t="shared" si="3"/>
        <v>1.3275498724995651E-3</v>
      </c>
      <c r="L33" s="79"/>
      <c r="M33" s="80"/>
      <c r="N33" s="81">
        <f>分析係数表!H36</f>
        <v>0.12962700038537209</v>
      </c>
      <c r="O33" s="82">
        <f t="shared" si="4"/>
        <v>1.8602980400403115</v>
      </c>
      <c r="P33" s="76">
        <f>分析係数表!C36</f>
        <v>0.66070007955449483</v>
      </c>
      <c r="Q33" s="82">
        <f t="shared" si="5"/>
        <v>1.2290990630497047</v>
      </c>
      <c r="R33" s="83">
        <v>1.2848847178181202</v>
      </c>
      <c r="S33" s="84">
        <f t="shared" si="6"/>
        <v>1.3838565329395429</v>
      </c>
      <c r="T33" s="85">
        <f>分析係数表!F36</f>
        <v>0.89049049049049045</v>
      </c>
      <c r="U33" s="86">
        <f t="shared" si="7"/>
        <v>1.232311082785803</v>
      </c>
      <c r="V33" s="87">
        <f>分析係数表!D36</f>
        <v>8.8088088088088094E-3</v>
      </c>
      <c r="W33" s="167">
        <f t="shared" si="8"/>
        <v>0</v>
      </c>
      <c r="X33" s="76">
        <f>分析係数表!E36</f>
        <v>2.002002002002002E-3</v>
      </c>
      <c r="Y33" s="166">
        <f t="shared" si="9"/>
        <v>0</v>
      </c>
    </row>
    <row r="34" spans="1:25" x14ac:dyDescent="0.2">
      <c r="A34" s="6" t="s">
        <v>22</v>
      </c>
      <c r="B34" s="5" t="s">
        <v>377</v>
      </c>
      <c r="C34" s="90"/>
      <c r="D34" s="76">
        <f>投入係数表!AA34</f>
        <v>1.3953488372093023E-2</v>
      </c>
      <c r="E34" s="77">
        <f t="shared" si="0"/>
        <v>1.3953488372093024</v>
      </c>
      <c r="F34" s="76">
        <f>分析係数表!C37</f>
        <v>0.61776513884242223</v>
      </c>
      <c r="G34" s="77">
        <f t="shared" si="1"/>
        <v>0.86199786815221713</v>
      </c>
      <c r="H34" s="77">
        <v>1.1676742106830367</v>
      </c>
      <c r="I34" s="77">
        <f t="shared" si="2"/>
        <v>1.1676742106830367</v>
      </c>
      <c r="J34" s="76">
        <f>分析係数表!G37</f>
        <v>0.47462053207116045</v>
      </c>
      <c r="K34" s="78">
        <f t="shared" si="3"/>
        <v>0.55420215516015514</v>
      </c>
      <c r="L34" s="79"/>
      <c r="M34" s="80"/>
      <c r="N34" s="81">
        <f>分析係数表!H37</f>
        <v>5.0585157089832258E-2</v>
      </c>
      <c r="O34" s="82">
        <f t="shared" si="4"/>
        <v>0.72595576777664472</v>
      </c>
      <c r="P34" s="76">
        <f>分析係数表!C37</f>
        <v>0.61776513884242223</v>
      </c>
      <c r="Q34" s="82">
        <f t="shared" si="5"/>
        <v>0.44847016567399617</v>
      </c>
      <c r="R34" s="83">
        <v>0.54440743197037433</v>
      </c>
      <c r="S34" s="84">
        <f t="shared" si="6"/>
        <v>1.7120816426534109</v>
      </c>
      <c r="T34" s="85">
        <f>分析係数表!F37</f>
        <v>0.71813285457809695</v>
      </c>
      <c r="U34" s="86">
        <f t="shared" si="7"/>
        <v>1.2295020773094512</v>
      </c>
      <c r="V34" s="87">
        <f>分析係数表!D37</f>
        <v>9.4662967194385508E-2</v>
      </c>
      <c r="W34" s="167">
        <f t="shared" si="8"/>
        <v>0</v>
      </c>
      <c r="X34" s="76">
        <f>分析係数表!E37</f>
        <v>8.6339154561775752E-2</v>
      </c>
      <c r="Y34" s="166">
        <f t="shared" si="9"/>
        <v>0</v>
      </c>
    </row>
    <row r="35" spans="1:25" x14ac:dyDescent="0.2">
      <c r="A35" s="6" t="s">
        <v>23</v>
      </c>
      <c r="B35" s="5" t="s">
        <v>193</v>
      </c>
      <c r="C35" s="90"/>
      <c r="D35" s="76">
        <f>投入係数表!AA35</f>
        <v>4.0310077519379844E-2</v>
      </c>
      <c r="E35" s="77">
        <f t="shared" si="0"/>
        <v>4.0310077519379846</v>
      </c>
      <c r="F35" s="76">
        <f>分析係数表!C38</f>
        <v>2.0566981656475858E-2</v>
      </c>
      <c r="G35" s="77">
        <f t="shared" si="1"/>
        <v>8.2905662491220514E-2</v>
      </c>
      <c r="H35" s="77">
        <v>0.10092346649487635</v>
      </c>
      <c r="I35" s="77">
        <f t="shared" si="2"/>
        <v>0.10092346649487635</v>
      </c>
      <c r="J35" s="76">
        <f>分析係数表!G38</f>
        <v>0.31874999999999998</v>
      </c>
      <c r="K35" s="78">
        <f t="shared" si="3"/>
        <v>3.2169354945241833E-2</v>
      </c>
      <c r="L35" s="79"/>
      <c r="M35" s="80"/>
      <c r="N35" s="81">
        <f>分析係数表!H38</f>
        <v>4.4398920958156701E-2</v>
      </c>
      <c r="O35" s="82">
        <f t="shared" si="4"/>
        <v>0.63717609288816168</v>
      </c>
      <c r="P35" s="76">
        <f>分析係数表!C38</f>
        <v>2.0566981656475858E-2</v>
      </c>
      <c r="Q35" s="82">
        <f t="shared" si="5"/>
        <v>1.3104789014375779E-2</v>
      </c>
      <c r="R35" s="83">
        <v>1.6178622898114194E-2</v>
      </c>
      <c r="S35" s="84">
        <f t="shared" si="6"/>
        <v>0.11710208939299055</v>
      </c>
      <c r="T35" s="85">
        <f>分析係数表!F38</f>
        <v>0.52500000000000002</v>
      </c>
      <c r="U35" s="86">
        <f t="shared" si="7"/>
        <v>6.1478596931320038E-2</v>
      </c>
      <c r="V35" s="87">
        <f>分析係数表!D38</f>
        <v>0.28125</v>
      </c>
      <c r="W35" s="167">
        <f t="shared" si="8"/>
        <v>0</v>
      </c>
      <c r="X35" s="76">
        <f>分析係数表!E38</f>
        <v>0.31874999999999998</v>
      </c>
      <c r="Y35" s="166">
        <f t="shared" si="9"/>
        <v>0</v>
      </c>
    </row>
    <row r="36" spans="1:25" x14ac:dyDescent="0.2">
      <c r="A36" s="6" t="s">
        <v>24</v>
      </c>
      <c r="B36" s="5" t="s">
        <v>39</v>
      </c>
      <c r="C36" s="90"/>
      <c r="D36" s="76">
        <f>投入係数表!AA36</f>
        <v>0</v>
      </c>
      <c r="E36" s="77">
        <f t="shared" si="0"/>
        <v>0</v>
      </c>
      <c r="F36" s="76">
        <f>分析係数表!C39</f>
        <v>1</v>
      </c>
      <c r="G36" s="77">
        <f t="shared" si="1"/>
        <v>0</v>
      </c>
      <c r="H36" s="77">
        <v>5.4661969928976893E-2</v>
      </c>
      <c r="I36" s="77">
        <f t="shared" si="2"/>
        <v>5.4661969928976893E-2</v>
      </c>
      <c r="J36" s="76">
        <f>分析係数表!G39</f>
        <v>0.35457429931253304</v>
      </c>
      <c r="K36" s="78">
        <f t="shared" si="3"/>
        <v>1.9381729686609735E-2</v>
      </c>
      <c r="L36" s="79"/>
      <c r="M36" s="80"/>
      <c r="N36" s="81">
        <f>分析係数表!H39</f>
        <v>4.0565482830659388E-3</v>
      </c>
      <c r="O36" s="82">
        <f t="shared" si="4"/>
        <v>5.8216180254742962E-2</v>
      </c>
      <c r="P36" s="76">
        <f>分析係数表!C39</f>
        <v>1</v>
      </c>
      <c r="Q36" s="82">
        <f t="shared" si="5"/>
        <v>5.8216180254742962E-2</v>
      </c>
      <c r="R36" s="83">
        <v>7.3968370156966098E-2</v>
      </c>
      <c r="S36" s="84">
        <f t="shared" si="6"/>
        <v>0.12863034008594298</v>
      </c>
      <c r="T36" s="85">
        <f>分析係数表!F39</f>
        <v>0.70531464833421476</v>
      </c>
      <c r="U36" s="86">
        <f t="shared" si="7"/>
        <v>9.0724863082827317E-2</v>
      </c>
      <c r="V36" s="87">
        <f>分析係数表!D39</f>
        <v>5.4071919619249072E-2</v>
      </c>
      <c r="W36" s="167">
        <f t="shared" si="8"/>
        <v>0</v>
      </c>
      <c r="X36" s="76">
        <f>分析係数表!E39</f>
        <v>6.8482284505552618E-2</v>
      </c>
      <c r="Y36" s="166">
        <f t="shared" si="9"/>
        <v>0</v>
      </c>
    </row>
    <row r="37" spans="1:25" x14ac:dyDescent="0.2">
      <c r="A37" s="6" t="s">
        <v>25</v>
      </c>
      <c r="B37" s="5" t="s">
        <v>40</v>
      </c>
      <c r="C37" s="90"/>
      <c r="D37" s="76">
        <f>投入係数表!AA37</f>
        <v>0</v>
      </c>
      <c r="E37" s="77">
        <f t="shared" si="0"/>
        <v>0</v>
      </c>
      <c r="F37" s="76">
        <f>分析係数表!C40</f>
        <v>0.98077433041633522</v>
      </c>
      <c r="G37" s="77">
        <f t="shared" si="1"/>
        <v>0</v>
      </c>
      <c r="H37" s="77">
        <v>3.7229999145849081E-3</v>
      </c>
      <c r="I37" s="77">
        <f t="shared" si="2"/>
        <v>3.7229999145849081E-3</v>
      </c>
      <c r="J37" s="76">
        <f>分析係数表!G40</f>
        <v>0.51043551695017497</v>
      </c>
      <c r="K37" s="78">
        <f t="shared" si="3"/>
        <v>1.9003513860066049E-3</v>
      </c>
      <c r="L37" s="79"/>
      <c r="M37" s="80"/>
      <c r="N37" s="81">
        <f>分析係数表!H40</f>
        <v>2.8781210068352839E-2</v>
      </c>
      <c r="O37" s="82">
        <f t="shared" si="4"/>
        <v>0.41304379890740134</v>
      </c>
      <c r="P37" s="76">
        <f>分析係数表!C40</f>
        <v>0.98077433041633522</v>
      </c>
      <c r="Q37" s="82">
        <f t="shared" si="5"/>
        <v>0.40510275530602596</v>
      </c>
      <c r="R37" s="83">
        <v>0.40628407243770437</v>
      </c>
      <c r="S37" s="84">
        <f t="shared" si="6"/>
        <v>0.41000707235228928</v>
      </c>
      <c r="T37" s="85">
        <f>分析係数表!F40</f>
        <v>0.70708167450838466</v>
      </c>
      <c r="U37" s="86">
        <f t="shared" si="7"/>
        <v>0.28990848727913715</v>
      </c>
      <c r="V37" s="87">
        <f>分析係数表!D40</f>
        <v>7.3350223187356733E-2</v>
      </c>
      <c r="W37" s="167">
        <f t="shared" si="8"/>
        <v>0</v>
      </c>
      <c r="X37" s="76">
        <f>分析係数表!E40</f>
        <v>4.4637471347569069E-2</v>
      </c>
      <c r="Y37" s="166">
        <f t="shared" si="9"/>
        <v>0</v>
      </c>
    </row>
    <row r="38" spans="1:25" x14ac:dyDescent="0.2">
      <c r="A38" s="6" t="s">
        <v>26</v>
      </c>
      <c r="B38" s="5" t="s">
        <v>276</v>
      </c>
      <c r="C38" s="90"/>
      <c r="D38" s="76">
        <f>投入係数表!AA38</f>
        <v>0</v>
      </c>
      <c r="E38" s="77">
        <f t="shared" si="0"/>
        <v>0</v>
      </c>
      <c r="F38" s="76">
        <f>分析係数表!C41</f>
        <v>0.86627474829380358</v>
      </c>
      <c r="G38" s="77">
        <f t="shared" si="1"/>
        <v>0</v>
      </c>
      <c r="H38" s="77">
        <v>5.5586017491600793E-4</v>
      </c>
      <c r="I38" s="77">
        <f t="shared" si="2"/>
        <v>5.5586017491600793E-4</v>
      </c>
      <c r="J38" s="76">
        <f>分析係数表!G41</f>
        <v>0.44732977818996833</v>
      </c>
      <c r="K38" s="78">
        <f t="shared" si="3"/>
        <v>2.4865280874981482E-4</v>
      </c>
      <c r="L38" s="79"/>
      <c r="M38" s="80"/>
      <c r="N38" s="81">
        <f>分析係数表!H41</f>
        <v>6.251140904204612E-2</v>
      </c>
      <c r="O38" s="82">
        <f t="shared" si="4"/>
        <v>0.89711133772558915</v>
      </c>
      <c r="P38" s="76">
        <f>分析係数表!C41</f>
        <v>0.86627474829380358</v>
      </c>
      <c r="Q38" s="82">
        <f t="shared" si="5"/>
        <v>0.77714489827975219</v>
      </c>
      <c r="R38" s="83">
        <v>0.79179616616329762</v>
      </c>
      <c r="S38" s="84">
        <f t="shared" si="6"/>
        <v>0.79235202633821367</v>
      </c>
      <c r="T38" s="85">
        <f>分析係数表!F41</f>
        <v>0.55174279310611329</v>
      </c>
      <c r="U38" s="86">
        <f t="shared" si="7"/>
        <v>0.43717452013513464</v>
      </c>
      <c r="V38" s="87">
        <f>分析係数表!D41</f>
        <v>0.15209830744261535</v>
      </c>
      <c r="W38" s="167">
        <f t="shared" si="8"/>
        <v>0</v>
      </c>
      <c r="X38" s="76">
        <f>分析係数表!E41</f>
        <v>0.14676559239508463</v>
      </c>
      <c r="Y38" s="166">
        <f t="shared" si="9"/>
        <v>0</v>
      </c>
    </row>
    <row r="39" spans="1:25" x14ac:dyDescent="0.2">
      <c r="A39" s="6" t="s">
        <v>51</v>
      </c>
      <c r="B39" s="5" t="s">
        <v>367</v>
      </c>
      <c r="C39" s="90"/>
      <c r="D39" s="76">
        <f>投入係数表!AA39</f>
        <v>9.3023255813953487E-3</v>
      </c>
      <c r="E39" s="77">
        <f>$C$29*D39</f>
        <v>0.93023255813953487</v>
      </c>
      <c r="F39" s="76">
        <f>分析係数表!C42</f>
        <v>0.22259887005649714</v>
      </c>
      <c r="G39" s="77">
        <f>E39*F39</f>
        <v>0.20706871633162524</v>
      </c>
      <c r="H39" s="77">
        <v>0.23115216737208324</v>
      </c>
      <c r="I39" s="77">
        <f>C39+H39</f>
        <v>0.23115216737208324</v>
      </c>
      <c r="J39" s="76">
        <f>分析係数表!G42</f>
        <v>0.47474747474747475</v>
      </c>
      <c r="K39" s="78">
        <f>I39*J39</f>
        <v>0.10973890774230215</v>
      </c>
      <c r="L39" s="79"/>
      <c r="M39" s="80"/>
      <c r="N39" s="81">
        <f>分析係数表!H42</f>
        <v>1.5212056061497272E-2</v>
      </c>
      <c r="O39" s="82">
        <f t="shared" si="4"/>
        <v>0.21831067595528614</v>
      </c>
      <c r="P39" s="76">
        <f>分析係数表!C42</f>
        <v>0.22259887005649714</v>
      </c>
      <c r="Q39" s="82">
        <f>O39*P39</f>
        <v>4.8595709788916794E-2</v>
      </c>
      <c r="R39" s="83">
        <v>5.0478911132766362E-2</v>
      </c>
      <c r="S39" s="84">
        <f>I39+R39</f>
        <v>0.28163107850484959</v>
      </c>
      <c r="T39" s="85">
        <f>分析係数表!F42</f>
        <v>0.5505050505050505</v>
      </c>
      <c r="U39" s="86">
        <f>S39*T39</f>
        <v>0.15503933109610407</v>
      </c>
      <c r="V39" s="87">
        <f>分析係数表!D42</f>
        <v>1.2373737373737375</v>
      </c>
      <c r="W39" s="167">
        <f>ROUND(S39*V39,0)</f>
        <v>0</v>
      </c>
      <c r="X39" s="76">
        <f>分析係数表!E42</f>
        <v>0.93434343434343436</v>
      </c>
      <c r="Y39" s="166">
        <f>ROUND(S39*X39,0)</f>
        <v>0</v>
      </c>
    </row>
    <row r="40" spans="1:25" x14ac:dyDescent="0.2">
      <c r="A40" s="6" t="s">
        <v>194</v>
      </c>
      <c r="B40" s="5" t="s">
        <v>41</v>
      </c>
      <c r="C40" s="90"/>
      <c r="D40" s="76">
        <f>投入係数表!AA40</f>
        <v>0.13488372093023257</v>
      </c>
      <c r="E40" s="77">
        <f>$C$29*D40</f>
        <v>13.488372093023257</v>
      </c>
      <c r="F40" s="76">
        <f>分析係数表!C43</f>
        <v>0.64995386035066138</v>
      </c>
      <c r="G40" s="77">
        <f>E40*F40</f>
        <v>8.7668195117065952</v>
      </c>
      <c r="H40" s="77">
        <v>11.071485367435207</v>
      </c>
      <c r="I40" s="77">
        <f>C40+H40</f>
        <v>11.071485367435207</v>
      </c>
      <c r="J40" s="76">
        <f>分析係数表!G43</f>
        <v>0.42414674485039844</v>
      </c>
      <c r="K40" s="78">
        <f>I40*J40</f>
        <v>4.6959344792564606</v>
      </c>
      <c r="L40" s="79"/>
      <c r="M40" s="80"/>
      <c r="N40" s="81">
        <f>分析係数表!H43</f>
        <v>4.0565482830659395E-2</v>
      </c>
      <c r="O40" s="82">
        <f t="shared" si="4"/>
        <v>0.58216180254742977</v>
      </c>
      <c r="P40" s="76">
        <f>分析係数表!C43</f>
        <v>0.64995386035066138</v>
      </c>
      <c r="Q40" s="82">
        <f>O40*P40</f>
        <v>0.37837831091440149</v>
      </c>
      <c r="R40" s="83">
        <v>0.6511979444858923</v>
      </c>
      <c r="S40" s="84">
        <f>I40+R40</f>
        <v>11.722683311921099</v>
      </c>
      <c r="T40" s="85">
        <f>分析係数表!F43</f>
        <v>0.67869493309276796</v>
      </c>
      <c r="U40" s="86">
        <f>S40*T40</f>
        <v>7.9561257660519979</v>
      </c>
      <c r="V40" s="87">
        <f>分析係数表!D43</f>
        <v>0.11832807096677192</v>
      </c>
      <c r="W40" s="167">
        <f>ROUND(S40*V40,0)</f>
        <v>1</v>
      </c>
      <c r="X40" s="76">
        <f>分析係数表!E43</f>
        <v>8.3446098331078036E-2</v>
      </c>
      <c r="Y40" s="166">
        <f>ROUND(S40*X40,0)</f>
        <v>1</v>
      </c>
    </row>
    <row r="41" spans="1:25" x14ac:dyDescent="0.2">
      <c r="A41" s="6" t="s">
        <v>340</v>
      </c>
      <c r="B41" s="5" t="s">
        <v>42</v>
      </c>
      <c r="C41" s="90"/>
      <c r="D41" s="76">
        <f>投入係数表!AA41</f>
        <v>0</v>
      </c>
      <c r="E41" s="77">
        <f>$C$29*D41</f>
        <v>0</v>
      </c>
      <c r="F41" s="76">
        <f>分析係数表!C44</f>
        <v>0.42233270626175756</v>
      </c>
      <c r="G41" s="77">
        <f>E41*F41</f>
        <v>0</v>
      </c>
      <c r="H41" s="77">
        <v>6.0288777946097601E-3</v>
      </c>
      <c r="I41" s="77">
        <f>C41+H41</f>
        <v>6.0288777946097601E-3</v>
      </c>
      <c r="J41" s="76">
        <f>分析係数表!G44</f>
        <v>0.26381484852424913</v>
      </c>
      <c r="K41" s="78">
        <f>I41*J41</f>
        <v>1.5905074821561832E-3</v>
      </c>
      <c r="L41" s="79"/>
      <c r="M41" s="80"/>
      <c r="N41" s="81">
        <f>分析係数表!H44</f>
        <v>0.11630123927550047</v>
      </c>
      <c r="O41" s="82">
        <f t="shared" si="4"/>
        <v>1.6690578879034808</v>
      </c>
      <c r="P41" s="76">
        <f>分析係数表!C44</f>
        <v>0.42233270626175756</v>
      </c>
      <c r="Q41" s="82">
        <f>O41*P41</f>
        <v>0.70489773470581019</v>
      </c>
      <c r="R41" s="83">
        <v>0.71728511187041422</v>
      </c>
      <c r="S41" s="84">
        <f>I41+R41</f>
        <v>0.72331398966502403</v>
      </c>
      <c r="T41" s="85">
        <f>分析係数表!F44</f>
        <v>0.47978156286568718</v>
      </c>
      <c r="U41" s="86">
        <f>S41*T41</f>
        <v>0.34703271640410072</v>
      </c>
      <c r="V41" s="87">
        <f>分析係数表!D44</f>
        <v>0.17839032635548044</v>
      </c>
      <c r="W41" s="167">
        <f>ROUND(S41*V41,0)</f>
        <v>0</v>
      </c>
      <c r="X41" s="76">
        <f>分析係数表!E44</f>
        <v>0.10141724093095826</v>
      </c>
      <c r="Y41" s="166">
        <f>ROUND(S41*X41,0)</f>
        <v>0</v>
      </c>
    </row>
    <row r="42" spans="1:25" x14ac:dyDescent="0.2">
      <c r="A42" s="6" t="s">
        <v>341</v>
      </c>
      <c r="B42" s="5" t="s">
        <v>278</v>
      </c>
      <c r="C42" s="90"/>
      <c r="D42" s="76">
        <f>投入係数表!AA42</f>
        <v>0</v>
      </c>
      <c r="E42" s="77">
        <f>$C$29*D42</f>
        <v>0</v>
      </c>
      <c r="F42" s="76">
        <f>分析係数表!C45</f>
        <v>1</v>
      </c>
      <c r="G42" s="77">
        <f>E42*F42</f>
        <v>0</v>
      </c>
      <c r="H42" s="77">
        <v>1.6270136999992624E-2</v>
      </c>
      <c r="I42" s="77">
        <f>C42+H42</f>
        <v>1.6270136999992624E-2</v>
      </c>
      <c r="J42" s="76">
        <f>分析係数表!G45</f>
        <v>0</v>
      </c>
      <c r="K42" s="78">
        <f>I42*J42</f>
        <v>0</v>
      </c>
      <c r="L42" s="79"/>
      <c r="M42" s="80"/>
      <c r="N42" s="81">
        <f>分析係数表!H45</f>
        <v>0</v>
      </c>
      <c r="O42" s="82">
        <f t="shared" si="4"/>
        <v>0</v>
      </c>
      <c r="P42" s="76">
        <f>分析係数表!C45</f>
        <v>1</v>
      </c>
      <c r="Q42" s="82">
        <f>O42*P42</f>
        <v>0</v>
      </c>
      <c r="R42" s="83">
        <v>5.3034764168421802E-3</v>
      </c>
      <c r="S42" s="84">
        <f>I42+R42</f>
        <v>2.1573613416834805E-2</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投入係数表!AA43</f>
        <v>1.0852713178294573E-2</v>
      </c>
      <c r="E43" s="77">
        <f>$C$29*D43</f>
        <v>1.0852713178294573</v>
      </c>
      <c r="F43" s="76">
        <f>分析係数表!C46</f>
        <v>0.21794871794871795</v>
      </c>
      <c r="G43" s="77">
        <f>E43*F43</f>
        <v>0.23653349234744583</v>
      </c>
      <c r="H43" s="77">
        <v>0.28901731226815369</v>
      </c>
      <c r="I43" s="77">
        <f>C43+H43</f>
        <v>0.28901731226815369</v>
      </c>
      <c r="J43" s="76">
        <f>分析係数表!G46</f>
        <v>8.6956521739130436E-3</v>
      </c>
      <c r="K43" s="78">
        <f>I43*J43</f>
        <v>2.5131940197230754E-3</v>
      </c>
      <c r="L43" s="79"/>
      <c r="M43" s="80"/>
      <c r="N43" s="81">
        <f>分析係数表!H46</f>
        <v>2.3669959231689755E-2</v>
      </c>
      <c r="O43" s="82">
        <f t="shared" si="4"/>
        <v>0.3396914117864252</v>
      </c>
      <c r="P43" s="76">
        <f>分析係数表!C46</f>
        <v>0.21794871794871795</v>
      </c>
      <c r="Q43" s="82">
        <f>O43*P43</f>
        <v>7.4035307697041391E-2</v>
      </c>
      <c r="R43" s="83">
        <v>8.3287440862329212E-2</v>
      </c>
      <c r="S43" s="84">
        <f>I43+R43</f>
        <v>0.37230475313048289</v>
      </c>
      <c r="T43" s="85">
        <f>分析係数表!F46</f>
        <v>0.31521739130434784</v>
      </c>
      <c r="U43" s="86">
        <f>S43*T43</f>
        <v>0.11735693305200004</v>
      </c>
      <c r="V43" s="87">
        <f>分析係数表!D46</f>
        <v>4.3478260869565218E-3</v>
      </c>
      <c r="W43" s="167">
        <f>ROUND(S43*V43,0)</f>
        <v>0</v>
      </c>
      <c r="X43" s="76">
        <f>分析係数表!E46</f>
        <v>8.6956521739130436E-3</v>
      </c>
      <c r="Y43" s="166">
        <f>ROUND(S43*X43,0)</f>
        <v>0</v>
      </c>
    </row>
    <row r="44" spans="1:25" x14ac:dyDescent="0.2">
      <c r="A44" s="192">
        <v>40</v>
      </c>
      <c r="B44" s="14" t="s">
        <v>150</v>
      </c>
      <c r="C44" s="197">
        <f>SUM(C5:C43)</f>
        <v>100</v>
      </c>
      <c r="D44" s="92">
        <f>投入係数表!AA44</f>
        <v>0.50077519379844959</v>
      </c>
      <c r="E44" s="91">
        <f>SUM(E5:E43)</f>
        <v>50.077519379844965</v>
      </c>
      <c r="F44" s="92">
        <f>分析係数表!C47</f>
        <v>0.47569546306807309</v>
      </c>
      <c r="G44" s="91">
        <f>SUM(G5:G43)</f>
        <v>23.376888471201024</v>
      </c>
      <c r="H44" s="91">
        <f>SUM(H5:H43)</f>
        <v>28.142298503159928</v>
      </c>
      <c r="I44" s="91">
        <f>SUM(I5:I43)</f>
        <v>128.14229850315988</v>
      </c>
      <c r="J44" s="92">
        <f>分析係数表!G47</f>
        <v>0.28144255164914822</v>
      </c>
      <c r="K44" s="93">
        <f>SUM(K5:K43)</f>
        <v>22.888615112436941</v>
      </c>
      <c r="L44" s="94">
        <f>最終需要_まとめ!$L$33</f>
        <v>0.627</v>
      </c>
      <c r="M44" s="91">
        <f>K44*L44</f>
        <v>14.351161675497963</v>
      </c>
      <c r="N44" s="95">
        <f>分析係数表!H47</f>
        <v>1</v>
      </c>
      <c r="O44" s="96">
        <f>SUM(O5:O43)</f>
        <v>14.351161675497961</v>
      </c>
      <c r="P44" s="92">
        <f>分析係数表!C47</f>
        <v>0.47569546306807309</v>
      </c>
      <c r="Q44" s="96">
        <f>SUM(Q5:Q43)</f>
        <v>6.0092674658045615</v>
      </c>
      <c r="R44" s="91">
        <f>SUM(R5:R43)</f>
        <v>6.8961808628531394</v>
      </c>
      <c r="S44" s="97">
        <f>SUM(S5:S43)</f>
        <v>135.03847936601306</v>
      </c>
      <c r="T44" s="98">
        <f>分析係数表!F47</f>
        <v>0.50608191373686118</v>
      </c>
      <c r="U44" s="99">
        <f>SUM(U5:U43)</f>
        <v>69.049296791370111</v>
      </c>
      <c r="V44" s="100">
        <f>分析係数表!D47</f>
        <v>9.051105472997463E-2</v>
      </c>
      <c r="W44" s="164">
        <f>SUM(W5:W43)</f>
        <v>2</v>
      </c>
      <c r="X44" s="92">
        <f>分析係数表!E47</f>
        <v>7.0619789778905401E-2</v>
      </c>
      <c r="Y44" s="165">
        <f>SUM(Y5:Y43)</f>
        <v>2</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2015年養父市産業連関表</v>
      </c>
      <c r="H1" s="401"/>
      <c r="I1" s="401"/>
    </row>
    <row r="2" spans="1:25" x14ac:dyDescent="0.2">
      <c r="B2" s="3" t="s">
        <v>281</v>
      </c>
      <c r="S2" s="3" t="s">
        <v>152</v>
      </c>
      <c r="U2" s="64" t="s">
        <v>209</v>
      </c>
      <c r="W2" s="3" t="s">
        <v>130</v>
      </c>
      <c r="Y2" s="3" t="s">
        <v>153</v>
      </c>
    </row>
    <row r="3" spans="1:25" ht="44" x14ac:dyDescent="0.2">
      <c r="B3" s="65"/>
      <c r="C3" s="66" t="s">
        <v>227</v>
      </c>
      <c r="D3" s="66" t="s">
        <v>316</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投入係数表!AB5</f>
        <v>0</v>
      </c>
      <c r="E5" s="77">
        <f t="shared" ref="E5:E38" si="0">$C$30*D5</f>
        <v>0</v>
      </c>
      <c r="F5" s="76">
        <f>分析係数表!C8</f>
        <v>0.71474473402356309</v>
      </c>
      <c r="G5" s="77">
        <f t="shared" ref="G5:G38" si="1">E5*F5</f>
        <v>0</v>
      </c>
      <c r="H5" s="77">
        <f t="array" ref="H5:H43">MMULT(逆行列係数!C5:AO43,'26'!G5:G43)</f>
        <v>7.9079510182712242E-4</v>
      </c>
      <c r="I5" s="77">
        <f t="shared" ref="I5:I38" si="2">C5+H5</f>
        <v>7.9079510182712242E-4</v>
      </c>
      <c r="J5" s="76">
        <f>分析係数表!G8</f>
        <v>0.11986548162382897</v>
      </c>
      <c r="K5" s="78">
        <f t="shared" ref="K5:K38" si="3">I5*J5</f>
        <v>9.4789035746272902E-5</v>
      </c>
      <c r="L5" s="79" t="s">
        <v>184</v>
      </c>
      <c r="M5" s="80" t="s">
        <v>184</v>
      </c>
      <c r="N5" s="81">
        <f>分析係数表!H8</f>
        <v>1.2980954505811005E-2</v>
      </c>
      <c r="O5" s="82">
        <f t="shared" ref="O5:O43" si="4">$M$44*N5</f>
        <v>0.45155014354893114</v>
      </c>
      <c r="P5" s="76">
        <f>分析係数表!C8</f>
        <v>0.71474473402356309</v>
      </c>
      <c r="Q5" s="82">
        <f t="shared" ref="Q5:Q38" si="5">O5*P5</f>
        <v>0.32274308724918249</v>
      </c>
      <c r="R5" s="83">
        <f t="array" ref="R5:R43">MMULT(逆行列係数!C5:AO43,'26'!Q5:Q43)</f>
        <v>0.4388548210035863</v>
      </c>
      <c r="S5" s="84">
        <f t="shared" ref="S5:S38" si="6">I5+R5</f>
        <v>0.43964561610541342</v>
      </c>
      <c r="T5" s="85">
        <f>分析係数表!F8</f>
        <v>0.45231803987509006</v>
      </c>
      <c r="U5" s="86">
        <f t="shared" ref="U5:U38" si="7">S5*T5</f>
        <v>0.19885964331647693</v>
      </c>
      <c r="V5" s="87">
        <f>分析係数表!D8</f>
        <v>0.25822723997117464</v>
      </c>
      <c r="W5" s="88">
        <f t="shared" ref="W5:W38" si="8">ROUND(S5*V5,0)</f>
        <v>0</v>
      </c>
      <c r="X5" s="76">
        <f>分析係数表!E8</f>
        <v>0.17343262070622148</v>
      </c>
      <c r="Y5" s="89">
        <f t="shared" ref="Y5:Y38" si="9">ROUND(S5*X5,0)</f>
        <v>0</v>
      </c>
    </row>
    <row r="6" spans="1:25" x14ac:dyDescent="0.2">
      <c r="A6" s="6" t="s">
        <v>219</v>
      </c>
      <c r="B6" s="5" t="s">
        <v>265</v>
      </c>
      <c r="C6" s="90"/>
      <c r="D6" s="76">
        <f>投入係数表!AB6</f>
        <v>0</v>
      </c>
      <c r="E6" s="77">
        <f t="shared" si="0"/>
        <v>0</v>
      </c>
      <c r="F6" s="76">
        <f>分析係数表!C9</f>
        <v>1</v>
      </c>
      <c r="G6" s="77">
        <f t="shared" si="1"/>
        <v>0</v>
      </c>
      <c r="H6" s="77">
        <v>9.4561518021242189E-3</v>
      </c>
      <c r="I6" s="77">
        <f t="shared" si="2"/>
        <v>9.4561518021242189E-3</v>
      </c>
      <c r="J6" s="76">
        <f>分析係数表!G9</f>
        <v>0.24776500638569604</v>
      </c>
      <c r="K6" s="78">
        <f t="shared" si="3"/>
        <v>2.3429035116374181E-3</v>
      </c>
      <c r="L6" s="79"/>
      <c r="M6" s="80"/>
      <c r="N6" s="81">
        <f>分析係数表!H9</f>
        <v>6.6933046670587999E-4</v>
      </c>
      <c r="O6" s="82">
        <f t="shared" si="4"/>
        <v>2.3283054276741762E-2</v>
      </c>
      <c r="P6" s="76">
        <f>分析係数表!C9</f>
        <v>1</v>
      </c>
      <c r="Q6" s="82">
        <f t="shared" si="5"/>
        <v>2.3283054276741762E-2</v>
      </c>
      <c r="R6" s="83">
        <v>3.255716252510104E-2</v>
      </c>
      <c r="S6" s="84">
        <f t="shared" si="6"/>
        <v>4.2013314327225257E-2</v>
      </c>
      <c r="T6" s="85">
        <f>分析係数表!F9</f>
        <v>0.67688378033205621</v>
      </c>
      <c r="U6" s="86">
        <f t="shared" si="7"/>
        <v>2.8438131026091169E-2</v>
      </c>
      <c r="V6" s="87">
        <f>分析係数表!D9</f>
        <v>0.15836526181353769</v>
      </c>
      <c r="W6" s="88">
        <f t="shared" si="8"/>
        <v>0</v>
      </c>
      <c r="X6" s="76">
        <f>分析係数表!E9</f>
        <v>0.13537675606641125</v>
      </c>
      <c r="Y6" s="89">
        <f t="shared" si="9"/>
        <v>0</v>
      </c>
    </row>
    <row r="7" spans="1:25" x14ac:dyDescent="0.2">
      <c r="A7" s="6" t="s">
        <v>220</v>
      </c>
      <c r="B7" s="5" t="s">
        <v>266</v>
      </c>
      <c r="C7" s="90"/>
      <c r="D7" s="76">
        <f>投入係数表!AB7</f>
        <v>0</v>
      </c>
      <c r="E7" s="77">
        <f t="shared" si="0"/>
        <v>0</v>
      </c>
      <c r="F7" s="76">
        <f>分析係数表!C10</f>
        <v>3.9393939393939426E-2</v>
      </c>
      <c r="G7" s="77">
        <f t="shared" si="1"/>
        <v>0</v>
      </c>
      <c r="H7" s="77">
        <v>1.9945579465662492E-5</v>
      </c>
      <c r="I7" s="77">
        <f t="shared" si="2"/>
        <v>1.9945579465662492E-5</v>
      </c>
      <c r="J7" s="76">
        <f>分析係数表!G10</f>
        <v>0.17647058823529413</v>
      </c>
      <c r="K7" s="78">
        <f t="shared" si="3"/>
        <v>3.5198081409992634E-6</v>
      </c>
      <c r="L7" s="79"/>
      <c r="M7" s="80"/>
      <c r="N7" s="81">
        <f>分析係数表!H10</f>
        <v>1.3183781919964303E-3</v>
      </c>
      <c r="O7" s="82">
        <f t="shared" si="4"/>
        <v>4.586056145418832E-2</v>
      </c>
      <c r="P7" s="76">
        <f>分析係数表!C10</f>
        <v>3.9393939393939426E-2</v>
      </c>
      <c r="Q7" s="82">
        <f t="shared" si="5"/>
        <v>1.8066281784983292E-3</v>
      </c>
      <c r="R7" s="83">
        <v>2.561049033410907E-3</v>
      </c>
      <c r="S7" s="84">
        <f t="shared" si="6"/>
        <v>2.5809946128765695E-3</v>
      </c>
      <c r="T7" s="85">
        <f>分析係数表!F10</f>
        <v>0.58823529411764708</v>
      </c>
      <c r="U7" s="86">
        <f t="shared" si="7"/>
        <v>1.5182321252215115E-3</v>
      </c>
      <c r="V7" s="87">
        <f>分析係数表!D10</f>
        <v>0.11764705882352941</v>
      </c>
      <c r="W7" s="88">
        <f t="shared" si="8"/>
        <v>0</v>
      </c>
      <c r="X7" s="76">
        <f>分析係数表!E10</f>
        <v>0</v>
      </c>
      <c r="Y7" s="89">
        <f t="shared" si="9"/>
        <v>0</v>
      </c>
    </row>
    <row r="8" spans="1:25" x14ac:dyDescent="0.2">
      <c r="A8" s="6" t="s">
        <v>221</v>
      </c>
      <c r="B8" s="5" t="s">
        <v>27</v>
      </c>
      <c r="C8" s="90"/>
      <c r="D8" s="76">
        <f>投入係数表!AB8</f>
        <v>0</v>
      </c>
      <c r="E8" s="77">
        <f t="shared" si="0"/>
        <v>0</v>
      </c>
      <c r="F8" s="76">
        <f>分析係数表!C11</f>
        <v>0.34065202927478377</v>
      </c>
      <c r="G8" s="77">
        <f t="shared" si="1"/>
        <v>0</v>
      </c>
      <c r="H8" s="77">
        <v>5.785056702800908E-2</v>
      </c>
      <c r="I8" s="77">
        <f t="shared" si="2"/>
        <v>5.785056702800908E-2</v>
      </c>
      <c r="J8" s="76">
        <f>分析係数表!G11</f>
        <v>0.33868808567603748</v>
      </c>
      <c r="K8" s="78">
        <f t="shared" si="3"/>
        <v>1.9593297801989689E-2</v>
      </c>
      <c r="L8" s="79"/>
      <c r="M8" s="80"/>
      <c r="N8" s="81">
        <f>分析係数表!H11</f>
        <v>-2.0282741415329697E-5</v>
      </c>
      <c r="O8" s="82">
        <f t="shared" si="4"/>
        <v>-7.0554709929520492E-4</v>
      </c>
      <c r="P8" s="76">
        <f>分析係数表!C11</f>
        <v>0.34065202927478377</v>
      </c>
      <c r="Q8" s="82">
        <f t="shared" si="5"/>
        <v>-2.4034605112384892E-4</v>
      </c>
      <c r="R8" s="83">
        <v>1.6992629375474872E-2</v>
      </c>
      <c r="S8" s="84">
        <f t="shared" si="6"/>
        <v>7.4843196403483955E-2</v>
      </c>
      <c r="T8" s="85">
        <f>分析係数表!F11</f>
        <v>0.55689424364123163</v>
      </c>
      <c r="U8" s="86">
        <f t="shared" si="7"/>
        <v>4.1679745252810346E-2</v>
      </c>
      <c r="V8" s="87">
        <f>分析係数表!D11</f>
        <v>4.2838018741633198E-2</v>
      </c>
      <c r="W8" s="88">
        <f t="shared" si="8"/>
        <v>0</v>
      </c>
      <c r="X8" s="76">
        <f>分析係数表!E11</f>
        <v>3.2128514056224897E-2</v>
      </c>
      <c r="Y8" s="89">
        <f t="shared" si="9"/>
        <v>0</v>
      </c>
    </row>
    <row r="9" spans="1:25" x14ac:dyDescent="0.2">
      <c r="A9" s="6" t="s">
        <v>222</v>
      </c>
      <c r="B9" s="5" t="s">
        <v>190</v>
      </c>
      <c r="C9" s="90"/>
      <c r="D9" s="76">
        <f>投入係数表!AB9</f>
        <v>0</v>
      </c>
      <c r="E9" s="77">
        <f t="shared" si="0"/>
        <v>0</v>
      </c>
      <c r="F9" s="76">
        <f>分析係数表!C12</f>
        <v>0.100342633382281</v>
      </c>
      <c r="G9" s="77">
        <f t="shared" si="1"/>
        <v>0</v>
      </c>
      <c r="H9" s="77">
        <v>2.6291125928257225E-4</v>
      </c>
      <c r="I9" s="77">
        <f t="shared" si="2"/>
        <v>2.6291125928257225E-4</v>
      </c>
      <c r="J9" s="76">
        <f>分析係数表!G12</f>
        <v>0.13263417643429981</v>
      </c>
      <c r="K9" s="78">
        <f t="shared" si="3"/>
        <v>3.4871018350248633E-5</v>
      </c>
      <c r="L9" s="79"/>
      <c r="M9" s="80"/>
      <c r="N9" s="81">
        <f>分析係数表!H12</f>
        <v>9.8026489260288424E-2</v>
      </c>
      <c r="O9" s="82">
        <f t="shared" si="4"/>
        <v>3.4099091308937255</v>
      </c>
      <c r="P9" s="76">
        <f>分析係数表!C12</f>
        <v>0.100342633382281</v>
      </c>
      <c r="Q9" s="82">
        <f t="shared" si="5"/>
        <v>0.34215926178816153</v>
      </c>
      <c r="R9" s="83">
        <v>0.37965112360819214</v>
      </c>
      <c r="S9" s="84">
        <f t="shared" si="6"/>
        <v>0.37991403486747471</v>
      </c>
      <c r="T9" s="85">
        <f>分析係数表!F12</f>
        <v>0.36681061073411475</v>
      </c>
      <c r="U9" s="86">
        <f t="shared" si="7"/>
        <v>0.13935649915620016</v>
      </c>
      <c r="V9" s="87">
        <f>分析係数表!D12</f>
        <v>2.9364589759407773E-2</v>
      </c>
      <c r="W9" s="88">
        <f t="shared" si="8"/>
        <v>0</v>
      </c>
      <c r="X9" s="76">
        <f>分析係数表!E12</f>
        <v>2.8994447871684145E-2</v>
      </c>
      <c r="Y9" s="89">
        <f t="shared" si="9"/>
        <v>0</v>
      </c>
    </row>
    <row r="10" spans="1:25" x14ac:dyDescent="0.2">
      <c r="A10" s="6" t="s">
        <v>223</v>
      </c>
      <c r="B10" s="5" t="s">
        <v>28</v>
      </c>
      <c r="C10" s="90"/>
      <c r="D10" s="76">
        <f>投入係数表!AB10</f>
        <v>2.101723413198823E-3</v>
      </c>
      <c r="E10" s="77">
        <f t="shared" si="0"/>
        <v>0.2101723413198823</v>
      </c>
      <c r="F10" s="76">
        <f>分析係数表!C13</f>
        <v>0</v>
      </c>
      <c r="G10" s="77">
        <f t="shared" si="1"/>
        <v>0</v>
      </c>
      <c r="H10" s="77">
        <v>0</v>
      </c>
      <c r="I10" s="77">
        <f t="shared" si="2"/>
        <v>0</v>
      </c>
      <c r="J10" s="76">
        <f>分析係数表!G13</f>
        <v>0.24545454545454545</v>
      </c>
      <c r="K10" s="78">
        <f t="shared" si="3"/>
        <v>0</v>
      </c>
      <c r="L10" s="79"/>
      <c r="M10" s="80"/>
      <c r="N10" s="81">
        <f>分析係数表!H13</f>
        <v>1.4563008336206721E-2</v>
      </c>
      <c r="O10" s="82">
        <f t="shared" si="4"/>
        <v>0.50658281729395715</v>
      </c>
      <c r="P10" s="76">
        <f>分析係数表!C13</f>
        <v>0</v>
      </c>
      <c r="Q10" s="82">
        <f t="shared" si="5"/>
        <v>0</v>
      </c>
      <c r="R10" s="83">
        <v>0</v>
      </c>
      <c r="S10" s="84">
        <f t="shared" si="6"/>
        <v>0</v>
      </c>
      <c r="T10" s="85">
        <f>分析係数表!F13</f>
        <v>0.38181818181818183</v>
      </c>
      <c r="U10" s="86">
        <f t="shared" si="7"/>
        <v>0</v>
      </c>
      <c r="V10" s="87">
        <f>分析係数表!D13</f>
        <v>0.28545454545454546</v>
      </c>
      <c r="W10" s="88">
        <f t="shared" si="8"/>
        <v>0</v>
      </c>
      <c r="X10" s="76">
        <f>分析係数表!E13</f>
        <v>0.23818181818181819</v>
      </c>
      <c r="Y10" s="89">
        <f t="shared" si="9"/>
        <v>0</v>
      </c>
    </row>
    <row r="11" spans="1:25" x14ac:dyDescent="0.2">
      <c r="A11" s="6" t="s">
        <v>224</v>
      </c>
      <c r="B11" s="5" t="s">
        <v>267</v>
      </c>
      <c r="C11" s="90"/>
      <c r="D11" s="76">
        <f>投入係数表!AB11</f>
        <v>3.3627574611181169E-3</v>
      </c>
      <c r="E11" s="77">
        <f t="shared" si="0"/>
        <v>0.33627574611181166</v>
      </c>
      <c r="F11" s="76">
        <f>分析係数表!C14</f>
        <v>0.15141787051899414</v>
      </c>
      <c r="G11" s="77">
        <f t="shared" si="1"/>
        <v>5.0918157383436441E-2</v>
      </c>
      <c r="H11" s="77">
        <v>7.6296161306820653E-2</v>
      </c>
      <c r="I11" s="77">
        <f t="shared" si="2"/>
        <v>7.6296161306820653E-2</v>
      </c>
      <c r="J11" s="76">
        <f>分析係数表!G14</f>
        <v>0.18116805721096543</v>
      </c>
      <c r="K11" s="78">
        <f t="shared" si="3"/>
        <v>1.3822427316611131E-2</v>
      </c>
      <c r="L11" s="79"/>
      <c r="M11" s="80"/>
      <c r="N11" s="81">
        <f>分析係数表!H14</f>
        <v>1.2372472263351114E-3</v>
      </c>
      <c r="O11" s="82">
        <f t="shared" si="4"/>
        <v>4.3038373057007494E-2</v>
      </c>
      <c r="P11" s="76">
        <f>分析係数表!C14</f>
        <v>0.15141787051899414</v>
      </c>
      <c r="Q11" s="82">
        <f t="shared" si="5"/>
        <v>6.5167787988941262E-3</v>
      </c>
      <c r="R11" s="83">
        <v>2.6603688694908159E-2</v>
      </c>
      <c r="S11" s="84">
        <f t="shared" si="6"/>
        <v>0.10289985000172881</v>
      </c>
      <c r="T11" s="85">
        <f>分析係数表!F14</f>
        <v>0.38617401668653156</v>
      </c>
      <c r="U11" s="86">
        <f t="shared" si="7"/>
        <v>3.973724839160922E-2</v>
      </c>
      <c r="V11" s="87">
        <f>分析係数表!D14</f>
        <v>0.10846245530393325</v>
      </c>
      <c r="W11" s="88">
        <f t="shared" si="8"/>
        <v>0</v>
      </c>
      <c r="X11" s="76">
        <f>分析係数表!E14</f>
        <v>8.1048867699642438E-2</v>
      </c>
      <c r="Y11" s="89">
        <f t="shared" si="9"/>
        <v>0</v>
      </c>
    </row>
    <row r="12" spans="1:25" x14ac:dyDescent="0.2">
      <c r="A12" s="6" t="s">
        <v>225</v>
      </c>
      <c r="B12" s="5" t="s">
        <v>29</v>
      </c>
      <c r="C12" s="90"/>
      <c r="D12" s="76">
        <f>投入係数表!AB12</f>
        <v>1.4712063892391762E-2</v>
      </c>
      <c r="E12" s="77">
        <f t="shared" si="0"/>
        <v>1.4712063892391762</v>
      </c>
      <c r="F12" s="76">
        <f>分析係数表!C15</f>
        <v>0</v>
      </c>
      <c r="G12" s="77">
        <f t="shared" si="1"/>
        <v>0</v>
      </c>
      <c r="H12" s="77">
        <v>0</v>
      </c>
      <c r="I12" s="77">
        <f t="shared" si="2"/>
        <v>0</v>
      </c>
      <c r="J12" s="76">
        <f>分析係数表!G15</f>
        <v>9.5665424991534034E-2</v>
      </c>
      <c r="K12" s="78">
        <f t="shared" si="3"/>
        <v>0</v>
      </c>
      <c r="L12" s="79"/>
      <c r="M12" s="80"/>
      <c r="N12" s="81">
        <f>分析係数表!H15</f>
        <v>9.0663854126523738E-3</v>
      </c>
      <c r="O12" s="82">
        <f t="shared" si="4"/>
        <v>0.3153795533849566</v>
      </c>
      <c r="P12" s="76">
        <f>分析係数表!C15</f>
        <v>0</v>
      </c>
      <c r="Q12" s="82">
        <f t="shared" si="5"/>
        <v>0</v>
      </c>
      <c r="R12" s="83">
        <v>0</v>
      </c>
      <c r="S12" s="84">
        <f t="shared" si="6"/>
        <v>0</v>
      </c>
      <c r="T12" s="85">
        <f>分析係数表!F15</f>
        <v>0.30392820860142228</v>
      </c>
      <c r="U12" s="86">
        <f t="shared" si="7"/>
        <v>0</v>
      </c>
      <c r="V12" s="87">
        <f>分析係数表!D15</f>
        <v>1.7101252963088384E-2</v>
      </c>
      <c r="W12" s="88">
        <f t="shared" si="8"/>
        <v>0</v>
      </c>
      <c r="X12" s="76">
        <f>分析係数表!E15</f>
        <v>1.5577378936674569E-2</v>
      </c>
      <c r="Y12" s="89">
        <f t="shared" si="9"/>
        <v>0</v>
      </c>
    </row>
    <row r="13" spans="1:25" x14ac:dyDescent="0.2">
      <c r="A13" s="6" t="s">
        <v>226</v>
      </c>
      <c r="B13" s="5" t="s">
        <v>30</v>
      </c>
      <c r="C13" s="90"/>
      <c r="D13" s="76">
        <f>投入係数表!AB13</f>
        <v>1.1769651113913409E-2</v>
      </c>
      <c r="E13" s="77">
        <f t="shared" si="0"/>
        <v>1.1769651113913409</v>
      </c>
      <c r="F13" s="76">
        <f>分析係数表!C16</f>
        <v>7.3463935886019627E-2</v>
      </c>
      <c r="G13" s="77">
        <f t="shared" si="1"/>
        <v>8.6464489483335419E-2</v>
      </c>
      <c r="H13" s="77">
        <v>0.10132981018904715</v>
      </c>
      <c r="I13" s="77">
        <f t="shared" si="2"/>
        <v>0.10132981018904715</v>
      </c>
      <c r="J13" s="76">
        <f>分析係数表!G16</f>
        <v>3.2967032967032968E-2</v>
      </c>
      <c r="K13" s="78">
        <f t="shared" si="3"/>
        <v>3.3405431930455102E-3</v>
      </c>
      <c r="L13" s="79"/>
      <c r="M13" s="80"/>
      <c r="N13" s="81">
        <f>分析係数表!H16</f>
        <v>1.7422874875768209E-2</v>
      </c>
      <c r="O13" s="82">
        <f t="shared" si="4"/>
        <v>0.60606495829458107</v>
      </c>
      <c r="P13" s="76">
        <f>分析係数表!C16</f>
        <v>7.3463935886019627E-2</v>
      </c>
      <c r="Q13" s="82">
        <f t="shared" si="5"/>
        <v>4.4523917238916265E-2</v>
      </c>
      <c r="R13" s="83">
        <v>5.23596789257081E-2</v>
      </c>
      <c r="S13" s="84">
        <f t="shared" si="6"/>
        <v>0.15368948911475525</v>
      </c>
      <c r="T13" s="85">
        <f>分析係数表!F16</f>
        <v>0.28846153846153844</v>
      </c>
      <c r="U13" s="86">
        <f t="shared" si="7"/>
        <v>4.4333506475410164E-2</v>
      </c>
      <c r="V13" s="87">
        <f>分析係数表!D16</f>
        <v>8.241758241758242E-3</v>
      </c>
      <c r="W13" s="88">
        <f t="shared" si="8"/>
        <v>0</v>
      </c>
      <c r="X13" s="76">
        <f>分析係数表!E16</f>
        <v>8.241758241758242E-3</v>
      </c>
      <c r="Y13" s="89">
        <f t="shared" si="9"/>
        <v>0</v>
      </c>
    </row>
    <row r="14" spans="1:25" x14ac:dyDescent="0.2">
      <c r="A14" s="6" t="s">
        <v>2</v>
      </c>
      <c r="B14" s="5" t="s">
        <v>364</v>
      </c>
      <c r="C14" s="90"/>
      <c r="D14" s="76">
        <f>投入係数表!AB14</f>
        <v>1.4291719209751997E-2</v>
      </c>
      <c r="E14" s="77">
        <f t="shared" si="0"/>
        <v>1.4291719209751996</v>
      </c>
      <c r="F14" s="76">
        <f>分析係数表!C17</f>
        <v>2.3129921259842479E-2</v>
      </c>
      <c r="G14" s="77">
        <f t="shared" si="1"/>
        <v>3.3056633998934187E-2</v>
      </c>
      <c r="H14" s="77">
        <v>3.5772490362323071E-2</v>
      </c>
      <c r="I14" s="77">
        <f t="shared" si="2"/>
        <v>3.5772490362323071E-2</v>
      </c>
      <c r="J14" s="76">
        <f>分析係数表!G17</f>
        <v>0.21126760563380281</v>
      </c>
      <c r="K14" s="78">
        <f t="shared" si="3"/>
        <v>7.5575683864062826E-3</v>
      </c>
      <c r="L14" s="79"/>
      <c r="M14" s="80"/>
      <c r="N14" s="81">
        <f>分析係数表!H17</f>
        <v>2.8801492809768167E-3</v>
      </c>
      <c r="O14" s="82">
        <f t="shared" si="4"/>
        <v>0.1001876880999191</v>
      </c>
      <c r="P14" s="76">
        <f>分析係数表!C17</f>
        <v>2.3129921259842479E-2</v>
      </c>
      <c r="Q14" s="82">
        <f t="shared" si="5"/>
        <v>2.3173333369567862E-3</v>
      </c>
      <c r="R14" s="83">
        <v>4.7489080762316144E-3</v>
      </c>
      <c r="S14" s="84">
        <f t="shared" si="6"/>
        <v>4.0521398438554686E-2</v>
      </c>
      <c r="T14" s="85">
        <f>分析係数表!F17</f>
        <v>0.32746478873239437</v>
      </c>
      <c r="U14" s="86">
        <f t="shared" si="7"/>
        <v>1.3269331178822485E-2</v>
      </c>
      <c r="V14" s="87">
        <f>分析係数表!D17</f>
        <v>0.12676056338028169</v>
      </c>
      <c r="W14" s="88">
        <f t="shared" si="8"/>
        <v>0</v>
      </c>
      <c r="X14" s="76">
        <f>分析係数表!E17</f>
        <v>0.10563380281690141</v>
      </c>
      <c r="Y14" s="89">
        <f t="shared" si="9"/>
        <v>0</v>
      </c>
    </row>
    <row r="15" spans="1:25" x14ac:dyDescent="0.2">
      <c r="A15" s="6" t="s">
        <v>3</v>
      </c>
      <c r="B15" s="5" t="s">
        <v>31</v>
      </c>
      <c r="C15" s="90"/>
      <c r="D15" s="76">
        <f>投入係数表!AB15</f>
        <v>4.2034468263976461E-4</v>
      </c>
      <c r="E15" s="77">
        <f t="shared" si="0"/>
        <v>4.2034468263976457E-2</v>
      </c>
      <c r="F15" s="76">
        <f>分析係数表!C18</f>
        <v>0.3230337078651685</v>
      </c>
      <c r="G15" s="77">
        <f t="shared" si="1"/>
        <v>1.3578550141453068E-2</v>
      </c>
      <c r="H15" s="77">
        <v>2.5032583022525052E-2</v>
      </c>
      <c r="I15" s="77">
        <f t="shared" si="2"/>
        <v>2.5032583022525052E-2</v>
      </c>
      <c r="J15" s="76">
        <f>分析係数表!G18</f>
        <v>0.21584440227703985</v>
      </c>
      <c r="K15" s="78">
        <f t="shared" si="3"/>
        <v>5.4031429199472951E-3</v>
      </c>
      <c r="L15" s="79"/>
      <c r="M15" s="80"/>
      <c r="N15" s="81">
        <f>分析係数表!H18</f>
        <v>4.66503052552583E-4</v>
      </c>
      <c r="O15" s="82">
        <f t="shared" si="4"/>
        <v>1.6227583283789714E-2</v>
      </c>
      <c r="P15" s="76">
        <f>分析係数表!C18</f>
        <v>0.3230337078651685</v>
      </c>
      <c r="Q15" s="82">
        <f t="shared" si="5"/>
        <v>5.2420563978534179E-3</v>
      </c>
      <c r="R15" s="83">
        <v>1.2529141446870933E-2</v>
      </c>
      <c r="S15" s="84">
        <f t="shared" si="6"/>
        <v>3.7561724469395985E-2</v>
      </c>
      <c r="T15" s="85">
        <f>分析係数表!F18</f>
        <v>0.45967741935483869</v>
      </c>
      <c r="U15" s="86">
        <f t="shared" si="7"/>
        <v>1.7266276570609446E-2</v>
      </c>
      <c r="V15" s="87">
        <f>分析係数表!D18</f>
        <v>4.8861480075901326E-2</v>
      </c>
      <c r="W15" s="88">
        <f t="shared" si="8"/>
        <v>0</v>
      </c>
      <c r="X15" s="76">
        <f>分析係数表!E18</f>
        <v>4.6489563567362426E-2</v>
      </c>
      <c r="Y15" s="89">
        <f t="shared" si="9"/>
        <v>0</v>
      </c>
    </row>
    <row r="16" spans="1:25" x14ac:dyDescent="0.2">
      <c r="A16" s="6" t="s">
        <v>4</v>
      </c>
      <c r="B16" s="5" t="s">
        <v>32</v>
      </c>
      <c r="C16" s="90"/>
      <c r="D16" s="76">
        <f>投入係数表!AB16</f>
        <v>0</v>
      </c>
      <c r="E16" s="77">
        <f t="shared" si="0"/>
        <v>0</v>
      </c>
      <c r="F16" s="76">
        <f>分析係数表!C19</f>
        <v>0.12071832391087467</v>
      </c>
      <c r="G16" s="77">
        <f t="shared" si="1"/>
        <v>0</v>
      </c>
      <c r="H16" s="77">
        <v>2.1669834405284071E-3</v>
      </c>
      <c r="I16" s="77">
        <f t="shared" si="2"/>
        <v>2.1669834405284071E-3</v>
      </c>
      <c r="J16" s="76">
        <f>分析係数表!G19</f>
        <v>5.7680250783699059E-2</v>
      </c>
      <c r="K16" s="78">
        <f t="shared" si="3"/>
        <v>1.2499214829380154E-4</v>
      </c>
      <c r="L16" s="79"/>
      <c r="M16" s="80"/>
      <c r="N16" s="81">
        <f>分析係数表!H19</f>
        <v>-1.2169644849197817E-4</v>
      </c>
      <c r="O16" s="82">
        <f t="shared" si="4"/>
        <v>-4.2332825957712289E-3</v>
      </c>
      <c r="P16" s="76">
        <f>分析係数表!C19</f>
        <v>0.12071832391087467</v>
      </c>
      <c r="Q16" s="82">
        <f t="shared" si="5"/>
        <v>-5.1103477960257949E-4</v>
      </c>
      <c r="R16" s="83">
        <v>3.212556010763163E-3</v>
      </c>
      <c r="S16" s="84">
        <f t="shared" si="6"/>
        <v>5.3795394512915701E-3</v>
      </c>
      <c r="T16" s="85">
        <f>分析係数表!F19</f>
        <v>0.23887147335423198</v>
      </c>
      <c r="U16" s="86">
        <f t="shared" si="7"/>
        <v>1.285018514697234E-3</v>
      </c>
      <c r="V16" s="87">
        <f>分析係数表!D19</f>
        <v>1.0658307210031349E-2</v>
      </c>
      <c r="W16" s="88">
        <f t="shared" si="8"/>
        <v>0</v>
      </c>
      <c r="X16" s="76">
        <f>分析係数表!E19</f>
        <v>1.128526645768025E-2</v>
      </c>
      <c r="Y16" s="89">
        <f t="shared" si="9"/>
        <v>0</v>
      </c>
    </row>
    <row r="17" spans="1:25" x14ac:dyDescent="0.2">
      <c r="A17" s="6" t="s">
        <v>5</v>
      </c>
      <c r="B17" s="5" t="s">
        <v>33</v>
      </c>
      <c r="C17" s="90"/>
      <c r="D17" s="76">
        <f>投入係数表!AB17</f>
        <v>0</v>
      </c>
      <c r="E17" s="77">
        <f t="shared" si="0"/>
        <v>0</v>
      </c>
      <c r="F17" s="76">
        <f>分析係数表!C20</f>
        <v>0.31557475401967838</v>
      </c>
      <c r="G17" s="77">
        <f t="shared" si="1"/>
        <v>0</v>
      </c>
      <c r="H17" s="77">
        <v>4.5024959695723473E-3</v>
      </c>
      <c r="I17" s="77">
        <f t="shared" si="2"/>
        <v>4.5024959695723473E-3</v>
      </c>
      <c r="J17" s="76">
        <f>分析係数表!G20</f>
        <v>9.9984279201383433E-2</v>
      </c>
      <c r="K17" s="78">
        <f t="shared" si="3"/>
        <v>4.501788141248252E-4</v>
      </c>
      <c r="L17" s="79"/>
      <c r="M17" s="80"/>
      <c r="N17" s="81">
        <f>分析係数表!H20</f>
        <v>5.8819950104456117E-4</v>
      </c>
      <c r="O17" s="82">
        <f t="shared" si="4"/>
        <v>2.0460865879560943E-2</v>
      </c>
      <c r="P17" s="76">
        <f>分析係数表!C20</f>
        <v>0.31557475401967838</v>
      </c>
      <c r="Q17" s="82">
        <f t="shared" si="5"/>
        <v>6.4569327169720749E-3</v>
      </c>
      <c r="R17" s="83">
        <v>2.2244268314813874E-2</v>
      </c>
      <c r="S17" s="84">
        <f t="shared" si="6"/>
        <v>2.6746764284386222E-2</v>
      </c>
      <c r="T17" s="85">
        <f>分析係数表!F20</f>
        <v>0.22276371639679296</v>
      </c>
      <c r="U17" s="86">
        <f t="shared" si="7"/>
        <v>5.9582086135788834E-3</v>
      </c>
      <c r="V17" s="87">
        <f>分析係数表!D20</f>
        <v>9.4324791699418331E-4</v>
      </c>
      <c r="W17" s="88">
        <f t="shared" si="8"/>
        <v>0</v>
      </c>
      <c r="X17" s="76">
        <f>分析係数表!E20</f>
        <v>6.2883194466278891E-4</v>
      </c>
      <c r="Y17" s="89">
        <f t="shared" si="9"/>
        <v>0</v>
      </c>
    </row>
    <row r="18" spans="1:25" x14ac:dyDescent="0.2">
      <c r="A18" s="6" t="s">
        <v>6</v>
      </c>
      <c r="B18" s="5" t="s">
        <v>34</v>
      </c>
      <c r="C18" s="90"/>
      <c r="D18" s="76">
        <f>投入係数表!AB18</f>
        <v>0</v>
      </c>
      <c r="E18" s="77">
        <f t="shared" si="0"/>
        <v>0</v>
      </c>
      <c r="F18" s="76">
        <f>分析係数表!C21</f>
        <v>0.13081936685288642</v>
      </c>
      <c r="G18" s="77">
        <f t="shared" si="1"/>
        <v>0</v>
      </c>
      <c r="H18" s="77">
        <v>7.0662186888775192E-3</v>
      </c>
      <c r="I18" s="77">
        <f t="shared" si="2"/>
        <v>7.0662186888775192E-3</v>
      </c>
      <c r="J18" s="76">
        <f>分析係数表!G21</f>
        <v>0.28416378885051802</v>
      </c>
      <c r="K18" s="78">
        <f t="shared" si="3"/>
        <v>2.0079634754777758E-3</v>
      </c>
      <c r="L18" s="79"/>
      <c r="M18" s="80"/>
      <c r="N18" s="81">
        <f>分析係数表!H21</f>
        <v>9.7357158793582536E-4</v>
      </c>
      <c r="O18" s="82">
        <f t="shared" si="4"/>
        <v>3.3866260766169831E-2</v>
      </c>
      <c r="P18" s="76">
        <f>分析係数表!C21</f>
        <v>0.13081936685288642</v>
      </c>
      <c r="Q18" s="82">
        <f t="shared" si="5"/>
        <v>4.4303627911050853E-3</v>
      </c>
      <c r="R18" s="83">
        <v>1.0664108162204849E-2</v>
      </c>
      <c r="S18" s="84">
        <f t="shared" si="6"/>
        <v>1.7730326851082369E-2</v>
      </c>
      <c r="T18" s="85">
        <f>分析係数表!F21</f>
        <v>0.42476566354218054</v>
      </c>
      <c r="U18" s="86">
        <f t="shared" si="7"/>
        <v>7.5312340497197426E-3</v>
      </c>
      <c r="V18" s="87">
        <f>分析係数表!D21</f>
        <v>7.9921065614208184E-2</v>
      </c>
      <c r="W18" s="88">
        <f t="shared" si="8"/>
        <v>0</v>
      </c>
      <c r="X18" s="76">
        <f>分析係数表!E21</f>
        <v>6.6600888011840165E-2</v>
      </c>
      <c r="Y18" s="89">
        <f t="shared" si="9"/>
        <v>0</v>
      </c>
    </row>
    <row r="19" spans="1:25" x14ac:dyDescent="0.2">
      <c r="A19" s="6" t="s">
        <v>7</v>
      </c>
      <c r="B19" s="5" t="s">
        <v>268</v>
      </c>
      <c r="C19" s="90"/>
      <c r="D19" s="76">
        <f>投入係数表!AB19</f>
        <v>0</v>
      </c>
      <c r="E19" s="77">
        <f t="shared" si="0"/>
        <v>0</v>
      </c>
      <c r="F19" s="76">
        <f>分析係数表!C22</f>
        <v>7.3540561031084195E-2</v>
      </c>
      <c r="G19" s="77">
        <f t="shared" si="1"/>
        <v>0</v>
      </c>
      <c r="H19" s="77">
        <v>2.5406940051345287E-3</v>
      </c>
      <c r="I19" s="77">
        <f t="shared" si="2"/>
        <v>2.5406940051345287E-3</v>
      </c>
      <c r="J19" s="76">
        <f>分析係数表!G22</f>
        <v>0.1948261924009701</v>
      </c>
      <c r="K19" s="78">
        <f t="shared" si="3"/>
        <v>4.9499373907633095E-4</v>
      </c>
      <c r="L19" s="79"/>
      <c r="M19" s="80"/>
      <c r="N19" s="81">
        <f>分析係数表!H22</f>
        <v>4.0565482830659394E-5</v>
      </c>
      <c r="O19" s="82">
        <f t="shared" si="4"/>
        <v>1.4110941985904098E-3</v>
      </c>
      <c r="P19" s="76">
        <f>分析係数表!C22</f>
        <v>7.3540561031084195E-2</v>
      </c>
      <c r="Q19" s="82">
        <f t="shared" si="5"/>
        <v>1.0377265903204688E-4</v>
      </c>
      <c r="R19" s="83">
        <v>1.3423223031398697E-3</v>
      </c>
      <c r="S19" s="84">
        <f t="shared" si="6"/>
        <v>3.8830163082743986E-3</v>
      </c>
      <c r="T19" s="85">
        <f>分析係数表!F22</f>
        <v>0.41269199676637025</v>
      </c>
      <c r="U19" s="86">
        <f t="shared" si="7"/>
        <v>1.602489753738141E-3</v>
      </c>
      <c r="V19" s="87">
        <f>分析係数表!D22</f>
        <v>1.4955537590945837E-2</v>
      </c>
      <c r="W19" s="88">
        <f t="shared" si="8"/>
        <v>0</v>
      </c>
      <c r="X19" s="76">
        <f>分析係数表!E22</f>
        <v>1.3742926434923201E-2</v>
      </c>
      <c r="Y19" s="89">
        <f t="shared" si="9"/>
        <v>0</v>
      </c>
    </row>
    <row r="20" spans="1:25" x14ac:dyDescent="0.2">
      <c r="A20" s="6" t="s">
        <v>8</v>
      </c>
      <c r="B20" s="5" t="s">
        <v>269</v>
      </c>
      <c r="C20" s="90"/>
      <c r="D20" s="76">
        <f>投入係数表!AB20</f>
        <v>0</v>
      </c>
      <c r="E20" s="77">
        <f t="shared" si="0"/>
        <v>0</v>
      </c>
      <c r="F20" s="76">
        <f>分析係数表!C23</f>
        <v>0</v>
      </c>
      <c r="G20" s="77">
        <f t="shared" si="1"/>
        <v>0</v>
      </c>
      <c r="H20" s="77">
        <v>0</v>
      </c>
      <c r="I20" s="77">
        <f t="shared" si="2"/>
        <v>0</v>
      </c>
      <c r="J20" s="76">
        <f>分析係数表!G23</f>
        <v>0.21560920830993824</v>
      </c>
      <c r="K20" s="78">
        <f t="shared" si="3"/>
        <v>0</v>
      </c>
      <c r="L20" s="79"/>
      <c r="M20" s="80"/>
      <c r="N20" s="81">
        <f>分析係数表!H23</f>
        <v>2.0282741415329697E-5</v>
      </c>
      <c r="O20" s="82">
        <f t="shared" si="4"/>
        <v>7.0554709929520492E-4</v>
      </c>
      <c r="P20" s="76">
        <f>分析係数表!C23</f>
        <v>0</v>
      </c>
      <c r="Q20" s="82">
        <f t="shared" si="5"/>
        <v>0</v>
      </c>
      <c r="R20" s="83">
        <v>0</v>
      </c>
      <c r="S20" s="84">
        <f t="shared" si="6"/>
        <v>0</v>
      </c>
      <c r="T20" s="85">
        <f>分析係数表!F23</f>
        <v>0.4407636159460977</v>
      </c>
      <c r="U20" s="86">
        <f t="shared" si="7"/>
        <v>0</v>
      </c>
      <c r="V20" s="87">
        <f>分析係数表!D23</f>
        <v>7.046603032004492E-2</v>
      </c>
      <c r="W20" s="88">
        <f t="shared" si="8"/>
        <v>0</v>
      </c>
      <c r="X20" s="76">
        <f>分析係数表!E23</f>
        <v>6.9904548006737788E-2</v>
      </c>
      <c r="Y20" s="89">
        <f t="shared" si="9"/>
        <v>0</v>
      </c>
    </row>
    <row r="21" spans="1:25" x14ac:dyDescent="0.2">
      <c r="A21" s="6" t="s">
        <v>9</v>
      </c>
      <c r="B21" s="5" t="s">
        <v>270</v>
      </c>
      <c r="C21" s="90"/>
      <c r="D21" s="76">
        <f>投入係数表!AB21</f>
        <v>0</v>
      </c>
      <c r="E21" s="77">
        <f t="shared" si="0"/>
        <v>0</v>
      </c>
      <c r="F21" s="76">
        <f>分析係数表!C24</f>
        <v>9.8081023454157812E-2</v>
      </c>
      <c r="G21" s="77">
        <f t="shared" si="1"/>
        <v>0</v>
      </c>
      <c r="H21" s="77">
        <v>1.7103793194596299E-3</v>
      </c>
      <c r="I21" s="77">
        <f t="shared" si="2"/>
        <v>1.7103793194596299E-3</v>
      </c>
      <c r="J21" s="76">
        <f>分析係数表!G24</f>
        <v>0.21052631578947367</v>
      </c>
      <c r="K21" s="78">
        <f t="shared" si="3"/>
        <v>3.6007985672834313E-4</v>
      </c>
      <c r="L21" s="79"/>
      <c r="M21" s="80"/>
      <c r="N21" s="81">
        <f>分析係数表!H24</f>
        <v>4.0565482830659392E-4</v>
      </c>
      <c r="O21" s="82">
        <f t="shared" si="4"/>
        <v>1.4110941985904098E-2</v>
      </c>
      <c r="P21" s="76">
        <f>分析係数表!C24</f>
        <v>9.8081023454157812E-2</v>
      </c>
      <c r="Q21" s="82">
        <f t="shared" si="5"/>
        <v>1.3840156318797201E-3</v>
      </c>
      <c r="R21" s="83">
        <v>4.8701263716493205E-3</v>
      </c>
      <c r="S21" s="84">
        <f t="shared" si="6"/>
        <v>6.58050569110895E-3</v>
      </c>
      <c r="T21" s="85">
        <f>分析係数表!F24</f>
        <v>0.39473684210526316</v>
      </c>
      <c r="U21" s="86">
        <f t="shared" si="7"/>
        <v>2.5975680359640592E-3</v>
      </c>
      <c r="V21" s="87">
        <f>分析係数表!D24</f>
        <v>4.6052631578947366E-2</v>
      </c>
      <c r="W21" s="88">
        <f t="shared" si="8"/>
        <v>0</v>
      </c>
      <c r="X21" s="76">
        <f>分析係数表!E24</f>
        <v>4.6052631578947366E-2</v>
      </c>
      <c r="Y21" s="89">
        <f t="shared" si="9"/>
        <v>0</v>
      </c>
    </row>
    <row r="22" spans="1:25" x14ac:dyDescent="0.2">
      <c r="A22" s="6" t="s">
        <v>10</v>
      </c>
      <c r="B22" s="5" t="s">
        <v>271</v>
      </c>
      <c r="C22" s="90"/>
      <c r="D22" s="76">
        <f>投入係数表!AB22</f>
        <v>0</v>
      </c>
      <c r="E22" s="77">
        <f t="shared" si="0"/>
        <v>0</v>
      </c>
      <c r="F22" s="76">
        <f>分析係数表!C25</f>
        <v>1.7970049916805286E-2</v>
      </c>
      <c r="G22" s="77">
        <f t="shared" si="1"/>
        <v>0</v>
      </c>
      <c r="H22" s="77">
        <v>9.0393803281195245E-4</v>
      </c>
      <c r="I22" s="77">
        <f t="shared" si="2"/>
        <v>9.0393803281195245E-4</v>
      </c>
      <c r="J22" s="76">
        <f>分析係数表!G25</f>
        <v>0.19552238805970149</v>
      </c>
      <c r="K22" s="78">
        <f t="shared" si="3"/>
        <v>1.7674012283338175E-4</v>
      </c>
      <c r="L22" s="79"/>
      <c r="M22" s="80"/>
      <c r="N22" s="81">
        <f>分析係数表!H25</f>
        <v>5.4763401821390182E-4</v>
      </c>
      <c r="O22" s="82">
        <f t="shared" si="4"/>
        <v>1.9049771680970533E-2</v>
      </c>
      <c r="P22" s="76">
        <f>分析係数表!C25</f>
        <v>1.7970049916805286E-2</v>
      </c>
      <c r="Q22" s="82">
        <f t="shared" si="5"/>
        <v>3.4232534801078424E-4</v>
      </c>
      <c r="R22" s="83">
        <v>2.3538027573972928E-3</v>
      </c>
      <c r="S22" s="84">
        <f t="shared" si="6"/>
        <v>3.2577407902092451E-3</v>
      </c>
      <c r="T22" s="85">
        <f>分析係数表!F25</f>
        <v>0.34776119402985073</v>
      </c>
      <c r="U22" s="86">
        <f t="shared" si="7"/>
        <v>1.1329158270429165E-3</v>
      </c>
      <c r="V22" s="87">
        <f>分析係数表!D25</f>
        <v>4.6268656716417909E-2</v>
      </c>
      <c r="W22" s="88">
        <f t="shared" si="8"/>
        <v>0</v>
      </c>
      <c r="X22" s="76">
        <f>分析係数表!E25</f>
        <v>3.5820895522388062E-2</v>
      </c>
      <c r="Y22" s="89">
        <f t="shared" si="9"/>
        <v>0</v>
      </c>
    </row>
    <row r="23" spans="1:25" x14ac:dyDescent="0.2">
      <c r="A23" s="6" t="s">
        <v>11</v>
      </c>
      <c r="B23" s="5" t="s">
        <v>35</v>
      </c>
      <c r="C23" s="90"/>
      <c r="D23" s="76">
        <f>投入係数表!AB23</f>
        <v>0</v>
      </c>
      <c r="E23" s="77">
        <f t="shared" si="0"/>
        <v>0</v>
      </c>
      <c r="F23" s="76">
        <f>分析係数表!C26</f>
        <v>0.78646748681898071</v>
      </c>
      <c r="G23" s="77">
        <f t="shared" si="1"/>
        <v>0</v>
      </c>
      <c r="H23" s="77">
        <v>2.0971831691517027E-2</v>
      </c>
      <c r="I23" s="77">
        <f t="shared" si="2"/>
        <v>2.0971831691517027E-2</v>
      </c>
      <c r="J23" s="76">
        <f>分析係数表!G26</f>
        <v>0.1963978281022381</v>
      </c>
      <c r="K23" s="78">
        <f t="shared" si="3"/>
        <v>4.1188221955396308E-3</v>
      </c>
      <c r="L23" s="79"/>
      <c r="M23" s="80"/>
      <c r="N23" s="81">
        <f>分析係数表!H26</f>
        <v>1.1845120986552542E-2</v>
      </c>
      <c r="O23" s="82">
        <f t="shared" si="4"/>
        <v>0.41203950598839967</v>
      </c>
      <c r="P23" s="76">
        <f>分析係数表!C26</f>
        <v>0.78646748681898071</v>
      </c>
      <c r="Q23" s="82">
        <f t="shared" si="5"/>
        <v>0.32405567474483105</v>
      </c>
      <c r="R23" s="83">
        <v>0.36936926263529524</v>
      </c>
      <c r="S23" s="84">
        <f t="shared" si="6"/>
        <v>0.39034109432681224</v>
      </c>
      <c r="T23" s="85">
        <f>分析係数表!F26</f>
        <v>0.33492252681764006</v>
      </c>
      <c r="U23" s="86">
        <f t="shared" si="7"/>
        <v>0.13073402563269873</v>
      </c>
      <c r="V23" s="87">
        <f>分析係数表!D26</f>
        <v>2.0262216924910609E-2</v>
      </c>
      <c r="W23" s="88">
        <f t="shared" si="8"/>
        <v>0</v>
      </c>
      <c r="X23" s="76">
        <f>分析係数表!E26</f>
        <v>2.2447357965832339E-2</v>
      </c>
      <c r="Y23" s="89">
        <f t="shared" si="9"/>
        <v>0</v>
      </c>
    </row>
    <row r="24" spans="1:25" x14ac:dyDescent="0.2">
      <c r="A24" s="6" t="s">
        <v>12</v>
      </c>
      <c r="B24" s="5" t="s">
        <v>365</v>
      </c>
      <c r="C24" s="90"/>
      <c r="D24" s="76">
        <f>投入係数表!AB24</f>
        <v>0</v>
      </c>
      <c r="E24" s="77">
        <f t="shared" si="0"/>
        <v>0</v>
      </c>
      <c r="F24" s="76">
        <f>分析係数表!C27</f>
        <v>0.30036101083032496</v>
      </c>
      <c r="G24" s="77">
        <f t="shared" si="1"/>
        <v>0</v>
      </c>
      <c r="H24" s="77">
        <v>1.7797172231702506E-3</v>
      </c>
      <c r="I24" s="77">
        <f t="shared" si="2"/>
        <v>1.7797172231702506E-3</v>
      </c>
      <c r="J24" s="76">
        <f>分析係数表!G27</f>
        <v>0.17003676470588236</v>
      </c>
      <c r="K24" s="78">
        <f t="shared" si="3"/>
        <v>3.0261735871920623E-4</v>
      </c>
      <c r="L24" s="79"/>
      <c r="M24" s="80"/>
      <c r="N24" s="81">
        <f>分析係数表!H27</f>
        <v>1.1256921485507981E-2</v>
      </c>
      <c r="O24" s="82">
        <f t="shared" si="4"/>
        <v>0.39157864010883869</v>
      </c>
      <c r="P24" s="76">
        <f>分析係数表!C27</f>
        <v>0.30036101083032496</v>
      </c>
      <c r="Q24" s="82">
        <f t="shared" si="5"/>
        <v>0.11761495616265481</v>
      </c>
      <c r="R24" s="83">
        <v>0.11954100808605683</v>
      </c>
      <c r="S24" s="84">
        <f t="shared" si="6"/>
        <v>0.12132072530922708</v>
      </c>
      <c r="T24" s="85">
        <f>分析係数表!F27</f>
        <v>0.32077205882352944</v>
      </c>
      <c r="U24" s="86">
        <f t="shared" si="7"/>
        <v>3.8916298835404643E-2</v>
      </c>
      <c r="V24" s="87">
        <f>分析係数表!D27</f>
        <v>0</v>
      </c>
      <c r="W24" s="88">
        <f t="shared" si="8"/>
        <v>0</v>
      </c>
      <c r="X24" s="76">
        <f>分析係数表!E27</f>
        <v>0</v>
      </c>
      <c r="Y24" s="89">
        <f t="shared" si="9"/>
        <v>0</v>
      </c>
    </row>
    <row r="25" spans="1:25" x14ac:dyDescent="0.2">
      <c r="A25" s="6" t="s">
        <v>13</v>
      </c>
      <c r="B25" s="5" t="s">
        <v>191</v>
      </c>
      <c r="C25" s="90"/>
      <c r="D25" s="76">
        <f>投入係数表!AB25</f>
        <v>0</v>
      </c>
      <c r="E25" s="77">
        <f t="shared" si="0"/>
        <v>0</v>
      </c>
      <c r="F25" s="76">
        <f>分析係数表!C28</f>
        <v>0.10035725885027602</v>
      </c>
      <c r="G25" s="77">
        <f t="shared" si="1"/>
        <v>0</v>
      </c>
      <c r="H25" s="77">
        <v>1.1022702959307745E-2</v>
      </c>
      <c r="I25" s="77">
        <f t="shared" si="2"/>
        <v>1.1022702959307745E-2</v>
      </c>
      <c r="J25" s="76">
        <f>分析係数表!G28</f>
        <v>0.12476459510357815</v>
      </c>
      <c r="K25" s="78">
        <f t="shared" si="3"/>
        <v>1.3752430716650434E-3</v>
      </c>
      <c r="L25" s="79"/>
      <c r="M25" s="80"/>
      <c r="N25" s="81">
        <f>分析係数表!H28</f>
        <v>2.1134616554773542E-2</v>
      </c>
      <c r="O25" s="82">
        <f t="shared" si="4"/>
        <v>0.73518007746560343</v>
      </c>
      <c r="P25" s="76">
        <f>分析係数表!C28</f>
        <v>0.10035725885027602</v>
      </c>
      <c r="Q25" s="82">
        <f t="shared" si="5"/>
        <v>7.3780657335781541E-2</v>
      </c>
      <c r="R25" s="83">
        <v>8.1419045113615154E-2</v>
      </c>
      <c r="S25" s="84">
        <f t="shared" si="6"/>
        <v>9.2441748072922894E-2</v>
      </c>
      <c r="T25" s="85">
        <f>分析係数表!F28</f>
        <v>0.21374764595103579</v>
      </c>
      <c r="U25" s="86">
        <f t="shared" si="7"/>
        <v>1.975920603818597E-2</v>
      </c>
      <c r="V25" s="87">
        <f>分析係数表!D28</f>
        <v>3.5310734463276837E-2</v>
      </c>
      <c r="W25" s="88">
        <f t="shared" si="8"/>
        <v>0</v>
      </c>
      <c r="X25" s="76">
        <f>分析係数表!E28</f>
        <v>3.7664783427495289E-2</v>
      </c>
      <c r="Y25" s="89">
        <f t="shared" si="9"/>
        <v>0</v>
      </c>
    </row>
    <row r="26" spans="1:25" x14ac:dyDescent="0.2">
      <c r="A26" s="6" t="s">
        <v>14</v>
      </c>
      <c r="B26" s="5" t="s">
        <v>50</v>
      </c>
      <c r="C26" s="90"/>
      <c r="D26" s="76">
        <f>投入係数表!AB26</f>
        <v>3.7831021437578815E-3</v>
      </c>
      <c r="E26" s="77">
        <f t="shared" si="0"/>
        <v>0.37831021437578816</v>
      </c>
      <c r="F26" s="76">
        <f>分析係数表!C29</f>
        <v>0.36404243439419315</v>
      </c>
      <c r="G26" s="77">
        <f t="shared" si="1"/>
        <v>0.13772097139755102</v>
      </c>
      <c r="H26" s="77">
        <v>0.18146084891615685</v>
      </c>
      <c r="I26" s="77">
        <f t="shared" si="2"/>
        <v>0.18146084891615685</v>
      </c>
      <c r="J26" s="76">
        <f>分析係数表!G29</f>
        <v>0.26159695817490497</v>
      </c>
      <c r="K26" s="78">
        <f t="shared" si="3"/>
        <v>4.7469606104302633E-2</v>
      </c>
      <c r="L26" s="79"/>
      <c r="M26" s="80"/>
      <c r="N26" s="81">
        <f>分析係数表!H29</f>
        <v>1.0060239742003528E-2</v>
      </c>
      <c r="O26" s="82">
        <f t="shared" si="4"/>
        <v>0.34995136125042159</v>
      </c>
      <c r="P26" s="76">
        <f>分析係数表!C29</f>
        <v>0.36404243439419315</v>
      </c>
      <c r="Q26" s="82">
        <f t="shared" si="5"/>
        <v>0.1273971454691652</v>
      </c>
      <c r="R26" s="83">
        <v>0.17080292089302793</v>
      </c>
      <c r="S26" s="84">
        <f t="shared" si="6"/>
        <v>0.35226376980918478</v>
      </c>
      <c r="T26" s="85">
        <f>分析係数表!F29</f>
        <v>0.47034220532319393</v>
      </c>
      <c r="U26" s="86">
        <f t="shared" si="7"/>
        <v>0.16568451834751391</v>
      </c>
      <c r="V26" s="87">
        <f>分析係数表!D29</f>
        <v>0.1285171102661597</v>
      </c>
      <c r="W26" s="88">
        <f t="shared" si="8"/>
        <v>0</v>
      </c>
      <c r="X26" s="76">
        <f>分析係数表!E29</f>
        <v>0.10532319391634981</v>
      </c>
      <c r="Y26" s="89">
        <f t="shared" si="9"/>
        <v>0</v>
      </c>
    </row>
    <row r="27" spans="1:25" x14ac:dyDescent="0.2">
      <c r="A27" s="6" t="s">
        <v>15</v>
      </c>
      <c r="B27" s="5" t="s">
        <v>36</v>
      </c>
      <c r="C27" s="90"/>
      <c r="D27" s="76">
        <f>投入係数表!AB27</f>
        <v>2.9424127784783522E-3</v>
      </c>
      <c r="E27" s="77">
        <f t="shared" si="0"/>
        <v>0.29424127784783521</v>
      </c>
      <c r="F27" s="76">
        <f>分析係数表!C30</f>
        <v>1</v>
      </c>
      <c r="G27" s="77">
        <f t="shared" si="1"/>
        <v>0.29424127784783521</v>
      </c>
      <c r="H27" s="77">
        <v>0.35276851461403719</v>
      </c>
      <c r="I27" s="77">
        <f t="shared" si="2"/>
        <v>0.35276851461403719</v>
      </c>
      <c r="J27" s="76">
        <f>分析係数表!G30</f>
        <v>0.34476121737038373</v>
      </c>
      <c r="K27" s="78">
        <f t="shared" si="3"/>
        <v>0.12162090254827747</v>
      </c>
      <c r="L27" s="79"/>
      <c r="M27" s="80"/>
      <c r="N27" s="81">
        <f>分析係数表!H30</f>
        <v>0</v>
      </c>
      <c r="O27" s="82">
        <f t="shared" si="4"/>
        <v>0</v>
      </c>
      <c r="P27" s="76">
        <f>分析係数表!C30</f>
        <v>1</v>
      </c>
      <c r="Q27" s="82">
        <f t="shared" si="5"/>
        <v>0</v>
      </c>
      <c r="R27" s="83">
        <v>7.2343021943582192E-2</v>
      </c>
      <c r="S27" s="84">
        <f t="shared" si="6"/>
        <v>0.42511153655761935</v>
      </c>
      <c r="T27" s="85">
        <f>分析係数表!F30</f>
        <v>0.44087573679778658</v>
      </c>
      <c r="U27" s="86">
        <f t="shared" si="7"/>
        <v>0.18742136190107961</v>
      </c>
      <c r="V27" s="87">
        <f>分析係数表!D30</f>
        <v>0.13545049921809216</v>
      </c>
      <c r="W27" s="88">
        <f t="shared" si="8"/>
        <v>0</v>
      </c>
      <c r="X27" s="76">
        <f>分析係数表!E30</f>
        <v>8.8415734391916273E-2</v>
      </c>
      <c r="Y27" s="89">
        <f t="shared" si="9"/>
        <v>0</v>
      </c>
    </row>
    <row r="28" spans="1:25" x14ac:dyDescent="0.2">
      <c r="A28" s="6" t="s">
        <v>16</v>
      </c>
      <c r="B28" s="5" t="s">
        <v>192</v>
      </c>
      <c r="C28" s="90"/>
      <c r="D28" s="76">
        <f>投入係数表!AB28</f>
        <v>7.6923076923076927E-2</v>
      </c>
      <c r="E28" s="77">
        <f t="shared" si="0"/>
        <v>7.6923076923076925</v>
      </c>
      <c r="F28" s="76">
        <f>分析係数表!C31</f>
        <v>4.5149153453372781E-2</v>
      </c>
      <c r="G28" s="77">
        <f t="shared" si="1"/>
        <v>0.34730118041055985</v>
      </c>
      <c r="H28" s="77">
        <v>0.35547977117454327</v>
      </c>
      <c r="I28" s="77">
        <f t="shared" si="2"/>
        <v>0.35547977117454327</v>
      </c>
      <c r="J28" s="76">
        <f>分析係数表!G31</f>
        <v>7.1005917159763315E-2</v>
      </c>
      <c r="K28" s="78">
        <f t="shared" si="3"/>
        <v>2.5241167183991237E-2</v>
      </c>
      <c r="L28" s="79"/>
      <c r="M28" s="80"/>
      <c r="N28" s="81">
        <f>分析係数表!H31</f>
        <v>2.4521834371133602E-2</v>
      </c>
      <c r="O28" s="82">
        <f t="shared" si="4"/>
        <v>0.85300644304790274</v>
      </c>
      <c r="P28" s="76">
        <f>分析係数表!C31</f>
        <v>4.5149153453372781E-2</v>
      </c>
      <c r="Q28" s="82">
        <f t="shared" si="5"/>
        <v>3.8512518793885453E-2</v>
      </c>
      <c r="R28" s="83">
        <v>4.9704304694625473E-2</v>
      </c>
      <c r="S28" s="84">
        <f t="shared" si="6"/>
        <v>0.40518407586916871</v>
      </c>
      <c r="T28" s="85">
        <f>分析係数表!F31</f>
        <v>0.34319526627218933</v>
      </c>
      <c r="U28" s="86">
        <f t="shared" si="7"/>
        <v>0.13905725680717032</v>
      </c>
      <c r="V28" s="87">
        <f>分析係数表!D31</f>
        <v>1.7751479289940829E-2</v>
      </c>
      <c r="W28" s="88">
        <f t="shared" si="8"/>
        <v>0</v>
      </c>
      <c r="X28" s="76">
        <f>分析係数表!E31</f>
        <v>1.7751479289940829E-2</v>
      </c>
      <c r="Y28" s="89">
        <f t="shared" si="9"/>
        <v>0</v>
      </c>
    </row>
    <row r="29" spans="1:25" x14ac:dyDescent="0.2">
      <c r="A29" s="6" t="s">
        <v>17</v>
      </c>
      <c r="B29" s="5" t="s">
        <v>272</v>
      </c>
      <c r="C29" s="90"/>
      <c r="D29" s="76">
        <f>投入係数表!AB29</f>
        <v>9.6679277007145868E-3</v>
      </c>
      <c r="E29" s="77">
        <f t="shared" si="0"/>
        <v>0.9667927700714587</v>
      </c>
      <c r="F29" s="76">
        <f>分析係数表!C32</f>
        <v>0.82390745501285345</v>
      </c>
      <c r="G29" s="77">
        <f t="shared" si="1"/>
        <v>0.7965477707144023</v>
      </c>
      <c r="H29" s="77">
        <v>0.87549105692768703</v>
      </c>
      <c r="I29" s="77">
        <f t="shared" si="2"/>
        <v>0.87549105692768703</v>
      </c>
      <c r="J29" s="76">
        <f>分析係数表!G32</f>
        <v>0.14108527131782947</v>
      </c>
      <c r="K29" s="78">
        <f t="shared" si="3"/>
        <v>0.12351889330297601</v>
      </c>
      <c r="L29" s="79"/>
      <c r="M29" s="80"/>
      <c r="N29" s="81">
        <f>分析係数表!H32</f>
        <v>6.9772630468734158E-3</v>
      </c>
      <c r="O29" s="82">
        <f t="shared" si="4"/>
        <v>0.24270820215755051</v>
      </c>
      <c r="P29" s="76">
        <f>分析係数表!C32</f>
        <v>0.82390745501285345</v>
      </c>
      <c r="Q29" s="82">
        <f t="shared" si="5"/>
        <v>0.19996909715037259</v>
      </c>
      <c r="R29" s="83">
        <v>0.26152241486945893</v>
      </c>
      <c r="S29" s="84">
        <f t="shared" si="6"/>
        <v>1.1370134717971458</v>
      </c>
      <c r="T29" s="85">
        <f>分析係数表!F32</f>
        <v>0.48372093023255813</v>
      </c>
      <c r="U29" s="86">
        <f t="shared" si="7"/>
        <v>0.54999721426466586</v>
      </c>
      <c r="V29" s="87">
        <f>分析係数表!D32</f>
        <v>4.6511627906976744E-3</v>
      </c>
      <c r="W29" s="88">
        <f t="shared" si="8"/>
        <v>0</v>
      </c>
      <c r="X29" s="76">
        <f>分析係数表!E32</f>
        <v>6.2015503875968991E-3</v>
      </c>
      <c r="Y29" s="89">
        <f t="shared" si="9"/>
        <v>0</v>
      </c>
    </row>
    <row r="30" spans="1:25" x14ac:dyDescent="0.2">
      <c r="A30" s="6" t="s">
        <v>18</v>
      </c>
      <c r="B30" s="5" t="s">
        <v>273</v>
      </c>
      <c r="C30" s="75">
        <f>最終需要_まとめ!C31</f>
        <v>100</v>
      </c>
      <c r="D30" s="76">
        <f>投入係数表!AB30</f>
        <v>0</v>
      </c>
      <c r="E30" s="77">
        <f t="shared" si="0"/>
        <v>0</v>
      </c>
      <c r="F30" s="76">
        <f>分析係数表!C33</f>
        <v>1</v>
      </c>
      <c r="G30" s="77">
        <f t="shared" si="1"/>
        <v>0</v>
      </c>
      <c r="H30" s="77">
        <v>3.9825695121657095E-2</v>
      </c>
      <c r="I30" s="77">
        <f t="shared" si="2"/>
        <v>100.03982569512166</v>
      </c>
      <c r="J30" s="76">
        <f>分析係数表!G33</f>
        <v>0.50819672131147542</v>
      </c>
      <c r="K30" s="78">
        <f t="shared" si="3"/>
        <v>50.839911418832322</v>
      </c>
      <c r="L30" s="79"/>
      <c r="M30" s="80"/>
      <c r="N30" s="81">
        <f>分析係数表!H33</f>
        <v>1.0141370707664847E-3</v>
      </c>
      <c r="O30" s="82">
        <f t="shared" si="4"/>
        <v>3.5277354964760241E-2</v>
      </c>
      <c r="P30" s="76">
        <f>分析係数表!C33</f>
        <v>1</v>
      </c>
      <c r="Q30" s="82">
        <f t="shared" si="5"/>
        <v>3.5277354964760241E-2</v>
      </c>
      <c r="R30" s="83">
        <v>0.12393603556838549</v>
      </c>
      <c r="S30" s="84">
        <f t="shared" si="6"/>
        <v>100.16376173069006</v>
      </c>
      <c r="T30" s="85">
        <f>分析係数表!F33</f>
        <v>0.64606977721731818</v>
      </c>
      <c r="U30" s="86">
        <f t="shared" si="7"/>
        <v>64.712779226595458</v>
      </c>
      <c r="V30" s="87">
        <f>分析係数表!D33</f>
        <v>1.8495166036149643E-2</v>
      </c>
      <c r="W30" s="88">
        <f t="shared" si="8"/>
        <v>2</v>
      </c>
      <c r="X30" s="76">
        <f>分析係数表!E33</f>
        <v>1.7234131988230348E-2</v>
      </c>
      <c r="Y30" s="89">
        <f t="shared" si="9"/>
        <v>2</v>
      </c>
    </row>
    <row r="31" spans="1:25" x14ac:dyDescent="0.2">
      <c r="A31" s="6" t="s">
        <v>19</v>
      </c>
      <c r="B31" s="5" t="s">
        <v>274</v>
      </c>
      <c r="C31" s="90"/>
      <c r="D31" s="76">
        <f>投入係数表!AB31</f>
        <v>1.5132408575031526E-2</v>
      </c>
      <c r="E31" s="77">
        <f t="shared" si="0"/>
        <v>1.5132408575031526</v>
      </c>
      <c r="F31" s="76">
        <f>分析係数表!C34</f>
        <v>0.25927379784102056</v>
      </c>
      <c r="G31" s="77">
        <f t="shared" si="1"/>
        <v>0.39234370417304498</v>
      </c>
      <c r="H31" s="77">
        <v>0.46292285246380177</v>
      </c>
      <c r="I31" s="77">
        <f t="shared" si="2"/>
        <v>0.46292285246380177</v>
      </c>
      <c r="J31" s="76">
        <f>分析係数表!G34</f>
        <v>0.42506142506142508</v>
      </c>
      <c r="K31" s="78">
        <f t="shared" si="3"/>
        <v>0.19677064736176342</v>
      </c>
      <c r="L31" s="79"/>
      <c r="M31" s="80"/>
      <c r="N31" s="81">
        <f>分析係数表!H34</f>
        <v>0.17165284059793523</v>
      </c>
      <c r="O31" s="82">
        <f t="shared" si="4"/>
        <v>5.9710451013353198</v>
      </c>
      <c r="P31" s="76">
        <f>分析係数表!C34</f>
        <v>0.25927379784102056</v>
      </c>
      <c r="Q31" s="82">
        <f t="shared" si="5"/>
        <v>1.5481355405032298</v>
      </c>
      <c r="R31" s="83">
        <v>1.6742483000345547</v>
      </c>
      <c r="S31" s="84">
        <f t="shared" si="6"/>
        <v>2.1371711524983565</v>
      </c>
      <c r="T31" s="85">
        <f>分析係数表!F34</f>
        <v>0.69978501228501233</v>
      </c>
      <c r="U31" s="86">
        <f t="shared" si="7"/>
        <v>1.4955603412062364</v>
      </c>
      <c r="V31" s="87">
        <f>分析係数表!D34</f>
        <v>0.29069410319410321</v>
      </c>
      <c r="W31" s="88">
        <f t="shared" si="8"/>
        <v>1</v>
      </c>
      <c r="X31" s="76">
        <f>分析係数表!E34</f>
        <v>0.18903562653562653</v>
      </c>
      <c r="Y31" s="89">
        <f t="shared" si="9"/>
        <v>0</v>
      </c>
    </row>
    <row r="32" spans="1:25" x14ac:dyDescent="0.2">
      <c r="A32" s="6" t="s">
        <v>20</v>
      </c>
      <c r="B32" s="5" t="s">
        <v>37</v>
      </c>
      <c r="C32" s="90"/>
      <c r="D32" s="76">
        <f>投入係数表!AB32</f>
        <v>2.6481715006305171E-2</v>
      </c>
      <c r="E32" s="77">
        <f t="shared" si="0"/>
        <v>2.6481715006305171</v>
      </c>
      <c r="F32" s="76">
        <f>分析係数表!C35</f>
        <v>0.58271802035521847</v>
      </c>
      <c r="G32" s="77">
        <f t="shared" si="1"/>
        <v>1.5431372544085231</v>
      </c>
      <c r="H32" s="77">
        <v>1.6680218294900717</v>
      </c>
      <c r="I32" s="77">
        <f t="shared" si="2"/>
        <v>1.6680218294900717</v>
      </c>
      <c r="J32" s="76">
        <f>分析係数表!G35</f>
        <v>0.3146067415730337</v>
      </c>
      <c r="K32" s="78">
        <f t="shared" si="3"/>
        <v>0.5247709126485619</v>
      </c>
      <c r="L32" s="79"/>
      <c r="M32" s="80"/>
      <c r="N32" s="81">
        <f>分析係数表!H35</f>
        <v>6.4762793339147723E-2</v>
      </c>
      <c r="O32" s="82">
        <f t="shared" si="4"/>
        <v>2.2528118880495893</v>
      </c>
      <c r="P32" s="76">
        <f>分析係数表!C35</f>
        <v>0.58271802035521847</v>
      </c>
      <c r="Q32" s="82">
        <f t="shared" si="5"/>
        <v>1.3127540836369587</v>
      </c>
      <c r="R32" s="83">
        <v>1.5704780189196319</v>
      </c>
      <c r="S32" s="84">
        <f t="shared" si="6"/>
        <v>3.2384998484097034</v>
      </c>
      <c r="T32" s="85">
        <f>分析係数表!F35</f>
        <v>0.64558587479935792</v>
      </c>
      <c r="U32" s="86">
        <f t="shared" si="7"/>
        <v>2.0907297576731665</v>
      </c>
      <c r="V32" s="87">
        <f>分析係数表!D35</f>
        <v>5.2969502407704656E-2</v>
      </c>
      <c r="W32" s="88">
        <f t="shared" si="8"/>
        <v>0</v>
      </c>
      <c r="X32" s="76">
        <f>分析係数表!E35</f>
        <v>4.8475120385232745E-2</v>
      </c>
      <c r="Y32" s="89">
        <f t="shared" si="9"/>
        <v>0</v>
      </c>
    </row>
    <row r="33" spans="1:25" x14ac:dyDescent="0.2">
      <c r="A33" s="6" t="s">
        <v>21</v>
      </c>
      <c r="B33" s="5" t="s">
        <v>38</v>
      </c>
      <c r="C33" s="90"/>
      <c r="D33" s="76">
        <f>投入係数表!AB33</f>
        <v>8.4068936527952921E-4</v>
      </c>
      <c r="E33" s="77">
        <f t="shared" si="0"/>
        <v>8.4068936527952914E-2</v>
      </c>
      <c r="F33" s="76">
        <f>分析係数表!C36</f>
        <v>0.66070007955449483</v>
      </c>
      <c r="G33" s="77">
        <f t="shared" si="1"/>
        <v>5.5544353052080268E-2</v>
      </c>
      <c r="H33" s="77">
        <v>0.13615998238913019</v>
      </c>
      <c r="I33" s="77">
        <f t="shared" si="2"/>
        <v>0.13615998238913019</v>
      </c>
      <c r="J33" s="76">
        <f>分析係数表!G36</f>
        <v>1.3413413413413414E-2</v>
      </c>
      <c r="K33" s="78">
        <f t="shared" si="3"/>
        <v>1.826370134148493E-3</v>
      </c>
      <c r="L33" s="79"/>
      <c r="M33" s="80"/>
      <c r="N33" s="81">
        <f>分析係数表!H36</f>
        <v>0.12962700038537209</v>
      </c>
      <c r="O33" s="82">
        <f t="shared" si="4"/>
        <v>4.5091515115956549</v>
      </c>
      <c r="P33" s="76">
        <f>分析係数表!C36</f>
        <v>0.66070007955449483</v>
      </c>
      <c r="Q33" s="82">
        <f t="shared" si="5"/>
        <v>2.9791967624345199</v>
      </c>
      <c r="R33" s="83">
        <v>3.1144148641097247</v>
      </c>
      <c r="S33" s="84">
        <f t="shared" si="6"/>
        <v>3.2505748464988549</v>
      </c>
      <c r="T33" s="85">
        <f>分析係数表!F36</f>
        <v>0.89049049049049045</v>
      </c>
      <c r="U33" s="86">
        <f t="shared" si="7"/>
        <v>2.8946059894348162</v>
      </c>
      <c r="V33" s="87">
        <f>分析係数表!D36</f>
        <v>8.8088088088088094E-3</v>
      </c>
      <c r="W33" s="88">
        <f t="shared" si="8"/>
        <v>0</v>
      </c>
      <c r="X33" s="76">
        <f>分析係数表!E36</f>
        <v>2.002002002002002E-3</v>
      </c>
      <c r="Y33" s="89">
        <f t="shared" si="9"/>
        <v>0</v>
      </c>
    </row>
    <row r="34" spans="1:25" x14ac:dyDescent="0.2">
      <c r="A34" s="6" t="s">
        <v>22</v>
      </c>
      <c r="B34" s="5" t="s">
        <v>377</v>
      </c>
      <c r="C34" s="90"/>
      <c r="D34" s="76">
        <f>投入係数表!AB34</f>
        <v>4.3295502311895752E-2</v>
      </c>
      <c r="E34" s="77">
        <f t="shared" si="0"/>
        <v>4.3295502311895753</v>
      </c>
      <c r="F34" s="76">
        <f>分析係数表!C37</f>
        <v>0.61776513884242223</v>
      </c>
      <c r="G34" s="77">
        <f t="shared" si="1"/>
        <v>2.6746451996960694</v>
      </c>
      <c r="H34" s="77">
        <v>2.9238135627804569</v>
      </c>
      <c r="I34" s="77">
        <f t="shared" si="2"/>
        <v>2.9238135627804569</v>
      </c>
      <c r="J34" s="76">
        <f>分析係数表!G37</f>
        <v>0.47462053207116045</v>
      </c>
      <c r="K34" s="78">
        <f t="shared" si="3"/>
        <v>1.3877019488437357</v>
      </c>
      <c r="L34" s="79"/>
      <c r="M34" s="80"/>
      <c r="N34" s="81">
        <f>分析係数表!H37</f>
        <v>5.0585157089832258E-2</v>
      </c>
      <c r="O34" s="82">
        <f t="shared" si="4"/>
        <v>1.7596344656422409</v>
      </c>
      <c r="P34" s="76">
        <f>分析係数表!C37</f>
        <v>0.61776513884242223</v>
      </c>
      <c r="Q34" s="82">
        <f t="shared" si="5"/>
        <v>1.0870408299793903</v>
      </c>
      <c r="R34" s="83">
        <v>1.3195818852445427</v>
      </c>
      <c r="S34" s="84">
        <f t="shared" si="6"/>
        <v>4.2433954480249998</v>
      </c>
      <c r="T34" s="85">
        <f>分析係数表!F37</f>
        <v>0.71813285457809695</v>
      </c>
      <c r="U34" s="86">
        <f t="shared" si="7"/>
        <v>3.0473216861938957</v>
      </c>
      <c r="V34" s="87">
        <f>分析係数表!D37</f>
        <v>9.4662967194385508E-2</v>
      </c>
      <c r="W34" s="88">
        <f t="shared" si="8"/>
        <v>0</v>
      </c>
      <c r="X34" s="76">
        <f>分析係数表!E37</f>
        <v>8.6339154561775752E-2</v>
      </c>
      <c r="Y34" s="89">
        <f t="shared" si="9"/>
        <v>0</v>
      </c>
    </row>
    <row r="35" spans="1:25" x14ac:dyDescent="0.2">
      <c r="A35" s="6" t="s">
        <v>23</v>
      </c>
      <c r="B35" s="5" t="s">
        <v>193</v>
      </c>
      <c r="C35" s="90"/>
      <c r="D35" s="76">
        <f>投入係数表!AB35</f>
        <v>1.0088272383354351E-2</v>
      </c>
      <c r="E35" s="77">
        <f t="shared" si="0"/>
        <v>1.0088272383354351</v>
      </c>
      <c r="F35" s="76">
        <f>分析係数表!C38</f>
        <v>2.0566981656475858E-2</v>
      </c>
      <c r="G35" s="77">
        <f t="shared" si="1"/>
        <v>2.0748531305398093E-2</v>
      </c>
      <c r="H35" s="77">
        <v>2.8511377386515137E-2</v>
      </c>
      <c r="I35" s="77">
        <f t="shared" si="2"/>
        <v>2.8511377386515137E-2</v>
      </c>
      <c r="J35" s="76">
        <f>分析係数表!G38</f>
        <v>0.31874999999999998</v>
      </c>
      <c r="K35" s="78">
        <f t="shared" si="3"/>
        <v>9.0880015419516989E-3</v>
      </c>
      <c r="L35" s="79"/>
      <c r="M35" s="80"/>
      <c r="N35" s="81">
        <f>分析係数表!H38</f>
        <v>4.4398920958156701E-2</v>
      </c>
      <c r="O35" s="82">
        <f t="shared" si="4"/>
        <v>1.5444426003572034</v>
      </c>
      <c r="P35" s="76">
        <f>分析係数表!C38</f>
        <v>2.0566981656475858E-2</v>
      </c>
      <c r="Q35" s="82">
        <f t="shared" si="5"/>
        <v>3.1764522631026477E-2</v>
      </c>
      <c r="R35" s="83">
        <v>3.9215147426047328E-2</v>
      </c>
      <c r="S35" s="84">
        <f t="shared" si="6"/>
        <v>6.7726524812562472E-2</v>
      </c>
      <c r="T35" s="85">
        <f>分析係数表!F38</f>
        <v>0.52500000000000002</v>
      </c>
      <c r="U35" s="86">
        <f t="shared" si="7"/>
        <v>3.5556425526595298E-2</v>
      </c>
      <c r="V35" s="87">
        <f>分析係数表!D38</f>
        <v>0.28125</v>
      </c>
      <c r="W35" s="88">
        <f t="shared" si="8"/>
        <v>0</v>
      </c>
      <c r="X35" s="76">
        <f>分析係数表!E38</f>
        <v>0.31874999999999998</v>
      </c>
      <c r="Y35" s="89">
        <f t="shared" si="9"/>
        <v>0</v>
      </c>
    </row>
    <row r="36" spans="1:25" x14ac:dyDescent="0.2">
      <c r="A36" s="6" t="s">
        <v>24</v>
      </c>
      <c r="B36" s="5" t="s">
        <v>39</v>
      </c>
      <c r="C36" s="90"/>
      <c r="D36" s="76">
        <f>投入係数表!AB36</f>
        <v>0</v>
      </c>
      <c r="E36" s="77">
        <f t="shared" si="0"/>
        <v>0</v>
      </c>
      <c r="F36" s="76">
        <f>分析係数表!C39</f>
        <v>1</v>
      </c>
      <c r="G36" s="77">
        <f t="shared" si="1"/>
        <v>0</v>
      </c>
      <c r="H36" s="77">
        <v>0.10810926087824152</v>
      </c>
      <c r="I36" s="77">
        <f t="shared" si="2"/>
        <v>0.10810926087824152</v>
      </c>
      <c r="J36" s="76">
        <f>分析係数表!G39</f>
        <v>0.35457429931253304</v>
      </c>
      <c r="K36" s="78">
        <f t="shared" si="3"/>
        <v>3.8332765425098329E-2</v>
      </c>
      <c r="L36" s="79"/>
      <c r="M36" s="80"/>
      <c r="N36" s="81">
        <f>分析係数表!H39</f>
        <v>4.0565482830659388E-3</v>
      </c>
      <c r="O36" s="82">
        <f t="shared" si="4"/>
        <v>0.14110941985904096</v>
      </c>
      <c r="P36" s="76">
        <f>分析係数表!C39</f>
        <v>1</v>
      </c>
      <c r="Q36" s="82">
        <f t="shared" si="5"/>
        <v>0.14110941985904096</v>
      </c>
      <c r="R36" s="83">
        <v>0.17929094205588858</v>
      </c>
      <c r="S36" s="84">
        <f t="shared" si="6"/>
        <v>0.2874002029341301</v>
      </c>
      <c r="T36" s="85">
        <f>分析係数表!F39</f>
        <v>0.70531464833421476</v>
      </c>
      <c r="U36" s="86">
        <f t="shared" si="7"/>
        <v>0.20270757306366793</v>
      </c>
      <c r="V36" s="87">
        <f>分析係数表!D39</f>
        <v>5.4071919619249072E-2</v>
      </c>
      <c r="W36" s="88">
        <f t="shared" si="8"/>
        <v>0</v>
      </c>
      <c r="X36" s="76">
        <f>分析係数表!E39</f>
        <v>6.8482284505552618E-2</v>
      </c>
      <c r="Y36" s="89">
        <f t="shared" si="9"/>
        <v>0</v>
      </c>
    </row>
    <row r="37" spans="1:25" x14ac:dyDescent="0.2">
      <c r="A37" s="6" t="s">
        <v>25</v>
      </c>
      <c r="B37" s="5" t="s">
        <v>40</v>
      </c>
      <c r="C37" s="90"/>
      <c r="D37" s="76">
        <f>投入係数表!AB37</f>
        <v>0</v>
      </c>
      <c r="E37" s="77">
        <f t="shared" si="0"/>
        <v>0</v>
      </c>
      <c r="F37" s="76">
        <f>分析係数表!C40</f>
        <v>0.98077433041633522</v>
      </c>
      <c r="G37" s="77">
        <f t="shared" si="1"/>
        <v>0</v>
      </c>
      <c r="H37" s="77">
        <v>4.5580575661737883E-3</v>
      </c>
      <c r="I37" s="77">
        <f t="shared" si="2"/>
        <v>4.5580575661737883E-3</v>
      </c>
      <c r="J37" s="76">
        <f>分析係数表!G40</f>
        <v>0.51043551695017497</v>
      </c>
      <c r="K37" s="78">
        <f t="shared" si="3"/>
        <v>2.3265944700785741E-3</v>
      </c>
      <c r="L37" s="79"/>
      <c r="M37" s="80"/>
      <c r="N37" s="81">
        <f>分析係数表!H40</f>
        <v>2.8781210068352839E-2</v>
      </c>
      <c r="O37" s="82">
        <f t="shared" si="4"/>
        <v>1.0011713338998958</v>
      </c>
      <c r="P37" s="76">
        <f>分析係数表!C40</f>
        <v>0.98077433041633522</v>
      </c>
      <c r="Q37" s="82">
        <f t="shared" si="5"/>
        <v>0.98192314463769947</v>
      </c>
      <c r="R37" s="83">
        <v>0.98478652341643891</v>
      </c>
      <c r="S37" s="84">
        <f t="shared" si="6"/>
        <v>0.98934458098261269</v>
      </c>
      <c r="T37" s="85">
        <f>分析係数表!F40</f>
        <v>0.70708167450838466</v>
      </c>
      <c r="U37" s="86">
        <f t="shared" si="7"/>
        <v>0.69954742298698191</v>
      </c>
      <c r="V37" s="87">
        <f>分析係数表!D40</f>
        <v>7.3350223187356733E-2</v>
      </c>
      <c r="W37" s="88">
        <f t="shared" si="8"/>
        <v>0</v>
      </c>
      <c r="X37" s="76">
        <f>分析係数表!E40</f>
        <v>4.4637471347569069E-2</v>
      </c>
      <c r="Y37" s="89">
        <f t="shared" si="9"/>
        <v>0</v>
      </c>
    </row>
    <row r="38" spans="1:25" x14ac:dyDescent="0.2">
      <c r="A38" s="6" t="s">
        <v>26</v>
      </c>
      <c r="B38" s="5" t="s">
        <v>276</v>
      </c>
      <c r="C38" s="90"/>
      <c r="D38" s="76">
        <f>投入係数表!AB38</f>
        <v>0</v>
      </c>
      <c r="E38" s="77">
        <f t="shared" si="0"/>
        <v>0</v>
      </c>
      <c r="F38" s="76">
        <f>分析係数表!C41</f>
        <v>0.86627474829380358</v>
      </c>
      <c r="G38" s="77">
        <f t="shared" si="1"/>
        <v>0</v>
      </c>
      <c r="H38" s="77">
        <v>1.0967653274296921E-3</v>
      </c>
      <c r="I38" s="77">
        <f t="shared" si="2"/>
        <v>1.0967653274296921E-3</v>
      </c>
      <c r="J38" s="76">
        <f>分析係数表!G41</f>
        <v>0.44732977818996833</v>
      </c>
      <c r="K38" s="78">
        <f t="shared" si="3"/>
        <v>4.9061579064557214E-4</v>
      </c>
      <c r="L38" s="79"/>
      <c r="M38" s="80"/>
      <c r="N38" s="81">
        <f>分析係数表!H41</f>
        <v>6.251140904204612E-2</v>
      </c>
      <c r="O38" s="82">
        <f t="shared" si="4"/>
        <v>2.1744961600278216</v>
      </c>
      <c r="P38" s="76">
        <f>分析係数表!C41</f>
        <v>0.86627474829380358</v>
      </c>
      <c r="Q38" s="82">
        <f t="shared" si="5"/>
        <v>1.8837111136939435</v>
      </c>
      <c r="R38" s="83">
        <v>1.9192241257500382</v>
      </c>
      <c r="S38" s="84">
        <f t="shared" si="6"/>
        <v>1.9203208910774678</v>
      </c>
      <c r="T38" s="85">
        <f>分析係数表!F41</f>
        <v>0.55174279310611329</v>
      </c>
      <c r="U38" s="86">
        <f t="shared" si="7"/>
        <v>1.0595232121031024</v>
      </c>
      <c r="V38" s="87">
        <f>分析係数表!D41</f>
        <v>0.15209830744261535</v>
      </c>
      <c r="W38" s="88">
        <f t="shared" si="8"/>
        <v>0</v>
      </c>
      <c r="X38" s="76">
        <f>分析係数表!E41</f>
        <v>0.14676559239508463</v>
      </c>
      <c r="Y38" s="89">
        <f t="shared" si="9"/>
        <v>0</v>
      </c>
    </row>
    <row r="39" spans="1:25" x14ac:dyDescent="0.2">
      <c r="A39" s="6" t="s">
        <v>51</v>
      </c>
      <c r="B39" s="5" t="s">
        <v>367</v>
      </c>
      <c r="C39" s="90"/>
      <c r="D39" s="76">
        <f>投入係数表!AB39</f>
        <v>1.6813787305590584E-3</v>
      </c>
      <c r="E39" s="77">
        <f>$C$30*D39</f>
        <v>0.16813787305590583</v>
      </c>
      <c r="F39" s="76">
        <f>分析係数表!C42</f>
        <v>0.22259887005649714</v>
      </c>
      <c r="G39" s="77">
        <f>E39*F39</f>
        <v>3.7427300555947396E-2</v>
      </c>
      <c r="H39" s="77">
        <v>4.3853362456175854E-2</v>
      </c>
      <c r="I39" s="77">
        <f>C39+H39</f>
        <v>4.3853362456175854E-2</v>
      </c>
      <c r="J39" s="76">
        <f>分析係数表!G42</f>
        <v>0.47474747474747475</v>
      </c>
      <c r="K39" s="78">
        <f>I39*J39</f>
        <v>2.0819273085255205E-2</v>
      </c>
      <c r="L39" s="79"/>
      <c r="M39" s="80"/>
      <c r="N39" s="81">
        <f>分析係数表!H42</f>
        <v>1.5212056061497272E-2</v>
      </c>
      <c r="O39" s="82">
        <f t="shared" si="4"/>
        <v>0.52916032447140371</v>
      </c>
      <c r="P39" s="76">
        <f>分析係数表!C42</f>
        <v>0.22259887005649714</v>
      </c>
      <c r="Q39" s="82">
        <f>O39*P39</f>
        <v>0.11779049030606387</v>
      </c>
      <c r="R39" s="83">
        <v>0.12235515682910887</v>
      </c>
      <c r="S39" s="84">
        <f>I39+R39</f>
        <v>0.16620851928528474</v>
      </c>
      <c r="T39" s="85">
        <f>分析係数表!F42</f>
        <v>0.5505050505050505</v>
      </c>
      <c r="U39" s="86">
        <f>S39*T39</f>
        <v>9.1498629303515336E-2</v>
      </c>
      <c r="V39" s="87">
        <f>分析係数表!D42</f>
        <v>1.2373737373737375</v>
      </c>
      <c r="W39" s="88">
        <f>ROUND(S39*V39,0)</f>
        <v>0</v>
      </c>
      <c r="X39" s="76">
        <f>分析係数表!E42</f>
        <v>0.93434343434343436</v>
      </c>
      <c r="Y39" s="89">
        <f>ROUND(S39*X39,0)</f>
        <v>0</v>
      </c>
    </row>
    <row r="40" spans="1:25" x14ac:dyDescent="0.2">
      <c r="A40" s="6" t="s">
        <v>194</v>
      </c>
      <c r="B40" s="5" t="s">
        <v>41</v>
      </c>
      <c r="C40" s="90"/>
      <c r="D40" s="76">
        <f>投入係数表!AB40</f>
        <v>6.1370323665405631E-2</v>
      </c>
      <c r="E40" s="77">
        <f>$C$30*D40</f>
        <v>6.1370323665405628</v>
      </c>
      <c r="F40" s="76">
        <f>分析係数表!C43</f>
        <v>0.64995386035066138</v>
      </c>
      <c r="G40" s="77">
        <f>E40*F40</f>
        <v>3.9887878777299939</v>
      </c>
      <c r="H40" s="77">
        <v>4.8852531913056723</v>
      </c>
      <c r="I40" s="77">
        <f>C40+H40</f>
        <v>4.8852531913056723</v>
      </c>
      <c r="J40" s="76">
        <f>分析係数表!G43</f>
        <v>0.42414674485039844</v>
      </c>
      <c r="K40" s="78">
        <f>I40*J40</f>
        <v>2.0720642388623216</v>
      </c>
      <c r="L40" s="79"/>
      <c r="M40" s="80"/>
      <c r="N40" s="81">
        <f>分析係数表!H43</f>
        <v>4.0565482830659395E-2</v>
      </c>
      <c r="O40" s="82">
        <f t="shared" si="4"/>
        <v>1.41109419859041</v>
      </c>
      <c r="P40" s="76">
        <f>分析係数表!C43</f>
        <v>0.64995386035066138</v>
      </c>
      <c r="Q40" s="82">
        <f>O40*P40</f>
        <v>0.91714612169225973</v>
      </c>
      <c r="R40" s="83">
        <v>1.5784299787054092</v>
      </c>
      <c r="S40" s="84">
        <f>I40+R40</f>
        <v>6.4636831700110813</v>
      </c>
      <c r="T40" s="85">
        <f>分析係数表!F43</f>
        <v>0.67869493309276796</v>
      </c>
      <c r="U40" s="86">
        <f>S40*T40</f>
        <v>4.3868690166035211</v>
      </c>
      <c r="V40" s="87">
        <f>分析係数表!D43</f>
        <v>0.11832807096677192</v>
      </c>
      <c r="W40" s="88">
        <f>ROUND(S40*V40,0)</f>
        <v>1</v>
      </c>
      <c r="X40" s="76">
        <f>分析係数表!E43</f>
        <v>8.3446098331078036E-2</v>
      </c>
      <c r="Y40" s="89">
        <f>ROUND(S40*X40,0)</f>
        <v>1</v>
      </c>
    </row>
    <row r="41" spans="1:25" x14ac:dyDescent="0.2">
      <c r="A41" s="6" t="s">
        <v>340</v>
      </c>
      <c r="B41" s="5" t="s">
        <v>42</v>
      </c>
      <c r="C41" s="90"/>
      <c r="D41" s="76">
        <f>投入係数表!AB41</f>
        <v>0</v>
      </c>
      <c r="E41" s="77">
        <f>$C$30*D41</f>
        <v>0</v>
      </c>
      <c r="F41" s="76">
        <f>分析係数表!C44</f>
        <v>0.42233270626175756</v>
      </c>
      <c r="G41" s="77">
        <f>E41*F41</f>
        <v>0</v>
      </c>
      <c r="H41" s="77">
        <v>3.3323490445766025E-3</v>
      </c>
      <c r="I41" s="77">
        <f>C41+H41</f>
        <v>3.3323490445766025E-3</v>
      </c>
      <c r="J41" s="76">
        <f>分析係数表!G44</f>
        <v>0.26381484852424913</v>
      </c>
      <c r="K41" s="78">
        <f>I41*J41</f>
        <v>8.7912315842490275E-4</v>
      </c>
      <c r="L41" s="79"/>
      <c r="M41" s="80"/>
      <c r="N41" s="81">
        <f>分析係数表!H44</f>
        <v>0.11630123927550047</v>
      </c>
      <c r="O41" s="82">
        <f t="shared" si="4"/>
        <v>4.0456070673587048</v>
      </c>
      <c r="P41" s="76">
        <f>分析係数表!C44</f>
        <v>0.42233270626175756</v>
      </c>
      <c r="Q41" s="82">
        <f>O41*P41</f>
        <v>1.7085921812292943</v>
      </c>
      <c r="R41" s="83">
        <v>1.7386177788831354</v>
      </c>
      <c r="S41" s="84">
        <f>I41+R41</f>
        <v>1.7419501279277121</v>
      </c>
      <c r="T41" s="85">
        <f>分析係数表!F44</f>
        <v>0.47978156286568718</v>
      </c>
      <c r="U41" s="86">
        <f>S41*T41</f>
        <v>0.83575555481124142</v>
      </c>
      <c r="V41" s="87">
        <f>分析係数表!D44</f>
        <v>0.17839032635548044</v>
      </c>
      <c r="W41" s="88">
        <f>ROUND(S41*V41,0)</f>
        <v>0</v>
      </c>
      <c r="X41" s="76">
        <f>分析係数表!E44</f>
        <v>0.10141724093095826</v>
      </c>
      <c r="Y41" s="89">
        <f>ROUND(S41*X41,0)</f>
        <v>0</v>
      </c>
    </row>
    <row r="42" spans="1:25" x14ac:dyDescent="0.2">
      <c r="A42" s="6" t="s">
        <v>341</v>
      </c>
      <c r="B42" s="5" t="s">
        <v>278</v>
      </c>
      <c r="C42" s="90"/>
      <c r="D42" s="76">
        <f>投入係数表!AB42</f>
        <v>1.2610340479192938E-3</v>
      </c>
      <c r="E42" s="77">
        <f>$C$30*D42</f>
        <v>0.12610340479192939</v>
      </c>
      <c r="F42" s="76">
        <f>分析係数表!C45</f>
        <v>1</v>
      </c>
      <c r="G42" s="77">
        <f>E42*F42</f>
        <v>0.12610340479192939</v>
      </c>
      <c r="H42" s="77">
        <v>0.13658805840144075</v>
      </c>
      <c r="I42" s="77">
        <f>C42+H42</f>
        <v>0.13658805840144075</v>
      </c>
      <c r="J42" s="76">
        <f>分析係数表!G45</f>
        <v>0</v>
      </c>
      <c r="K42" s="78">
        <f>I42*J42</f>
        <v>0</v>
      </c>
      <c r="L42" s="79"/>
      <c r="M42" s="80"/>
      <c r="N42" s="81">
        <f>分析係数表!H45</f>
        <v>0</v>
      </c>
      <c r="O42" s="82">
        <f t="shared" si="4"/>
        <v>0</v>
      </c>
      <c r="P42" s="76">
        <f>分析係数表!C45</f>
        <v>1</v>
      </c>
      <c r="Q42" s="82">
        <f>O42*P42</f>
        <v>0</v>
      </c>
      <c r="R42" s="83">
        <v>1.2855025478174248E-2</v>
      </c>
      <c r="S42" s="84">
        <f>I42+R42</f>
        <v>0.149443083879615</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投入係数表!AB43</f>
        <v>2.5220680958385876E-2</v>
      </c>
      <c r="E43" s="77">
        <f>$C$30*D43</f>
        <v>2.5220680958385877</v>
      </c>
      <c r="F43" s="76">
        <f>分析係数表!C46</f>
        <v>0.21794871794871795</v>
      </c>
      <c r="G43" s="77">
        <f>E43*F43</f>
        <v>0.54968150806738447</v>
      </c>
      <c r="H43" s="77">
        <v>0.57161218395392077</v>
      </c>
      <c r="I43" s="77">
        <f>C43+H43</f>
        <v>0.57161218395392077</v>
      </c>
      <c r="J43" s="76">
        <f>分析係数表!G46</f>
        <v>8.6956521739130436E-3</v>
      </c>
      <c r="K43" s="78">
        <f>I43*J43</f>
        <v>4.9705407300340938E-3</v>
      </c>
      <c r="L43" s="79"/>
      <c r="M43" s="80"/>
      <c r="N43" s="81">
        <f>分析係数表!H46</f>
        <v>2.3669959231689755E-2</v>
      </c>
      <c r="O43" s="82">
        <f t="shared" si="4"/>
        <v>0.82337346487750418</v>
      </c>
      <c r="P43" s="76">
        <f>分析係数表!C46</f>
        <v>0.21794871794871795</v>
      </c>
      <c r="Q43" s="82">
        <f>O43*P43</f>
        <v>0.17945319106304577</v>
      </c>
      <c r="R43" s="83">
        <v>0.20187931276494137</v>
      </c>
      <c r="S43" s="84">
        <f>I43+R43</f>
        <v>0.77349149671886219</v>
      </c>
      <c r="T43" s="85">
        <f>分析係数表!F46</f>
        <v>0.31521739130434784</v>
      </c>
      <c r="U43" s="86">
        <f>S43*T43</f>
        <v>0.24381797179181527</v>
      </c>
      <c r="V43" s="87">
        <f>分析係数表!D46</f>
        <v>4.3478260869565218E-3</v>
      </c>
      <c r="W43" s="88">
        <f>ROUND(S43*V43,0)</f>
        <v>0</v>
      </c>
      <c r="X43" s="76">
        <f>分析係数表!E46</f>
        <v>8.6956521739130436E-3</v>
      </c>
      <c r="Y43" s="89">
        <f>ROUND(S43*X43,0)</f>
        <v>0</v>
      </c>
    </row>
    <row r="44" spans="1:25" x14ac:dyDescent="0.2">
      <c r="A44" s="192">
        <v>40</v>
      </c>
      <c r="B44" s="14" t="s">
        <v>150</v>
      </c>
      <c r="C44" s="197">
        <f>SUM(C5:C43)</f>
        <v>100</v>
      </c>
      <c r="D44" s="92">
        <f>投入係数表!AB44</f>
        <v>0.32534678436317782</v>
      </c>
      <c r="E44" s="91">
        <f>SUM(E5:E43)</f>
        <v>32.534678436317776</v>
      </c>
      <c r="F44" s="92">
        <f>分析係数表!C47</f>
        <v>0.47569546306807309</v>
      </c>
      <c r="G44" s="91">
        <f>SUM(G5:G43)</f>
        <v>11.148248165157879</v>
      </c>
      <c r="H44" s="91">
        <f>SUM(H5:H43)</f>
        <v>13.138335097179491</v>
      </c>
      <c r="I44" s="91">
        <f>SUM(I5:I43)</f>
        <v>113.13833509717949</v>
      </c>
      <c r="J44" s="92">
        <f>分析係数表!G47</f>
        <v>0.28144255164914822</v>
      </c>
      <c r="K44" s="93">
        <f>SUM(K5:K43)</f>
        <v>55.479407713798224</v>
      </c>
      <c r="L44" s="94">
        <f>最終需要_まとめ!$L$33</f>
        <v>0.627</v>
      </c>
      <c r="M44" s="91">
        <f>K44*L44</f>
        <v>34.785588636551488</v>
      </c>
      <c r="N44" s="95">
        <f>分析係数表!H47</f>
        <v>1</v>
      </c>
      <c r="O44" s="96">
        <f>SUM(O5:O43)</f>
        <v>34.785588636551488</v>
      </c>
      <c r="P44" s="92">
        <f>分析係数表!C47</f>
        <v>0.47569546306807309</v>
      </c>
      <c r="Q44" s="96">
        <f>SUM(Q5:Q43)</f>
        <v>14.565782951869402</v>
      </c>
      <c r="R44" s="91">
        <f>SUM(R5:R43)</f>
        <v>16.715560460031135</v>
      </c>
      <c r="S44" s="97">
        <f>SUM(S5:S43)</f>
        <v>129.85389555721065</v>
      </c>
      <c r="T44" s="98">
        <f>分析係数表!F47</f>
        <v>0.50608191373686118</v>
      </c>
      <c r="U44" s="99">
        <f>SUM(U5:U43)</f>
        <v>83.572408737408722</v>
      </c>
      <c r="V44" s="100">
        <f>分析係数表!D47</f>
        <v>9.051105472997463E-2</v>
      </c>
      <c r="W44" s="101">
        <f>SUM(W5:W43)</f>
        <v>4</v>
      </c>
      <c r="X44" s="92">
        <f>分析係数表!E47</f>
        <v>7.0619789778905401E-2</v>
      </c>
      <c r="Y44" s="102">
        <f>SUM(Y5:Y43)</f>
        <v>3</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2015年養父市産業連関表</v>
      </c>
      <c r="H1" s="401"/>
      <c r="I1" s="401"/>
    </row>
    <row r="2" spans="1:25" x14ac:dyDescent="0.2">
      <c r="B2" s="3" t="s">
        <v>384</v>
      </c>
      <c r="S2" s="3" t="s">
        <v>152</v>
      </c>
      <c r="U2" s="64" t="s">
        <v>209</v>
      </c>
      <c r="W2" s="3" t="s">
        <v>130</v>
      </c>
      <c r="Y2" s="3" t="s">
        <v>153</v>
      </c>
    </row>
    <row r="3" spans="1:25" ht="44" x14ac:dyDescent="0.2">
      <c r="B3" s="65"/>
      <c r="C3" s="66" t="s">
        <v>227</v>
      </c>
      <c r="D3" s="66" t="s">
        <v>380</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投入係数表!AC5</f>
        <v>1.5356265356265356E-4</v>
      </c>
      <c r="E5" s="77">
        <f t="shared" ref="E5:E38" si="0">$C$31*D5</f>
        <v>1.5356265356265357E-2</v>
      </c>
      <c r="F5" s="76">
        <f>分析係数表!C8</f>
        <v>0.71474473402356309</v>
      </c>
      <c r="G5" s="77">
        <f t="shared" ref="G5:G38" si="1">E5*F5</f>
        <v>1.0975809797659138E-2</v>
      </c>
      <c r="H5" s="77">
        <f t="array" ref="H5:H43">MMULT(逆行列係数!C5:AO43,'27'!G5:G43)</f>
        <v>1.3913764936165073E-2</v>
      </c>
      <c r="I5" s="77">
        <f t="shared" ref="I5:I38" si="2">C5+H5</f>
        <v>1.3913764936165073E-2</v>
      </c>
      <c r="J5" s="76">
        <f>分析係数表!G8</f>
        <v>0.11986548162382897</v>
      </c>
      <c r="K5" s="78">
        <f t="shared" ref="K5:K38" si="3">I5*J5</f>
        <v>1.6677801352741703E-3</v>
      </c>
      <c r="L5" s="79" t="s">
        <v>184</v>
      </c>
      <c r="M5" s="80" t="s">
        <v>184</v>
      </c>
      <c r="N5" s="81">
        <f>分析係数表!H8</f>
        <v>1.2980954505811005E-2</v>
      </c>
      <c r="O5" s="82">
        <f t="shared" ref="O5:O43" si="4">$M$44*N5</f>
        <v>0.38225603203749187</v>
      </c>
      <c r="P5" s="76">
        <f>分析係数表!C8</f>
        <v>0.71474473402356309</v>
      </c>
      <c r="Q5" s="82">
        <f t="shared" ref="Q5:Q38" si="5">O5*P5</f>
        <v>0.27321548594753975</v>
      </c>
      <c r="R5" s="83">
        <f t="array" ref="R5:R43">MMULT(逆行列係数!C5:AO43,'27'!Q5:Q43)</f>
        <v>0.37150891194252572</v>
      </c>
      <c r="S5" s="84">
        <f t="shared" ref="S5:S38" si="6">I5+R5</f>
        <v>0.38542267687869081</v>
      </c>
      <c r="T5" s="85">
        <f>分析係数表!F8</f>
        <v>0.45231803987509006</v>
      </c>
      <c r="U5" s="86">
        <f t="shared" ref="U5:U38" si="7">S5*T5</f>
        <v>0.17433362972917962</v>
      </c>
      <c r="V5" s="87">
        <f>分析係数表!D8</f>
        <v>0.25822723997117464</v>
      </c>
      <c r="W5" s="88">
        <f t="shared" ref="W5:W38" si="8">ROUND(S5*V5,0)</f>
        <v>0</v>
      </c>
      <c r="X5" s="76">
        <f>分析係数表!E8</f>
        <v>0.17343262070622148</v>
      </c>
      <c r="Y5" s="89">
        <f t="shared" ref="Y5:Y38" si="9">ROUND(S5*X5,0)</f>
        <v>0</v>
      </c>
    </row>
    <row r="6" spans="1:25" x14ac:dyDescent="0.2">
      <c r="A6" s="6" t="s">
        <v>219</v>
      </c>
      <c r="B6" s="5" t="s">
        <v>265</v>
      </c>
      <c r="C6" s="90"/>
      <c r="D6" s="76">
        <f>投入係数表!AC6</f>
        <v>0</v>
      </c>
      <c r="E6" s="77">
        <f t="shared" si="0"/>
        <v>0</v>
      </c>
      <c r="F6" s="76">
        <f>分析係数表!C9</f>
        <v>1</v>
      </c>
      <c r="G6" s="77">
        <f t="shared" si="1"/>
        <v>0</v>
      </c>
      <c r="H6" s="77">
        <v>1.9156358880859228E-2</v>
      </c>
      <c r="I6" s="77">
        <f t="shared" si="2"/>
        <v>1.9156358880859228E-2</v>
      </c>
      <c r="J6" s="76">
        <f>分析係数表!G9</f>
        <v>0.24776500638569604</v>
      </c>
      <c r="K6" s="78">
        <f t="shared" si="3"/>
        <v>4.7462753804427714E-3</v>
      </c>
      <c r="L6" s="79"/>
      <c r="M6" s="80"/>
      <c r="N6" s="81">
        <f>分析係数表!H9</f>
        <v>6.6933046670587999E-4</v>
      </c>
      <c r="O6" s="82">
        <f t="shared" si="4"/>
        <v>1.9710076651933178E-2</v>
      </c>
      <c r="P6" s="76">
        <f>分析係数表!C9</f>
        <v>1</v>
      </c>
      <c r="Q6" s="82">
        <f t="shared" si="5"/>
        <v>1.9710076651933178E-2</v>
      </c>
      <c r="R6" s="83">
        <v>2.7560996135296903E-2</v>
      </c>
      <c r="S6" s="84">
        <f t="shared" si="6"/>
        <v>4.6717355016156134E-2</v>
      </c>
      <c r="T6" s="85">
        <f>分析係数表!F9</f>
        <v>0.67688378033205621</v>
      </c>
      <c r="U6" s="86">
        <f t="shared" si="7"/>
        <v>3.162221987045051E-2</v>
      </c>
      <c r="V6" s="87">
        <f>分析係数表!D9</f>
        <v>0.15836526181353769</v>
      </c>
      <c r="W6" s="88">
        <f t="shared" si="8"/>
        <v>0</v>
      </c>
      <c r="X6" s="76">
        <f>分析係数表!E9</f>
        <v>0.13537675606641125</v>
      </c>
      <c r="Y6" s="89">
        <f t="shared" si="9"/>
        <v>0</v>
      </c>
    </row>
    <row r="7" spans="1:25" x14ac:dyDescent="0.2">
      <c r="A7" s="6" t="s">
        <v>220</v>
      </c>
      <c r="B7" s="5" t="s">
        <v>266</v>
      </c>
      <c r="C7" s="90"/>
      <c r="D7" s="76">
        <f>投入係数表!AC7</f>
        <v>0</v>
      </c>
      <c r="E7" s="77">
        <f t="shared" si="0"/>
        <v>0</v>
      </c>
      <c r="F7" s="76">
        <f>分析係数表!C10</f>
        <v>3.9393939393939426E-2</v>
      </c>
      <c r="G7" s="77">
        <f t="shared" si="1"/>
        <v>0</v>
      </c>
      <c r="H7" s="77">
        <v>3.82409259524214E-5</v>
      </c>
      <c r="I7" s="77">
        <f t="shared" si="2"/>
        <v>3.82409259524214E-5</v>
      </c>
      <c r="J7" s="76">
        <f>分析係数表!G10</f>
        <v>0.17647058823529413</v>
      </c>
      <c r="K7" s="78">
        <f t="shared" si="3"/>
        <v>6.7483986974861294E-6</v>
      </c>
      <c r="L7" s="79"/>
      <c r="M7" s="80"/>
      <c r="N7" s="81">
        <f>分析係数表!H10</f>
        <v>1.3183781919964303E-3</v>
      </c>
      <c r="O7" s="82">
        <f t="shared" si="4"/>
        <v>3.8822878253807772E-2</v>
      </c>
      <c r="P7" s="76">
        <f>分析係数表!C10</f>
        <v>3.9393939393939426E-2</v>
      </c>
      <c r="Q7" s="82">
        <f t="shared" si="5"/>
        <v>1.5293861130287923E-3</v>
      </c>
      <c r="R7" s="83">
        <v>2.1680348358897664E-3</v>
      </c>
      <c r="S7" s="84">
        <f t="shared" si="6"/>
        <v>2.2062757618421876E-3</v>
      </c>
      <c r="T7" s="85">
        <f>分析係数表!F10</f>
        <v>0.58823529411764708</v>
      </c>
      <c r="U7" s="86">
        <f t="shared" si="7"/>
        <v>1.2978092716718751E-3</v>
      </c>
      <c r="V7" s="87">
        <f>分析係数表!D10</f>
        <v>0.11764705882352941</v>
      </c>
      <c r="W7" s="88">
        <f t="shared" si="8"/>
        <v>0</v>
      </c>
      <c r="X7" s="76">
        <f>分析係数表!E10</f>
        <v>0</v>
      </c>
      <c r="Y7" s="89">
        <f t="shared" si="9"/>
        <v>0</v>
      </c>
    </row>
    <row r="8" spans="1:25" x14ac:dyDescent="0.2">
      <c r="A8" s="6" t="s">
        <v>221</v>
      </c>
      <c r="B8" s="5" t="s">
        <v>27</v>
      </c>
      <c r="C8" s="90"/>
      <c r="D8" s="76">
        <f>投入係数表!AC8</f>
        <v>0</v>
      </c>
      <c r="E8" s="77">
        <f t="shared" si="0"/>
        <v>0</v>
      </c>
      <c r="F8" s="76">
        <f>分析係数表!C11</f>
        <v>0.34065202927478377</v>
      </c>
      <c r="G8" s="77">
        <f t="shared" si="1"/>
        <v>0</v>
      </c>
      <c r="H8" s="77">
        <v>1.6710436168650478E-2</v>
      </c>
      <c r="I8" s="77">
        <f t="shared" si="2"/>
        <v>1.6710436168650478E-2</v>
      </c>
      <c r="J8" s="76">
        <f>分析係数表!G11</f>
        <v>0.33868808567603748</v>
      </c>
      <c r="K8" s="78">
        <f t="shared" si="3"/>
        <v>5.6596256367718485E-3</v>
      </c>
      <c r="L8" s="79"/>
      <c r="M8" s="80"/>
      <c r="N8" s="81">
        <f>分析係数表!H11</f>
        <v>-2.0282741415329697E-5</v>
      </c>
      <c r="O8" s="82">
        <f t="shared" si="4"/>
        <v>-5.9727505005858106E-4</v>
      </c>
      <c r="P8" s="76">
        <f>分析係数表!C11</f>
        <v>0.34065202927478377</v>
      </c>
      <c r="Q8" s="82">
        <f t="shared" si="5"/>
        <v>-2.0346295783765371E-4</v>
      </c>
      <c r="R8" s="83">
        <v>1.4384969580347119E-2</v>
      </c>
      <c r="S8" s="84">
        <f t="shared" si="6"/>
        <v>3.1095405748997596E-2</v>
      </c>
      <c r="T8" s="85">
        <f>分析係数表!F11</f>
        <v>0.55689424364123163</v>
      </c>
      <c r="U8" s="86">
        <f t="shared" si="7"/>
        <v>1.7316852465305222E-2</v>
      </c>
      <c r="V8" s="87">
        <f>分析係数表!D11</f>
        <v>4.2838018741633198E-2</v>
      </c>
      <c r="W8" s="88">
        <f t="shared" si="8"/>
        <v>0</v>
      </c>
      <c r="X8" s="76">
        <f>分析係数表!E11</f>
        <v>3.2128514056224897E-2</v>
      </c>
      <c r="Y8" s="89">
        <f t="shared" si="9"/>
        <v>0</v>
      </c>
    </row>
    <row r="9" spans="1:25" x14ac:dyDescent="0.2">
      <c r="A9" s="6" t="s">
        <v>222</v>
      </c>
      <c r="B9" s="5" t="s">
        <v>190</v>
      </c>
      <c r="C9" s="90"/>
      <c r="D9" s="76">
        <f>投入係数表!AC9</f>
        <v>1.5356265356265356E-4</v>
      </c>
      <c r="E9" s="77">
        <f t="shared" si="0"/>
        <v>1.5356265356265357E-2</v>
      </c>
      <c r="F9" s="76">
        <f>分析係数表!C12</f>
        <v>0.100342633382281</v>
      </c>
      <c r="G9" s="77">
        <f t="shared" si="1"/>
        <v>1.5408881047647574E-3</v>
      </c>
      <c r="H9" s="77">
        <v>2.5022374418262072E-3</v>
      </c>
      <c r="I9" s="77">
        <f t="shared" si="2"/>
        <v>2.5022374418262072E-3</v>
      </c>
      <c r="J9" s="76">
        <f>分析係数表!G12</f>
        <v>0.13263417643429981</v>
      </c>
      <c r="K9" s="78">
        <f t="shared" si="3"/>
        <v>3.3188220233968817E-4</v>
      </c>
      <c r="L9" s="79"/>
      <c r="M9" s="80"/>
      <c r="N9" s="81">
        <f>分析係数表!H12</f>
        <v>9.8026489260288424E-2</v>
      </c>
      <c r="O9" s="82">
        <f t="shared" si="4"/>
        <v>2.8866303169331222</v>
      </c>
      <c r="P9" s="76">
        <f>分析係数表!C12</f>
        <v>0.100342633382281</v>
      </c>
      <c r="Q9" s="82">
        <f t="shared" si="5"/>
        <v>0.28965208760219791</v>
      </c>
      <c r="R9" s="83">
        <v>0.32139051253189743</v>
      </c>
      <c r="S9" s="84">
        <f t="shared" si="6"/>
        <v>0.32389274997372364</v>
      </c>
      <c r="T9" s="85">
        <f>分析係数表!F12</f>
        <v>0.36681061073411475</v>
      </c>
      <c r="U9" s="86">
        <f t="shared" si="7"/>
        <v>0.1188072974302135</v>
      </c>
      <c r="V9" s="87">
        <f>分析係数表!D12</f>
        <v>2.9364589759407773E-2</v>
      </c>
      <c r="W9" s="88">
        <f t="shared" si="8"/>
        <v>0</v>
      </c>
      <c r="X9" s="76">
        <f>分析係数表!E12</f>
        <v>2.8994447871684145E-2</v>
      </c>
      <c r="Y9" s="89">
        <f t="shared" si="9"/>
        <v>0</v>
      </c>
    </row>
    <row r="10" spans="1:25" x14ac:dyDescent="0.2">
      <c r="A10" s="6" t="s">
        <v>223</v>
      </c>
      <c r="B10" s="5" t="s">
        <v>28</v>
      </c>
      <c r="C10" s="90"/>
      <c r="D10" s="76">
        <f>投入係数表!AC10</f>
        <v>4.4533169533169537E-3</v>
      </c>
      <c r="E10" s="77">
        <f t="shared" si="0"/>
        <v>0.44533169533169537</v>
      </c>
      <c r="F10" s="76">
        <f>分析係数表!C13</f>
        <v>0</v>
      </c>
      <c r="G10" s="77">
        <f t="shared" si="1"/>
        <v>0</v>
      </c>
      <c r="H10" s="77">
        <v>0</v>
      </c>
      <c r="I10" s="77">
        <f t="shared" si="2"/>
        <v>0</v>
      </c>
      <c r="J10" s="76">
        <f>分析係数表!G13</f>
        <v>0.24545454545454545</v>
      </c>
      <c r="K10" s="78">
        <f t="shared" si="3"/>
        <v>0</v>
      </c>
      <c r="L10" s="79"/>
      <c r="M10" s="80"/>
      <c r="N10" s="81">
        <f>分析係数表!H13</f>
        <v>1.4563008336206721E-2</v>
      </c>
      <c r="O10" s="82">
        <f t="shared" si="4"/>
        <v>0.42884348594206118</v>
      </c>
      <c r="P10" s="76">
        <f>分析係数表!C13</f>
        <v>0</v>
      </c>
      <c r="Q10" s="82">
        <f t="shared" si="5"/>
        <v>0</v>
      </c>
      <c r="R10" s="83">
        <v>0</v>
      </c>
      <c r="S10" s="84">
        <f t="shared" si="6"/>
        <v>0</v>
      </c>
      <c r="T10" s="85">
        <f>分析係数表!F13</f>
        <v>0.38181818181818183</v>
      </c>
      <c r="U10" s="86">
        <f t="shared" si="7"/>
        <v>0</v>
      </c>
      <c r="V10" s="87">
        <f>分析係数表!D13</f>
        <v>0.28545454545454546</v>
      </c>
      <c r="W10" s="88">
        <f t="shared" si="8"/>
        <v>0</v>
      </c>
      <c r="X10" s="76">
        <f>分析係数表!E13</f>
        <v>0.23818181818181819</v>
      </c>
      <c r="Y10" s="89">
        <f t="shared" si="9"/>
        <v>0</v>
      </c>
    </row>
    <row r="11" spans="1:25" x14ac:dyDescent="0.2">
      <c r="A11" s="6" t="s">
        <v>224</v>
      </c>
      <c r="B11" s="5" t="s">
        <v>267</v>
      </c>
      <c r="C11" s="90"/>
      <c r="D11" s="76">
        <f>投入係数表!AC11</f>
        <v>8.5995085995085995E-3</v>
      </c>
      <c r="E11" s="77">
        <f t="shared" si="0"/>
        <v>0.85995085995085996</v>
      </c>
      <c r="F11" s="76">
        <f>分析係数表!C14</f>
        <v>0.15141787051899414</v>
      </c>
      <c r="G11" s="77">
        <f t="shared" si="1"/>
        <v>0.13021192796473696</v>
      </c>
      <c r="H11" s="77">
        <v>0.15417657719714439</v>
      </c>
      <c r="I11" s="77">
        <f t="shared" si="2"/>
        <v>0.15417657719714439</v>
      </c>
      <c r="J11" s="76">
        <f>分析係数表!G14</f>
        <v>0.18116805721096543</v>
      </c>
      <c r="K11" s="78">
        <f t="shared" si="3"/>
        <v>2.7931870958243083E-2</v>
      </c>
      <c r="L11" s="79"/>
      <c r="M11" s="80"/>
      <c r="N11" s="81">
        <f>分析係数表!H14</f>
        <v>1.2372472263351114E-3</v>
      </c>
      <c r="O11" s="82">
        <f t="shared" si="4"/>
        <v>3.6433778053573444E-2</v>
      </c>
      <c r="P11" s="76">
        <f>分析係数表!C14</f>
        <v>0.15141787051899414</v>
      </c>
      <c r="Q11" s="82">
        <f t="shared" si="5"/>
        <v>5.5167250878337543E-3</v>
      </c>
      <c r="R11" s="83">
        <v>2.2521132200624107E-2</v>
      </c>
      <c r="S11" s="84">
        <f t="shared" si="6"/>
        <v>0.17669770939776849</v>
      </c>
      <c r="T11" s="85">
        <f>分析係数表!F14</f>
        <v>0.38617401668653156</v>
      </c>
      <c r="U11" s="86">
        <f t="shared" si="7"/>
        <v>6.8236064177445752E-2</v>
      </c>
      <c r="V11" s="87">
        <f>分析係数表!D14</f>
        <v>0.10846245530393325</v>
      </c>
      <c r="W11" s="88">
        <f t="shared" si="8"/>
        <v>0</v>
      </c>
      <c r="X11" s="76">
        <f>分析係数表!E14</f>
        <v>8.1048867699642438E-2</v>
      </c>
      <c r="Y11" s="89">
        <f t="shared" si="9"/>
        <v>0</v>
      </c>
    </row>
    <row r="12" spans="1:25" x14ac:dyDescent="0.2">
      <c r="A12" s="6" t="s">
        <v>225</v>
      </c>
      <c r="B12" s="5" t="s">
        <v>29</v>
      </c>
      <c r="C12" s="90"/>
      <c r="D12" s="76">
        <f>投入係数表!AC12</f>
        <v>0</v>
      </c>
      <c r="E12" s="77">
        <f t="shared" si="0"/>
        <v>0</v>
      </c>
      <c r="F12" s="76">
        <f>分析係数表!C15</f>
        <v>0</v>
      </c>
      <c r="G12" s="77">
        <f t="shared" si="1"/>
        <v>0</v>
      </c>
      <c r="H12" s="77">
        <v>0</v>
      </c>
      <c r="I12" s="77">
        <f t="shared" si="2"/>
        <v>0</v>
      </c>
      <c r="J12" s="76">
        <f>分析係数表!G15</f>
        <v>9.5665424991534034E-2</v>
      </c>
      <c r="K12" s="78">
        <f t="shared" si="3"/>
        <v>0</v>
      </c>
      <c r="L12" s="79"/>
      <c r="M12" s="80"/>
      <c r="N12" s="81">
        <f>分析係数表!H15</f>
        <v>9.0663854126523738E-3</v>
      </c>
      <c r="O12" s="82">
        <f t="shared" si="4"/>
        <v>0.26698194737618575</v>
      </c>
      <c r="P12" s="76">
        <f>分析係数表!C15</f>
        <v>0</v>
      </c>
      <c r="Q12" s="82">
        <f t="shared" si="5"/>
        <v>0</v>
      </c>
      <c r="R12" s="83">
        <v>0</v>
      </c>
      <c r="S12" s="84">
        <f t="shared" si="6"/>
        <v>0</v>
      </c>
      <c r="T12" s="85">
        <f>分析係数表!F15</f>
        <v>0.30392820860142228</v>
      </c>
      <c r="U12" s="86">
        <f t="shared" si="7"/>
        <v>0</v>
      </c>
      <c r="V12" s="87">
        <f>分析係数表!D15</f>
        <v>1.7101252963088384E-2</v>
      </c>
      <c r="W12" s="88">
        <f t="shared" si="8"/>
        <v>0</v>
      </c>
      <c r="X12" s="76">
        <f>分析係数表!E15</f>
        <v>1.5577378936674569E-2</v>
      </c>
      <c r="Y12" s="89">
        <f t="shared" si="9"/>
        <v>0</v>
      </c>
    </row>
    <row r="13" spans="1:25" x14ac:dyDescent="0.2">
      <c r="A13" s="6" t="s">
        <v>226</v>
      </c>
      <c r="B13" s="5" t="s">
        <v>30</v>
      </c>
      <c r="C13" s="90"/>
      <c r="D13" s="76">
        <f>投入係数表!AC13</f>
        <v>1.5356265356265355E-3</v>
      </c>
      <c r="E13" s="77">
        <f t="shared" si="0"/>
        <v>0.15356265356265356</v>
      </c>
      <c r="F13" s="76">
        <f>分析係数表!C16</f>
        <v>7.3463935886019627E-2</v>
      </c>
      <c r="G13" s="77">
        <f t="shared" si="1"/>
        <v>1.1281316935813824E-2</v>
      </c>
      <c r="H13" s="77">
        <v>1.8927756747532352E-2</v>
      </c>
      <c r="I13" s="77">
        <f t="shared" si="2"/>
        <v>1.8927756747532352E-2</v>
      </c>
      <c r="J13" s="76">
        <f>分析係数表!G16</f>
        <v>3.2967032967032968E-2</v>
      </c>
      <c r="K13" s="78">
        <f t="shared" si="3"/>
        <v>6.2399198068787982E-4</v>
      </c>
      <c r="L13" s="79"/>
      <c r="M13" s="80"/>
      <c r="N13" s="81">
        <f>分析係数表!H16</f>
        <v>1.7422874875768209E-2</v>
      </c>
      <c r="O13" s="82">
        <f t="shared" si="4"/>
        <v>0.5130592680003212</v>
      </c>
      <c r="P13" s="76">
        <f>分析係数表!C16</f>
        <v>7.3463935886019627E-2</v>
      </c>
      <c r="Q13" s="82">
        <f t="shared" si="5"/>
        <v>3.7691353170103754E-2</v>
      </c>
      <c r="R13" s="83">
        <v>4.4324652291311731E-2</v>
      </c>
      <c r="S13" s="84">
        <f t="shared" si="6"/>
        <v>6.3252409038844076E-2</v>
      </c>
      <c r="T13" s="85">
        <f>分析係数表!F16</f>
        <v>0.28846153846153844</v>
      </c>
      <c r="U13" s="86">
        <f t="shared" si="7"/>
        <v>1.8245887222743482E-2</v>
      </c>
      <c r="V13" s="87">
        <f>分析係数表!D16</f>
        <v>8.241758241758242E-3</v>
      </c>
      <c r="W13" s="88">
        <f t="shared" si="8"/>
        <v>0</v>
      </c>
      <c r="X13" s="76">
        <f>分析係数表!E16</f>
        <v>8.241758241758242E-3</v>
      </c>
      <c r="Y13" s="89">
        <f t="shared" si="9"/>
        <v>0</v>
      </c>
    </row>
    <row r="14" spans="1:25" x14ac:dyDescent="0.2">
      <c r="A14" s="6" t="s">
        <v>2</v>
      </c>
      <c r="B14" s="5" t="s">
        <v>364</v>
      </c>
      <c r="C14" s="90"/>
      <c r="D14" s="76">
        <f>投入係数表!AC14</f>
        <v>5.3746928746928749E-3</v>
      </c>
      <c r="E14" s="77">
        <f t="shared" si="0"/>
        <v>0.53746928746928746</v>
      </c>
      <c r="F14" s="76">
        <f>分析係数表!C17</f>
        <v>2.3129921259842479E-2</v>
      </c>
      <c r="G14" s="77">
        <f t="shared" si="1"/>
        <v>1.243162229874826E-2</v>
      </c>
      <c r="H14" s="77">
        <v>1.4702304391136839E-2</v>
      </c>
      <c r="I14" s="77">
        <f t="shared" si="2"/>
        <v>1.4702304391136839E-2</v>
      </c>
      <c r="J14" s="76">
        <f>分析係数表!G17</f>
        <v>0.21126760563380281</v>
      </c>
      <c r="K14" s="78">
        <f t="shared" si="3"/>
        <v>3.1061206460148249E-3</v>
      </c>
      <c r="L14" s="79"/>
      <c r="M14" s="80"/>
      <c r="N14" s="81">
        <f>分析係数表!H17</f>
        <v>2.8801492809768167E-3</v>
      </c>
      <c r="O14" s="82">
        <f t="shared" si="4"/>
        <v>8.4813057108318504E-2</v>
      </c>
      <c r="P14" s="76">
        <f>分析係数表!C17</f>
        <v>2.3129921259842479E-2</v>
      </c>
      <c r="Q14" s="82">
        <f t="shared" si="5"/>
        <v>1.9617193327219305E-3</v>
      </c>
      <c r="R14" s="83">
        <v>4.0201487778607796E-3</v>
      </c>
      <c r="S14" s="84">
        <f t="shared" si="6"/>
        <v>1.8722453168997618E-2</v>
      </c>
      <c r="T14" s="85">
        <f>分析係数表!F17</f>
        <v>0.32746478873239437</v>
      </c>
      <c r="U14" s="86">
        <f t="shared" si="7"/>
        <v>6.1309441715379524E-3</v>
      </c>
      <c r="V14" s="87">
        <f>分析係数表!D17</f>
        <v>0.12676056338028169</v>
      </c>
      <c r="W14" s="88">
        <f t="shared" si="8"/>
        <v>0</v>
      </c>
      <c r="X14" s="76">
        <f>分析係数表!E17</f>
        <v>0.10563380281690141</v>
      </c>
      <c r="Y14" s="89">
        <f t="shared" si="9"/>
        <v>0</v>
      </c>
    </row>
    <row r="15" spans="1:25" x14ac:dyDescent="0.2">
      <c r="A15" s="6" t="s">
        <v>3</v>
      </c>
      <c r="B15" s="5" t="s">
        <v>31</v>
      </c>
      <c r="C15" s="90"/>
      <c r="D15" s="76">
        <f>投入係数表!AC15</f>
        <v>1.5356265356265356E-4</v>
      </c>
      <c r="E15" s="77">
        <f t="shared" si="0"/>
        <v>1.5356265356265357E-2</v>
      </c>
      <c r="F15" s="76">
        <f>分析係数表!C18</f>
        <v>0.3230337078651685</v>
      </c>
      <c r="G15" s="77">
        <f t="shared" si="1"/>
        <v>4.9605913369958309E-3</v>
      </c>
      <c r="H15" s="77">
        <v>1.5200042167351701E-2</v>
      </c>
      <c r="I15" s="77">
        <f t="shared" si="2"/>
        <v>1.5200042167351701E-2</v>
      </c>
      <c r="J15" s="76">
        <f>分析係数表!G18</f>
        <v>0.21584440227703985</v>
      </c>
      <c r="K15" s="78">
        <f t="shared" si="3"/>
        <v>3.2808440161978293E-3</v>
      </c>
      <c r="L15" s="79"/>
      <c r="M15" s="80"/>
      <c r="N15" s="81">
        <f>分析係数表!H18</f>
        <v>4.66503052552583E-4</v>
      </c>
      <c r="O15" s="82">
        <f t="shared" si="4"/>
        <v>1.3737326151347365E-2</v>
      </c>
      <c r="P15" s="76">
        <f>分析係数表!C18</f>
        <v>0.3230337078651685</v>
      </c>
      <c r="Q15" s="82">
        <f t="shared" si="5"/>
        <v>4.4376194028228838E-3</v>
      </c>
      <c r="R15" s="83">
        <v>1.0606440863191484E-2</v>
      </c>
      <c r="S15" s="84">
        <f t="shared" si="6"/>
        <v>2.5806483030543184E-2</v>
      </c>
      <c r="T15" s="85">
        <f>分析係数表!F18</f>
        <v>0.45967741935483869</v>
      </c>
      <c r="U15" s="86">
        <f t="shared" si="7"/>
        <v>1.1862657522104528E-2</v>
      </c>
      <c r="V15" s="87">
        <f>分析係数表!D18</f>
        <v>4.8861480075901326E-2</v>
      </c>
      <c r="W15" s="88">
        <f t="shared" si="8"/>
        <v>0</v>
      </c>
      <c r="X15" s="76">
        <f>分析係数表!E18</f>
        <v>4.6489563567362426E-2</v>
      </c>
      <c r="Y15" s="89">
        <f t="shared" si="9"/>
        <v>0</v>
      </c>
    </row>
    <row r="16" spans="1:25" x14ac:dyDescent="0.2">
      <c r="A16" s="6" t="s">
        <v>4</v>
      </c>
      <c r="B16" s="5" t="s">
        <v>32</v>
      </c>
      <c r="C16" s="90"/>
      <c r="D16" s="76">
        <f>投入係数表!AC16</f>
        <v>0</v>
      </c>
      <c r="E16" s="77">
        <f t="shared" si="0"/>
        <v>0</v>
      </c>
      <c r="F16" s="76">
        <f>分析係数表!C19</f>
        <v>0.12071832391087467</v>
      </c>
      <c r="G16" s="77">
        <f t="shared" si="1"/>
        <v>0</v>
      </c>
      <c r="H16" s="77">
        <v>3.516544123929378E-3</v>
      </c>
      <c r="I16" s="77">
        <f t="shared" si="2"/>
        <v>3.516544123929378E-3</v>
      </c>
      <c r="J16" s="76">
        <f>分析係数表!G19</f>
        <v>5.7680250783699059E-2</v>
      </c>
      <c r="K16" s="78">
        <f t="shared" si="3"/>
        <v>2.0283514696018982E-4</v>
      </c>
      <c r="L16" s="79"/>
      <c r="M16" s="80"/>
      <c r="N16" s="81">
        <f>分析係数表!H19</f>
        <v>-1.2169644849197817E-4</v>
      </c>
      <c r="O16" s="82">
        <f t="shared" si="4"/>
        <v>-3.5836503003514862E-3</v>
      </c>
      <c r="P16" s="76">
        <f>分析係数表!C19</f>
        <v>0.12071832391087467</v>
      </c>
      <c r="Q16" s="82">
        <f t="shared" si="5"/>
        <v>-4.3261225774113402E-4</v>
      </c>
      <c r="R16" s="83">
        <v>2.7195626685465762E-3</v>
      </c>
      <c r="S16" s="84">
        <f t="shared" si="6"/>
        <v>6.2361067924759546E-3</v>
      </c>
      <c r="T16" s="85">
        <f>分析係数表!F19</f>
        <v>0.23887147335423198</v>
      </c>
      <c r="U16" s="86">
        <f t="shared" si="7"/>
        <v>1.489628017513065E-3</v>
      </c>
      <c r="V16" s="87">
        <f>分析係数表!D19</f>
        <v>1.0658307210031349E-2</v>
      </c>
      <c r="W16" s="88">
        <f t="shared" si="8"/>
        <v>0</v>
      </c>
      <c r="X16" s="76">
        <f>分析係数表!E19</f>
        <v>1.128526645768025E-2</v>
      </c>
      <c r="Y16" s="89">
        <f t="shared" si="9"/>
        <v>0</v>
      </c>
    </row>
    <row r="17" spans="1:25" x14ac:dyDescent="0.2">
      <c r="A17" s="6" t="s">
        <v>5</v>
      </c>
      <c r="B17" s="5" t="s">
        <v>33</v>
      </c>
      <c r="C17" s="90"/>
      <c r="D17" s="76">
        <f>投入係数表!AC17</f>
        <v>0</v>
      </c>
      <c r="E17" s="77">
        <f t="shared" si="0"/>
        <v>0</v>
      </c>
      <c r="F17" s="76">
        <f>分析係数表!C20</f>
        <v>0.31557475401967838</v>
      </c>
      <c r="G17" s="77">
        <f t="shared" si="1"/>
        <v>0</v>
      </c>
      <c r="H17" s="77">
        <v>6.439078838655252E-3</v>
      </c>
      <c r="I17" s="77">
        <f t="shared" si="2"/>
        <v>6.439078838655252E-3</v>
      </c>
      <c r="J17" s="76">
        <f>分析係数表!G20</f>
        <v>9.9984279201383433E-2</v>
      </c>
      <c r="K17" s="78">
        <f t="shared" si="3"/>
        <v>6.438066564038265E-4</v>
      </c>
      <c r="L17" s="79"/>
      <c r="M17" s="80"/>
      <c r="N17" s="81">
        <f>分析係数表!H20</f>
        <v>5.8819950104456117E-4</v>
      </c>
      <c r="O17" s="82">
        <f t="shared" si="4"/>
        <v>1.732097645169885E-2</v>
      </c>
      <c r="P17" s="76">
        <f>分析係数表!C20</f>
        <v>0.31557475401967838</v>
      </c>
      <c r="Q17" s="82">
        <f t="shared" si="5"/>
        <v>5.4660628831255066E-3</v>
      </c>
      <c r="R17" s="83">
        <v>1.8830701004254356E-2</v>
      </c>
      <c r="S17" s="84">
        <f t="shared" si="6"/>
        <v>2.5269779842909609E-2</v>
      </c>
      <c r="T17" s="85">
        <f>分析係数表!F20</f>
        <v>0.22276371639679296</v>
      </c>
      <c r="U17" s="86">
        <f t="shared" si="7"/>
        <v>5.6291900703353114E-3</v>
      </c>
      <c r="V17" s="87">
        <f>分析係数表!D20</f>
        <v>9.4324791699418331E-4</v>
      </c>
      <c r="W17" s="88">
        <f t="shared" si="8"/>
        <v>0</v>
      </c>
      <c r="X17" s="76">
        <f>分析係数表!E20</f>
        <v>6.2883194466278891E-4</v>
      </c>
      <c r="Y17" s="89">
        <f t="shared" si="9"/>
        <v>0</v>
      </c>
    </row>
    <row r="18" spans="1:25" x14ac:dyDescent="0.2">
      <c r="A18" s="6" t="s">
        <v>6</v>
      </c>
      <c r="B18" s="5" t="s">
        <v>34</v>
      </c>
      <c r="C18" s="90"/>
      <c r="D18" s="76">
        <f>投入係数表!AC18</f>
        <v>3.0712530712530711E-3</v>
      </c>
      <c r="E18" s="77">
        <f t="shared" si="0"/>
        <v>0.30712530712530711</v>
      </c>
      <c r="F18" s="76">
        <f>分析係数表!C21</f>
        <v>0.13081936685288642</v>
      </c>
      <c r="G18" s="77">
        <f t="shared" si="1"/>
        <v>4.0177938222630966E-2</v>
      </c>
      <c r="H18" s="77">
        <v>4.7569310944283925E-2</v>
      </c>
      <c r="I18" s="77">
        <f t="shared" si="2"/>
        <v>4.7569310944283925E-2</v>
      </c>
      <c r="J18" s="76">
        <f>分析係数表!G21</f>
        <v>0.28416378885051802</v>
      </c>
      <c r="K18" s="78">
        <f t="shared" si="3"/>
        <v>1.3517475630936132E-2</v>
      </c>
      <c r="L18" s="79"/>
      <c r="M18" s="80"/>
      <c r="N18" s="81">
        <f>分析係数表!H21</f>
        <v>9.7357158793582536E-4</v>
      </c>
      <c r="O18" s="82">
        <f t="shared" si="4"/>
        <v>2.8669202402811889E-2</v>
      </c>
      <c r="P18" s="76">
        <f>分析係数表!C21</f>
        <v>0.13081936685288642</v>
      </c>
      <c r="Q18" s="82">
        <f t="shared" si="5"/>
        <v>3.7504869065131015E-3</v>
      </c>
      <c r="R18" s="83">
        <v>9.0276123915379158E-3</v>
      </c>
      <c r="S18" s="84">
        <f t="shared" si="6"/>
        <v>5.6596923335821843E-2</v>
      </c>
      <c r="T18" s="85">
        <f>分析係数表!F21</f>
        <v>0.42476566354218054</v>
      </c>
      <c r="U18" s="86">
        <f t="shared" si="7"/>
        <v>2.4040429695186286E-2</v>
      </c>
      <c r="V18" s="87">
        <f>分析係数表!D21</f>
        <v>7.9921065614208184E-2</v>
      </c>
      <c r="W18" s="88">
        <f t="shared" si="8"/>
        <v>0</v>
      </c>
      <c r="X18" s="76">
        <f>分析係数表!E21</f>
        <v>6.6600888011840165E-2</v>
      </c>
      <c r="Y18" s="89">
        <f t="shared" si="9"/>
        <v>0</v>
      </c>
    </row>
    <row r="19" spans="1:25" x14ac:dyDescent="0.2">
      <c r="A19" s="6" t="s">
        <v>7</v>
      </c>
      <c r="B19" s="5" t="s">
        <v>268</v>
      </c>
      <c r="C19" s="90"/>
      <c r="D19" s="76">
        <f>投入係数表!AC19</f>
        <v>0</v>
      </c>
      <c r="E19" s="77">
        <f t="shared" si="0"/>
        <v>0</v>
      </c>
      <c r="F19" s="76">
        <f>分析係数表!C22</f>
        <v>7.3540561031084195E-2</v>
      </c>
      <c r="G19" s="77">
        <f t="shared" si="1"/>
        <v>0</v>
      </c>
      <c r="H19" s="77">
        <v>2.5789327296850428E-3</v>
      </c>
      <c r="I19" s="77">
        <f t="shared" si="2"/>
        <v>2.5789327296850428E-3</v>
      </c>
      <c r="J19" s="76">
        <f>分析係数表!G22</f>
        <v>0.1948261924009701</v>
      </c>
      <c r="K19" s="78">
        <f t="shared" si="3"/>
        <v>5.024436441827772E-4</v>
      </c>
      <c r="L19" s="79"/>
      <c r="M19" s="80"/>
      <c r="N19" s="81">
        <f>分析係数表!H22</f>
        <v>4.0565482830659394E-5</v>
      </c>
      <c r="O19" s="82">
        <f t="shared" si="4"/>
        <v>1.1945501001171621E-3</v>
      </c>
      <c r="P19" s="76">
        <f>分析係数表!C22</f>
        <v>7.3540561031084195E-2</v>
      </c>
      <c r="Q19" s="82">
        <f t="shared" si="5"/>
        <v>8.7847884542353901E-5</v>
      </c>
      <c r="R19" s="83">
        <v>1.1363318219343493E-3</v>
      </c>
      <c r="S19" s="84">
        <f t="shared" si="6"/>
        <v>3.7152645516193919E-3</v>
      </c>
      <c r="T19" s="85">
        <f>分析係数表!F22</f>
        <v>0.41269199676637025</v>
      </c>
      <c r="U19" s="86">
        <f t="shared" si="7"/>
        <v>1.5332599463231201E-3</v>
      </c>
      <c r="V19" s="87">
        <f>分析係数表!D22</f>
        <v>1.4955537590945837E-2</v>
      </c>
      <c r="W19" s="88">
        <f t="shared" si="8"/>
        <v>0</v>
      </c>
      <c r="X19" s="76">
        <f>分析係数表!E22</f>
        <v>1.3742926434923201E-2</v>
      </c>
      <c r="Y19" s="89">
        <f t="shared" si="9"/>
        <v>0</v>
      </c>
    </row>
    <row r="20" spans="1:25" x14ac:dyDescent="0.2">
      <c r="A20" s="6" t="s">
        <v>8</v>
      </c>
      <c r="B20" s="5" t="s">
        <v>269</v>
      </c>
      <c r="C20" s="90"/>
      <c r="D20" s="76">
        <f>投入係数表!AC20</f>
        <v>0</v>
      </c>
      <c r="E20" s="77">
        <f t="shared" si="0"/>
        <v>0</v>
      </c>
      <c r="F20" s="76">
        <f>分析係数表!C23</f>
        <v>0</v>
      </c>
      <c r="G20" s="77">
        <f t="shared" si="1"/>
        <v>0</v>
      </c>
      <c r="H20" s="77">
        <v>0</v>
      </c>
      <c r="I20" s="77">
        <f t="shared" si="2"/>
        <v>0</v>
      </c>
      <c r="J20" s="76">
        <f>分析係数表!G23</f>
        <v>0.21560920830993824</v>
      </c>
      <c r="K20" s="78">
        <f t="shared" si="3"/>
        <v>0</v>
      </c>
      <c r="L20" s="79"/>
      <c r="M20" s="80"/>
      <c r="N20" s="81">
        <f>分析係数表!H23</f>
        <v>2.0282741415329697E-5</v>
      </c>
      <c r="O20" s="82">
        <f t="shared" si="4"/>
        <v>5.9727505005858106E-4</v>
      </c>
      <c r="P20" s="76">
        <f>分析係数表!C23</f>
        <v>0</v>
      </c>
      <c r="Q20" s="82">
        <f t="shared" si="5"/>
        <v>0</v>
      </c>
      <c r="R20" s="83">
        <v>0</v>
      </c>
      <c r="S20" s="84">
        <f t="shared" si="6"/>
        <v>0</v>
      </c>
      <c r="T20" s="85">
        <f>分析係数表!F23</f>
        <v>0.4407636159460977</v>
      </c>
      <c r="U20" s="86">
        <f t="shared" si="7"/>
        <v>0</v>
      </c>
      <c r="V20" s="87">
        <f>分析係数表!D23</f>
        <v>7.046603032004492E-2</v>
      </c>
      <c r="W20" s="88">
        <f t="shared" si="8"/>
        <v>0</v>
      </c>
      <c r="X20" s="76">
        <f>分析係数表!E23</f>
        <v>6.9904548006737788E-2</v>
      </c>
      <c r="Y20" s="89">
        <f t="shared" si="9"/>
        <v>0</v>
      </c>
    </row>
    <row r="21" spans="1:25" x14ac:dyDescent="0.2">
      <c r="A21" s="6" t="s">
        <v>9</v>
      </c>
      <c r="B21" s="5" t="s">
        <v>270</v>
      </c>
      <c r="C21" s="90"/>
      <c r="D21" s="76">
        <f>投入係数表!AC21</f>
        <v>1.2285012285012285E-3</v>
      </c>
      <c r="E21" s="77">
        <f t="shared" si="0"/>
        <v>0.12285012285012285</v>
      </c>
      <c r="F21" s="76">
        <f>分析係数表!C24</f>
        <v>9.8081023454157812E-2</v>
      </c>
      <c r="G21" s="77">
        <f t="shared" si="1"/>
        <v>1.2049265780609069E-2</v>
      </c>
      <c r="H21" s="77">
        <v>1.3945714628850969E-2</v>
      </c>
      <c r="I21" s="77">
        <f t="shared" si="2"/>
        <v>1.3945714628850969E-2</v>
      </c>
      <c r="J21" s="76">
        <f>分析係数表!G24</f>
        <v>0.21052631578947367</v>
      </c>
      <c r="K21" s="78">
        <f t="shared" si="3"/>
        <v>2.9359399218633619E-3</v>
      </c>
      <c r="L21" s="79"/>
      <c r="M21" s="80"/>
      <c r="N21" s="81">
        <f>分析係数表!H24</f>
        <v>4.0565482830659392E-4</v>
      </c>
      <c r="O21" s="82">
        <f t="shared" si="4"/>
        <v>1.1945501001171621E-2</v>
      </c>
      <c r="P21" s="76">
        <f>分析係数表!C24</f>
        <v>9.8081023454157812E-2</v>
      </c>
      <c r="Q21" s="82">
        <f t="shared" si="5"/>
        <v>1.1716269638675793E-3</v>
      </c>
      <c r="R21" s="83">
        <v>4.1227651213138978E-3</v>
      </c>
      <c r="S21" s="84">
        <f t="shared" si="6"/>
        <v>1.8068479750164866E-2</v>
      </c>
      <c r="T21" s="85">
        <f>分析係数表!F24</f>
        <v>0.39473684210526316</v>
      </c>
      <c r="U21" s="86">
        <f t="shared" si="7"/>
        <v>7.1322946382229736E-3</v>
      </c>
      <c r="V21" s="87">
        <f>分析係数表!D24</f>
        <v>4.6052631578947366E-2</v>
      </c>
      <c r="W21" s="88">
        <f t="shared" si="8"/>
        <v>0</v>
      </c>
      <c r="X21" s="76">
        <f>分析係数表!E24</f>
        <v>4.6052631578947366E-2</v>
      </c>
      <c r="Y21" s="89">
        <f t="shared" si="9"/>
        <v>0</v>
      </c>
    </row>
    <row r="22" spans="1:25" x14ac:dyDescent="0.2">
      <c r="A22" s="6" t="s">
        <v>10</v>
      </c>
      <c r="B22" s="5" t="s">
        <v>271</v>
      </c>
      <c r="C22" s="90"/>
      <c r="D22" s="76">
        <f>投入係数表!AC22</f>
        <v>0</v>
      </c>
      <c r="E22" s="77">
        <f t="shared" si="0"/>
        <v>0</v>
      </c>
      <c r="F22" s="76">
        <f>分析係数表!C25</f>
        <v>1.7970049916805286E-2</v>
      </c>
      <c r="G22" s="77">
        <f t="shared" si="1"/>
        <v>0</v>
      </c>
      <c r="H22" s="77">
        <v>1.1674930748646916E-3</v>
      </c>
      <c r="I22" s="77">
        <f t="shared" si="2"/>
        <v>1.1674930748646916E-3</v>
      </c>
      <c r="J22" s="76">
        <f>分析係数表!G25</f>
        <v>0.19552238805970149</v>
      </c>
      <c r="K22" s="78">
        <f t="shared" si="3"/>
        <v>2.2827103404070835E-4</v>
      </c>
      <c r="L22" s="79"/>
      <c r="M22" s="80"/>
      <c r="N22" s="81">
        <f>分析係数表!H25</f>
        <v>5.4763401821390182E-4</v>
      </c>
      <c r="O22" s="82">
        <f t="shared" si="4"/>
        <v>1.612642635158169E-2</v>
      </c>
      <c r="P22" s="76">
        <f>分析係数表!C25</f>
        <v>1.7970049916805286E-2</v>
      </c>
      <c r="Q22" s="82">
        <f t="shared" si="5"/>
        <v>2.8979268651760712E-4</v>
      </c>
      <c r="R22" s="83">
        <v>1.9925922183747372E-3</v>
      </c>
      <c r="S22" s="84">
        <f t="shared" si="6"/>
        <v>3.1600852932394288E-3</v>
      </c>
      <c r="T22" s="85">
        <f>分析係数表!F25</f>
        <v>0.34776119402985073</v>
      </c>
      <c r="U22" s="86">
        <f t="shared" si="7"/>
        <v>1.0989550348131148E-3</v>
      </c>
      <c r="V22" s="87">
        <f>分析係数表!D25</f>
        <v>4.6268656716417909E-2</v>
      </c>
      <c r="W22" s="88">
        <f t="shared" si="8"/>
        <v>0</v>
      </c>
      <c r="X22" s="76">
        <f>分析係数表!E25</f>
        <v>3.5820895522388062E-2</v>
      </c>
      <c r="Y22" s="89">
        <f t="shared" si="9"/>
        <v>0</v>
      </c>
    </row>
    <row r="23" spans="1:25" x14ac:dyDescent="0.2">
      <c r="A23" s="6" t="s">
        <v>11</v>
      </c>
      <c r="B23" s="5" t="s">
        <v>35</v>
      </c>
      <c r="C23" s="90"/>
      <c r="D23" s="76">
        <f>投入係数表!AC23</f>
        <v>1.5356265356265356E-4</v>
      </c>
      <c r="E23" s="77">
        <f t="shared" si="0"/>
        <v>1.5356265356265357E-2</v>
      </c>
      <c r="F23" s="76">
        <f>分析係数表!C26</f>
        <v>0.78646748681898071</v>
      </c>
      <c r="G23" s="77">
        <f t="shared" si="1"/>
        <v>1.2077203421667395E-2</v>
      </c>
      <c r="H23" s="77">
        <v>3.9516957764755285E-2</v>
      </c>
      <c r="I23" s="77">
        <f t="shared" si="2"/>
        <v>3.9516957764755285E-2</v>
      </c>
      <c r="J23" s="76">
        <f>分析係数表!G26</f>
        <v>0.1963978281022381</v>
      </c>
      <c r="K23" s="78">
        <f t="shared" si="3"/>
        <v>7.7610446782058118E-3</v>
      </c>
      <c r="L23" s="79"/>
      <c r="M23" s="80"/>
      <c r="N23" s="81">
        <f>分析係数表!H26</f>
        <v>1.1845120986552542E-2</v>
      </c>
      <c r="O23" s="82">
        <f t="shared" si="4"/>
        <v>0.3488086292342113</v>
      </c>
      <c r="P23" s="76">
        <f>分析係数表!C26</f>
        <v>0.78646748681898071</v>
      </c>
      <c r="Q23" s="82">
        <f t="shared" si="5"/>
        <v>0.27432664601460383</v>
      </c>
      <c r="R23" s="83">
        <v>0.3126864883307961</v>
      </c>
      <c r="S23" s="84">
        <f t="shared" si="6"/>
        <v>0.35220344609555138</v>
      </c>
      <c r="T23" s="85">
        <f>分析係数表!F26</f>
        <v>0.33492252681764006</v>
      </c>
      <c r="U23" s="86">
        <f t="shared" si="7"/>
        <v>0.11796086812020255</v>
      </c>
      <c r="V23" s="87">
        <f>分析係数表!D26</f>
        <v>2.0262216924910609E-2</v>
      </c>
      <c r="W23" s="88">
        <f t="shared" si="8"/>
        <v>0</v>
      </c>
      <c r="X23" s="76">
        <f>分析係数表!E26</f>
        <v>2.2447357965832339E-2</v>
      </c>
      <c r="Y23" s="89">
        <f t="shared" si="9"/>
        <v>0</v>
      </c>
    </row>
    <row r="24" spans="1:25" x14ac:dyDescent="0.2">
      <c r="A24" s="6" t="s">
        <v>12</v>
      </c>
      <c r="B24" s="5" t="s">
        <v>365</v>
      </c>
      <c r="C24" s="90"/>
      <c r="D24" s="76">
        <f>投入係数表!AC24</f>
        <v>3.0712530712530712E-4</v>
      </c>
      <c r="E24" s="77">
        <f t="shared" si="0"/>
        <v>3.0712530712530713E-2</v>
      </c>
      <c r="F24" s="76">
        <f>分析係数表!C27</f>
        <v>0.30036101083032496</v>
      </c>
      <c r="G24" s="77">
        <f t="shared" si="1"/>
        <v>9.2248467699731253E-3</v>
      </c>
      <c r="H24" s="77">
        <v>1.1410047392829799E-2</v>
      </c>
      <c r="I24" s="77">
        <f t="shared" si="2"/>
        <v>1.1410047392829799E-2</v>
      </c>
      <c r="J24" s="76">
        <f>分析係数表!G27</f>
        <v>0.17003676470588236</v>
      </c>
      <c r="K24" s="78">
        <f t="shared" si="3"/>
        <v>1.9401275438175672E-3</v>
      </c>
      <c r="L24" s="79"/>
      <c r="M24" s="80"/>
      <c r="N24" s="81">
        <f>分析係数表!H27</f>
        <v>1.1256921485507981E-2</v>
      </c>
      <c r="O24" s="82">
        <f t="shared" si="4"/>
        <v>0.33148765278251247</v>
      </c>
      <c r="P24" s="76">
        <f>分析係数表!C27</f>
        <v>0.30036101083032496</v>
      </c>
      <c r="Q24" s="82">
        <f t="shared" si="5"/>
        <v>9.9565966467527231E-2</v>
      </c>
      <c r="R24" s="83">
        <v>0.10119644976214287</v>
      </c>
      <c r="S24" s="84">
        <f t="shared" si="6"/>
        <v>0.11260649715497267</v>
      </c>
      <c r="T24" s="85">
        <f>分析係数表!F27</f>
        <v>0.32077205882352944</v>
      </c>
      <c r="U24" s="86">
        <f t="shared" si="7"/>
        <v>3.6121017929306498E-2</v>
      </c>
      <c r="V24" s="87">
        <f>分析係数表!D27</f>
        <v>0</v>
      </c>
      <c r="W24" s="88">
        <f t="shared" si="8"/>
        <v>0</v>
      </c>
      <c r="X24" s="76">
        <f>分析係数表!E27</f>
        <v>0</v>
      </c>
      <c r="Y24" s="89">
        <f t="shared" si="9"/>
        <v>0</v>
      </c>
    </row>
    <row r="25" spans="1:25" x14ac:dyDescent="0.2">
      <c r="A25" s="6" t="s">
        <v>13</v>
      </c>
      <c r="B25" s="5" t="s">
        <v>191</v>
      </c>
      <c r="C25" s="90"/>
      <c r="D25" s="76">
        <f>投入係数表!AC25</f>
        <v>0</v>
      </c>
      <c r="E25" s="77">
        <f t="shared" si="0"/>
        <v>0</v>
      </c>
      <c r="F25" s="76">
        <f>分析係数表!C28</f>
        <v>0.10035725885027602</v>
      </c>
      <c r="G25" s="77">
        <f t="shared" si="1"/>
        <v>0</v>
      </c>
      <c r="H25" s="77">
        <v>1.2323071151864666E-2</v>
      </c>
      <c r="I25" s="77">
        <f t="shared" si="2"/>
        <v>1.2323071151864666E-2</v>
      </c>
      <c r="J25" s="76">
        <f>分析係数表!G28</f>
        <v>0.12476459510357815</v>
      </c>
      <c r="K25" s="78">
        <f t="shared" si="3"/>
        <v>1.5374829826949796E-3</v>
      </c>
      <c r="L25" s="79"/>
      <c r="M25" s="80"/>
      <c r="N25" s="81">
        <f>分析係数表!H28</f>
        <v>2.1134616554773542E-2</v>
      </c>
      <c r="O25" s="82">
        <f t="shared" si="4"/>
        <v>0.62236060216104139</v>
      </c>
      <c r="P25" s="76">
        <f>分析係数表!C28</f>
        <v>0.10035725885027602</v>
      </c>
      <c r="Q25" s="82">
        <f t="shared" si="5"/>
        <v>6.2458404049289283E-2</v>
      </c>
      <c r="R25" s="83">
        <v>6.892461792350088E-2</v>
      </c>
      <c r="S25" s="84">
        <f t="shared" si="6"/>
        <v>8.1247689075365545E-2</v>
      </c>
      <c r="T25" s="85">
        <f>分析係数表!F28</f>
        <v>0.21374764595103579</v>
      </c>
      <c r="U25" s="86">
        <f t="shared" si="7"/>
        <v>1.7366502278821073E-2</v>
      </c>
      <c r="V25" s="87">
        <f>分析係数表!D28</f>
        <v>3.5310734463276837E-2</v>
      </c>
      <c r="W25" s="88">
        <f t="shared" si="8"/>
        <v>0</v>
      </c>
      <c r="X25" s="76">
        <f>分析係数表!E28</f>
        <v>3.7664783427495289E-2</v>
      </c>
      <c r="Y25" s="89">
        <f t="shared" si="9"/>
        <v>0</v>
      </c>
    </row>
    <row r="26" spans="1:25" x14ac:dyDescent="0.2">
      <c r="A26" s="6" t="s">
        <v>14</v>
      </c>
      <c r="B26" s="5" t="s">
        <v>50</v>
      </c>
      <c r="C26" s="90"/>
      <c r="D26" s="76">
        <f>投入係数表!AC26</f>
        <v>6.2960687960687961E-3</v>
      </c>
      <c r="E26" s="77">
        <f t="shared" si="0"/>
        <v>0.62960687960687967</v>
      </c>
      <c r="F26" s="76">
        <f>分析係数表!C29</f>
        <v>0.36404243439419315</v>
      </c>
      <c r="G26" s="77">
        <f t="shared" si="1"/>
        <v>0.22920362116342016</v>
      </c>
      <c r="H26" s="77">
        <v>0.26750398901149575</v>
      </c>
      <c r="I26" s="77">
        <f t="shared" si="2"/>
        <v>0.26750398901149575</v>
      </c>
      <c r="J26" s="76">
        <f>分析係数表!G29</f>
        <v>0.26159695817490497</v>
      </c>
      <c r="K26" s="78">
        <f t="shared" si="3"/>
        <v>6.9978229825060495E-2</v>
      </c>
      <c r="L26" s="79"/>
      <c r="M26" s="80"/>
      <c r="N26" s="81">
        <f>分析係数表!H29</f>
        <v>1.0060239742003528E-2</v>
      </c>
      <c r="O26" s="82">
        <f t="shared" si="4"/>
        <v>0.29624842482905617</v>
      </c>
      <c r="P26" s="76">
        <f>分析係数表!C29</f>
        <v>0.36404243439419315</v>
      </c>
      <c r="Q26" s="82">
        <f t="shared" si="5"/>
        <v>0.10784699776021474</v>
      </c>
      <c r="R26" s="83">
        <v>0.14459179724279594</v>
      </c>
      <c r="S26" s="84">
        <f t="shared" si="6"/>
        <v>0.41209578625429166</v>
      </c>
      <c r="T26" s="85">
        <f>分析係数表!F29</f>
        <v>0.47034220532319393</v>
      </c>
      <c r="U26" s="86">
        <f t="shared" si="7"/>
        <v>0.19382604091123909</v>
      </c>
      <c r="V26" s="87">
        <f>分析係数表!D29</f>
        <v>0.1285171102661597</v>
      </c>
      <c r="W26" s="88">
        <f t="shared" si="8"/>
        <v>0</v>
      </c>
      <c r="X26" s="76">
        <f>分析係数表!E29</f>
        <v>0.10532319391634981</v>
      </c>
      <c r="Y26" s="89">
        <f t="shared" si="9"/>
        <v>0</v>
      </c>
    </row>
    <row r="27" spans="1:25" x14ac:dyDescent="0.2">
      <c r="A27" s="6" t="s">
        <v>15</v>
      </c>
      <c r="B27" s="5" t="s">
        <v>36</v>
      </c>
      <c r="C27" s="90"/>
      <c r="D27" s="76">
        <f>投入係数表!AC27</f>
        <v>3.0712530712530711E-3</v>
      </c>
      <c r="E27" s="77">
        <f t="shared" si="0"/>
        <v>0.30712530712530711</v>
      </c>
      <c r="F27" s="76">
        <f>分析係数表!C30</f>
        <v>1</v>
      </c>
      <c r="G27" s="77">
        <f t="shared" si="1"/>
        <v>0.30712530712530711</v>
      </c>
      <c r="H27" s="77">
        <v>0.35469327779236159</v>
      </c>
      <c r="I27" s="77">
        <f t="shared" si="2"/>
        <v>0.35469327779236159</v>
      </c>
      <c r="J27" s="76">
        <f>分析係数表!G30</f>
        <v>0.34476121737038373</v>
      </c>
      <c r="K27" s="78">
        <f t="shared" si="3"/>
        <v>0.12228448624478627</v>
      </c>
      <c r="L27" s="79"/>
      <c r="M27" s="80"/>
      <c r="N27" s="81">
        <f>分析係数表!H30</f>
        <v>0</v>
      </c>
      <c r="O27" s="82">
        <f t="shared" si="4"/>
        <v>0</v>
      </c>
      <c r="P27" s="76">
        <f>分析係数表!C30</f>
        <v>1</v>
      </c>
      <c r="Q27" s="82">
        <f t="shared" si="5"/>
        <v>0</v>
      </c>
      <c r="R27" s="83">
        <v>6.1241385721668637E-2</v>
      </c>
      <c r="S27" s="84">
        <f t="shared" si="6"/>
        <v>0.41593466351403025</v>
      </c>
      <c r="T27" s="85">
        <f>分析係数表!F30</f>
        <v>0.44087573679778658</v>
      </c>
      <c r="U27" s="86">
        <f t="shared" si="7"/>
        <v>0.18337550123648752</v>
      </c>
      <c r="V27" s="87">
        <f>分析係数表!D30</f>
        <v>0.13545049921809216</v>
      </c>
      <c r="W27" s="88">
        <f t="shared" si="8"/>
        <v>0</v>
      </c>
      <c r="X27" s="76">
        <f>分析係数表!E30</f>
        <v>8.8415734391916273E-2</v>
      </c>
      <c r="Y27" s="89">
        <f t="shared" si="9"/>
        <v>0</v>
      </c>
    </row>
    <row r="28" spans="1:25" x14ac:dyDescent="0.2">
      <c r="A28" s="6" t="s">
        <v>16</v>
      </c>
      <c r="B28" s="5" t="s">
        <v>192</v>
      </c>
      <c r="C28" s="90"/>
      <c r="D28" s="76">
        <f>投入係数表!AC28</f>
        <v>2.3495085995085995E-2</v>
      </c>
      <c r="E28" s="77">
        <f t="shared" si="0"/>
        <v>2.3495085995085994</v>
      </c>
      <c r="F28" s="76">
        <f>分析係数表!C31</f>
        <v>4.5149153453372781E-2</v>
      </c>
      <c r="G28" s="77">
        <f t="shared" si="1"/>
        <v>0.10607832429923272</v>
      </c>
      <c r="H28" s="77">
        <v>0.11174930120870033</v>
      </c>
      <c r="I28" s="77">
        <f t="shared" si="2"/>
        <v>0.11174930120870033</v>
      </c>
      <c r="J28" s="76">
        <f>分析係数表!G31</f>
        <v>7.1005917159763315E-2</v>
      </c>
      <c r="K28" s="78">
        <f t="shared" si="3"/>
        <v>7.9348616242864139E-3</v>
      </c>
      <c r="L28" s="79"/>
      <c r="M28" s="80"/>
      <c r="N28" s="81">
        <f>分析係数表!H31</f>
        <v>2.4521834371133602E-2</v>
      </c>
      <c r="O28" s="82">
        <f t="shared" si="4"/>
        <v>0.72210553552082457</v>
      </c>
      <c r="P28" s="76">
        <f>分析係数表!C31</f>
        <v>4.5149153453372781E-2</v>
      </c>
      <c r="Q28" s="82">
        <f t="shared" si="5"/>
        <v>3.260245363275964E-2</v>
      </c>
      <c r="R28" s="83">
        <v>4.2076767241003322E-2</v>
      </c>
      <c r="S28" s="84">
        <f t="shared" si="6"/>
        <v>0.15382606844970365</v>
      </c>
      <c r="T28" s="85">
        <f>分析係数表!F31</f>
        <v>0.34319526627218933</v>
      </c>
      <c r="U28" s="86">
        <f t="shared" si="7"/>
        <v>5.2792378521200063E-2</v>
      </c>
      <c r="V28" s="87">
        <f>分析係数表!D31</f>
        <v>1.7751479289940829E-2</v>
      </c>
      <c r="W28" s="88">
        <f t="shared" si="8"/>
        <v>0</v>
      </c>
      <c r="X28" s="76">
        <f>分析係数表!E31</f>
        <v>1.7751479289940829E-2</v>
      </c>
      <c r="Y28" s="89">
        <f t="shared" si="9"/>
        <v>0</v>
      </c>
    </row>
    <row r="29" spans="1:25" x14ac:dyDescent="0.2">
      <c r="A29" s="6" t="s">
        <v>17</v>
      </c>
      <c r="B29" s="5" t="s">
        <v>272</v>
      </c>
      <c r="C29" s="90"/>
      <c r="D29" s="76">
        <f>投入係数表!AC29</f>
        <v>2.4570024570024569E-3</v>
      </c>
      <c r="E29" s="77">
        <f t="shared" si="0"/>
        <v>0.24570024570024571</v>
      </c>
      <c r="F29" s="76">
        <f>分析係数表!C32</f>
        <v>0.82390745501285345</v>
      </c>
      <c r="G29" s="77">
        <f t="shared" si="1"/>
        <v>0.20243426413092222</v>
      </c>
      <c r="H29" s="77">
        <v>0.23097176772019981</v>
      </c>
      <c r="I29" s="77">
        <f t="shared" si="2"/>
        <v>0.23097176772019981</v>
      </c>
      <c r="J29" s="76">
        <f>分析係数表!G32</f>
        <v>0.14108527131782947</v>
      </c>
      <c r="K29" s="78">
        <f t="shared" si="3"/>
        <v>3.2586714515563074E-2</v>
      </c>
      <c r="L29" s="79"/>
      <c r="M29" s="80"/>
      <c r="N29" s="81">
        <f>分析係数表!H32</f>
        <v>6.9772630468734158E-3</v>
      </c>
      <c r="O29" s="82">
        <f t="shared" si="4"/>
        <v>0.20546261722015191</v>
      </c>
      <c r="P29" s="76">
        <f>分析係数表!C32</f>
        <v>0.82390745501285345</v>
      </c>
      <c r="Q29" s="82">
        <f t="shared" si="5"/>
        <v>0.16928218205413545</v>
      </c>
      <c r="R29" s="83">
        <v>0.22138963307854495</v>
      </c>
      <c r="S29" s="84">
        <f t="shared" si="6"/>
        <v>0.45236140079874476</v>
      </c>
      <c r="T29" s="85">
        <f>分析係数表!F32</f>
        <v>0.48372093023255813</v>
      </c>
      <c r="U29" s="86">
        <f t="shared" si="7"/>
        <v>0.21881667759567189</v>
      </c>
      <c r="V29" s="87">
        <f>分析係数表!D32</f>
        <v>4.6511627906976744E-3</v>
      </c>
      <c r="W29" s="88">
        <f t="shared" si="8"/>
        <v>0</v>
      </c>
      <c r="X29" s="76">
        <f>分析係数表!E32</f>
        <v>6.2015503875968991E-3</v>
      </c>
      <c r="Y29" s="89">
        <f t="shared" si="9"/>
        <v>0</v>
      </c>
    </row>
    <row r="30" spans="1:25" x14ac:dyDescent="0.2">
      <c r="A30" s="6" t="s">
        <v>18</v>
      </c>
      <c r="B30" s="5" t="s">
        <v>273</v>
      </c>
      <c r="C30" s="90"/>
      <c r="D30" s="76">
        <f>投入係数表!AC30</f>
        <v>1.382063882063882E-3</v>
      </c>
      <c r="E30" s="77">
        <f t="shared" si="0"/>
        <v>0.1382063882063882</v>
      </c>
      <c r="F30" s="76">
        <f>分析係数表!C33</f>
        <v>1</v>
      </c>
      <c r="G30" s="77">
        <f t="shared" si="1"/>
        <v>0.1382063882063882</v>
      </c>
      <c r="H30" s="77">
        <v>0.15945739458022465</v>
      </c>
      <c r="I30" s="77">
        <f t="shared" si="2"/>
        <v>0.15945739458022465</v>
      </c>
      <c r="J30" s="76">
        <f>分析係数表!G33</f>
        <v>0.50819672131147542</v>
      </c>
      <c r="K30" s="78">
        <f t="shared" si="3"/>
        <v>8.1035725114540394E-2</v>
      </c>
      <c r="L30" s="79"/>
      <c r="M30" s="80"/>
      <c r="N30" s="81">
        <f>分析係数表!H33</f>
        <v>1.0141370707664847E-3</v>
      </c>
      <c r="O30" s="82">
        <f t="shared" si="4"/>
        <v>2.9863752502929049E-2</v>
      </c>
      <c r="P30" s="76">
        <f>分析係数表!C33</f>
        <v>1</v>
      </c>
      <c r="Q30" s="82">
        <f t="shared" si="5"/>
        <v>2.9863752502929049E-2</v>
      </c>
      <c r="R30" s="83">
        <v>0.10491702385583404</v>
      </c>
      <c r="S30" s="84">
        <f t="shared" si="6"/>
        <v>0.26437441843605869</v>
      </c>
      <c r="T30" s="85">
        <f>分析係数表!F33</f>
        <v>0.64606977721731818</v>
      </c>
      <c r="U30" s="86">
        <f t="shared" si="7"/>
        <v>0.1708043216209425</v>
      </c>
      <c r="V30" s="87">
        <f>分析係数表!D33</f>
        <v>1.8495166036149643E-2</v>
      </c>
      <c r="W30" s="88">
        <f t="shared" si="8"/>
        <v>0</v>
      </c>
      <c r="X30" s="76">
        <f>分析係数表!E33</f>
        <v>1.7234131988230348E-2</v>
      </c>
      <c r="Y30" s="89">
        <f t="shared" si="9"/>
        <v>0</v>
      </c>
    </row>
    <row r="31" spans="1:25" x14ac:dyDescent="0.2">
      <c r="A31" s="6" t="s">
        <v>19</v>
      </c>
      <c r="B31" s="5" t="s">
        <v>274</v>
      </c>
      <c r="C31" s="75">
        <f>最終需要_まとめ!C32</f>
        <v>100</v>
      </c>
      <c r="D31" s="76">
        <f>投入係数表!AC31</f>
        <v>1.1363636363636364E-2</v>
      </c>
      <c r="E31" s="77">
        <f t="shared" si="0"/>
        <v>1.1363636363636365</v>
      </c>
      <c r="F31" s="76">
        <f>分析係数表!C34</f>
        <v>0.25927379784102056</v>
      </c>
      <c r="G31" s="77">
        <f t="shared" si="1"/>
        <v>0.29462931572843248</v>
      </c>
      <c r="H31" s="77">
        <v>0.36089294953115175</v>
      </c>
      <c r="I31" s="77">
        <f t="shared" si="2"/>
        <v>100.36089294953115</v>
      </c>
      <c r="J31" s="76">
        <f>分析係数表!G34</f>
        <v>0.42506142506142508</v>
      </c>
      <c r="K31" s="78">
        <f t="shared" si="3"/>
        <v>42.65954417756484</v>
      </c>
      <c r="L31" s="79"/>
      <c r="M31" s="80"/>
      <c r="N31" s="81">
        <f>分析係数表!H34</f>
        <v>0.17165284059793523</v>
      </c>
      <c r="O31" s="82">
        <f t="shared" si="4"/>
        <v>5.0547387486457724</v>
      </c>
      <c r="P31" s="76">
        <f>分析係数表!C34</f>
        <v>0.25927379784102056</v>
      </c>
      <c r="Q31" s="82">
        <f t="shared" si="5"/>
        <v>1.3105613124555573</v>
      </c>
      <c r="R31" s="83">
        <v>1.417321023943765</v>
      </c>
      <c r="S31" s="84">
        <f t="shared" si="6"/>
        <v>101.77821397347492</v>
      </c>
      <c r="T31" s="85">
        <f>分析係数表!F34</f>
        <v>0.69978501228501233</v>
      </c>
      <c r="U31" s="86">
        <f t="shared" si="7"/>
        <v>71.222868715774766</v>
      </c>
      <c r="V31" s="87">
        <f>分析係数表!D34</f>
        <v>0.29069410319410321</v>
      </c>
      <c r="W31" s="88">
        <f t="shared" si="8"/>
        <v>30</v>
      </c>
      <c r="X31" s="76">
        <f>分析係数表!E34</f>
        <v>0.18903562653562653</v>
      </c>
      <c r="Y31" s="89">
        <f t="shared" si="9"/>
        <v>19</v>
      </c>
    </row>
    <row r="32" spans="1:25" x14ac:dyDescent="0.2">
      <c r="A32" s="6" t="s">
        <v>20</v>
      </c>
      <c r="B32" s="5" t="s">
        <v>37</v>
      </c>
      <c r="C32" s="90"/>
      <c r="D32" s="76">
        <f>投入係数表!AC32</f>
        <v>1.765970515970516E-2</v>
      </c>
      <c r="E32" s="77">
        <f t="shared" si="0"/>
        <v>1.7659705159705159</v>
      </c>
      <c r="F32" s="76">
        <f>分析係数表!C35</f>
        <v>0.58271802035521847</v>
      </c>
      <c r="G32" s="77">
        <f t="shared" si="1"/>
        <v>1.0290628430720228</v>
      </c>
      <c r="H32" s="77">
        <v>1.196543730034431</v>
      </c>
      <c r="I32" s="77">
        <f t="shared" si="2"/>
        <v>1.196543730034431</v>
      </c>
      <c r="J32" s="76">
        <f>分析係数表!G35</f>
        <v>0.3146067415730337</v>
      </c>
      <c r="K32" s="78">
        <f t="shared" si="3"/>
        <v>0.37644072405577605</v>
      </c>
      <c r="L32" s="79"/>
      <c r="M32" s="80"/>
      <c r="N32" s="81">
        <f>分析係数表!H35</f>
        <v>6.4762793339147723E-2</v>
      </c>
      <c r="O32" s="82">
        <f t="shared" si="4"/>
        <v>1.9070992348370495</v>
      </c>
      <c r="P32" s="76">
        <f>分析係数表!C35</f>
        <v>0.58271802035521847</v>
      </c>
      <c r="Q32" s="82">
        <f t="shared" si="5"/>
        <v>1.1113010907451975</v>
      </c>
      <c r="R32" s="83">
        <v>1.3294751524074468</v>
      </c>
      <c r="S32" s="84">
        <f t="shared" si="6"/>
        <v>2.5260188824418779</v>
      </c>
      <c r="T32" s="85">
        <f>分析係数表!F35</f>
        <v>0.64558587479935792</v>
      </c>
      <c r="U32" s="86">
        <f t="shared" si="7"/>
        <v>1.6307621099809362</v>
      </c>
      <c r="V32" s="87">
        <f>分析係数表!D35</f>
        <v>5.2969502407704656E-2</v>
      </c>
      <c r="W32" s="88">
        <f t="shared" si="8"/>
        <v>0</v>
      </c>
      <c r="X32" s="76">
        <f>分析係数表!E35</f>
        <v>4.8475120385232745E-2</v>
      </c>
      <c r="Y32" s="89">
        <f t="shared" si="9"/>
        <v>0</v>
      </c>
    </row>
    <row r="33" spans="1:25" x14ac:dyDescent="0.2">
      <c r="A33" s="6" t="s">
        <v>21</v>
      </c>
      <c r="B33" s="5" t="s">
        <v>38</v>
      </c>
      <c r="C33" s="90"/>
      <c r="D33" s="76">
        <f>投入係数表!AC33</f>
        <v>2.7334152334152335E-2</v>
      </c>
      <c r="E33" s="77">
        <f t="shared" si="0"/>
        <v>2.7334152334152333</v>
      </c>
      <c r="F33" s="76">
        <f>分析係数表!C36</f>
        <v>0.66070007955449483</v>
      </c>
      <c r="G33" s="77">
        <f t="shared" si="1"/>
        <v>1.8059676621729126</v>
      </c>
      <c r="H33" s="77">
        <v>1.8842593500426403</v>
      </c>
      <c r="I33" s="77">
        <f t="shared" si="2"/>
        <v>1.8842593500426403</v>
      </c>
      <c r="J33" s="76">
        <f>分析係数表!G36</f>
        <v>1.3413413413413414E-2</v>
      </c>
      <c r="K33" s="78">
        <f t="shared" si="3"/>
        <v>2.5274349640211594E-2</v>
      </c>
      <c r="L33" s="79"/>
      <c r="M33" s="80"/>
      <c r="N33" s="81">
        <f>分析係数表!H36</f>
        <v>0.12962700038537209</v>
      </c>
      <c r="O33" s="82">
        <f t="shared" si="4"/>
        <v>3.8171848449243915</v>
      </c>
      <c r="P33" s="76">
        <f>分析係数表!C36</f>
        <v>0.66070007955449483</v>
      </c>
      <c r="Q33" s="82">
        <f t="shared" si="5"/>
        <v>2.5220143307157574</v>
      </c>
      <c r="R33" s="83">
        <v>2.6364820941401406</v>
      </c>
      <c r="S33" s="84">
        <f t="shared" si="6"/>
        <v>4.5207414441827805</v>
      </c>
      <c r="T33" s="85">
        <f>分析係数表!F36</f>
        <v>0.89049049049049045</v>
      </c>
      <c r="U33" s="86">
        <f t="shared" si="7"/>
        <v>4.0256772660110123</v>
      </c>
      <c r="V33" s="87">
        <f>分析係数表!D36</f>
        <v>8.8088088088088094E-3</v>
      </c>
      <c r="W33" s="88">
        <f t="shared" si="8"/>
        <v>0</v>
      </c>
      <c r="X33" s="76">
        <f>分析係数表!E36</f>
        <v>2.002002002002002E-3</v>
      </c>
      <c r="Y33" s="89">
        <f t="shared" si="9"/>
        <v>0</v>
      </c>
    </row>
    <row r="34" spans="1:25" x14ac:dyDescent="0.2">
      <c r="A34" s="6" t="s">
        <v>22</v>
      </c>
      <c r="B34" s="5" t="s">
        <v>377</v>
      </c>
      <c r="C34" s="90"/>
      <c r="D34" s="76">
        <f>投入係数表!AC34</f>
        <v>2.0730958230958232E-2</v>
      </c>
      <c r="E34" s="77">
        <f t="shared" si="0"/>
        <v>2.0730958230958234</v>
      </c>
      <c r="F34" s="76">
        <f>分析係数表!C37</f>
        <v>0.61776513884242223</v>
      </c>
      <c r="G34" s="77">
        <f t="shared" si="1"/>
        <v>1.2806863289884369</v>
      </c>
      <c r="H34" s="77">
        <v>1.4519273138524122</v>
      </c>
      <c r="I34" s="77">
        <f t="shared" si="2"/>
        <v>1.4519273138524122</v>
      </c>
      <c r="J34" s="76">
        <f>分析係数表!G37</f>
        <v>0.47462053207116045</v>
      </c>
      <c r="K34" s="78">
        <f t="shared" si="3"/>
        <v>0.68911451422928272</v>
      </c>
      <c r="L34" s="79"/>
      <c r="M34" s="80"/>
      <c r="N34" s="81">
        <f>分析係数表!H37</f>
        <v>5.0585157089832258E-2</v>
      </c>
      <c r="O34" s="82">
        <f t="shared" si="4"/>
        <v>1.4896039748461012</v>
      </c>
      <c r="P34" s="76">
        <f>分析係数表!C37</f>
        <v>0.61776513884242223</v>
      </c>
      <c r="Q34" s="82">
        <f t="shared" si="5"/>
        <v>0.92022540634102579</v>
      </c>
      <c r="R34" s="83">
        <v>1.1170811096142896</v>
      </c>
      <c r="S34" s="84">
        <f t="shared" si="6"/>
        <v>2.5690084234667019</v>
      </c>
      <c r="T34" s="85">
        <f>分析係数表!F37</f>
        <v>0.71813285457809695</v>
      </c>
      <c r="U34" s="86">
        <f t="shared" si="7"/>
        <v>1.8448893525793191</v>
      </c>
      <c r="V34" s="87">
        <f>分析係数表!D37</f>
        <v>9.4662967194385508E-2</v>
      </c>
      <c r="W34" s="88">
        <f t="shared" si="8"/>
        <v>0</v>
      </c>
      <c r="X34" s="76">
        <f>分析係数表!E37</f>
        <v>8.6339154561775752E-2</v>
      </c>
      <c r="Y34" s="89">
        <f t="shared" si="9"/>
        <v>0</v>
      </c>
    </row>
    <row r="35" spans="1:25" x14ac:dyDescent="0.2">
      <c r="A35" s="6" t="s">
        <v>23</v>
      </c>
      <c r="B35" s="5" t="s">
        <v>193</v>
      </c>
      <c r="C35" s="90"/>
      <c r="D35" s="76">
        <f>投入係数表!AC35</f>
        <v>3.885135135135135E-2</v>
      </c>
      <c r="E35" s="77">
        <f t="shared" si="0"/>
        <v>3.8851351351351351</v>
      </c>
      <c r="F35" s="76">
        <f>分析係数表!C38</f>
        <v>2.0566981656475858E-2</v>
      </c>
      <c r="G35" s="77">
        <f t="shared" si="1"/>
        <v>7.9905503057254176E-2</v>
      </c>
      <c r="H35" s="77">
        <v>8.6899445423725685E-2</v>
      </c>
      <c r="I35" s="77">
        <f t="shared" si="2"/>
        <v>8.6899445423725685E-2</v>
      </c>
      <c r="J35" s="76">
        <f>分析係数表!G38</f>
        <v>0.31874999999999998</v>
      </c>
      <c r="K35" s="78">
        <f t="shared" si="3"/>
        <v>2.769919822881256E-2</v>
      </c>
      <c r="L35" s="79"/>
      <c r="M35" s="80"/>
      <c r="N35" s="81">
        <f>分析係数表!H38</f>
        <v>4.4398920958156701E-2</v>
      </c>
      <c r="O35" s="82">
        <f t="shared" si="4"/>
        <v>1.3074350845782339</v>
      </c>
      <c r="P35" s="76">
        <f>分析係数表!C38</f>
        <v>2.0566981656475858E-2</v>
      </c>
      <c r="Q35" s="82">
        <f t="shared" si="5"/>
        <v>2.6889993401553496E-2</v>
      </c>
      <c r="R35" s="83">
        <v>3.3197258078651752E-2</v>
      </c>
      <c r="S35" s="84">
        <f t="shared" si="6"/>
        <v>0.12009670350237744</v>
      </c>
      <c r="T35" s="85">
        <f>分析係数表!F38</f>
        <v>0.52500000000000002</v>
      </c>
      <c r="U35" s="86">
        <f t="shared" si="7"/>
        <v>6.3050769338748161E-2</v>
      </c>
      <c r="V35" s="87">
        <f>分析係数表!D38</f>
        <v>0.28125</v>
      </c>
      <c r="W35" s="88">
        <f t="shared" si="8"/>
        <v>0</v>
      </c>
      <c r="X35" s="76">
        <f>分析係数表!E38</f>
        <v>0.31874999999999998</v>
      </c>
      <c r="Y35" s="89">
        <f t="shared" si="9"/>
        <v>0</v>
      </c>
    </row>
    <row r="36" spans="1:25" x14ac:dyDescent="0.2">
      <c r="A36" s="6" t="s">
        <v>24</v>
      </c>
      <c r="B36" s="5" t="s">
        <v>39</v>
      </c>
      <c r="C36" s="90"/>
      <c r="D36" s="76">
        <f>投入係数表!AC36</f>
        <v>0</v>
      </c>
      <c r="E36" s="77">
        <f t="shared" si="0"/>
        <v>0</v>
      </c>
      <c r="F36" s="76">
        <f>分析係数表!C39</f>
        <v>1</v>
      </c>
      <c r="G36" s="77">
        <f t="shared" si="1"/>
        <v>0</v>
      </c>
      <c r="H36" s="77">
        <v>4.1301221002067366E-2</v>
      </c>
      <c r="I36" s="77">
        <f t="shared" si="2"/>
        <v>4.1301221002067366E-2</v>
      </c>
      <c r="J36" s="76">
        <f>分析係数表!G39</f>
        <v>0.35457429931253304</v>
      </c>
      <c r="K36" s="78">
        <f t="shared" si="3"/>
        <v>1.4644351497560109E-2</v>
      </c>
      <c r="L36" s="79"/>
      <c r="M36" s="80"/>
      <c r="N36" s="81">
        <f>分析係数表!H39</f>
        <v>4.0565482830659388E-3</v>
      </c>
      <c r="O36" s="82">
        <f t="shared" si="4"/>
        <v>0.1194550100117162</v>
      </c>
      <c r="P36" s="76">
        <f>分析係数表!C39</f>
        <v>1</v>
      </c>
      <c r="Q36" s="82">
        <f t="shared" si="5"/>
        <v>0.1194550100117162</v>
      </c>
      <c r="R36" s="83">
        <v>0.15177726121821333</v>
      </c>
      <c r="S36" s="84">
        <f t="shared" si="6"/>
        <v>0.19307848222028071</v>
      </c>
      <c r="T36" s="85">
        <f>分析係数表!F39</f>
        <v>0.70531464833421476</v>
      </c>
      <c r="U36" s="86">
        <f t="shared" si="7"/>
        <v>0.13618108178810123</v>
      </c>
      <c r="V36" s="87">
        <f>分析係数表!D39</f>
        <v>5.4071919619249072E-2</v>
      </c>
      <c r="W36" s="88">
        <f t="shared" si="8"/>
        <v>0</v>
      </c>
      <c r="X36" s="76">
        <f>分析係数表!E39</f>
        <v>6.8482284505552618E-2</v>
      </c>
      <c r="Y36" s="89">
        <f t="shared" si="9"/>
        <v>0</v>
      </c>
    </row>
    <row r="37" spans="1:25" x14ac:dyDescent="0.2">
      <c r="A37" s="6" t="s">
        <v>25</v>
      </c>
      <c r="B37" s="5" t="s">
        <v>40</v>
      </c>
      <c r="C37" s="90"/>
      <c r="D37" s="76">
        <f>投入係数表!AC37</f>
        <v>0</v>
      </c>
      <c r="E37" s="77">
        <f t="shared" si="0"/>
        <v>0</v>
      </c>
      <c r="F37" s="76">
        <f>分析係数表!C40</f>
        <v>0.98077433041633522</v>
      </c>
      <c r="G37" s="77">
        <f t="shared" si="1"/>
        <v>0</v>
      </c>
      <c r="H37" s="77">
        <v>2.9580246731531683E-3</v>
      </c>
      <c r="I37" s="77">
        <f t="shared" si="2"/>
        <v>2.9580246731531683E-3</v>
      </c>
      <c r="J37" s="76">
        <f>分析係数表!G40</f>
        <v>0.51043551695017497</v>
      </c>
      <c r="K37" s="78">
        <f t="shared" si="3"/>
        <v>1.5098808531923099E-3</v>
      </c>
      <c r="L37" s="79"/>
      <c r="M37" s="80"/>
      <c r="N37" s="81">
        <f>分析係数表!H40</f>
        <v>2.8781210068352839E-2</v>
      </c>
      <c r="O37" s="82">
        <f t="shared" si="4"/>
        <v>0.84753329603312655</v>
      </c>
      <c r="P37" s="76">
        <f>分析係数表!C40</f>
        <v>0.98077433041633522</v>
      </c>
      <c r="Q37" s="82">
        <f t="shared" si="5"/>
        <v>0.83123890092243935</v>
      </c>
      <c r="R37" s="83">
        <v>0.83366287049883836</v>
      </c>
      <c r="S37" s="84">
        <f t="shared" si="6"/>
        <v>0.83662089517199156</v>
      </c>
      <c r="T37" s="85">
        <f>分析係数表!F40</f>
        <v>0.70708167450838466</v>
      </c>
      <c r="U37" s="86">
        <f t="shared" si="7"/>
        <v>0.59155930348691554</v>
      </c>
      <c r="V37" s="87">
        <f>分析係数表!D40</f>
        <v>7.3350223187356733E-2</v>
      </c>
      <c r="W37" s="88">
        <f t="shared" si="8"/>
        <v>0</v>
      </c>
      <c r="X37" s="76">
        <f>分析係数表!E40</f>
        <v>4.4637471347569069E-2</v>
      </c>
      <c r="Y37" s="89">
        <f t="shared" si="9"/>
        <v>0</v>
      </c>
    </row>
    <row r="38" spans="1:25" x14ac:dyDescent="0.2">
      <c r="A38" s="6" t="s">
        <v>26</v>
      </c>
      <c r="B38" s="5" t="s">
        <v>276</v>
      </c>
      <c r="C38" s="90"/>
      <c r="D38" s="76">
        <f>投入係数表!AC38</f>
        <v>0</v>
      </c>
      <c r="E38" s="77">
        <f t="shared" si="0"/>
        <v>0</v>
      </c>
      <c r="F38" s="76">
        <f>分析係数表!C41</f>
        <v>0.86627474829380358</v>
      </c>
      <c r="G38" s="77">
        <f t="shared" si="1"/>
        <v>0</v>
      </c>
      <c r="H38" s="77">
        <v>4.2476964086781208E-4</v>
      </c>
      <c r="I38" s="77">
        <f t="shared" si="2"/>
        <v>4.2476964086781208E-4</v>
      </c>
      <c r="J38" s="76">
        <f>分析係数表!G41</f>
        <v>0.44732977818996833</v>
      </c>
      <c r="K38" s="78">
        <f t="shared" si="3"/>
        <v>1.900121092312309E-4</v>
      </c>
      <c r="L38" s="79"/>
      <c r="M38" s="80"/>
      <c r="N38" s="81">
        <f>分析係数表!H41</f>
        <v>6.251140904204612E-2</v>
      </c>
      <c r="O38" s="82">
        <f t="shared" si="4"/>
        <v>1.8408017042805469</v>
      </c>
      <c r="P38" s="76">
        <f>分析係数表!C41</f>
        <v>0.86627474829380358</v>
      </c>
      <c r="Q38" s="82">
        <f t="shared" si="5"/>
        <v>1.5946400330344355</v>
      </c>
      <c r="R38" s="83">
        <v>1.6247032790951499</v>
      </c>
      <c r="S38" s="84">
        <f t="shared" si="6"/>
        <v>1.6251280487360178</v>
      </c>
      <c r="T38" s="85">
        <f>分析係数表!F41</f>
        <v>0.55174279310611329</v>
      </c>
      <c r="U38" s="86">
        <f t="shared" si="7"/>
        <v>0.89665268876469828</v>
      </c>
      <c r="V38" s="87">
        <f>分析係数表!D41</f>
        <v>0.15209830744261535</v>
      </c>
      <c r="W38" s="88">
        <f t="shared" si="8"/>
        <v>0</v>
      </c>
      <c r="X38" s="76">
        <f>分析係数表!E41</f>
        <v>0.14676559239508463</v>
      </c>
      <c r="Y38" s="89">
        <f t="shared" si="9"/>
        <v>0</v>
      </c>
    </row>
    <row r="39" spans="1:25" x14ac:dyDescent="0.2">
      <c r="A39" s="6" t="s">
        <v>51</v>
      </c>
      <c r="B39" s="5" t="s">
        <v>367</v>
      </c>
      <c r="C39" s="90"/>
      <c r="D39" s="76">
        <f>投入係数表!AC39</f>
        <v>3.0712530712530712E-4</v>
      </c>
      <c r="E39" s="77">
        <f>$C$31*D39</f>
        <v>3.0712530712530713E-2</v>
      </c>
      <c r="F39" s="76">
        <f>分析係数表!C42</f>
        <v>0.22259887005649714</v>
      </c>
      <c r="G39" s="77">
        <f>E39*F39</f>
        <v>6.8365746331848021E-3</v>
      </c>
      <c r="H39" s="77">
        <v>1.1712562044372092E-2</v>
      </c>
      <c r="I39" s="77">
        <f>C39+H39</f>
        <v>1.1712562044372092E-2</v>
      </c>
      <c r="J39" s="76">
        <f>分析係数表!G42</f>
        <v>0.47474747474747475</v>
      </c>
      <c r="K39" s="78">
        <f>I39*J39</f>
        <v>5.5605092533887708E-3</v>
      </c>
      <c r="L39" s="79"/>
      <c r="M39" s="80"/>
      <c r="N39" s="81">
        <f>分析係数表!H42</f>
        <v>1.5212056061497272E-2</v>
      </c>
      <c r="O39" s="82">
        <f t="shared" si="4"/>
        <v>0.44795628754393579</v>
      </c>
      <c r="P39" s="76">
        <f>分析係数表!C42</f>
        <v>0.22259887005649714</v>
      </c>
      <c r="Q39" s="82">
        <f>O39*P39</f>
        <v>9.9714563441983428E-2</v>
      </c>
      <c r="R39" s="83">
        <v>0.10357874405979889</v>
      </c>
      <c r="S39" s="84">
        <f>I39+R39</f>
        <v>0.11529130610417099</v>
      </c>
      <c r="T39" s="85">
        <f>分析係数表!F42</f>
        <v>0.5505050505050505</v>
      </c>
      <c r="U39" s="86">
        <f>S39*T39</f>
        <v>6.3468446289669883E-2</v>
      </c>
      <c r="V39" s="87">
        <f>分析係数表!D42</f>
        <v>1.2373737373737375</v>
      </c>
      <c r="W39" s="88">
        <f>ROUND(S39*V39,0)</f>
        <v>0</v>
      </c>
      <c r="X39" s="76">
        <f>分析係数表!E42</f>
        <v>0.93434343434343436</v>
      </c>
      <c r="Y39" s="89">
        <f>ROUND(S39*X39,0)</f>
        <v>0</v>
      </c>
    </row>
    <row r="40" spans="1:25" x14ac:dyDescent="0.2">
      <c r="A40" s="6" t="s">
        <v>194</v>
      </c>
      <c r="B40" s="5" t="s">
        <v>41</v>
      </c>
      <c r="C40" s="90"/>
      <c r="D40" s="76">
        <f>投入係数表!AC40</f>
        <v>8.6148648648648643E-2</v>
      </c>
      <c r="E40" s="77">
        <f>$C$31*D40</f>
        <v>8.6148648648648649</v>
      </c>
      <c r="F40" s="76">
        <f>分析係数表!C43</f>
        <v>0.64995386035066138</v>
      </c>
      <c r="G40" s="77">
        <f>E40*F40</f>
        <v>5.5992646753181976</v>
      </c>
      <c r="H40" s="77">
        <v>6.5118837946148425</v>
      </c>
      <c r="I40" s="77">
        <f>C40+H40</f>
        <v>6.5118837946148425</v>
      </c>
      <c r="J40" s="76">
        <f>分析係数表!G43</f>
        <v>0.42414674485039844</v>
      </c>
      <c r="K40" s="78">
        <f>I40*J40</f>
        <v>2.7619943143299461</v>
      </c>
      <c r="L40" s="79"/>
      <c r="M40" s="80"/>
      <c r="N40" s="81">
        <f>分析係数表!H43</f>
        <v>4.0565482830659395E-2</v>
      </c>
      <c r="O40" s="82">
        <f t="shared" si="4"/>
        <v>1.1945501001171623</v>
      </c>
      <c r="P40" s="76">
        <f>分析係数表!C43</f>
        <v>0.64995386035066138</v>
      </c>
      <c r="Q40" s="82">
        <f>O40*P40</f>
        <v>0.7764024489534187</v>
      </c>
      <c r="R40" s="83">
        <v>1.3362068180664202</v>
      </c>
      <c r="S40" s="84">
        <f>I40+R40</f>
        <v>7.8480906126812631</v>
      </c>
      <c r="T40" s="85">
        <f>分析係数表!F43</f>
        <v>0.67869493309276796</v>
      </c>
      <c r="U40" s="86">
        <f>S40*T40</f>
        <v>5.3264593332796899</v>
      </c>
      <c r="V40" s="87">
        <f>分析係数表!D43</f>
        <v>0.11832807096677192</v>
      </c>
      <c r="W40" s="88">
        <f>ROUND(S40*V40,0)</f>
        <v>1</v>
      </c>
      <c r="X40" s="76">
        <f>分析係数表!E43</f>
        <v>8.3446098331078036E-2</v>
      </c>
      <c r="Y40" s="89">
        <f>ROUND(S40*X40,0)</f>
        <v>1</v>
      </c>
    </row>
    <row r="41" spans="1:25" x14ac:dyDescent="0.2">
      <c r="A41" s="6" t="s">
        <v>340</v>
      </c>
      <c r="B41" s="5" t="s">
        <v>42</v>
      </c>
      <c r="C41" s="90"/>
      <c r="D41" s="76">
        <f>投入係数表!AC41</f>
        <v>9.2137592137592141E-4</v>
      </c>
      <c r="E41" s="77">
        <f>$C$31*D41</f>
        <v>9.2137592137592136E-2</v>
      </c>
      <c r="F41" s="76">
        <f>分析係数表!C44</f>
        <v>0.42233270626175756</v>
      </c>
      <c r="G41" s="77">
        <f>E41*F41</f>
        <v>3.8912718635911323E-2</v>
      </c>
      <c r="H41" s="77">
        <v>4.289872776852402E-2</v>
      </c>
      <c r="I41" s="77">
        <f>C41+H41</f>
        <v>4.289872776852402E-2</v>
      </c>
      <c r="J41" s="76">
        <f>分析係数表!G44</f>
        <v>0.26381484852424913</v>
      </c>
      <c r="K41" s="78">
        <f>I41*J41</f>
        <v>1.1317321368136164E-2</v>
      </c>
      <c r="L41" s="79"/>
      <c r="M41" s="80"/>
      <c r="N41" s="81">
        <f>分析係数表!H44</f>
        <v>0.11630123927550047</v>
      </c>
      <c r="O41" s="82">
        <f t="shared" si="4"/>
        <v>3.4247751370359039</v>
      </c>
      <c r="P41" s="76">
        <f>分析係数表!C44</f>
        <v>0.42233270626175756</v>
      </c>
      <c r="Q41" s="82">
        <f>O41*P41</f>
        <v>1.4463945519623549</v>
      </c>
      <c r="R41" s="83">
        <v>1.4718124728348965</v>
      </c>
      <c r="S41" s="84">
        <f>I41+R41</f>
        <v>1.5147112006034205</v>
      </c>
      <c r="T41" s="85">
        <f>分析係数表!F44</f>
        <v>0.47978156286568718</v>
      </c>
      <c r="U41" s="86">
        <f>S41*T41</f>
        <v>0.72673050711567044</v>
      </c>
      <c r="V41" s="87">
        <f>分析係数表!D44</f>
        <v>0.17839032635548044</v>
      </c>
      <c r="W41" s="88">
        <f>ROUND(S41*V41,0)</f>
        <v>0</v>
      </c>
      <c r="X41" s="76">
        <f>分析係数表!E44</f>
        <v>0.10141724093095826</v>
      </c>
      <c r="Y41" s="89">
        <f>ROUND(S41*X41,0)</f>
        <v>0</v>
      </c>
    </row>
    <row r="42" spans="1:25" x14ac:dyDescent="0.2">
      <c r="A42" s="6" t="s">
        <v>341</v>
      </c>
      <c r="B42" s="5" t="s">
        <v>278</v>
      </c>
      <c r="C42" s="90"/>
      <c r="D42" s="76">
        <f>投入係数表!AC42</f>
        <v>1.0749385749385749E-3</v>
      </c>
      <c r="E42" s="77">
        <f>$C$31*D42</f>
        <v>0.10749385749385749</v>
      </c>
      <c r="F42" s="76">
        <f>分析係数表!C45</f>
        <v>1</v>
      </c>
      <c r="G42" s="77">
        <f>E42*F42</f>
        <v>0.10749385749385749</v>
      </c>
      <c r="H42" s="77">
        <v>0.11760965504198351</v>
      </c>
      <c r="I42" s="77">
        <f>C42+H42</f>
        <v>0.11760965504198351</v>
      </c>
      <c r="J42" s="76">
        <f>分析係数表!G45</f>
        <v>0</v>
      </c>
      <c r="K42" s="78">
        <f>I42*J42</f>
        <v>0</v>
      </c>
      <c r="L42" s="79"/>
      <c r="M42" s="80"/>
      <c r="N42" s="81">
        <f>分析係数表!H45</f>
        <v>0</v>
      </c>
      <c r="O42" s="82">
        <f t="shared" si="4"/>
        <v>0</v>
      </c>
      <c r="P42" s="76">
        <f>分析係数表!C45</f>
        <v>1</v>
      </c>
      <c r="Q42" s="82">
        <f>O42*P42</f>
        <v>0</v>
      </c>
      <c r="R42" s="83">
        <v>1.0882315289299133E-2</v>
      </c>
      <c r="S42" s="84">
        <f>I42+R42</f>
        <v>0.12849197033128265</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投入係数表!AC43</f>
        <v>9.2137592137592136E-3</v>
      </c>
      <c r="E43" s="77">
        <f>$C$31*D43</f>
        <v>0.92137592137592139</v>
      </c>
      <c r="F43" s="76">
        <f>分析係数表!C46</f>
        <v>0.21794871794871795</v>
      </c>
      <c r="G43" s="77">
        <f>E43*F43</f>
        <v>0.20081270081270081</v>
      </c>
      <c r="H43" s="77">
        <v>0.2183742719649539</v>
      </c>
      <c r="I43" s="77">
        <f>C43+H43</f>
        <v>0.2183742719649539</v>
      </c>
      <c r="J43" s="76">
        <f>分析係数表!G46</f>
        <v>8.6956521739130436E-3</v>
      </c>
      <c r="K43" s="78">
        <f>I43*J43</f>
        <v>1.8989067127387297E-3</v>
      </c>
      <c r="L43" s="79"/>
      <c r="M43" s="80"/>
      <c r="N43" s="81">
        <f>分析係数表!H46</f>
        <v>2.3669959231689755E-2</v>
      </c>
      <c r="O43" s="82">
        <f t="shared" si="4"/>
        <v>0.69701998341836413</v>
      </c>
      <c r="P43" s="76">
        <f>分析係数表!C46</f>
        <v>0.21794871794871795</v>
      </c>
      <c r="Q43" s="82">
        <f>O43*P43</f>
        <v>0.15191461177066912</v>
      </c>
      <c r="R43" s="83">
        <v>0.17089925925274338</v>
      </c>
      <c r="S43" s="84">
        <f>I43+R43</f>
        <v>0.38927353121769726</v>
      </c>
      <c r="T43" s="85">
        <f>分析係数表!F46</f>
        <v>0.31521739130434784</v>
      </c>
      <c r="U43" s="86">
        <f>S43*T43</f>
        <v>0.12270578701427413</v>
      </c>
      <c r="V43" s="87">
        <f>分析係数表!D46</f>
        <v>4.3478260869565218E-3</v>
      </c>
      <c r="W43" s="88">
        <f>ROUND(S43*V43,0)</f>
        <v>0</v>
      </c>
      <c r="X43" s="76">
        <f>分析係数表!E46</f>
        <v>8.6956521739130436E-3</v>
      </c>
      <c r="Y43" s="89">
        <f>ROUND(S43*X43,0)</f>
        <v>0</v>
      </c>
    </row>
    <row r="44" spans="1:25" x14ac:dyDescent="0.2">
      <c r="A44" s="192">
        <v>40</v>
      </c>
      <c r="B44" s="14" t="s">
        <v>150</v>
      </c>
      <c r="C44" s="197">
        <f>SUM(C5:C43)</f>
        <v>100</v>
      </c>
      <c r="D44" s="92">
        <f>投入係数表!AC44</f>
        <v>0.27549140049140047</v>
      </c>
      <c r="E44" s="91">
        <f>SUM(E5:E43)</f>
        <v>27.54914004914005</v>
      </c>
      <c r="F44" s="92">
        <f>分析係数表!C47</f>
        <v>0.47569546306807309</v>
      </c>
      <c r="G44" s="91">
        <f>SUM(G5:G43)</f>
        <v>11.67155149547178</v>
      </c>
      <c r="H44" s="91">
        <f>SUM(H5:H43)</f>
        <v>13.445856415454445</v>
      </c>
      <c r="I44" s="91">
        <f>SUM(I5:I43)</f>
        <v>113.44585641545444</v>
      </c>
      <c r="J44" s="92">
        <f>分析係数表!G47</f>
        <v>0.28144255164914822</v>
      </c>
      <c r="K44" s="93">
        <f>SUM(K5:K43)</f>
        <v>46.965632843761121</v>
      </c>
      <c r="L44" s="94">
        <f>最終需要_まとめ!$L$33</f>
        <v>0.627</v>
      </c>
      <c r="M44" s="91">
        <f>K44*L44</f>
        <v>29.447451793038223</v>
      </c>
      <c r="N44" s="95">
        <f>分析係数表!H47</f>
        <v>1</v>
      </c>
      <c r="O44" s="96">
        <f>SUM(O5:O43)</f>
        <v>29.447451793038226</v>
      </c>
      <c r="P44" s="92">
        <f>分析係数表!C47</f>
        <v>0.47569546306807309</v>
      </c>
      <c r="Q44" s="96">
        <f>SUM(Q5:Q43)</f>
        <v>12.330542851654737</v>
      </c>
      <c r="R44" s="91">
        <f>SUM(R5:R43)</f>
        <v>14.15041918604085</v>
      </c>
      <c r="S44" s="97">
        <f>SUM(S5:S43)</f>
        <v>127.59627560149528</v>
      </c>
      <c r="T44" s="98">
        <f>分析係数表!F47</f>
        <v>0.50608191373686118</v>
      </c>
      <c r="U44" s="99">
        <f>SUM(U5:U43)</f>
        <v>88.130845788900714</v>
      </c>
      <c r="V44" s="100">
        <f>分析係数表!D47</f>
        <v>9.051105472997463E-2</v>
      </c>
      <c r="W44" s="101">
        <f>SUM(W5:W43)</f>
        <v>31</v>
      </c>
      <c r="X44" s="92">
        <f>分析係数表!E47</f>
        <v>7.0619789778905401E-2</v>
      </c>
      <c r="Y44" s="102">
        <f>SUM(Y5:Y43)</f>
        <v>20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2015年養父市産業連関表</v>
      </c>
      <c r="H1" s="401"/>
      <c r="I1" s="401"/>
    </row>
    <row r="2" spans="1:25" x14ac:dyDescent="0.2">
      <c r="B2" s="3" t="s">
        <v>291</v>
      </c>
      <c r="S2" s="3" t="s">
        <v>152</v>
      </c>
      <c r="U2" s="64" t="s">
        <v>209</v>
      </c>
      <c r="W2" s="3" t="s">
        <v>130</v>
      </c>
      <c r="Y2" s="3" t="s">
        <v>153</v>
      </c>
    </row>
    <row r="3" spans="1:25" ht="44" x14ac:dyDescent="0.2">
      <c r="B3" s="65"/>
      <c r="C3" s="66" t="s">
        <v>227</v>
      </c>
      <c r="D3" s="66" t="s">
        <v>233</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投入係数表!AD5</f>
        <v>0</v>
      </c>
      <c r="E5" s="77">
        <f t="shared" ref="E5:E38" si="0">$C$32*D5</f>
        <v>0</v>
      </c>
      <c r="F5" s="76">
        <f>分析係数表!C8</f>
        <v>0.71474473402356309</v>
      </c>
      <c r="G5" s="77">
        <f t="shared" ref="G5:G38" si="1">E5*F5</f>
        <v>0</v>
      </c>
      <c r="H5" s="77">
        <f t="array" ref="H5:H43">MMULT(逆行列係数!C5:AO43,'28'!G5:G43)</f>
        <v>1.2831797454094524E-3</v>
      </c>
      <c r="I5" s="77">
        <f t="shared" ref="I5:I38" si="2">C5+H5</f>
        <v>1.2831797454094524E-3</v>
      </c>
      <c r="J5" s="76">
        <f>分析係数表!G8</f>
        <v>0.11986548162382897</v>
      </c>
      <c r="K5" s="78">
        <f t="shared" ref="K5:K38" si="3">I5*J5</f>
        <v>1.5380895819344626E-4</v>
      </c>
      <c r="L5" s="79" t="s">
        <v>184</v>
      </c>
      <c r="M5" s="80" t="s">
        <v>184</v>
      </c>
      <c r="N5" s="81">
        <f>分析係数表!H8</f>
        <v>1.2980954505811005E-2</v>
      </c>
      <c r="O5" s="82">
        <f t="shared" ref="O5:O43" si="4">$M$44*N5</f>
        <v>0.30791949806308011</v>
      </c>
      <c r="P5" s="76">
        <f>分析係数表!C8</f>
        <v>0.71474473402356309</v>
      </c>
      <c r="Q5" s="82">
        <f t="shared" ref="Q5:Q38" si="5">O5*P5</f>
        <v>0.22008383974376525</v>
      </c>
      <c r="R5" s="83">
        <f t="array" ref="R5:R43">MMULT(逆行列係数!C5:AO43,'28'!Q5:Q43)</f>
        <v>0.29926234801726742</v>
      </c>
      <c r="S5" s="84">
        <f t="shared" ref="S5:S38" si="6">I5+R5</f>
        <v>0.3005455277626769</v>
      </c>
      <c r="T5" s="85">
        <f>分析係数表!F8</f>
        <v>0.45231803987509006</v>
      </c>
      <c r="U5" s="86">
        <f t="shared" ref="U5:U38" si="7">S5*T5</f>
        <v>0.13594216401083847</v>
      </c>
      <c r="V5" s="87">
        <f>分析係数表!D8</f>
        <v>0.25822723997117464</v>
      </c>
      <c r="W5" s="88">
        <f t="shared" ref="W5:W38" si="8">ROUND(S5*V5,0)</f>
        <v>0</v>
      </c>
      <c r="X5" s="76">
        <f>分析係数表!E8</f>
        <v>0.17343262070622148</v>
      </c>
      <c r="Y5" s="89">
        <f t="shared" ref="Y5:Y38" si="9">ROUND(S5*X5,0)</f>
        <v>0</v>
      </c>
    </row>
    <row r="6" spans="1:25" x14ac:dyDescent="0.2">
      <c r="A6" s="6" t="s">
        <v>219</v>
      </c>
      <c r="B6" s="5" t="s">
        <v>265</v>
      </c>
      <c r="C6" s="90"/>
      <c r="D6" s="76">
        <f>投入係数表!AD6</f>
        <v>0</v>
      </c>
      <c r="E6" s="77">
        <f t="shared" si="0"/>
        <v>0</v>
      </c>
      <c r="F6" s="76">
        <f>分析係数表!C9</f>
        <v>1</v>
      </c>
      <c r="G6" s="77">
        <f t="shared" si="1"/>
        <v>0</v>
      </c>
      <c r="H6" s="77">
        <v>1.1883830106533098E-2</v>
      </c>
      <c r="I6" s="77">
        <f t="shared" si="2"/>
        <v>1.1883830106533098E-2</v>
      </c>
      <c r="J6" s="76">
        <f>分析係数表!G9</f>
        <v>0.24776500638569604</v>
      </c>
      <c r="K6" s="78">
        <f t="shared" si="3"/>
        <v>2.9443972422317E-3</v>
      </c>
      <c r="L6" s="79"/>
      <c r="M6" s="80"/>
      <c r="N6" s="81">
        <f>分析係数表!H9</f>
        <v>6.6933046670587999E-4</v>
      </c>
      <c r="O6" s="82">
        <f t="shared" si="4"/>
        <v>1.587709911887757E-2</v>
      </c>
      <c r="P6" s="76">
        <f>分析係数表!C9</f>
        <v>1</v>
      </c>
      <c r="Q6" s="82">
        <f t="shared" si="5"/>
        <v>1.587709911887757E-2</v>
      </c>
      <c r="R6" s="83">
        <v>2.2201266650690145E-2</v>
      </c>
      <c r="S6" s="84">
        <f t="shared" si="6"/>
        <v>3.4085096757223245E-2</v>
      </c>
      <c r="T6" s="85">
        <f>分析係数表!F9</f>
        <v>0.67688378033205621</v>
      </c>
      <c r="U6" s="86">
        <f t="shared" si="7"/>
        <v>2.307164914601318E-2</v>
      </c>
      <c r="V6" s="87">
        <f>分析係数表!D9</f>
        <v>0.15836526181353769</v>
      </c>
      <c r="W6" s="88">
        <f t="shared" si="8"/>
        <v>0</v>
      </c>
      <c r="X6" s="76">
        <f>分析係数表!E9</f>
        <v>0.13537675606641125</v>
      </c>
      <c r="Y6" s="89">
        <f t="shared" si="9"/>
        <v>0</v>
      </c>
    </row>
    <row r="7" spans="1:25" x14ac:dyDescent="0.2">
      <c r="A7" s="6" t="s">
        <v>220</v>
      </c>
      <c r="B7" s="5" t="s">
        <v>266</v>
      </c>
      <c r="C7" s="90"/>
      <c r="D7" s="76">
        <f>投入係数表!AD7</f>
        <v>0</v>
      </c>
      <c r="E7" s="77">
        <f t="shared" si="0"/>
        <v>0</v>
      </c>
      <c r="F7" s="76">
        <f>分析係数表!C10</f>
        <v>3.9393939393939426E-2</v>
      </c>
      <c r="G7" s="77">
        <f t="shared" si="1"/>
        <v>0</v>
      </c>
      <c r="H7" s="77">
        <v>7.0620709285586792E-5</v>
      </c>
      <c r="I7" s="77">
        <f t="shared" si="2"/>
        <v>7.0620709285586792E-5</v>
      </c>
      <c r="J7" s="76">
        <f>分析係数表!G10</f>
        <v>0.17647058823529413</v>
      </c>
      <c r="K7" s="78">
        <f t="shared" si="3"/>
        <v>1.24624781092212E-5</v>
      </c>
      <c r="L7" s="79"/>
      <c r="M7" s="80"/>
      <c r="N7" s="81">
        <f>分析係数表!H10</f>
        <v>1.3183781919964303E-3</v>
      </c>
      <c r="O7" s="82">
        <f t="shared" si="4"/>
        <v>3.1273074022031576E-2</v>
      </c>
      <c r="P7" s="76">
        <f>分析係数表!C10</f>
        <v>3.9393939393939426E-2</v>
      </c>
      <c r="Q7" s="82">
        <f t="shared" si="5"/>
        <v>1.2319695826860935E-3</v>
      </c>
      <c r="R7" s="83">
        <v>1.7464216192799608E-3</v>
      </c>
      <c r="S7" s="84">
        <f t="shared" si="6"/>
        <v>1.8170423285655476E-3</v>
      </c>
      <c r="T7" s="85">
        <f>分析係数表!F10</f>
        <v>0.58823529411764708</v>
      </c>
      <c r="U7" s="86">
        <f t="shared" si="7"/>
        <v>1.0688484285679692E-3</v>
      </c>
      <c r="V7" s="87">
        <f>分析係数表!D10</f>
        <v>0.11764705882352941</v>
      </c>
      <c r="W7" s="88">
        <f t="shared" si="8"/>
        <v>0</v>
      </c>
      <c r="X7" s="76">
        <f>分析係数表!E10</f>
        <v>0</v>
      </c>
      <c r="Y7" s="89">
        <f t="shared" si="9"/>
        <v>0</v>
      </c>
    </row>
    <row r="8" spans="1:25" x14ac:dyDescent="0.2">
      <c r="A8" s="6" t="s">
        <v>221</v>
      </c>
      <c r="B8" s="5" t="s">
        <v>27</v>
      </c>
      <c r="C8" s="90"/>
      <c r="D8" s="76">
        <f>投入係数表!AD8</f>
        <v>0</v>
      </c>
      <c r="E8" s="77">
        <f t="shared" si="0"/>
        <v>0</v>
      </c>
      <c r="F8" s="76">
        <f>分析係数表!C11</f>
        <v>0.34065202927478377</v>
      </c>
      <c r="G8" s="77">
        <f t="shared" si="1"/>
        <v>0</v>
      </c>
      <c r="H8" s="77">
        <v>6.9473251108164834E-3</v>
      </c>
      <c r="I8" s="77">
        <f t="shared" si="2"/>
        <v>6.9473251108164834E-3</v>
      </c>
      <c r="J8" s="76">
        <f>分析係数表!G11</f>
        <v>0.33868808567603748</v>
      </c>
      <c r="K8" s="78">
        <f t="shared" si="3"/>
        <v>2.3529762423514997E-3</v>
      </c>
      <c r="L8" s="79"/>
      <c r="M8" s="80"/>
      <c r="N8" s="81">
        <f>分析係数表!H11</f>
        <v>-2.0282741415329697E-5</v>
      </c>
      <c r="O8" s="82">
        <f t="shared" si="4"/>
        <v>-4.8112421572356269E-4</v>
      </c>
      <c r="P8" s="76">
        <f>分析係数表!C11</f>
        <v>0.34065202927478377</v>
      </c>
      <c r="Q8" s="82">
        <f t="shared" si="5"/>
        <v>-1.6389594041947046E-4</v>
      </c>
      <c r="R8" s="83">
        <v>1.1587554522615675E-2</v>
      </c>
      <c r="S8" s="84">
        <f t="shared" si="6"/>
        <v>1.8534879633432158E-2</v>
      </c>
      <c r="T8" s="85">
        <f>分析係数表!F11</f>
        <v>0.55689424364123163</v>
      </c>
      <c r="U8" s="86">
        <f t="shared" si="7"/>
        <v>1.0321967774441471E-2</v>
      </c>
      <c r="V8" s="87">
        <f>分析係数表!D11</f>
        <v>4.2838018741633198E-2</v>
      </c>
      <c r="W8" s="88">
        <f t="shared" si="8"/>
        <v>0</v>
      </c>
      <c r="X8" s="76">
        <f>分析係数表!E11</f>
        <v>3.2128514056224897E-2</v>
      </c>
      <c r="Y8" s="89">
        <f t="shared" si="9"/>
        <v>0</v>
      </c>
    </row>
    <row r="9" spans="1:25" x14ac:dyDescent="0.2">
      <c r="A9" s="6" t="s">
        <v>222</v>
      </c>
      <c r="B9" s="5" t="s">
        <v>190</v>
      </c>
      <c r="C9" s="90"/>
      <c r="D9" s="76">
        <f>投入係数表!AD9</f>
        <v>0</v>
      </c>
      <c r="E9" s="77">
        <f t="shared" si="0"/>
        <v>0</v>
      </c>
      <c r="F9" s="76">
        <f>分析係数表!C12</f>
        <v>0.100342633382281</v>
      </c>
      <c r="G9" s="77">
        <f t="shared" si="1"/>
        <v>0</v>
      </c>
      <c r="H9" s="77">
        <v>2.8630472776279987E-4</v>
      </c>
      <c r="I9" s="77">
        <f t="shared" si="2"/>
        <v>2.8630472776279987E-4</v>
      </c>
      <c r="J9" s="76">
        <f>分析係数表!G12</f>
        <v>0.13263417643429981</v>
      </c>
      <c r="K9" s="78">
        <f t="shared" si="3"/>
        <v>3.797379177606537E-5</v>
      </c>
      <c r="L9" s="79"/>
      <c r="M9" s="80"/>
      <c r="N9" s="81">
        <f>分析係数表!H12</f>
        <v>9.8026489260288424E-2</v>
      </c>
      <c r="O9" s="82">
        <f t="shared" si="4"/>
        <v>2.3252733345919783</v>
      </c>
      <c r="P9" s="76">
        <f>分析係数表!C12</f>
        <v>0.100342633382281</v>
      </c>
      <c r="Q9" s="82">
        <f t="shared" si="5"/>
        <v>0.2333240497265569</v>
      </c>
      <c r="R9" s="83">
        <v>0.2588903692992649</v>
      </c>
      <c r="S9" s="84">
        <f t="shared" si="6"/>
        <v>0.25917667402702771</v>
      </c>
      <c r="T9" s="85">
        <f>分析係数表!F12</f>
        <v>0.36681061073411475</v>
      </c>
      <c r="U9" s="86">
        <f t="shared" si="7"/>
        <v>9.5068754087890617E-2</v>
      </c>
      <c r="V9" s="87">
        <f>分析係数表!D12</f>
        <v>2.9364589759407773E-2</v>
      </c>
      <c r="W9" s="88">
        <f t="shared" si="8"/>
        <v>0</v>
      </c>
      <c r="X9" s="76">
        <f>分析係数表!E12</f>
        <v>2.8994447871684145E-2</v>
      </c>
      <c r="Y9" s="89">
        <f t="shared" si="9"/>
        <v>0</v>
      </c>
    </row>
    <row r="10" spans="1:25" x14ac:dyDescent="0.2">
      <c r="A10" s="6" t="s">
        <v>223</v>
      </c>
      <c r="B10" s="5" t="s">
        <v>28</v>
      </c>
      <c r="C10" s="90"/>
      <c r="D10" s="76">
        <f>投入係数表!AD10</f>
        <v>1.2841091492776886E-3</v>
      </c>
      <c r="E10" s="77">
        <f t="shared" si="0"/>
        <v>0.12841091492776885</v>
      </c>
      <c r="F10" s="76">
        <f>分析係数表!C13</f>
        <v>0</v>
      </c>
      <c r="G10" s="77">
        <f t="shared" si="1"/>
        <v>0</v>
      </c>
      <c r="H10" s="77">
        <v>0</v>
      </c>
      <c r="I10" s="77">
        <f t="shared" si="2"/>
        <v>0</v>
      </c>
      <c r="J10" s="76">
        <f>分析係数表!G13</f>
        <v>0.24545454545454545</v>
      </c>
      <c r="K10" s="78">
        <f t="shared" si="3"/>
        <v>0</v>
      </c>
      <c r="L10" s="79"/>
      <c r="M10" s="80"/>
      <c r="N10" s="81">
        <f>分析係数表!H13</f>
        <v>1.4563008336206721E-2</v>
      </c>
      <c r="O10" s="82">
        <f t="shared" si="4"/>
        <v>0.34544718688951798</v>
      </c>
      <c r="P10" s="76">
        <f>分析係数表!C13</f>
        <v>0</v>
      </c>
      <c r="Q10" s="82">
        <f t="shared" si="5"/>
        <v>0</v>
      </c>
      <c r="R10" s="83">
        <v>0</v>
      </c>
      <c r="S10" s="84">
        <f t="shared" si="6"/>
        <v>0</v>
      </c>
      <c r="T10" s="85">
        <f>分析係数表!F13</f>
        <v>0.38181818181818183</v>
      </c>
      <c r="U10" s="86">
        <f t="shared" si="7"/>
        <v>0</v>
      </c>
      <c r="V10" s="87">
        <f>分析係数表!D13</f>
        <v>0.28545454545454546</v>
      </c>
      <c r="W10" s="88">
        <f t="shared" si="8"/>
        <v>0</v>
      </c>
      <c r="X10" s="76">
        <f>分析係数表!E13</f>
        <v>0.23818181818181819</v>
      </c>
      <c r="Y10" s="89">
        <f t="shared" si="9"/>
        <v>0</v>
      </c>
    </row>
    <row r="11" spans="1:25" x14ac:dyDescent="0.2">
      <c r="A11" s="6" t="s">
        <v>224</v>
      </c>
      <c r="B11" s="5" t="s">
        <v>267</v>
      </c>
      <c r="C11" s="90"/>
      <c r="D11" s="76">
        <f>投入係数表!AD11</f>
        <v>4.1733547351524881E-3</v>
      </c>
      <c r="E11" s="77">
        <f t="shared" si="0"/>
        <v>0.4173354735152488</v>
      </c>
      <c r="F11" s="76">
        <f>分析係数表!C14</f>
        <v>0.15141787051899414</v>
      </c>
      <c r="G11" s="77">
        <f t="shared" si="1"/>
        <v>6.3192048691715047E-2</v>
      </c>
      <c r="H11" s="77">
        <v>9.5877001078148408E-2</v>
      </c>
      <c r="I11" s="77">
        <f t="shared" si="2"/>
        <v>9.5877001078148408E-2</v>
      </c>
      <c r="J11" s="76">
        <f>分析係数表!G14</f>
        <v>0.18116805721096543</v>
      </c>
      <c r="K11" s="78">
        <f t="shared" si="3"/>
        <v>1.7369850016541784E-2</v>
      </c>
      <c r="L11" s="79"/>
      <c r="M11" s="80"/>
      <c r="N11" s="81">
        <f>分析係数表!H14</f>
        <v>1.2372472263351114E-3</v>
      </c>
      <c r="O11" s="82">
        <f t="shared" si="4"/>
        <v>2.9348577159137319E-2</v>
      </c>
      <c r="P11" s="76">
        <f>分析係数表!C14</f>
        <v>0.15141787051899414</v>
      </c>
      <c r="Q11" s="82">
        <f t="shared" si="5"/>
        <v>4.4438990561989633E-3</v>
      </c>
      <c r="R11" s="83">
        <v>1.8141494552918629E-2</v>
      </c>
      <c r="S11" s="84">
        <f t="shared" si="6"/>
        <v>0.11401849563106703</v>
      </c>
      <c r="T11" s="85">
        <f>分析係数表!F14</f>
        <v>0.38617401668653156</v>
      </c>
      <c r="U11" s="86">
        <f t="shared" si="7"/>
        <v>4.4030980434404905E-2</v>
      </c>
      <c r="V11" s="87">
        <f>分析係数表!D14</f>
        <v>0.10846245530393325</v>
      </c>
      <c r="W11" s="88">
        <f t="shared" si="8"/>
        <v>0</v>
      </c>
      <c r="X11" s="76">
        <f>分析係数表!E14</f>
        <v>8.1048867699642438E-2</v>
      </c>
      <c r="Y11" s="89">
        <f t="shared" si="9"/>
        <v>0</v>
      </c>
    </row>
    <row r="12" spans="1:25" x14ac:dyDescent="0.2">
      <c r="A12" s="6" t="s">
        <v>225</v>
      </c>
      <c r="B12" s="5" t="s">
        <v>29</v>
      </c>
      <c r="C12" s="90"/>
      <c r="D12" s="76">
        <f>投入係数表!AD12</f>
        <v>0</v>
      </c>
      <c r="E12" s="77">
        <f t="shared" si="0"/>
        <v>0</v>
      </c>
      <c r="F12" s="76">
        <f>分析係数表!C15</f>
        <v>0</v>
      </c>
      <c r="G12" s="77">
        <f t="shared" si="1"/>
        <v>0</v>
      </c>
      <c r="H12" s="77">
        <v>0</v>
      </c>
      <c r="I12" s="77">
        <f t="shared" si="2"/>
        <v>0</v>
      </c>
      <c r="J12" s="76">
        <f>分析係数表!G15</f>
        <v>9.5665424991534034E-2</v>
      </c>
      <c r="K12" s="78">
        <f t="shared" si="3"/>
        <v>0</v>
      </c>
      <c r="L12" s="79"/>
      <c r="M12" s="80"/>
      <c r="N12" s="81">
        <f>分析係数表!H15</f>
        <v>9.0663854126523738E-3</v>
      </c>
      <c r="O12" s="82">
        <f t="shared" si="4"/>
        <v>0.21506252442843249</v>
      </c>
      <c r="P12" s="76">
        <f>分析係数表!C15</f>
        <v>0</v>
      </c>
      <c r="Q12" s="82">
        <f t="shared" si="5"/>
        <v>0</v>
      </c>
      <c r="R12" s="83">
        <v>0</v>
      </c>
      <c r="S12" s="84">
        <f t="shared" si="6"/>
        <v>0</v>
      </c>
      <c r="T12" s="85">
        <f>分析係数表!F15</f>
        <v>0.30392820860142228</v>
      </c>
      <c r="U12" s="86">
        <f t="shared" si="7"/>
        <v>0</v>
      </c>
      <c r="V12" s="87">
        <f>分析係数表!D15</f>
        <v>1.7101252963088384E-2</v>
      </c>
      <c r="W12" s="88">
        <f t="shared" si="8"/>
        <v>0</v>
      </c>
      <c r="X12" s="76">
        <f>分析係数表!E15</f>
        <v>1.5577378936674569E-2</v>
      </c>
      <c r="Y12" s="89">
        <f t="shared" si="9"/>
        <v>0</v>
      </c>
    </row>
    <row r="13" spans="1:25" x14ac:dyDescent="0.2">
      <c r="A13" s="6" t="s">
        <v>226</v>
      </c>
      <c r="B13" s="5" t="s">
        <v>30</v>
      </c>
      <c r="C13" s="90"/>
      <c r="D13" s="76">
        <f>投入係数表!AD13</f>
        <v>3.2102728731942215E-4</v>
      </c>
      <c r="E13" s="77">
        <f t="shared" si="0"/>
        <v>3.2102728731942212E-2</v>
      </c>
      <c r="F13" s="76">
        <f>分析係数表!C16</f>
        <v>7.3463935886019627E-2</v>
      </c>
      <c r="G13" s="77">
        <f t="shared" si="1"/>
        <v>2.3583928053296827E-3</v>
      </c>
      <c r="H13" s="77">
        <v>1.190418263267201E-2</v>
      </c>
      <c r="I13" s="77">
        <f t="shared" si="2"/>
        <v>1.190418263267201E-2</v>
      </c>
      <c r="J13" s="76">
        <f>分析係数表!G16</f>
        <v>3.2967032967032968E-2</v>
      </c>
      <c r="K13" s="78">
        <f t="shared" si="3"/>
        <v>3.9244558129687945E-4</v>
      </c>
      <c r="L13" s="79"/>
      <c r="M13" s="80"/>
      <c r="N13" s="81">
        <f>分析係数表!H16</f>
        <v>1.7422874875768209E-2</v>
      </c>
      <c r="O13" s="82">
        <f t="shared" si="4"/>
        <v>0.41328570130654035</v>
      </c>
      <c r="P13" s="76">
        <f>分析係数表!C16</f>
        <v>7.3463935886019627E-2</v>
      </c>
      <c r="Q13" s="82">
        <f t="shared" si="5"/>
        <v>3.0361594263392338E-2</v>
      </c>
      <c r="R13" s="83">
        <v>3.5704929527502177E-2</v>
      </c>
      <c r="S13" s="84">
        <f t="shared" si="6"/>
        <v>4.7609112160174188E-2</v>
      </c>
      <c r="T13" s="85">
        <f>分析係数表!F16</f>
        <v>0.28846153846153844</v>
      </c>
      <c r="U13" s="86">
        <f t="shared" si="7"/>
        <v>1.3733397738511784E-2</v>
      </c>
      <c r="V13" s="87">
        <f>分析係数表!D16</f>
        <v>8.241758241758242E-3</v>
      </c>
      <c r="W13" s="88">
        <f t="shared" si="8"/>
        <v>0</v>
      </c>
      <c r="X13" s="76">
        <f>分析係数表!E16</f>
        <v>8.241758241758242E-3</v>
      </c>
      <c r="Y13" s="89">
        <f t="shared" si="9"/>
        <v>0</v>
      </c>
    </row>
    <row r="14" spans="1:25" x14ac:dyDescent="0.2">
      <c r="A14" s="6" t="s">
        <v>2</v>
      </c>
      <c r="B14" s="5" t="s">
        <v>364</v>
      </c>
      <c r="C14" s="90"/>
      <c r="D14" s="76">
        <f>投入係数表!AD14</f>
        <v>2.8892455858747996E-3</v>
      </c>
      <c r="E14" s="77">
        <f t="shared" si="0"/>
        <v>0.28892455858747995</v>
      </c>
      <c r="F14" s="76">
        <f>分析係数表!C17</f>
        <v>2.3129921259842479E-2</v>
      </c>
      <c r="G14" s="77">
        <f t="shared" si="1"/>
        <v>6.6828022901631564E-3</v>
      </c>
      <c r="H14" s="77">
        <v>9.8500722238193481E-3</v>
      </c>
      <c r="I14" s="77">
        <f t="shared" si="2"/>
        <v>9.8500722238193481E-3</v>
      </c>
      <c r="J14" s="76">
        <f>分析係数表!G17</f>
        <v>0.21126760563380281</v>
      </c>
      <c r="K14" s="78">
        <f t="shared" si="3"/>
        <v>2.081001174046341E-3</v>
      </c>
      <c r="L14" s="79"/>
      <c r="M14" s="80"/>
      <c r="N14" s="81">
        <f>分析係数表!H17</f>
        <v>2.8801492809768167E-3</v>
      </c>
      <c r="O14" s="82">
        <f t="shared" si="4"/>
        <v>6.8319638632745899E-2</v>
      </c>
      <c r="P14" s="76">
        <f>分析係数表!C17</f>
        <v>2.3129921259842479E-2</v>
      </c>
      <c r="Q14" s="82">
        <f t="shared" si="5"/>
        <v>1.5802278620763049E-3</v>
      </c>
      <c r="R14" s="83">
        <v>3.2383588225401343E-3</v>
      </c>
      <c r="S14" s="84">
        <f t="shared" si="6"/>
        <v>1.3088431046359483E-2</v>
      </c>
      <c r="T14" s="85">
        <f>分析係数表!F17</f>
        <v>0.32746478873239437</v>
      </c>
      <c r="U14" s="86">
        <f t="shared" si="7"/>
        <v>4.2860003074346193E-3</v>
      </c>
      <c r="V14" s="87">
        <f>分析係数表!D17</f>
        <v>0.12676056338028169</v>
      </c>
      <c r="W14" s="88">
        <f t="shared" si="8"/>
        <v>0</v>
      </c>
      <c r="X14" s="76">
        <f>分析係数表!E17</f>
        <v>0.10563380281690141</v>
      </c>
      <c r="Y14" s="89">
        <f t="shared" si="9"/>
        <v>0</v>
      </c>
    </row>
    <row r="15" spans="1:25" x14ac:dyDescent="0.2">
      <c r="A15" s="6" t="s">
        <v>3</v>
      </c>
      <c r="B15" s="5" t="s">
        <v>31</v>
      </c>
      <c r="C15" s="90"/>
      <c r="D15" s="76">
        <f>投入係数表!AD15</f>
        <v>0</v>
      </c>
      <c r="E15" s="77">
        <f t="shared" si="0"/>
        <v>0</v>
      </c>
      <c r="F15" s="76">
        <f>分析係数表!C18</f>
        <v>0.3230337078651685</v>
      </c>
      <c r="G15" s="77">
        <f t="shared" si="1"/>
        <v>0</v>
      </c>
      <c r="H15" s="77">
        <v>1.0673278160759027E-2</v>
      </c>
      <c r="I15" s="77">
        <f t="shared" si="2"/>
        <v>1.0673278160759027E-2</v>
      </c>
      <c r="J15" s="76">
        <f>分析係数表!G18</f>
        <v>0.21584440227703985</v>
      </c>
      <c r="K15" s="78">
        <f t="shared" si="3"/>
        <v>2.3037673449456154E-3</v>
      </c>
      <c r="L15" s="79"/>
      <c r="M15" s="80"/>
      <c r="N15" s="81">
        <f>分析係数表!H18</f>
        <v>4.66503052552583E-4</v>
      </c>
      <c r="O15" s="82">
        <f t="shared" si="4"/>
        <v>1.106585696164194E-2</v>
      </c>
      <c r="P15" s="76">
        <f>分析係数表!C18</f>
        <v>0.3230337078651685</v>
      </c>
      <c r="Q15" s="82">
        <f t="shared" si="5"/>
        <v>3.5746448050247835E-3</v>
      </c>
      <c r="R15" s="83">
        <v>8.5438284110827007E-3</v>
      </c>
      <c r="S15" s="84">
        <f t="shared" si="6"/>
        <v>1.9217106571841728E-2</v>
      </c>
      <c r="T15" s="85">
        <f>分析係数表!F18</f>
        <v>0.45967741935483869</v>
      </c>
      <c r="U15" s="86">
        <f t="shared" si="7"/>
        <v>8.8336699564111158E-3</v>
      </c>
      <c r="V15" s="87">
        <f>分析係数表!D18</f>
        <v>4.8861480075901326E-2</v>
      </c>
      <c r="W15" s="88">
        <f t="shared" si="8"/>
        <v>0</v>
      </c>
      <c r="X15" s="76">
        <f>分析係数表!E18</f>
        <v>4.6489563567362426E-2</v>
      </c>
      <c r="Y15" s="89">
        <f t="shared" si="9"/>
        <v>0</v>
      </c>
    </row>
    <row r="16" spans="1:25" x14ac:dyDescent="0.2">
      <c r="A16" s="6" t="s">
        <v>4</v>
      </c>
      <c r="B16" s="5" t="s">
        <v>32</v>
      </c>
      <c r="C16" s="90"/>
      <c r="D16" s="76">
        <f>投入係数表!AD16</f>
        <v>0</v>
      </c>
      <c r="E16" s="77">
        <f t="shared" si="0"/>
        <v>0</v>
      </c>
      <c r="F16" s="76">
        <f>分析係数表!C19</f>
        <v>0.12071832391087467</v>
      </c>
      <c r="G16" s="77">
        <f t="shared" si="1"/>
        <v>0</v>
      </c>
      <c r="H16" s="77">
        <v>2.1681108526172875E-3</v>
      </c>
      <c r="I16" s="77">
        <f t="shared" si="2"/>
        <v>2.1681108526172875E-3</v>
      </c>
      <c r="J16" s="76">
        <f>分析係数表!G19</f>
        <v>5.7680250783699059E-2</v>
      </c>
      <c r="K16" s="78">
        <f t="shared" si="3"/>
        <v>1.2505717770582472E-4</v>
      </c>
      <c r="L16" s="79"/>
      <c r="M16" s="80"/>
      <c r="N16" s="81">
        <f>分析係数表!H19</f>
        <v>-1.2169644849197817E-4</v>
      </c>
      <c r="O16" s="82">
        <f t="shared" si="4"/>
        <v>-2.8867452943413759E-3</v>
      </c>
      <c r="P16" s="76">
        <f>分析係数表!C19</f>
        <v>0.12071832391087467</v>
      </c>
      <c r="Q16" s="82">
        <f t="shared" si="5"/>
        <v>-3.4848305349049547E-4</v>
      </c>
      <c r="R16" s="83">
        <v>2.1906949836381371E-3</v>
      </c>
      <c r="S16" s="84">
        <f t="shared" si="6"/>
        <v>4.3588058362554246E-3</v>
      </c>
      <c r="T16" s="85">
        <f>分析係数表!F19</f>
        <v>0.23887147335423198</v>
      </c>
      <c r="U16" s="86">
        <f t="shared" si="7"/>
        <v>1.0411943721713585E-3</v>
      </c>
      <c r="V16" s="87">
        <f>分析係数表!D19</f>
        <v>1.0658307210031349E-2</v>
      </c>
      <c r="W16" s="88">
        <f t="shared" si="8"/>
        <v>0</v>
      </c>
      <c r="X16" s="76">
        <f>分析係数表!E19</f>
        <v>1.128526645768025E-2</v>
      </c>
      <c r="Y16" s="89">
        <f t="shared" si="9"/>
        <v>0</v>
      </c>
    </row>
    <row r="17" spans="1:25" x14ac:dyDescent="0.2">
      <c r="A17" s="6" t="s">
        <v>5</v>
      </c>
      <c r="B17" s="5" t="s">
        <v>33</v>
      </c>
      <c r="C17" s="90"/>
      <c r="D17" s="76">
        <f>投入係数表!AD17</f>
        <v>0</v>
      </c>
      <c r="E17" s="77">
        <f t="shared" si="0"/>
        <v>0</v>
      </c>
      <c r="F17" s="76">
        <f>分析係数表!C20</f>
        <v>0.31557475401967838</v>
      </c>
      <c r="G17" s="77">
        <f t="shared" si="1"/>
        <v>0</v>
      </c>
      <c r="H17" s="77">
        <v>6.6413999027137328E-3</v>
      </c>
      <c r="I17" s="77">
        <f t="shared" si="2"/>
        <v>6.6413999027137328E-3</v>
      </c>
      <c r="J17" s="76">
        <f>分析係数表!G20</f>
        <v>9.9984279201383433E-2</v>
      </c>
      <c r="K17" s="78">
        <f t="shared" si="3"/>
        <v>6.6403558216097068E-4</v>
      </c>
      <c r="L17" s="79"/>
      <c r="M17" s="80"/>
      <c r="N17" s="81">
        <f>分析係数表!H20</f>
        <v>5.8819950104456117E-4</v>
      </c>
      <c r="O17" s="82">
        <f t="shared" si="4"/>
        <v>1.3952602255983316E-2</v>
      </c>
      <c r="P17" s="76">
        <f>分析係数表!C20</f>
        <v>0.31557475401967838</v>
      </c>
      <c r="Q17" s="82">
        <f t="shared" si="5"/>
        <v>4.4030890248663449E-3</v>
      </c>
      <c r="R17" s="83">
        <v>1.5168733820889022E-2</v>
      </c>
      <c r="S17" s="84">
        <f t="shared" si="6"/>
        <v>2.1810133723602756E-2</v>
      </c>
      <c r="T17" s="85">
        <f>分析係数表!F20</f>
        <v>0.22276371639679296</v>
      </c>
      <c r="U17" s="86">
        <f t="shared" si="7"/>
        <v>4.8585064433807742E-3</v>
      </c>
      <c r="V17" s="87">
        <f>分析係数表!D20</f>
        <v>9.4324791699418331E-4</v>
      </c>
      <c r="W17" s="88">
        <f t="shared" si="8"/>
        <v>0</v>
      </c>
      <c r="X17" s="76">
        <f>分析係数表!E20</f>
        <v>6.2883194466278891E-4</v>
      </c>
      <c r="Y17" s="89">
        <f t="shared" si="9"/>
        <v>0</v>
      </c>
    </row>
    <row r="18" spans="1:25" x14ac:dyDescent="0.2">
      <c r="A18" s="6" t="s">
        <v>6</v>
      </c>
      <c r="B18" s="5" t="s">
        <v>34</v>
      </c>
      <c r="C18" s="90"/>
      <c r="D18" s="76">
        <f>投入係数表!AD18</f>
        <v>0</v>
      </c>
      <c r="E18" s="77">
        <f t="shared" si="0"/>
        <v>0</v>
      </c>
      <c r="F18" s="76">
        <f>分析係数表!C21</f>
        <v>0.13081936685288642</v>
      </c>
      <c r="G18" s="77">
        <f t="shared" si="1"/>
        <v>0</v>
      </c>
      <c r="H18" s="77">
        <v>6.9688169457504823E-3</v>
      </c>
      <c r="I18" s="77">
        <f t="shared" si="2"/>
        <v>6.9688169457504823E-3</v>
      </c>
      <c r="J18" s="76">
        <f>分析係数表!G21</f>
        <v>0.28416378885051802</v>
      </c>
      <c r="K18" s="78">
        <f t="shared" si="3"/>
        <v>1.980285427110152E-3</v>
      </c>
      <c r="L18" s="79"/>
      <c r="M18" s="80"/>
      <c r="N18" s="81">
        <f>分析係数表!H21</f>
        <v>9.7357158793582536E-4</v>
      </c>
      <c r="O18" s="82">
        <f t="shared" si="4"/>
        <v>2.3093962354731008E-2</v>
      </c>
      <c r="P18" s="76">
        <f>分析係数表!C21</f>
        <v>0.13081936685288642</v>
      </c>
      <c r="Q18" s="82">
        <f t="shared" si="5"/>
        <v>3.0211375333703042E-3</v>
      </c>
      <c r="R18" s="83">
        <v>7.272031422221624E-3</v>
      </c>
      <c r="S18" s="84">
        <f t="shared" si="6"/>
        <v>1.4240848367972106E-2</v>
      </c>
      <c r="T18" s="85">
        <f>分析係数表!F21</f>
        <v>0.42476566354218054</v>
      </c>
      <c r="U18" s="86">
        <f t="shared" si="7"/>
        <v>6.0490234064252508E-3</v>
      </c>
      <c r="V18" s="87">
        <f>分析係数表!D21</f>
        <v>7.9921065614208184E-2</v>
      </c>
      <c r="W18" s="88">
        <f t="shared" si="8"/>
        <v>0</v>
      </c>
      <c r="X18" s="76">
        <f>分析係数表!E21</f>
        <v>6.6600888011840165E-2</v>
      </c>
      <c r="Y18" s="89">
        <f t="shared" si="9"/>
        <v>0</v>
      </c>
    </row>
    <row r="19" spans="1:25" x14ac:dyDescent="0.2">
      <c r="A19" s="6" t="s">
        <v>7</v>
      </c>
      <c r="B19" s="5" t="s">
        <v>268</v>
      </c>
      <c r="C19" s="90"/>
      <c r="D19" s="76">
        <f>投入係数表!AD19</f>
        <v>0</v>
      </c>
      <c r="E19" s="77">
        <f t="shared" si="0"/>
        <v>0</v>
      </c>
      <c r="F19" s="76">
        <f>分析係数表!C22</f>
        <v>7.3540561031084195E-2</v>
      </c>
      <c r="G19" s="77">
        <f t="shared" si="1"/>
        <v>0</v>
      </c>
      <c r="H19" s="77">
        <v>3.2175685878237563E-3</v>
      </c>
      <c r="I19" s="77">
        <f t="shared" si="2"/>
        <v>3.2175685878237563E-3</v>
      </c>
      <c r="J19" s="76">
        <f>分析係数表!G22</f>
        <v>0.1948261924009701</v>
      </c>
      <c r="K19" s="78">
        <f t="shared" si="3"/>
        <v>6.2686663675466886E-4</v>
      </c>
      <c r="L19" s="79"/>
      <c r="M19" s="80"/>
      <c r="N19" s="81">
        <f>分析係数表!H22</f>
        <v>4.0565482830659394E-5</v>
      </c>
      <c r="O19" s="82">
        <f t="shared" si="4"/>
        <v>9.6224843144712539E-4</v>
      </c>
      <c r="P19" s="76">
        <f>分析係数表!C22</f>
        <v>7.3540561031084195E-2</v>
      </c>
      <c r="Q19" s="82">
        <f t="shared" si="5"/>
        <v>7.0764289499902365E-5</v>
      </c>
      <c r="R19" s="83">
        <v>9.1535174050258526E-4</v>
      </c>
      <c r="S19" s="84">
        <f t="shared" si="6"/>
        <v>4.1329203283263418E-3</v>
      </c>
      <c r="T19" s="85">
        <f>分析係数表!F22</f>
        <v>0.41269199676637025</v>
      </c>
      <c r="U19" s="86">
        <f t="shared" si="7"/>
        <v>1.7056231427733206E-3</v>
      </c>
      <c r="V19" s="87">
        <f>分析係数表!D22</f>
        <v>1.4955537590945837E-2</v>
      </c>
      <c r="W19" s="88">
        <f t="shared" si="8"/>
        <v>0</v>
      </c>
      <c r="X19" s="76">
        <f>分析係数表!E22</f>
        <v>1.3742926434923201E-2</v>
      </c>
      <c r="Y19" s="89">
        <f t="shared" si="9"/>
        <v>0</v>
      </c>
    </row>
    <row r="20" spans="1:25" x14ac:dyDescent="0.2">
      <c r="A20" s="6" t="s">
        <v>8</v>
      </c>
      <c r="B20" s="5" t="s">
        <v>269</v>
      </c>
      <c r="C20" s="90"/>
      <c r="D20" s="76">
        <f>投入係数表!AD20</f>
        <v>0</v>
      </c>
      <c r="E20" s="77">
        <f t="shared" si="0"/>
        <v>0</v>
      </c>
      <c r="F20" s="76">
        <f>分析係数表!C23</f>
        <v>0</v>
      </c>
      <c r="G20" s="77">
        <f t="shared" si="1"/>
        <v>0</v>
      </c>
      <c r="H20" s="77">
        <v>0</v>
      </c>
      <c r="I20" s="77">
        <f t="shared" si="2"/>
        <v>0</v>
      </c>
      <c r="J20" s="76">
        <f>分析係数表!G23</f>
        <v>0.21560920830993824</v>
      </c>
      <c r="K20" s="78">
        <f t="shared" si="3"/>
        <v>0</v>
      </c>
      <c r="L20" s="79"/>
      <c r="M20" s="80"/>
      <c r="N20" s="81">
        <f>分析係数表!H23</f>
        <v>2.0282741415329697E-5</v>
      </c>
      <c r="O20" s="82">
        <f t="shared" si="4"/>
        <v>4.8112421572356269E-4</v>
      </c>
      <c r="P20" s="76">
        <f>分析係数表!C23</f>
        <v>0</v>
      </c>
      <c r="Q20" s="82">
        <f t="shared" si="5"/>
        <v>0</v>
      </c>
      <c r="R20" s="83">
        <v>0</v>
      </c>
      <c r="S20" s="84">
        <f t="shared" si="6"/>
        <v>0</v>
      </c>
      <c r="T20" s="85">
        <f>分析係数表!F23</f>
        <v>0.4407636159460977</v>
      </c>
      <c r="U20" s="86">
        <f t="shared" si="7"/>
        <v>0</v>
      </c>
      <c r="V20" s="87">
        <f>分析係数表!D23</f>
        <v>7.046603032004492E-2</v>
      </c>
      <c r="W20" s="88">
        <f t="shared" si="8"/>
        <v>0</v>
      </c>
      <c r="X20" s="76">
        <f>分析係数表!E23</f>
        <v>6.9904548006737788E-2</v>
      </c>
      <c r="Y20" s="89">
        <f t="shared" si="9"/>
        <v>0</v>
      </c>
    </row>
    <row r="21" spans="1:25" x14ac:dyDescent="0.2">
      <c r="A21" s="6" t="s">
        <v>9</v>
      </c>
      <c r="B21" s="5" t="s">
        <v>270</v>
      </c>
      <c r="C21" s="90"/>
      <c r="D21" s="76">
        <f>投入係数表!AD21</f>
        <v>0</v>
      </c>
      <c r="E21" s="77">
        <f t="shared" si="0"/>
        <v>0</v>
      </c>
      <c r="F21" s="76">
        <f>分析係数表!C24</f>
        <v>9.8081023454157812E-2</v>
      </c>
      <c r="G21" s="77">
        <f t="shared" si="1"/>
        <v>0</v>
      </c>
      <c r="H21" s="77">
        <v>2.3789973916988234E-3</v>
      </c>
      <c r="I21" s="77">
        <f t="shared" si="2"/>
        <v>2.3789973916988234E-3</v>
      </c>
      <c r="J21" s="76">
        <f>分析係数表!G24</f>
        <v>0.21052631578947367</v>
      </c>
      <c r="K21" s="78">
        <f t="shared" si="3"/>
        <v>5.0084155614712068E-4</v>
      </c>
      <c r="L21" s="79"/>
      <c r="M21" s="80"/>
      <c r="N21" s="81">
        <f>分析係数表!H24</f>
        <v>4.0565482830659392E-4</v>
      </c>
      <c r="O21" s="82">
        <f t="shared" si="4"/>
        <v>9.6224843144712534E-3</v>
      </c>
      <c r="P21" s="76">
        <f>分析係数表!C24</f>
        <v>9.8081023454157812E-2</v>
      </c>
      <c r="Q21" s="82">
        <f t="shared" si="5"/>
        <v>9.4378310973492071E-4</v>
      </c>
      <c r="R21" s="83">
        <v>3.3210195795221279E-3</v>
      </c>
      <c r="S21" s="84">
        <f t="shared" si="6"/>
        <v>5.7000169712209513E-3</v>
      </c>
      <c r="T21" s="85">
        <f>分析係数表!F24</f>
        <v>0.39473684210526316</v>
      </c>
      <c r="U21" s="86">
        <f t="shared" si="7"/>
        <v>2.2500066991661652E-3</v>
      </c>
      <c r="V21" s="87">
        <f>分析係数表!D24</f>
        <v>4.6052631578947366E-2</v>
      </c>
      <c r="W21" s="88">
        <f t="shared" si="8"/>
        <v>0</v>
      </c>
      <c r="X21" s="76">
        <f>分析係数表!E24</f>
        <v>4.6052631578947366E-2</v>
      </c>
      <c r="Y21" s="89">
        <f t="shared" si="9"/>
        <v>0</v>
      </c>
    </row>
    <row r="22" spans="1:25" x14ac:dyDescent="0.2">
      <c r="A22" s="6" t="s">
        <v>10</v>
      </c>
      <c r="B22" s="5" t="s">
        <v>271</v>
      </c>
      <c r="C22" s="90"/>
      <c r="D22" s="76">
        <f>投入係数表!AD22</f>
        <v>0</v>
      </c>
      <c r="E22" s="77">
        <f t="shared" si="0"/>
        <v>0</v>
      </c>
      <c r="F22" s="76">
        <f>分析係数表!C25</f>
        <v>1.7970049916805286E-2</v>
      </c>
      <c r="G22" s="77">
        <f t="shared" si="1"/>
        <v>0</v>
      </c>
      <c r="H22" s="77">
        <v>1.4660599049252186E-3</v>
      </c>
      <c r="I22" s="77">
        <f t="shared" si="2"/>
        <v>1.4660599049252186E-3</v>
      </c>
      <c r="J22" s="76">
        <f>分析係数表!G25</f>
        <v>0.19552238805970149</v>
      </c>
      <c r="K22" s="78">
        <f t="shared" si="3"/>
        <v>2.8664753364955766E-4</v>
      </c>
      <c r="L22" s="79"/>
      <c r="M22" s="80"/>
      <c r="N22" s="81">
        <f>分析係数表!H25</f>
        <v>5.4763401821390182E-4</v>
      </c>
      <c r="O22" s="82">
        <f t="shared" si="4"/>
        <v>1.2990353824536192E-2</v>
      </c>
      <c r="P22" s="76">
        <f>分析係数表!C25</f>
        <v>1.7970049916805286E-2</v>
      </c>
      <c r="Q22" s="82">
        <f t="shared" si="5"/>
        <v>2.3343730666387783E-4</v>
      </c>
      <c r="R22" s="83">
        <v>1.6050969619916169E-3</v>
      </c>
      <c r="S22" s="84">
        <f t="shared" si="6"/>
        <v>3.0711568669168354E-3</v>
      </c>
      <c r="T22" s="85">
        <f>分析係数表!F25</f>
        <v>0.34776119402985073</v>
      </c>
      <c r="U22" s="86">
        <f t="shared" si="7"/>
        <v>1.068029179091974E-3</v>
      </c>
      <c r="V22" s="87">
        <f>分析係数表!D25</f>
        <v>4.6268656716417909E-2</v>
      </c>
      <c r="W22" s="88">
        <f t="shared" si="8"/>
        <v>0</v>
      </c>
      <c r="X22" s="76">
        <f>分析係数表!E25</f>
        <v>3.5820895522388062E-2</v>
      </c>
      <c r="Y22" s="89">
        <f t="shared" si="9"/>
        <v>0</v>
      </c>
    </row>
    <row r="23" spans="1:25" x14ac:dyDescent="0.2">
      <c r="A23" s="6" t="s">
        <v>11</v>
      </c>
      <c r="B23" s="5" t="s">
        <v>35</v>
      </c>
      <c r="C23" s="90"/>
      <c r="D23" s="76">
        <f>投入係数表!AD23</f>
        <v>0</v>
      </c>
      <c r="E23" s="77">
        <f t="shared" si="0"/>
        <v>0</v>
      </c>
      <c r="F23" s="76">
        <f>分析係数表!C26</f>
        <v>0.78646748681898071</v>
      </c>
      <c r="G23" s="77">
        <f t="shared" si="1"/>
        <v>0</v>
      </c>
      <c r="H23" s="77">
        <v>3.3691351348243997E-2</v>
      </c>
      <c r="I23" s="77">
        <f t="shared" si="2"/>
        <v>3.3691351348243997E-2</v>
      </c>
      <c r="J23" s="76">
        <f>分析係数表!G26</f>
        <v>0.1963978281022381</v>
      </c>
      <c r="K23" s="78">
        <f t="shared" si="3"/>
        <v>6.6169082306245328E-3</v>
      </c>
      <c r="L23" s="79"/>
      <c r="M23" s="80"/>
      <c r="N23" s="81">
        <f>分析係数表!H26</f>
        <v>1.1845120986552542E-2</v>
      </c>
      <c r="O23" s="82">
        <f t="shared" si="4"/>
        <v>0.28097654198256056</v>
      </c>
      <c r="P23" s="76">
        <f>分析係数表!C26</f>
        <v>0.78646748681898071</v>
      </c>
      <c r="Q23" s="82">
        <f t="shared" si="5"/>
        <v>0.22097891482811222</v>
      </c>
      <c r="R23" s="83">
        <v>0.25187899854640478</v>
      </c>
      <c r="S23" s="84">
        <f t="shared" si="6"/>
        <v>0.2855703498946488</v>
      </c>
      <c r="T23" s="85">
        <f>分析係数表!F26</f>
        <v>0.33492252681764006</v>
      </c>
      <c r="U23" s="86">
        <f t="shared" si="7"/>
        <v>9.5643943170913376E-2</v>
      </c>
      <c r="V23" s="87">
        <f>分析係数表!D26</f>
        <v>2.0262216924910609E-2</v>
      </c>
      <c r="W23" s="88">
        <f t="shared" si="8"/>
        <v>0</v>
      </c>
      <c r="X23" s="76">
        <f>分析係数表!E26</f>
        <v>2.2447357965832339E-2</v>
      </c>
      <c r="Y23" s="89">
        <f t="shared" si="9"/>
        <v>0</v>
      </c>
    </row>
    <row r="24" spans="1:25" x14ac:dyDescent="0.2">
      <c r="A24" s="6" t="s">
        <v>12</v>
      </c>
      <c r="B24" s="5" t="s">
        <v>365</v>
      </c>
      <c r="C24" s="90"/>
      <c r="D24" s="76">
        <f>投入係数表!AD24</f>
        <v>0</v>
      </c>
      <c r="E24" s="77">
        <f t="shared" si="0"/>
        <v>0</v>
      </c>
      <c r="F24" s="76">
        <f>分析係数表!C27</f>
        <v>0.30036101083032496</v>
      </c>
      <c r="G24" s="77">
        <f t="shared" si="1"/>
        <v>0</v>
      </c>
      <c r="H24" s="77">
        <v>2.7511947705012047E-3</v>
      </c>
      <c r="I24" s="77">
        <f t="shared" si="2"/>
        <v>2.7511947705012047E-3</v>
      </c>
      <c r="J24" s="76">
        <f>分析係数表!G27</f>
        <v>0.17003676470588236</v>
      </c>
      <c r="K24" s="78">
        <f t="shared" si="3"/>
        <v>4.6780425785176739E-4</v>
      </c>
      <c r="L24" s="79"/>
      <c r="M24" s="80"/>
      <c r="N24" s="81">
        <f>分析係数表!H27</f>
        <v>1.1256921485507981E-2</v>
      </c>
      <c r="O24" s="82">
        <f t="shared" si="4"/>
        <v>0.26702393972657723</v>
      </c>
      <c r="P24" s="76">
        <f>分析係数表!C27</f>
        <v>0.30036101083032496</v>
      </c>
      <c r="Q24" s="82">
        <f t="shared" si="5"/>
        <v>8.0203580452170506E-2</v>
      </c>
      <c r="R24" s="83">
        <v>8.151698705821471E-2</v>
      </c>
      <c r="S24" s="84">
        <f t="shared" si="6"/>
        <v>8.4268181828715913E-2</v>
      </c>
      <c r="T24" s="85">
        <f>分析係数表!F27</f>
        <v>0.32077205882352944</v>
      </c>
      <c r="U24" s="86">
        <f t="shared" si="7"/>
        <v>2.7030878178512734E-2</v>
      </c>
      <c r="V24" s="87">
        <f>分析係数表!D27</f>
        <v>0</v>
      </c>
      <c r="W24" s="88">
        <f t="shared" si="8"/>
        <v>0</v>
      </c>
      <c r="X24" s="76">
        <f>分析係数表!E27</f>
        <v>0</v>
      </c>
      <c r="Y24" s="89">
        <f t="shared" si="9"/>
        <v>0</v>
      </c>
    </row>
    <row r="25" spans="1:25" x14ac:dyDescent="0.2">
      <c r="A25" s="6" t="s">
        <v>13</v>
      </c>
      <c r="B25" s="5" t="s">
        <v>191</v>
      </c>
      <c r="C25" s="90"/>
      <c r="D25" s="76">
        <f>投入係数表!AD25</f>
        <v>0</v>
      </c>
      <c r="E25" s="77">
        <f t="shared" si="0"/>
        <v>0</v>
      </c>
      <c r="F25" s="76">
        <f>分析係数表!C28</f>
        <v>0.10035725885027602</v>
      </c>
      <c r="G25" s="77">
        <f t="shared" si="1"/>
        <v>0</v>
      </c>
      <c r="H25" s="77">
        <v>1.6698726155240019E-2</v>
      </c>
      <c r="I25" s="77">
        <f t="shared" si="2"/>
        <v>1.6698726155240019E-2</v>
      </c>
      <c r="J25" s="76">
        <f>分析係数表!G28</f>
        <v>0.12476459510357815</v>
      </c>
      <c r="K25" s="78">
        <f t="shared" si="3"/>
        <v>2.0834098075040515E-3</v>
      </c>
      <c r="L25" s="79"/>
      <c r="M25" s="80"/>
      <c r="N25" s="81">
        <f>分析係数表!H28</f>
        <v>2.1134616554773542E-2</v>
      </c>
      <c r="O25" s="82">
        <f t="shared" si="4"/>
        <v>0.5013314327839522</v>
      </c>
      <c r="P25" s="76">
        <f>分析係数表!C28</f>
        <v>0.10035725885027602</v>
      </c>
      <c r="Q25" s="82">
        <f t="shared" si="5"/>
        <v>5.0312248369678847E-2</v>
      </c>
      <c r="R25" s="83">
        <v>5.5520991106590006E-2</v>
      </c>
      <c r="S25" s="84">
        <f t="shared" si="6"/>
        <v>7.2219717261830019E-2</v>
      </c>
      <c r="T25" s="85">
        <f>分析係数表!F28</f>
        <v>0.21374764595103579</v>
      </c>
      <c r="U25" s="86">
        <f t="shared" si="7"/>
        <v>1.5436794555965552E-2</v>
      </c>
      <c r="V25" s="87">
        <f>分析係数表!D28</f>
        <v>3.5310734463276837E-2</v>
      </c>
      <c r="W25" s="88">
        <f t="shared" si="8"/>
        <v>0</v>
      </c>
      <c r="X25" s="76">
        <f>分析係数表!E28</f>
        <v>3.7664783427495289E-2</v>
      </c>
      <c r="Y25" s="89">
        <f t="shared" si="9"/>
        <v>0</v>
      </c>
    </row>
    <row r="26" spans="1:25" x14ac:dyDescent="0.2">
      <c r="A26" s="6" t="s">
        <v>14</v>
      </c>
      <c r="B26" s="5" t="s">
        <v>50</v>
      </c>
      <c r="C26" s="90"/>
      <c r="D26" s="76">
        <f>投入係数表!AD26</f>
        <v>1.6372391653290529E-2</v>
      </c>
      <c r="E26" s="77">
        <f t="shared" si="0"/>
        <v>1.637239165329053</v>
      </c>
      <c r="F26" s="76">
        <f>分析係数表!C29</f>
        <v>0.36404243439419315</v>
      </c>
      <c r="G26" s="77">
        <f t="shared" si="1"/>
        <v>0.59602453143190537</v>
      </c>
      <c r="H26" s="77">
        <v>0.66103542624366185</v>
      </c>
      <c r="I26" s="77">
        <f t="shared" si="2"/>
        <v>0.66103542624366185</v>
      </c>
      <c r="J26" s="76">
        <f>分析係数表!G29</f>
        <v>0.26159695817490497</v>
      </c>
      <c r="K26" s="78">
        <f t="shared" si="3"/>
        <v>0.17292485675119368</v>
      </c>
      <c r="L26" s="79"/>
      <c r="M26" s="80"/>
      <c r="N26" s="81">
        <f>分析係数表!H29</f>
        <v>1.0060239742003528E-2</v>
      </c>
      <c r="O26" s="82">
        <f t="shared" si="4"/>
        <v>0.23863761099888706</v>
      </c>
      <c r="P26" s="76">
        <f>分析係数表!C29</f>
        <v>0.36404243439419315</v>
      </c>
      <c r="Q26" s="82">
        <f t="shared" si="5"/>
        <v>8.6874216846049332E-2</v>
      </c>
      <c r="R26" s="83">
        <v>0.1164733317450268</v>
      </c>
      <c r="S26" s="84">
        <f t="shared" si="6"/>
        <v>0.77750875798868868</v>
      </c>
      <c r="T26" s="85">
        <f>分析係数表!F29</f>
        <v>0.47034220532319393</v>
      </c>
      <c r="U26" s="86">
        <f t="shared" si="7"/>
        <v>0.36569518389049732</v>
      </c>
      <c r="V26" s="87">
        <f>分析係数表!D29</f>
        <v>0.1285171102661597</v>
      </c>
      <c r="W26" s="88">
        <f t="shared" si="8"/>
        <v>0</v>
      </c>
      <c r="X26" s="76">
        <f>分析係数表!E29</f>
        <v>0.10532319391634981</v>
      </c>
      <c r="Y26" s="89">
        <f t="shared" si="9"/>
        <v>0</v>
      </c>
    </row>
    <row r="27" spans="1:25" x14ac:dyDescent="0.2">
      <c r="A27" s="6" t="s">
        <v>15</v>
      </c>
      <c r="B27" s="5" t="s">
        <v>36</v>
      </c>
      <c r="C27" s="90"/>
      <c r="D27" s="76">
        <f>投入係数表!AD27</f>
        <v>2.8892455858747996E-3</v>
      </c>
      <c r="E27" s="77">
        <f t="shared" si="0"/>
        <v>0.28892455858747995</v>
      </c>
      <c r="F27" s="76">
        <f>分析係数表!C30</f>
        <v>1</v>
      </c>
      <c r="G27" s="77">
        <f t="shared" si="1"/>
        <v>0.28892455858747995</v>
      </c>
      <c r="H27" s="77">
        <v>0.33492850525180851</v>
      </c>
      <c r="I27" s="77">
        <f t="shared" si="2"/>
        <v>0.33492850525180851</v>
      </c>
      <c r="J27" s="76">
        <f>分析係数表!G30</f>
        <v>0.34476121737038373</v>
      </c>
      <c r="K27" s="78">
        <f t="shared" si="3"/>
        <v>0.11547035920265646</v>
      </c>
      <c r="L27" s="79"/>
      <c r="M27" s="80"/>
      <c r="N27" s="81">
        <f>分析係数表!H30</f>
        <v>0</v>
      </c>
      <c r="O27" s="82">
        <f t="shared" si="4"/>
        <v>0</v>
      </c>
      <c r="P27" s="76">
        <f>分析係数表!C30</f>
        <v>1</v>
      </c>
      <c r="Q27" s="82">
        <f t="shared" si="5"/>
        <v>0</v>
      </c>
      <c r="R27" s="83">
        <v>4.9331901060109741E-2</v>
      </c>
      <c r="S27" s="84">
        <f t="shared" si="6"/>
        <v>0.38426040631191827</v>
      </c>
      <c r="T27" s="85">
        <f>分析係数表!F30</f>
        <v>0.44087573679778658</v>
      </c>
      <c r="U27" s="86">
        <f t="shared" si="7"/>
        <v>0.16941108975498381</v>
      </c>
      <c r="V27" s="87">
        <f>分析係数表!D30</f>
        <v>0.13545049921809216</v>
      </c>
      <c r="W27" s="88">
        <f t="shared" si="8"/>
        <v>0</v>
      </c>
      <c r="X27" s="76">
        <f>分析係数表!E30</f>
        <v>8.8415734391916273E-2</v>
      </c>
      <c r="Y27" s="89">
        <f t="shared" si="9"/>
        <v>0</v>
      </c>
    </row>
    <row r="28" spans="1:25" x14ac:dyDescent="0.2">
      <c r="A28" s="6" t="s">
        <v>16</v>
      </c>
      <c r="B28" s="5" t="s">
        <v>192</v>
      </c>
      <c r="C28" s="90"/>
      <c r="D28" s="76">
        <f>投入係数表!AD28</f>
        <v>5.1364365971107544E-3</v>
      </c>
      <c r="E28" s="77">
        <f t="shared" si="0"/>
        <v>0.5136436597110754</v>
      </c>
      <c r="F28" s="76">
        <f>分析係数表!C31</f>
        <v>4.5149153453372781E-2</v>
      </c>
      <c r="G28" s="77">
        <f t="shared" si="1"/>
        <v>2.3190576412647334E-2</v>
      </c>
      <c r="H28" s="77">
        <v>3.030733643215212E-2</v>
      </c>
      <c r="I28" s="77">
        <f t="shared" si="2"/>
        <v>3.030733643215212E-2</v>
      </c>
      <c r="J28" s="76">
        <f>分析係数表!G31</f>
        <v>7.1005917159763315E-2</v>
      </c>
      <c r="K28" s="78">
        <f t="shared" si="3"/>
        <v>2.1520002200344701E-3</v>
      </c>
      <c r="L28" s="79"/>
      <c r="M28" s="80"/>
      <c r="N28" s="81">
        <f>分析係数表!H31</f>
        <v>2.4521834371133602E-2</v>
      </c>
      <c r="O28" s="82">
        <f t="shared" si="4"/>
        <v>0.5816791768097872</v>
      </c>
      <c r="P28" s="76">
        <f>分析係数表!C31</f>
        <v>4.5149153453372781E-2</v>
      </c>
      <c r="Q28" s="82">
        <f t="shared" si="5"/>
        <v>2.6262322414416641E-2</v>
      </c>
      <c r="R28" s="83">
        <v>3.3894185998603249E-2</v>
      </c>
      <c r="S28" s="84">
        <f t="shared" si="6"/>
        <v>6.4201522430755373E-2</v>
      </c>
      <c r="T28" s="85">
        <f>分析係数表!F31</f>
        <v>0.34319526627218933</v>
      </c>
      <c r="U28" s="86">
        <f t="shared" si="7"/>
        <v>2.2033658585703025E-2</v>
      </c>
      <c r="V28" s="87">
        <f>分析係数表!D31</f>
        <v>1.7751479289940829E-2</v>
      </c>
      <c r="W28" s="88">
        <f t="shared" si="8"/>
        <v>0</v>
      </c>
      <c r="X28" s="76">
        <f>分析係数表!E31</f>
        <v>1.7751479289940829E-2</v>
      </c>
      <c r="Y28" s="89">
        <f t="shared" si="9"/>
        <v>0</v>
      </c>
    </row>
    <row r="29" spans="1:25" x14ac:dyDescent="0.2">
      <c r="A29" s="6" t="s">
        <v>17</v>
      </c>
      <c r="B29" s="5" t="s">
        <v>272</v>
      </c>
      <c r="C29" s="90"/>
      <c r="D29" s="76">
        <f>投入係数表!AD29</f>
        <v>1.2841091492776886E-3</v>
      </c>
      <c r="E29" s="77">
        <f t="shared" si="0"/>
        <v>0.12841091492776885</v>
      </c>
      <c r="F29" s="76">
        <f>分析係数表!C32</f>
        <v>0.82390745501285345</v>
      </c>
      <c r="G29" s="77">
        <f t="shared" si="1"/>
        <v>0.10579871011401007</v>
      </c>
      <c r="H29" s="77">
        <v>0.13247636084479511</v>
      </c>
      <c r="I29" s="77">
        <f t="shared" si="2"/>
        <v>0.13247636084479511</v>
      </c>
      <c r="J29" s="76">
        <f>分析係数表!G32</f>
        <v>0.14108527131782947</v>
      </c>
      <c r="K29" s="78">
        <f t="shared" si="3"/>
        <v>1.8690463312986599E-2</v>
      </c>
      <c r="L29" s="79"/>
      <c r="M29" s="80"/>
      <c r="N29" s="81">
        <f>分析係数表!H32</f>
        <v>6.9772630468734158E-3</v>
      </c>
      <c r="O29" s="82">
        <f t="shared" si="4"/>
        <v>0.16550673020890555</v>
      </c>
      <c r="P29" s="76">
        <f>分析係数表!C32</f>
        <v>0.82390745501285345</v>
      </c>
      <c r="Q29" s="82">
        <f t="shared" si="5"/>
        <v>0.13636222887391833</v>
      </c>
      <c r="R29" s="83">
        <v>0.17833645248331584</v>
      </c>
      <c r="S29" s="84">
        <f t="shared" si="6"/>
        <v>0.31081281332811095</v>
      </c>
      <c r="T29" s="85">
        <f>分析係数表!F32</f>
        <v>0.48372093023255813</v>
      </c>
      <c r="U29" s="86">
        <f t="shared" si="7"/>
        <v>0.15034666319127227</v>
      </c>
      <c r="V29" s="87">
        <f>分析係数表!D32</f>
        <v>4.6511627906976744E-3</v>
      </c>
      <c r="W29" s="88">
        <f t="shared" si="8"/>
        <v>0</v>
      </c>
      <c r="X29" s="76">
        <f>分析係数表!E32</f>
        <v>6.2015503875968991E-3</v>
      </c>
      <c r="Y29" s="89">
        <f t="shared" si="9"/>
        <v>0</v>
      </c>
    </row>
    <row r="30" spans="1:25" x14ac:dyDescent="0.2">
      <c r="A30" s="6" t="s">
        <v>18</v>
      </c>
      <c r="B30" s="5" t="s">
        <v>273</v>
      </c>
      <c r="C30" s="90"/>
      <c r="D30" s="76">
        <f>投入係数表!AD30</f>
        <v>3.2102728731942215E-3</v>
      </c>
      <c r="E30" s="77">
        <f t="shared" si="0"/>
        <v>0.32102728731942215</v>
      </c>
      <c r="F30" s="76">
        <f>分析係数表!C33</f>
        <v>1</v>
      </c>
      <c r="G30" s="77">
        <f t="shared" si="1"/>
        <v>0.32102728731942215</v>
      </c>
      <c r="H30" s="77">
        <v>0.34912881758128395</v>
      </c>
      <c r="I30" s="77">
        <f t="shared" si="2"/>
        <v>0.34912881758128395</v>
      </c>
      <c r="J30" s="76">
        <f>分析係数表!G33</f>
        <v>0.50819672131147542</v>
      </c>
      <c r="K30" s="78">
        <f t="shared" si="3"/>
        <v>0.1774261204101607</v>
      </c>
      <c r="L30" s="79"/>
      <c r="M30" s="80"/>
      <c r="N30" s="81">
        <f>分析係数表!H33</f>
        <v>1.0141370707664847E-3</v>
      </c>
      <c r="O30" s="82">
        <f t="shared" si="4"/>
        <v>2.4056210786178131E-2</v>
      </c>
      <c r="P30" s="76">
        <f>分析係数表!C33</f>
        <v>1</v>
      </c>
      <c r="Q30" s="82">
        <f t="shared" si="5"/>
        <v>2.4056210786178131E-2</v>
      </c>
      <c r="R30" s="83">
        <v>8.4514028861137847E-2</v>
      </c>
      <c r="S30" s="84">
        <f t="shared" si="6"/>
        <v>0.43364284644242179</v>
      </c>
      <c r="T30" s="85">
        <f>分析係数表!F33</f>
        <v>0.64606977721731818</v>
      </c>
      <c r="U30" s="86">
        <f t="shared" si="7"/>
        <v>0.28016353719293918</v>
      </c>
      <c r="V30" s="87">
        <f>分析係数表!D33</f>
        <v>1.8495166036149643E-2</v>
      </c>
      <c r="W30" s="88">
        <f t="shared" si="8"/>
        <v>0</v>
      </c>
      <c r="X30" s="76">
        <f>分析係数表!E33</f>
        <v>1.7234131988230348E-2</v>
      </c>
      <c r="Y30" s="89">
        <f t="shared" si="9"/>
        <v>0</v>
      </c>
    </row>
    <row r="31" spans="1:25" x14ac:dyDescent="0.2">
      <c r="A31" s="6" t="s">
        <v>19</v>
      </c>
      <c r="B31" s="5" t="s">
        <v>274</v>
      </c>
      <c r="C31" s="90"/>
      <c r="D31" s="76">
        <f>投入係数表!AD31</f>
        <v>5.7784911717495991E-3</v>
      </c>
      <c r="E31" s="77">
        <f t="shared" si="0"/>
        <v>0.5778491171749599</v>
      </c>
      <c r="F31" s="76">
        <f>分析係数表!C34</f>
        <v>0.25927379784102056</v>
      </c>
      <c r="G31" s="77">
        <f t="shared" si="1"/>
        <v>0.14982113518903276</v>
      </c>
      <c r="H31" s="77">
        <v>0.24097517577573738</v>
      </c>
      <c r="I31" s="77">
        <f t="shared" si="2"/>
        <v>0.24097517577573738</v>
      </c>
      <c r="J31" s="76">
        <f>分析係数表!G34</f>
        <v>0.42506142506142508</v>
      </c>
      <c r="K31" s="78">
        <f t="shared" si="3"/>
        <v>0.10242925161966233</v>
      </c>
      <c r="L31" s="79"/>
      <c r="M31" s="80"/>
      <c r="N31" s="81">
        <f>分析係数表!H34</f>
        <v>0.17165284059793523</v>
      </c>
      <c r="O31" s="82">
        <f t="shared" si="4"/>
        <v>4.071754237668511</v>
      </c>
      <c r="P31" s="76">
        <f>分析係数表!C34</f>
        <v>0.25927379784102056</v>
      </c>
      <c r="Q31" s="82">
        <f t="shared" si="5"/>
        <v>1.0556991850755844</v>
      </c>
      <c r="R31" s="83">
        <v>1.1416975579451694</v>
      </c>
      <c r="S31" s="84">
        <f t="shared" si="6"/>
        <v>1.3826727337209068</v>
      </c>
      <c r="T31" s="85">
        <f>分析係数表!F34</f>
        <v>0.69978501228501233</v>
      </c>
      <c r="U31" s="86">
        <f t="shared" si="7"/>
        <v>0.96757365595303635</v>
      </c>
      <c r="V31" s="87">
        <f>分析係数表!D34</f>
        <v>0.29069410319410321</v>
      </c>
      <c r="W31" s="88">
        <f t="shared" si="8"/>
        <v>0</v>
      </c>
      <c r="X31" s="76">
        <f>分析係数表!E34</f>
        <v>0.18903562653562653</v>
      </c>
      <c r="Y31" s="89">
        <f t="shared" si="9"/>
        <v>0</v>
      </c>
    </row>
    <row r="32" spans="1:25" x14ac:dyDescent="0.2">
      <c r="A32" s="6" t="s">
        <v>20</v>
      </c>
      <c r="B32" s="5" t="s">
        <v>37</v>
      </c>
      <c r="C32" s="75">
        <f>最終需要_まとめ!C33</f>
        <v>100</v>
      </c>
      <c r="D32" s="76">
        <f>投入係数表!AD32</f>
        <v>4.8154093097913325E-2</v>
      </c>
      <c r="E32" s="77">
        <f t="shared" si="0"/>
        <v>4.8154093097913329</v>
      </c>
      <c r="F32" s="76">
        <f>分析係数表!C35</f>
        <v>0.58271802035521847</v>
      </c>
      <c r="G32" s="77">
        <f t="shared" si="1"/>
        <v>2.8060257802016944</v>
      </c>
      <c r="H32" s="77">
        <v>3.0017348522446419</v>
      </c>
      <c r="I32" s="77">
        <f t="shared" si="2"/>
        <v>103.00173485224464</v>
      </c>
      <c r="J32" s="76">
        <f>分析係数表!G35</f>
        <v>0.3146067415730337</v>
      </c>
      <c r="K32" s="78">
        <f t="shared" si="3"/>
        <v>32.405040178234266</v>
      </c>
      <c r="L32" s="79"/>
      <c r="M32" s="80"/>
      <c r="N32" s="81">
        <f>分析係数表!H35</f>
        <v>6.4762793339147723E-2</v>
      </c>
      <c r="O32" s="82">
        <f t="shared" si="4"/>
        <v>1.5362296208053356</v>
      </c>
      <c r="P32" s="76">
        <f>分析係数表!C35</f>
        <v>0.58271802035521847</v>
      </c>
      <c r="Q32" s="82">
        <f t="shared" si="5"/>
        <v>0.89518868344673308</v>
      </c>
      <c r="R32" s="83">
        <v>1.0709348899862132</v>
      </c>
      <c r="S32" s="84">
        <f t="shared" si="6"/>
        <v>104.07266974223086</v>
      </c>
      <c r="T32" s="85">
        <f>分析係数表!F35</f>
        <v>0.64558587479935792</v>
      </c>
      <c r="U32" s="86">
        <f t="shared" si="7"/>
        <v>67.187845538242769</v>
      </c>
      <c r="V32" s="87">
        <f>分析係数表!D35</f>
        <v>5.2969502407704656E-2</v>
      </c>
      <c r="W32" s="88">
        <f t="shared" si="8"/>
        <v>6</v>
      </c>
      <c r="X32" s="76">
        <f>分析係数表!E35</f>
        <v>4.8475120385232745E-2</v>
      </c>
      <c r="Y32" s="89">
        <f t="shared" si="9"/>
        <v>5</v>
      </c>
    </row>
    <row r="33" spans="1:25" x14ac:dyDescent="0.2">
      <c r="A33" s="6" t="s">
        <v>21</v>
      </c>
      <c r="B33" s="5" t="s">
        <v>38</v>
      </c>
      <c r="C33" s="90"/>
      <c r="D33" s="76">
        <f>投入係数表!AD33</f>
        <v>1.4767255216693418E-2</v>
      </c>
      <c r="E33" s="77">
        <f t="shared" si="0"/>
        <v>1.4767255216693418</v>
      </c>
      <c r="F33" s="76">
        <f>分析係数表!C36</f>
        <v>0.66070007955449483</v>
      </c>
      <c r="G33" s="77">
        <f t="shared" si="1"/>
        <v>0.97567266964708699</v>
      </c>
      <c r="H33" s="77">
        <v>1.078160668027931</v>
      </c>
      <c r="I33" s="77">
        <f t="shared" si="2"/>
        <v>1.078160668027931</v>
      </c>
      <c r="J33" s="76">
        <f>分析係数表!G36</f>
        <v>1.3413413413413414E-2</v>
      </c>
      <c r="K33" s="78">
        <f t="shared" si="3"/>
        <v>1.4461814766340616E-2</v>
      </c>
      <c r="L33" s="79"/>
      <c r="M33" s="80"/>
      <c r="N33" s="81">
        <f>分析係数表!H36</f>
        <v>0.12962700038537209</v>
      </c>
      <c r="O33" s="82">
        <f t="shared" si="4"/>
        <v>3.0748648626892887</v>
      </c>
      <c r="P33" s="76">
        <f>分析係数表!C36</f>
        <v>0.66070007955449483</v>
      </c>
      <c r="Q33" s="82">
        <f t="shared" si="5"/>
        <v>2.031563459398134</v>
      </c>
      <c r="R33" s="83">
        <v>2.1237709154065265</v>
      </c>
      <c r="S33" s="84">
        <f t="shared" si="6"/>
        <v>3.2019315834344573</v>
      </c>
      <c r="T33" s="85">
        <f>分析係数表!F36</f>
        <v>0.89049049049049045</v>
      </c>
      <c r="U33" s="86">
        <f t="shared" si="7"/>
        <v>2.8512896262495424</v>
      </c>
      <c r="V33" s="87">
        <f>分析係数表!D36</f>
        <v>8.8088088088088094E-3</v>
      </c>
      <c r="W33" s="88">
        <f t="shared" si="8"/>
        <v>0</v>
      </c>
      <c r="X33" s="76">
        <f>分析係数表!E36</f>
        <v>2.002002002002002E-3</v>
      </c>
      <c r="Y33" s="89">
        <f t="shared" si="9"/>
        <v>0</v>
      </c>
    </row>
    <row r="34" spans="1:25" x14ac:dyDescent="0.2">
      <c r="A34" s="6" t="s">
        <v>22</v>
      </c>
      <c r="B34" s="5" t="s">
        <v>377</v>
      </c>
      <c r="C34" s="90"/>
      <c r="D34" s="76">
        <f>投入係数表!AD34</f>
        <v>2.8250401284109151E-2</v>
      </c>
      <c r="E34" s="77">
        <f t="shared" si="0"/>
        <v>2.8250401284109152</v>
      </c>
      <c r="F34" s="76">
        <f>分析係数表!C37</f>
        <v>0.61776513884242223</v>
      </c>
      <c r="G34" s="77">
        <f t="shared" si="1"/>
        <v>1.7452113071631834</v>
      </c>
      <c r="H34" s="77">
        <v>2.005820524713541</v>
      </c>
      <c r="I34" s="77">
        <f t="shared" si="2"/>
        <v>2.005820524713541</v>
      </c>
      <c r="J34" s="76">
        <f>分析係数表!G37</f>
        <v>0.47462053207116045</v>
      </c>
      <c r="K34" s="78">
        <f t="shared" si="3"/>
        <v>0.95200360467879508</v>
      </c>
      <c r="L34" s="79"/>
      <c r="M34" s="80"/>
      <c r="N34" s="81">
        <f>分析係数表!H37</f>
        <v>5.0585157089832258E-2</v>
      </c>
      <c r="O34" s="82">
        <f t="shared" si="4"/>
        <v>1.1999237940145653</v>
      </c>
      <c r="P34" s="76">
        <f>分析係数表!C37</f>
        <v>0.61776513884242223</v>
      </c>
      <c r="Q34" s="82">
        <f t="shared" si="5"/>
        <v>0.74127108920973395</v>
      </c>
      <c r="R34" s="83">
        <v>0.89984467409122204</v>
      </c>
      <c r="S34" s="84">
        <f t="shared" si="6"/>
        <v>2.9056651988047628</v>
      </c>
      <c r="T34" s="85">
        <f>分析係数表!F37</f>
        <v>0.71813285457809695</v>
      </c>
      <c r="U34" s="86">
        <f t="shared" si="7"/>
        <v>2.086653643665898</v>
      </c>
      <c r="V34" s="87">
        <f>分析係数表!D37</f>
        <v>9.4662967194385508E-2</v>
      </c>
      <c r="W34" s="88">
        <f t="shared" si="8"/>
        <v>0</v>
      </c>
      <c r="X34" s="76">
        <f>分析係数表!E37</f>
        <v>8.6339154561775752E-2</v>
      </c>
      <c r="Y34" s="89">
        <f t="shared" si="9"/>
        <v>0</v>
      </c>
    </row>
    <row r="35" spans="1:25" x14ac:dyDescent="0.2">
      <c r="A35" s="6" t="s">
        <v>23</v>
      </c>
      <c r="B35" s="5" t="s">
        <v>193</v>
      </c>
      <c r="C35" s="90"/>
      <c r="D35" s="76">
        <f>投入係数表!AD35</f>
        <v>5.8426966292134834E-2</v>
      </c>
      <c r="E35" s="77">
        <f t="shared" si="0"/>
        <v>5.8426966292134832</v>
      </c>
      <c r="F35" s="76">
        <f>分析係数表!C38</f>
        <v>2.0566981656475858E-2</v>
      </c>
      <c r="G35" s="77">
        <f t="shared" si="1"/>
        <v>0.12016663439738703</v>
      </c>
      <c r="H35" s="77">
        <v>0.13089649981613971</v>
      </c>
      <c r="I35" s="77">
        <f t="shared" si="2"/>
        <v>0.13089649981613971</v>
      </c>
      <c r="J35" s="76">
        <f>分析係数表!G38</f>
        <v>0.31874999999999998</v>
      </c>
      <c r="K35" s="78">
        <f t="shared" si="3"/>
        <v>4.1723259316394527E-2</v>
      </c>
      <c r="L35" s="79"/>
      <c r="M35" s="80"/>
      <c r="N35" s="81">
        <f>分析係数表!H38</f>
        <v>4.4398920958156701E-2</v>
      </c>
      <c r="O35" s="82">
        <f t="shared" si="4"/>
        <v>1.0531809082188786</v>
      </c>
      <c r="P35" s="76">
        <f>分析係数表!C38</f>
        <v>2.0566981656475858E-2</v>
      </c>
      <c r="Q35" s="82">
        <f t="shared" si="5"/>
        <v>2.1660752420288261E-2</v>
      </c>
      <c r="R35" s="83">
        <v>2.6741456479217548E-2</v>
      </c>
      <c r="S35" s="84">
        <f t="shared" si="6"/>
        <v>0.15763795629535726</v>
      </c>
      <c r="T35" s="85">
        <f>分析係数表!F38</f>
        <v>0.52500000000000002</v>
      </c>
      <c r="U35" s="86">
        <f t="shared" si="7"/>
        <v>8.2759927055062563E-2</v>
      </c>
      <c r="V35" s="87">
        <f>分析係数表!D38</f>
        <v>0.28125</v>
      </c>
      <c r="W35" s="88">
        <f t="shared" si="8"/>
        <v>0</v>
      </c>
      <c r="X35" s="76">
        <f>分析係数表!E38</f>
        <v>0.31874999999999998</v>
      </c>
      <c r="Y35" s="89">
        <f t="shared" si="9"/>
        <v>0</v>
      </c>
    </row>
    <row r="36" spans="1:25" x14ac:dyDescent="0.2">
      <c r="A36" s="6" t="s">
        <v>24</v>
      </c>
      <c r="B36" s="5" t="s">
        <v>39</v>
      </c>
      <c r="C36" s="90"/>
      <c r="D36" s="76">
        <f>投入係数表!AD36</f>
        <v>0</v>
      </c>
      <c r="E36" s="77">
        <f t="shared" si="0"/>
        <v>0</v>
      </c>
      <c r="F36" s="76">
        <f>分析係数表!C39</f>
        <v>1</v>
      </c>
      <c r="G36" s="77">
        <f t="shared" si="1"/>
        <v>0</v>
      </c>
      <c r="H36" s="77">
        <v>3.9174182412241861E-2</v>
      </c>
      <c r="I36" s="77">
        <f t="shared" si="2"/>
        <v>3.9174182412241861E-2</v>
      </c>
      <c r="J36" s="76">
        <f>分析係数表!G39</f>
        <v>0.35457429931253304</v>
      </c>
      <c r="K36" s="78">
        <f t="shared" si="3"/>
        <v>1.3890158279962013E-2</v>
      </c>
      <c r="L36" s="79"/>
      <c r="M36" s="80"/>
      <c r="N36" s="81">
        <f>分析係数表!H39</f>
        <v>4.0565482830659388E-3</v>
      </c>
      <c r="O36" s="82">
        <f t="shared" si="4"/>
        <v>9.6224843144712524E-2</v>
      </c>
      <c r="P36" s="76">
        <f>分析係数表!C39</f>
        <v>1</v>
      </c>
      <c r="Q36" s="82">
        <f t="shared" si="5"/>
        <v>9.6224843144712524E-2</v>
      </c>
      <c r="R36" s="83">
        <v>0.12226145351479352</v>
      </c>
      <c r="S36" s="84">
        <f t="shared" si="6"/>
        <v>0.16143563592703539</v>
      </c>
      <c r="T36" s="85">
        <f>分析係数表!F39</f>
        <v>0.70531464833421476</v>
      </c>
      <c r="U36" s="86">
        <f t="shared" si="7"/>
        <v>0.11386291878248729</v>
      </c>
      <c r="V36" s="87">
        <f>分析係数表!D39</f>
        <v>5.4071919619249072E-2</v>
      </c>
      <c r="W36" s="88">
        <f t="shared" si="8"/>
        <v>0</v>
      </c>
      <c r="X36" s="76">
        <f>分析係数表!E39</f>
        <v>6.8482284505552618E-2</v>
      </c>
      <c r="Y36" s="89">
        <f t="shared" si="9"/>
        <v>0</v>
      </c>
    </row>
    <row r="37" spans="1:25" x14ac:dyDescent="0.2">
      <c r="A37" s="6" t="s">
        <v>25</v>
      </c>
      <c r="B37" s="5" t="s">
        <v>40</v>
      </c>
      <c r="C37" s="90"/>
      <c r="D37" s="76">
        <f>投入係数表!AD37</f>
        <v>0</v>
      </c>
      <c r="E37" s="77">
        <f t="shared" si="0"/>
        <v>0</v>
      </c>
      <c r="F37" s="76">
        <f>分析係数表!C40</f>
        <v>0.98077433041633522</v>
      </c>
      <c r="G37" s="77">
        <f t="shared" si="1"/>
        <v>0</v>
      </c>
      <c r="H37" s="77">
        <v>3.9566429903932932E-3</v>
      </c>
      <c r="I37" s="77">
        <f t="shared" si="2"/>
        <v>3.9566429903932932E-3</v>
      </c>
      <c r="J37" s="76">
        <f>分析係数表!G40</f>
        <v>0.51043551695017497</v>
      </c>
      <c r="K37" s="78">
        <f t="shared" si="3"/>
        <v>2.0196111101886869E-3</v>
      </c>
      <c r="L37" s="79"/>
      <c r="M37" s="80"/>
      <c r="N37" s="81">
        <f>分析係数表!H40</f>
        <v>2.8781210068352839E-2</v>
      </c>
      <c r="O37" s="82">
        <f t="shared" si="4"/>
        <v>0.68271526211173539</v>
      </c>
      <c r="P37" s="76">
        <f>分析係数表!C40</f>
        <v>0.98077433041633522</v>
      </c>
      <c r="Q37" s="82">
        <f t="shared" si="5"/>
        <v>0.66958960406265011</v>
      </c>
      <c r="R37" s="83">
        <v>0.67154218932679</v>
      </c>
      <c r="S37" s="84">
        <f t="shared" si="6"/>
        <v>0.67549883231718333</v>
      </c>
      <c r="T37" s="85">
        <f>分析係数表!F40</f>
        <v>0.70708167450838466</v>
      </c>
      <c r="U37" s="86">
        <f t="shared" si="7"/>
        <v>0.47763284548329255</v>
      </c>
      <c r="V37" s="87">
        <f>分析係数表!D40</f>
        <v>7.3350223187356733E-2</v>
      </c>
      <c r="W37" s="88">
        <f t="shared" si="8"/>
        <v>0</v>
      </c>
      <c r="X37" s="76">
        <f>分析係数表!E40</f>
        <v>4.4637471347569069E-2</v>
      </c>
      <c r="Y37" s="89">
        <f t="shared" si="9"/>
        <v>0</v>
      </c>
    </row>
    <row r="38" spans="1:25" x14ac:dyDescent="0.2">
      <c r="A38" s="6" t="s">
        <v>26</v>
      </c>
      <c r="B38" s="5" t="s">
        <v>276</v>
      </c>
      <c r="C38" s="90"/>
      <c r="D38" s="76">
        <f>投入係数表!AD38</f>
        <v>0</v>
      </c>
      <c r="E38" s="77">
        <f t="shared" si="0"/>
        <v>0</v>
      </c>
      <c r="F38" s="76">
        <f>分析係数表!C41</f>
        <v>0.86627474829380358</v>
      </c>
      <c r="G38" s="77">
        <f t="shared" si="1"/>
        <v>0</v>
      </c>
      <c r="H38" s="77">
        <v>3.9784341722911594E-4</v>
      </c>
      <c r="I38" s="77">
        <f t="shared" si="2"/>
        <v>3.9784341722911594E-4</v>
      </c>
      <c r="J38" s="76">
        <f>分析係数表!G41</f>
        <v>0.44732977818996833</v>
      </c>
      <c r="K38" s="78">
        <f t="shared" si="3"/>
        <v>1.7796720758343946E-4</v>
      </c>
      <c r="L38" s="79"/>
      <c r="M38" s="80"/>
      <c r="N38" s="81">
        <f>分析係数表!H41</f>
        <v>6.251140904204612E-2</v>
      </c>
      <c r="O38" s="82">
        <f t="shared" si="4"/>
        <v>1.48282483286002</v>
      </c>
      <c r="P38" s="76">
        <f>分析係数表!C41</f>
        <v>0.86627474829380358</v>
      </c>
      <c r="Q38" s="82">
        <f t="shared" si="5"/>
        <v>1.2845337088496152</v>
      </c>
      <c r="R38" s="83">
        <v>1.3087506180971167</v>
      </c>
      <c r="S38" s="84">
        <f t="shared" si="6"/>
        <v>1.3091484615143458</v>
      </c>
      <c r="T38" s="85">
        <f>分析係数表!F41</f>
        <v>0.55174279310611329</v>
      </c>
      <c r="U38" s="86">
        <f t="shared" si="7"/>
        <v>0.72231322874649628</v>
      </c>
      <c r="V38" s="87">
        <f>分析係数表!D41</f>
        <v>0.15209830744261535</v>
      </c>
      <c r="W38" s="88">
        <f t="shared" si="8"/>
        <v>0</v>
      </c>
      <c r="X38" s="76">
        <f>分析係数表!E41</f>
        <v>0.14676559239508463</v>
      </c>
      <c r="Y38" s="89">
        <f t="shared" si="9"/>
        <v>0</v>
      </c>
    </row>
    <row r="39" spans="1:25" x14ac:dyDescent="0.2">
      <c r="A39" s="6" t="s">
        <v>51</v>
      </c>
      <c r="B39" s="5" t="s">
        <v>367</v>
      </c>
      <c r="C39" s="90"/>
      <c r="D39" s="76">
        <f>投入係数表!AD39</f>
        <v>2.8892455858747996E-3</v>
      </c>
      <c r="E39" s="77">
        <f>$C$32*D39</f>
        <v>0.28892455858747995</v>
      </c>
      <c r="F39" s="76">
        <f>分析係数表!C42</f>
        <v>0.22259887005649714</v>
      </c>
      <c r="G39" s="77">
        <f>E39*F39</f>
        <v>6.4314280273145244E-2</v>
      </c>
      <c r="H39" s="77">
        <v>7.1383151715169749E-2</v>
      </c>
      <c r="I39" s="77">
        <f>C39+H39</f>
        <v>7.1383151715169749E-2</v>
      </c>
      <c r="J39" s="76">
        <f>分析係数表!G42</f>
        <v>0.47474747474747475</v>
      </c>
      <c r="K39" s="78">
        <f>I39*J39</f>
        <v>3.3888971016292707E-2</v>
      </c>
      <c r="L39" s="79"/>
      <c r="M39" s="80"/>
      <c r="N39" s="81">
        <f>分析係数表!H42</f>
        <v>1.5212056061497272E-2</v>
      </c>
      <c r="O39" s="82">
        <f t="shared" si="4"/>
        <v>0.36084316179267201</v>
      </c>
      <c r="P39" s="76">
        <f>分析係数表!C42</f>
        <v>0.22259887005649714</v>
      </c>
      <c r="Q39" s="82">
        <f>O39*P39</f>
        <v>8.0323280082662568E-2</v>
      </c>
      <c r="R39" s="83">
        <v>8.3436001548222366E-2</v>
      </c>
      <c r="S39" s="84">
        <f>I39+R39</f>
        <v>0.15481915326339213</v>
      </c>
      <c r="T39" s="85">
        <f>分析係数表!F42</f>
        <v>0.5505050505050505</v>
      </c>
      <c r="U39" s="86">
        <f>S39*T39</f>
        <v>8.5228725786412843E-2</v>
      </c>
      <c r="V39" s="87">
        <f>分析係数表!D42</f>
        <v>1.2373737373737375</v>
      </c>
      <c r="W39" s="88">
        <f>ROUND(S39*V39,0)</f>
        <v>0</v>
      </c>
      <c r="X39" s="76">
        <f>分析係数表!E42</f>
        <v>0.93434343434343436</v>
      </c>
      <c r="Y39" s="89">
        <f>ROUND(S39*X39,0)</f>
        <v>0</v>
      </c>
    </row>
    <row r="40" spans="1:25" x14ac:dyDescent="0.2">
      <c r="A40" s="6" t="s">
        <v>194</v>
      </c>
      <c r="B40" s="5" t="s">
        <v>41</v>
      </c>
      <c r="C40" s="90"/>
      <c r="D40" s="76">
        <f>投入係数表!AD40</f>
        <v>0.11556982343499198</v>
      </c>
      <c r="E40" s="77">
        <f>$C$32*D40</f>
        <v>11.556982343499197</v>
      </c>
      <c r="F40" s="76">
        <f>分析係数表!C43</f>
        <v>0.64995386035066138</v>
      </c>
      <c r="G40" s="77">
        <f>E40*F40</f>
        <v>7.5115052881617359</v>
      </c>
      <c r="H40" s="77">
        <v>8.8081563142609003</v>
      </c>
      <c r="I40" s="77">
        <f>C40+H40</f>
        <v>8.8081563142609003</v>
      </c>
      <c r="J40" s="76">
        <f>分析係数表!G43</f>
        <v>0.42414674485039844</v>
      </c>
      <c r="K40" s="78">
        <f>I40*J40</f>
        <v>3.7359508288272441</v>
      </c>
      <c r="L40" s="79"/>
      <c r="M40" s="80"/>
      <c r="N40" s="81">
        <f>分析係数表!H43</f>
        <v>4.0565482830659395E-2</v>
      </c>
      <c r="O40" s="82">
        <f t="shared" si="4"/>
        <v>0.96224843144712535</v>
      </c>
      <c r="P40" s="76">
        <f>分析係数表!C43</f>
        <v>0.64995386035066138</v>
      </c>
      <c r="Q40" s="82">
        <f>O40*P40</f>
        <v>0.62541708263542783</v>
      </c>
      <c r="R40" s="83">
        <v>1.0763574626524739</v>
      </c>
      <c r="S40" s="84">
        <f>I40+R40</f>
        <v>9.8845137769133746</v>
      </c>
      <c r="T40" s="85">
        <f>分析係数表!F43</f>
        <v>0.67869493309276796</v>
      </c>
      <c r="U40" s="86">
        <f>S40*T40</f>
        <v>6.7085694164767657</v>
      </c>
      <c r="V40" s="87">
        <f>分析係数表!D43</f>
        <v>0.11832807096677192</v>
      </c>
      <c r="W40" s="88">
        <f>ROUND(S40*V40,0)</f>
        <v>1</v>
      </c>
      <c r="X40" s="76">
        <f>分析係数表!E43</f>
        <v>8.3446098331078036E-2</v>
      </c>
      <c r="Y40" s="89">
        <f>ROUND(S40*X40,0)</f>
        <v>1</v>
      </c>
    </row>
    <row r="41" spans="1:25" x14ac:dyDescent="0.2">
      <c r="A41" s="6" t="s">
        <v>340</v>
      </c>
      <c r="B41" s="5" t="s">
        <v>42</v>
      </c>
      <c r="C41" s="90"/>
      <c r="D41" s="76">
        <f>投入係数表!AD41</f>
        <v>0</v>
      </c>
      <c r="E41" s="77">
        <f>$C$32*D41</f>
        <v>0</v>
      </c>
      <c r="F41" s="76">
        <f>分析係数表!C44</f>
        <v>0.42233270626175756</v>
      </c>
      <c r="G41" s="77">
        <f>E41*F41</f>
        <v>0</v>
      </c>
      <c r="H41" s="77">
        <v>4.8253522654841171E-3</v>
      </c>
      <c r="I41" s="77">
        <f>C41+H41</f>
        <v>4.8253522654841171E-3</v>
      </c>
      <c r="J41" s="76">
        <f>分析係数表!G44</f>
        <v>0.26381484852424913</v>
      </c>
      <c r="K41" s="78">
        <f>I41*J41</f>
        <v>1.2729995769948346E-3</v>
      </c>
      <c r="L41" s="79"/>
      <c r="M41" s="80"/>
      <c r="N41" s="81">
        <f>分析係数表!H44</f>
        <v>0.11630123927550047</v>
      </c>
      <c r="O41" s="82">
        <f t="shared" si="4"/>
        <v>2.7587662529589081</v>
      </c>
      <c r="P41" s="76">
        <f>分析係数表!C44</f>
        <v>0.42233270626175756</v>
      </c>
      <c r="Q41" s="82">
        <f>O41*P41</f>
        <v>1.165117217555744</v>
      </c>
      <c r="R41" s="83">
        <v>1.185592168324114</v>
      </c>
      <c r="S41" s="84">
        <f>I41+R41</f>
        <v>1.1904175205895982</v>
      </c>
      <c r="T41" s="85">
        <f>分析係数表!F44</f>
        <v>0.47978156286568718</v>
      </c>
      <c r="U41" s="86">
        <f>S41*T41</f>
        <v>0.57114037849117372</v>
      </c>
      <c r="V41" s="87">
        <f>分析係数表!D44</f>
        <v>0.17839032635548044</v>
      </c>
      <c r="W41" s="88">
        <f>ROUND(S41*V41,0)</f>
        <v>0</v>
      </c>
      <c r="X41" s="76">
        <f>分析係数表!E44</f>
        <v>0.10141724093095826</v>
      </c>
      <c r="Y41" s="89">
        <f>ROUND(S41*X41,0)</f>
        <v>0</v>
      </c>
    </row>
    <row r="42" spans="1:25" x14ac:dyDescent="0.2">
      <c r="A42" s="6" t="s">
        <v>341</v>
      </c>
      <c r="B42" s="5" t="s">
        <v>278</v>
      </c>
      <c r="C42" s="90"/>
      <c r="D42" s="76">
        <f>投入係数表!AD42</f>
        <v>1.9261637239165329E-3</v>
      </c>
      <c r="E42" s="77">
        <f>$C$32*D42</f>
        <v>0.1926163723916533</v>
      </c>
      <c r="F42" s="76">
        <f>分析係数表!C45</f>
        <v>1</v>
      </c>
      <c r="G42" s="77">
        <f>E42*F42</f>
        <v>0.1926163723916533</v>
      </c>
      <c r="H42" s="77">
        <v>0.20884259113913875</v>
      </c>
      <c r="I42" s="77">
        <f>C42+H42</f>
        <v>0.20884259113913875</v>
      </c>
      <c r="J42" s="76">
        <f>分析係数表!G45</f>
        <v>0</v>
      </c>
      <c r="K42" s="78">
        <f>I42*J42</f>
        <v>0</v>
      </c>
      <c r="L42" s="79"/>
      <c r="M42" s="80"/>
      <c r="N42" s="81">
        <f>分析係数表!H45</f>
        <v>0</v>
      </c>
      <c r="O42" s="82">
        <f t="shared" si="4"/>
        <v>0</v>
      </c>
      <c r="P42" s="76">
        <f>分析係数表!C45</f>
        <v>1</v>
      </c>
      <c r="Q42" s="82">
        <f>O42*P42</f>
        <v>0</v>
      </c>
      <c r="R42" s="83">
        <v>8.7660541124345535E-3</v>
      </c>
      <c r="S42" s="84">
        <f>I42+R42</f>
        <v>0.21760864525157331</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投入係数表!AD43</f>
        <v>8.3467094703049763E-3</v>
      </c>
      <c r="E43" s="77">
        <f>$C$32*D43</f>
        <v>0.8346709470304976</v>
      </c>
      <c r="F43" s="76">
        <f>分析係数表!C46</f>
        <v>0.21794871794871795</v>
      </c>
      <c r="G43" s="77">
        <f>E43*F43</f>
        <v>0.18191546281433923</v>
      </c>
      <c r="H43" s="77">
        <v>0.2071278610302443</v>
      </c>
      <c r="I43" s="77">
        <f>C43+H43</f>
        <v>0.2071278610302443</v>
      </c>
      <c r="J43" s="76">
        <f>分析係数表!G46</f>
        <v>8.6956521739130436E-3</v>
      </c>
      <c r="K43" s="78">
        <f>I43*J43</f>
        <v>1.8011118350456027E-3</v>
      </c>
      <c r="L43" s="79"/>
      <c r="M43" s="80"/>
      <c r="N43" s="81">
        <f>分析係数表!H46</f>
        <v>2.3669959231689755E-2</v>
      </c>
      <c r="O43" s="82">
        <f t="shared" si="4"/>
        <v>0.56147195974939756</v>
      </c>
      <c r="P43" s="76">
        <f>分析係数表!C46</f>
        <v>0.21794871794871795</v>
      </c>
      <c r="Q43" s="82">
        <f>O43*P43</f>
        <v>0.12237209379153537</v>
      </c>
      <c r="R43" s="83">
        <v>0.13766483643950875</v>
      </c>
      <c r="S43" s="84">
        <f>I43+R43</f>
        <v>0.34479269746975305</v>
      </c>
      <c r="T43" s="85">
        <f>分析係数表!F46</f>
        <v>0.31521739130434784</v>
      </c>
      <c r="U43" s="86">
        <f>S43*T43</f>
        <v>0.10868465463720477</v>
      </c>
      <c r="V43" s="87">
        <f>分析係数表!D46</f>
        <v>4.3478260869565218E-3</v>
      </c>
      <c r="W43" s="88">
        <f>ROUND(S43*V43,0)</f>
        <v>0</v>
      </c>
      <c r="X43" s="76">
        <f>分析係数表!E46</f>
        <v>8.6956521739130436E-3</v>
      </c>
      <c r="Y43" s="89">
        <f>ROUND(S43*X43,0)</f>
        <v>0</v>
      </c>
    </row>
    <row r="44" spans="1:25" x14ac:dyDescent="0.2">
      <c r="A44" s="192">
        <v>40</v>
      </c>
      <c r="B44" s="14" t="s">
        <v>150</v>
      </c>
      <c r="C44" s="197">
        <f>SUM(C5:C43)</f>
        <v>100</v>
      </c>
      <c r="D44" s="92">
        <f>投入係数表!AD44</f>
        <v>0.32166934189406099</v>
      </c>
      <c r="E44" s="91">
        <f>SUM(E5:E43)</f>
        <v>32.166934189406099</v>
      </c>
      <c r="F44" s="92">
        <f>分析係数表!C47</f>
        <v>0.47569546306807309</v>
      </c>
      <c r="G44" s="91">
        <f>SUM(G5:G43)</f>
        <v>15.154447837891933</v>
      </c>
      <c r="H44" s="91">
        <f>SUM(H5:H43)</f>
        <v>17.534086126517217</v>
      </c>
      <c r="I44" s="91">
        <f>SUM(I5:I43)</f>
        <v>117.53408612651722</v>
      </c>
      <c r="J44" s="92">
        <f>分析係数表!G47</f>
        <v>0.28144255164914822</v>
      </c>
      <c r="K44" s="93">
        <f>SUM(K5:K43)</f>
        <v>37.8323240954048</v>
      </c>
      <c r="L44" s="94">
        <f>最終需要_まとめ!$L$33</f>
        <v>0.627</v>
      </c>
      <c r="M44" s="91">
        <f>K44*L44</f>
        <v>23.720867207818809</v>
      </c>
      <c r="N44" s="95">
        <f>分析係数表!H47</f>
        <v>1</v>
      </c>
      <c r="O44" s="96">
        <f>SUM(O5:O43)</f>
        <v>23.720867207818809</v>
      </c>
      <c r="P44" s="92">
        <f>分析係数表!C47</f>
        <v>0.47569546306807309</v>
      </c>
      <c r="Q44" s="96">
        <f>SUM(Q5:Q43)</f>
        <v>9.9326478786721495</v>
      </c>
      <c r="R44" s="91">
        <f>SUM(R5:R43)</f>
        <v>11.398616654715132</v>
      </c>
      <c r="S44" s="97">
        <f>SUM(S5:S43)</f>
        <v>128.93270278123236</v>
      </c>
      <c r="T44" s="98">
        <f>分析係数表!F47</f>
        <v>0.50608191373686118</v>
      </c>
      <c r="U44" s="99">
        <f>SUM(U5:U43)</f>
        <v>83.442646123218452</v>
      </c>
      <c r="V44" s="100">
        <f>分析係数表!D47</f>
        <v>9.051105472997463E-2</v>
      </c>
      <c r="W44" s="101">
        <f>SUM(W5:W43)</f>
        <v>7</v>
      </c>
      <c r="X44" s="92">
        <f>分析係数表!E47</f>
        <v>7.0619789778905401E-2</v>
      </c>
      <c r="Y44" s="102">
        <f>SUM(Y5:Y43)</f>
        <v>6</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2015年養父市産業連関表</v>
      </c>
      <c r="H1" s="401"/>
      <c r="I1" s="401"/>
    </row>
    <row r="2" spans="1:25" x14ac:dyDescent="0.2">
      <c r="B2" s="3" t="s">
        <v>290</v>
      </c>
      <c r="S2" s="3" t="s">
        <v>152</v>
      </c>
      <c r="U2" s="64" t="s">
        <v>209</v>
      </c>
      <c r="W2" s="3" t="s">
        <v>130</v>
      </c>
      <c r="Y2" s="3" t="s">
        <v>153</v>
      </c>
    </row>
    <row r="3" spans="1:25" ht="44" x14ac:dyDescent="0.2">
      <c r="B3" s="65"/>
      <c r="C3" s="66" t="s">
        <v>227</v>
      </c>
      <c r="D3" s="66" t="s">
        <v>232</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投入係数表!AE5</f>
        <v>0</v>
      </c>
      <c r="E5" s="77">
        <f t="shared" ref="E5:E38" si="0">$C$33*D5</f>
        <v>0</v>
      </c>
      <c r="F5" s="76">
        <f>分析係数表!C8</f>
        <v>0.71474473402356309</v>
      </c>
      <c r="G5" s="77">
        <f t="shared" ref="G5:G38" si="1">E5*F5</f>
        <v>0</v>
      </c>
      <c r="H5" s="77">
        <f t="array" ref="H5:H43">MMULT(逆行列係数!C5:AO43,'29'!G5:G43)</f>
        <v>1.0565279626700106E-3</v>
      </c>
      <c r="I5" s="77">
        <f t="shared" ref="I5:I38" si="2">C5+H5</f>
        <v>1.0565279626700106E-3</v>
      </c>
      <c r="J5" s="76">
        <f>分析係数表!G8</f>
        <v>0.11986548162382897</v>
      </c>
      <c r="K5" s="78">
        <f t="shared" ref="K5:K38" si="3">I5*J5</f>
        <v>1.2664123309448361E-4</v>
      </c>
      <c r="L5" s="79" t="s">
        <v>185</v>
      </c>
      <c r="M5" s="80" t="s">
        <v>185</v>
      </c>
      <c r="N5" s="81">
        <f>分析係数表!H8</f>
        <v>1.2980954505811005E-2</v>
      </c>
      <c r="O5" s="82">
        <f t="shared" ref="O5:O43" si="4">$M$44*N5</f>
        <v>3.0087217734802961E-2</v>
      </c>
      <c r="P5" s="76">
        <f>分析係数表!C8</f>
        <v>0.71474473402356309</v>
      </c>
      <c r="Q5" s="82">
        <f t="shared" ref="Q5:Q38" si="5">O5*P5</f>
        <v>2.1504680437370773E-2</v>
      </c>
      <c r="R5" s="83">
        <f t="array" ref="R5:R43">MMULT(逆行列係数!C5:AO43,'29'!Q5:Q43)</f>
        <v>2.9241316257210034E-2</v>
      </c>
      <c r="S5" s="84">
        <f t="shared" ref="S5:S38" si="6">I5+R5</f>
        <v>3.0297844219880046E-2</v>
      </c>
      <c r="T5" s="85">
        <f>分析係数表!F8</f>
        <v>0.45231803987509006</v>
      </c>
      <c r="U5" s="86">
        <f t="shared" ref="U5:U38" si="7">S5*T5</f>
        <v>1.3704261509976969E-2</v>
      </c>
      <c r="V5" s="87">
        <f>分析係数表!D8</f>
        <v>0.25822723997117464</v>
      </c>
      <c r="W5" s="88">
        <f t="shared" ref="W5:W38" si="8">ROUND(S5*V5,0)</f>
        <v>0</v>
      </c>
      <c r="X5" s="76">
        <f>分析係数表!E8</f>
        <v>0.17343262070622148</v>
      </c>
      <c r="Y5" s="89">
        <f t="shared" ref="Y5:Y38" si="9">ROUND(S5*X5,0)</f>
        <v>0</v>
      </c>
    </row>
    <row r="6" spans="1:25" x14ac:dyDescent="0.2">
      <c r="A6" s="6" t="s">
        <v>219</v>
      </c>
      <c r="B6" s="5" t="s">
        <v>265</v>
      </c>
      <c r="C6" s="90"/>
      <c r="D6" s="76">
        <f>投入係数表!AE6</f>
        <v>0</v>
      </c>
      <c r="E6" s="77">
        <f t="shared" si="0"/>
        <v>0</v>
      </c>
      <c r="F6" s="76">
        <f>分析係数表!C9</f>
        <v>1</v>
      </c>
      <c r="G6" s="77">
        <f t="shared" si="1"/>
        <v>0</v>
      </c>
      <c r="H6" s="77">
        <v>1.9942837374898295E-3</v>
      </c>
      <c r="I6" s="77">
        <f t="shared" si="2"/>
        <v>1.9942837374898295E-3</v>
      </c>
      <c r="J6" s="76">
        <f>分析係数表!G9</f>
        <v>0.24776500638569604</v>
      </c>
      <c r="K6" s="78">
        <f t="shared" si="3"/>
        <v>4.9411372295405742E-4</v>
      </c>
      <c r="L6" s="79"/>
      <c r="M6" s="80"/>
      <c r="N6" s="81">
        <f>分析係数表!H9</f>
        <v>6.6933046670587999E-4</v>
      </c>
      <c r="O6" s="82">
        <f t="shared" si="4"/>
        <v>1.5513721644507777E-3</v>
      </c>
      <c r="P6" s="76">
        <f>分析係数表!C9</f>
        <v>1</v>
      </c>
      <c r="Q6" s="82">
        <f t="shared" si="5"/>
        <v>1.5513721644507777E-3</v>
      </c>
      <c r="R6" s="83">
        <v>2.1693148628440968E-3</v>
      </c>
      <c r="S6" s="84">
        <f t="shared" si="6"/>
        <v>4.1635986003339259E-3</v>
      </c>
      <c r="T6" s="85">
        <f>分析係数表!F9</f>
        <v>0.67688378033205621</v>
      </c>
      <c r="U6" s="86">
        <f t="shared" si="7"/>
        <v>2.818272360379286E-3</v>
      </c>
      <c r="V6" s="87">
        <f>分析係数表!D9</f>
        <v>0.15836526181353769</v>
      </c>
      <c r="W6" s="88">
        <f t="shared" si="8"/>
        <v>0</v>
      </c>
      <c r="X6" s="76">
        <f>分析係数表!E9</f>
        <v>0.13537675606641125</v>
      </c>
      <c r="Y6" s="89">
        <f t="shared" si="9"/>
        <v>0</v>
      </c>
    </row>
    <row r="7" spans="1:25" x14ac:dyDescent="0.2">
      <c r="A7" s="6" t="s">
        <v>220</v>
      </c>
      <c r="B7" s="5" t="s">
        <v>266</v>
      </c>
      <c r="C7" s="90"/>
      <c r="D7" s="76">
        <f>投入係数表!AE7</f>
        <v>0</v>
      </c>
      <c r="E7" s="77">
        <f t="shared" si="0"/>
        <v>0</v>
      </c>
      <c r="F7" s="76">
        <f>分析係数表!C10</f>
        <v>3.9393939393939426E-2</v>
      </c>
      <c r="G7" s="77">
        <f t="shared" si="1"/>
        <v>0</v>
      </c>
      <c r="H7" s="77">
        <v>5.2304346785259327E-6</v>
      </c>
      <c r="I7" s="77">
        <f t="shared" si="2"/>
        <v>5.2304346785259327E-6</v>
      </c>
      <c r="J7" s="76">
        <f>分析係数表!G10</f>
        <v>0.17647058823529413</v>
      </c>
      <c r="K7" s="78">
        <f t="shared" si="3"/>
        <v>9.2301788444575285E-7</v>
      </c>
      <c r="L7" s="79"/>
      <c r="M7" s="80"/>
      <c r="N7" s="81">
        <f>分析係数表!H10</f>
        <v>1.3183781919964303E-3</v>
      </c>
      <c r="O7" s="82">
        <f t="shared" si="4"/>
        <v>3.0557330511909258E-3</v>
      </c>
      <c r="P7" s="76">
        <f>分析係数表!C10</f>
        <v>3.9393939393939426E-2</v>
      </c>
      <c r="Q7" s="82">
        <f t="shared" si="5"/>
        <v>1.2037736262267293E-4</v>
      </c>
      <c r="R7" s="83">
        <v>1.7064514539212141E-4</v>
      </c>
      <c r="S7" s="84">
        <f t="shared" si="6"/>
        <v>1.7587558007064734E-4</v>
      </c>
      <c r="T7" s="85">
        <f>分析係数表!F10</f>
        <v>0.58823529411764708</v>
      </c>
      <c r="U7" s="86">
        <f t="shared" si="7"/>
        <v>1.0345622357096902E-4</v>
      </c>
      <c r="V7" s="87">
        <f>分析係数表!D10</f>
        <v>0.11764705882352941</v>
      </c>
      <c r="W7" s="88">
        <f t="shared" si="8"/>
        <v>0</v>
      </c>
      <c r="X7" s="76">
        <f>分析係数表!E10</f>
        <v>0</v>
      </c>
      <c r="Y7" s="89">
        <f t="shared" si="9"/>
        <v>0</v>
      </c>
    </row>
    <row r="8" spans="1:25" x14ac:dyDescent="0.2">
      <c r="A8" s="6" t="s">
        <v>221</v>
      </c>
      <c r="B8" s="5" t="s">
        <v>27</v>
      </c>
      <c r="C8" s="90"/>
      <c r="D8" s="76">
        <f>投入係数表!AE8</f>
        <v>0</v>
      </c>
      <c r="E8" s="77">
        <f t="shared" si="0"/>
        <v>0</v>
      </c>
      <c r="F8" s="76">
        <f>分析係数表!C11</f>
        <v>0.34065202927478377</v>
      </c>
      <c r="G8" s="77">
        <f t="shared" si="1"/>
        <v>0</v>
      </c>
      <c r="H8" s="77">
        <v>3.8884002293885192E-3</v>
      </c>
      <c r="I8" s="77">
        <f t="shared" si="2"/>
        <v>3.8884002293885192E-3</v>
      </c>
      <c r="J8" s="76">
        <f>分析係数表!G11</f>
        <v>0.33868808567603748</v>
      </c>
      <c r="K8" s="78">
        <f t="shared" si="3"/>
        <v>1.3169548300338626E-3</v>
      </c>
      <c r="L8" s="79"/>
      <c r="M8" s="80"/>
      <c r="N8" s="81">
        <f>分析係数表!H11</f>
        <v>-2.0282741415329697E-5</v>
      </c>
      <c r="O8" s="82">
        <f t="shared" si="4"/>
        <v>-4.7011277710629627E-5</v>
      </c>
      <c r="P8" s="76">
        <f>分析係数表!C11</f>
        <v>0.34065202927478377</v>
      </c>
      <c r="Q8" s="82">
        <f t="shared" si="5"/>
        <v>-1.6014487150926392E-5</v>
      </c>
      <c r="R8" s="83">
        <v>1.1322351397975358E-3</v>
      </c>
      <c r="S8" s="84">
        <f t="shared" si="6"/>
        <v>5.0206353691860548E-3</v>
      </c>
      <c r="T8" s="85">
        <f>分析係数表!F11</f>
        <v>0.55689424364123163</v>
      </c>
      <c r="U8" s="86">
        <f t="shared" si="7"/>
        <v>2.7959629365212836E-3</v>
      </c>
      <c r="V8" s="87">
        <f>分析係数表!D11</f>
        <v>4.2838018741633198E-2</v>
      </c>
      <c r="W8" s="88">
        <f t="shared" si="8"/>
        <v>0</v>
      </c>
      <c r="X8" s="76">
        <f>分析係数表!E11</f>
        <v>3.2128514056224897E-2</v>
      </c>
      <c r="Y8" s="89">
        <f t="shared" si="9"/>
        <v>0</v>
      </c>
    </row>
    <row r="9" spans="1:25" x14ac:dyDescent="0.2">
      <c r="A9" s="6" t="s">
        <v>222</v>
      </c>
      <c r="B9" s="5" t="s">
        <v>190</v>
      </c>
      <c r="C9" s="90"/>
      <c r="D9" s="76">
        <f>投入係数表!AE9</f>
        <v>0</v>
      </c>
      <c r="E9" s="77">
        <f t="shared" si="0"/>
        <v>0</v>
      </c>
      <c r="F9" s="76">
        <f>分析係数表!C12</f>
        <v>0.100342633382281</v>
      </c>
      <c r="G9" s="77">
        <f t="shared" si="1"/>
        <v>0</v>
      </c>
      <c r="H9" s="77">
        <v>1.5703485541730059E-4</v>
      </c>
      <c r="I9" s="77">
        <f t="shared" si="2"/>
        <v>1.5703485541730059E-4</v>
      </c>
      <c r="J9" s="76">
        <f>分析係数表!G12</f>
        <v>0.13263417643429981</v>
      </c>
      <c r="K9" s="78">
        <f t="shared" si="3"/>
        <v>2.0828188719753008E-5</v>
      </c>
      <c r="L9" s="79"/>
      <c r="M9" s="80"/>
      <c r="N9" s="81">
        <f>分析係数表!H12</f>
        <v>9.8026489260288424E-2</v>
      </c>
      <c r="O9" s="82">
        <f t="shared" si="4"/>
        <v>0.227205505175473</v>
      </c>
      <c r="P9" s="76">
        <f>分析係数表!C12</f>
        <v>0.100342633382281</v>
      </c>
      <c r="Q9" s="82">
        <f t="shared" si="5"/>
        <v>2.2798398708258436E-2</v>
      </c>
      <c r="R9" s="83">
        <v>2.529651730256726E-2</v>
      </c>
      <c r="S9" s="84">
        <f t="shared" si="6"/>
        <v>2.545355215798456E-2</v>
      </c>
      <c r="T9" s="85">
        <f>分析係数表!F12</f>
        <v>0.36681061073411475</v>
      </c>
      <c r="U9" s="86">
        <f t="shared" si="7"/>
        <v>9.3366330124229607E-3</v>
      </c>
      <c r="V9" s="87">
        <f>分析係数表!D12</f>
        <v>2.9364589759407773E-2</v>
      </c>
      <c r="W9" s="88">
        <f t="shared" si="8"/>
        <v>0</v>
      </c>
      <c r="X9" s="76">
        <f>分析係数表!E12</f>
        <v>2.8994447871684145E-2</v>
      </c>
      <c r="Y9" s="89">
        <f t="shared" si="9"/>
        <v>0</v>
      </c>
    </row>
    <row r="10" spans="1:25" x14ac:dyDescent="0.2">
      <c r="A10" s="6" t="s">
        <v>223</v>
      </c>
      <c r="B10" s="5" t="s">
        <v>28</v>
      </c>
      <c r="C10" s="90"/>
      <c r="D10" s="76">
        <f>投入係数表!AE10</f>
        <v>0</v>
      </c>
      <c r="E10" s="77">
        <f t="shared" si="0"/>
        <v>0</v>
      </c>
      <c r="F10" s="76">
        <f>分析係数表!C13</f>
        <v>0</v>
      </c>
      <c r="G10" s="77">
        <f t="shared" si="1"/>
        <v>0</v>
      </c>
      <c r="H10" s="77">
        <v>0</v>
      </c>
      <c r="I10" s="77">
        <f t="shared" si="2"/>
        <v>0</v>
      </c>
      <c r="J10" s="76">
        <f>分析係数表!G13</f>
        <v>0.24545454545454545</v>
      </c>
      <c r="K10" s="78">
        <f t="shared" si="3"/>
        <v>0</v>
      </c>
      <c r="L10" s="79"/>
      <c r="M10" s="80"/>
      <c r="N10" s="81">
        <f>分析係数表!H13</f>
        <v>1.4563008336206721E-2</v>
      </c>
      <c r="O10" s="82">
        <f t="shared" si="4"/>
        <v>3.3754097396232072E-2</v>
      </c>
      <c r="P10" s="76">
        <f>分析係数表!C13</f>
        <v>0</v>
      </c>
      <c r="Q10" s="82">
        <f t="shared" si="5"/>
        <v>0</v>
      </c>
      <c r="R10" s="83">
        <v>0</v>
      </c>
      <c r="S10" s="84">
        <f t="shared" si="6"/>
        <v>0</v>
      </c>
      <c r="T10" s="85">
        <f>分析係数表!F13</f>
        <v>0.38181818181818183</v>
      </c>
      <c r="U10" s="86">
        <f t="shared" si="7"/>
        <v>0</v>
      </c>
      <c r="V10" s="87">
        <f>分析係数表!D13</f>
        <v>0.28545454545454546</v>
      </c>
      <c r="W10" s="88">
        <f t="shared" si="8"/>
        <v>0</v>
      </c>
      <c r="X10" s="76">
        <f>分析係数表!E13</f>
        <v>0.23818181818181819</v>
      </c>
      <c r="Y10" s="89">
        <f t="shared" si="9"/>
        <v>0</v>
      </c>
    </row>
    <row r="11" spans="1:25" x14ac:dyDescent="0.2">
      <c r="A11" s="6" t="s">
        <v>224</v>
      </c>
      <c r="B11" s="5" t="s">
        <v>267</v>
      </c>
      <c r="C11" s="90"/>
      <c r="D11" s="76">
        <f>投入係数表!AE11</f>
        <v>2.0020020020020021E-4</v>
      </c>
      <c r="E11" s="77">
        <f t="shared" si="0"/>
        <v>2.002002002002002E-2</v>
      </c>
      <c r="F11" s="76">
        <f>分析係数表!C14</f>
        <v>0.15141787051899414</v>
      </c>
      <c r="G11" s="77">
        <f t="shared" si="1"/>
        <v>3.0313887991790618E-3</v>
      </c>
      <c r="H11" s="77">
        <v>1.600609580342183E-2</v>
      </c>
      <c r="I11" s="77">
        <f t="shared" si="2"/>
        <v>1.600609580342183E-2</v>
      </c>
      <c r="J11" s="76">
        <f>分析係数表!G14</f>
        <v>0.18116805721096543</v>
      </c>
      <c r="K11" s="78">
        <f t="shared" si="3"/>
        <v>2.8997932802385198E-3</v>
      </c>
      <c r="L11" s="79"/>
      <c r="M11" s="80"/>
      <c r="N11" s="81">
        <f>分析係数表!H14</f>
        <v>1.2372472263351114E-3</v>
      </c>
      <c r="O11" s="82">
        <f t="shared" si="4"/>
        <v>2.8676879403484071E-3</v>
      </c>
      <c r="P11" s="76">
        <f>分析係数表!C14</f>
        <v>0.15141787051899414</v>
      </c>
      <c r="Q11" s="82">
        <f t="shared" si="5"/>
        <v>4.3421920124055608E-4</v>
      </c>
      <c r="R11" s="83">
        <v>1.7726292101729361E-3</v>
      </c>
      <c r="S11" s="84">
        <f t="shared" si="6"/>
        <v>1.7778725013594766E-2</v>
      </c>
      <c r="T11" s="85">
        <f>分析係数表!F14</f>
        <v>0.38617401668653156</v>
      </c>
      <c r="U11" s="86">
        <f t="shared" si="7"/>
        <v>6.8656816500652015E-3</v>
      </c>
      <c r="V11" s="87">
        <f>分析係数表!D14</f>
        <v>0.10846245530393325</v>
      </c>
      <c r="W11" s="88">
        <f t="shared" si="8"/>
        <v>0</v>
      </c>
      <c r="X11" s="76">
        <f>分析係数表!E14</f>
        <v>8.1048867699642438E-2</v>
      </c>
      <c r="Y11" s="89">
        <f t="shared" si="9"/>
        <v>0</v>
      </c>
    </row>
    <row r="12" spans="1:25" x14ac:dyDescent="0.2">
      <c r="A12" s="6" t="s">
        <v>225</v>
      </c>
      <c r="B12" s="5" t="s">
        <v>29</v>
      </c>
      <c r="C12" s="90"/>
      <c r="D12" s="76">
        <f>投入係数表!AE12</f>
        <v>0</v>
      </c>
      <c r="E12" s="77">
        <f t="shared" si="0"/>
        <v>0</v>
      </c>
      <c r="F12" s="76">
        <f>分析係数表!C15</f>
        <v>0</v>
      </c>
      <c r="G12" s="77">
        <f t="shared" si="1"/>
        <v>0</v>
      </c>
      <c r="H12" s="77">
        <v>0</v>
      </c>
      <c r="I12" s="77">
        <f t="shared" si="2"/>
        <v>0</v>
      </c>
      <c r="J12" s="76">
        <f>分析係数表!G15</f>
        <v>9.5665424991534034E-2</v>
      </c>
      <c r="K12" s="78">
        <f t="shared" si="3"/>
        <v>0</v>
      </c>
      <c r="L12" s="79"/>
      <c r="M12" s="80"/>
      <c r="N12" s="81">
        <f>分析係数表!H15</f>
        <v>9.0663854126523738E-3</v>
      </c>
      <c r="O12" s="82">
        <f t="shared" si="4"/>
        <v>2.1014041136651441E-2</v>
      </c>
      <c r="P12" s="76">
        <f>分析係数表!C15</f>
        <v>0</v>
      </c>
      <c r="Q12" s="82">
        <f t="shared" si="5"/>
        <v>0</v>
      </c>
      <c r="R12" s="83">
        <v>0</v>
      </c>
      <c r="S12" s="84">
        <f t="shared" si="6"/>
        <v>0</v>
      </c>
      <c r="T12" s="85">
        <f>分析係数表!F15</f>
        <v>0.30392820860142228</v>
      </c>
      <c r="U12" s="86">
        <f t="shared" si="7"/>
        <v>0</v>
      </c>
      <c r="V12" s="87">
        <f>分析係数表!D15</f>
        <v>1.7101252963088384E-2</v>
      </c>
      <c r="W12" s="88">
        <f t="shared" si="8"/>
        <v>0</v>
      </c>
      <c r="X12" s="76">
        <f>分析係数表!E15</f>
        <v>1.5577378936674569E-2</v>
      </c>
      <c r="Y12" s="89">
        <f t="shared" si="9"/>
        <v>0</v>
      </c>
    </row>
    <row r="13" spans="1:25" x14ac:dyDescent="0.2">
      <c r="A13" s="6" t="s">
        <v>226</v>
      </c>
      <c r="B13" s="5" t="s">
        <v>30</v>
      </c>
      <c r="C13" s="90"/>
      <c r="D13" s="76">
        <f>投入係数表!AE13</f>
        <v>0</v>
      </c>
      <c r="E13" s="77">
        <f t="shared" si="0"/>
        <v>0</v>
      </c>
      <c r="F13" s="76">
        <f>分析係数表!C16</f>
        <v>7.3463935886019627E-2</v>
      </c>
      <c r="G13" s="77">
        <f t="shared" si="1"/>
        <v>0</v>
      </c>
      <c r="H13" s="77">
        <v>1.7297791732026587E-3</v>
      </c>
      <c r="I13" s="77">
        <f t="shared" si="2"/>
        <v>1.7297791732026587E-3</v>
      </c>
      <c r="J13" s="76">
        <f>分析係数表!G16</f>
        <v>3.2967032967032968E-2</v>
      </c>
      <c r="K13" s="78">
        <f t="shared" si="3"/>
        <v>5.7025687028659078E-5</v>
      </c>
      <c r="L13" s="79"/>
      <c r="M13" s="80"/>
      <c r="N13" s="81">
        <f>分析係数表!H16</f>
        <v>1.7422874875768209E-2</v>
      </c>
      <c r="O13" s="82">
        <f t="shared" si="4"/>
        <v>4.038268755343085E-2</v>
      </c>
      <c r="P13" s="76">
        <f>分析係数表!C16</f>
        <v>7.3463935886019627E-2</v>
      </c>
      <c r="Q13" s="82">
        <f t="shared" si="5"/>
        <v>2.9666711693304066E-3</v>
      </c>
      <c r="R13" s="83">
        <v>3.4887754613047608E-3</v>
      </c>
      <c r="S13" s="84">
        <f t="shared" si="6"/>
        <v>5.2185546345074191E-3</v>
      </c>
      <c r="T13" s="85">
        <f>分析係数表!F16</f>
        <v>0.28846153846153844</v>
      </c>
      <c r="U13" s="86">
        <f t="shared" si="7"/>
        <v>1.5053522984156014E-3</v>
      </c>
      <c r="V13" s="87">
        <f>分析係数表!D16</f>
        <v>8.241758241758242E-3</v>
      </c>
      <c r="W13" s="88">
        <f t="shared" si="8"/>
        <v>0</v>
      </c>
      <c r="X13" s="76">
        <f>分析係数表!E16</f>
        <v>8.241758241758242E-3</v>
      </c>
      <c r="Y13" s="89">
        <f t="shared" si="9"/>
        <v>0</v>
      </c>
    </row>
    <row r="14" spans="1:25" x14ac:dyDescent="0.2">
      <c r="A14" s="6" t="s">
        <v>2</v>
      </c>
      <c r="B14" s="5" t="s">
        <v>364</v>
      </c>
      <c r="C14" s="90"/>
      <c r="D14" s="76">
        <f>投入係数表!AE14</f>
        <v>4.0040040040040042E-4</v>
      </c>
      <c r="E14" s="77">
        <f t="shared" si="0"/>
        <v>4.004004004004004E-2</v>
      </c>
      <c r="F14" s="76">
        <f>分析係数表!C17</f>
        <v>2.3129921259842479E-2</v>
      </c>
      <c r="G14" s="77">
        <f t="shared" si="1"/>
        <v>9.2612297336706624E-4</v>
      </c>
      <c r="H14" s="77">
        <v>1.8428326481901018E-3</v>
      </c>
      <c r="I14" s="77">
        <f t="shared" si="2"/>
        <v>1.8428326481901018E-3</v>
      </c>
      <c r="J14" s="76">
        <f>分析係数表!G17</f>
        <v>0.21126760563380281</v>
      </c>
      <c r="K14" s="78">
        <f t="shared" si="3"/>
        <v>3.8933084116692291E-4</v>
      </c>
      <c r="L14" s="79"/>
      <c r="M14" s="80"/>
      <c r="N14" s="81">
        <f>分析係数表!H17</f>
        <v>2.8801492809768167E-3</v>
      </c>
      <c r="O14" s="82">
        <f t="shared" si="4"/>
        <v>6.6756014349094069E-3</v>
      </c>
      <c r="P14" s="76">
        <f>分析係数表!C17</f>
        <v>2.3129921259842479E-2</v>
      </c>
      <c r="Q14" s="82">
        <f t="shared" si="5"/>
        <v>1.5440613555154603E-4</v>
      </c>
      <c r="R14" s="83">
        <v>3.164242849513385E-4</v>
      </c>
      <c r="S14" s="84">
        <f t="shared" si="6"/>
        <v>2.1592569331414404E-3</v>
      </c>
      <c r="T14" s="85">
        <f>分析係数表!F17</f>
        <v>0.32746478873239437</v>
      </c>
      <c r="U14" s="86">
        <f t="shared" si="7"/>
        <v>7.0708061543011964E-4</v>
      </c>
      <c r="V14" s="87">
        <f>分析係数表!D17</f>
        <v>0.12676056338028169</v>
      </c>
      <c r="W14" s="88">
        <f t="shared" si="8"/>
        <v>0</v>
      </c>
      <c r="X14" s="76">
        <f>分析係数表!E17</f>
        <v>0.10563380281690141</v>
      </c>
      <c r="Y14" s="89">
        <f t="shared" si="9"/>
        <v>0</v>
      </c>
    </row>
    <row r="15" spans="1:25" x14ac:dyDescent="0.2">
      <c r="A15" s="6" t="s">
        <v>3</v>
      </c>
      <c r="B15" s="5" t="s">
        <v>31</v>
      </c>
      <c r="C15" s="90"/>
      <c r="D15" s="76">
        <f>投入係数表!AE15</f>
        <v>0</v>
      </c>
      <c r="E15" s="77">
        <f t="shared" si="0"/>
        <v>0</v>
      </c>
      <c r="F15" s="76">
        <f>分析係数表!C18</f>
        <v>0.3230337078651685</v>
      </c>
      <c r="G15" s="77">
        <f t="shared" si="1"/>
        <v>0</v>
      </c>
      <c r="H15" s="77">
        <v>1.9109971145652216E-2</v>
      </c>
      <c r="I15" s="77">
        <f t="shared" si="2"/>
        <v>1.9109971145652216E-2</v>
      </c>
      <c r="J15" s="76">
        <f>分析係数表!G18</f>
        <v>0.21584440227703985</v>
      </c>
      <c r="K15" s="78">
        <f t="shared" si="3"/>
        <v>4.1247802994647809E-3</v>
      </c>
      <c r="L15" s="79"/>
      <c r="M15" s="80"/>
      <c r="N15" s="81">
        <f>分析係数表!H18</f>
        <v>4.66503052552583E-4</v>
      </c>
      <c r="O15" s="82">
        <f t="shared" si="4"/>
        <v>1.0812593873444814E-3</v>
      </c>
      <c r="P15" s="76">
        <f>分析係数表!C18</f>
        <v>0.3230337078651685</v>
      </c>
      <c r="Q15" s="82">
        <f t="shared" si="5"/>
        <v>3.4928322905790826E-4</v>
      </c>
      <c r="R15" s="83">
        <v>8.3482867213683178E-4</v>
      </c>
      <c r="S15" s="84">
        <f t="shared" si="6"/>
        <v>1.9944799817789047E-2</v>
      </c>
      <c r="T15" s="85">
        <f>分析係数表!F18</f>
        <v>0.45967741935483869</v>
      </c>
      <c r="U15" s="86">
        <f t="shared" si="7"/>
        <v>9.1681741097901261E-3</v>
      </c>
      <c r="V15" s="87">
        <f>分析係数表!D18</f>
        <v>4.8861480075901326E-2</v>
      </c>
      <c r="W15" s="88">
        <f t="shared" si="8"/>
        <v>0</v>
      </c>
      <c r="X15" s="76">
        <f>分析係数表!E18</f>
        <v>4.6489563567362426E-2</v>
      </c>
      <c r="Y15" s="89">
        <f t="shared" si="9"/>
        <v>0</v>
      </c>
    </row>
    <row r="16" spans="1:25" x14ac:dyDescent="0.2">
      <c r="A16" s="6" t="s">
        <v>4</v>
      </c>
      <c r="B16" s="5" t="s">
        <v>32</v>
      </c>
      <c r="C16" s="90"/>
      <c r="D16" s="76">
        <f>投入係数表!AE16</f>
        <v>0</v>
      </c>
      <c r="E16" s="77">
        <f t="shared" si="0"/>
        <v>0</v>
      </c>
      <c r="F16" s="76">
        <f>分析係数表!C19</f>
        <v>0.12071832391087467</v>
      </c>
      <c r="G16" s="77">
        <f t="shared" si="1"/>
        <v>0</v>
      </c>
      <c r="H16" s="77">
        <v>3.8980235713336987E-3</v>
      </c>
      <c r="I16" s="77">
        <f t="shared" si="2"/>
        <v>3.8980235713336987E-3</v>
      </c>
      <c r="J16" s="76">
        <f>分析係数表!G19</f>
        <v>5.7680250783699059E-2</v>
      </c>
      <c r="K16" s="78">
        <f t="shared" si="3"/>
        <v>2.2483897715529799E-4</v>
      </c>
      <c r="L16" s="79"/>
      <c r="M16" s="80"/>
      <c r="N16" s="81">
        <f>分析係数表!H19</f>
        <v>-1.2169644849197817E-4</v>
      </c>
      <c r="O16" s="82">
        <f t="shared" si="4"/>
        <v>-2.8206766626377776E-4</v>
      </c>
      <c r="P16" s="76">
        <f>分析係数表!C19</f>
        <v>0.12071832391087467</v>
      </c>
      <c r="Q16" s="82">
        <f t="shared" si="5"/>
        <v>-3.4050735900815221E-5</v>
      </c>
      <c r="R16" s="83">
        <v>2.1405567811674781E-4</v>
      </c>
      <c r="S16" s="84">
        <f t="shared" si="6"/>
        <v>4.1120792494504467E-3</v>
      </c>
      <c r="T16" s="85">
        <f>分析係数表!F19</f>
        <v>0.23887147335423198</v>
      </c>
      <c r="U16" s="86">
        <f t="shared" si="7"/>
        <v>9.8225842886559252E-4</v>
      </c>
      <c r="V16" s="87">
        <f>分析係数表!D19</f>
        <v>1.0658307210031349E-2</v>
      </c>
      <c r="W16" s="88">
        <f t="shared" si="8"/>
        <v>0</v>
      </c>
      <c r="X16" s="76">
        <f>分析係数表!E19</f>
        <v>1.128526645768025E-2</v>
      </c>
      <c r="Y16" s="89">
        <f t="shared" si="9"/>
        <v>0</v>
      </c>
    </row>
    <row r="17" spans="1:25" x14ac:dyDescent="0.2">
      <c r="A17" s="6" t="s">
        <v>5</v>
      </c>
      <c r="B17" s="5" t="s">
        <v>33</v>
      </c>
      <c r="C17" s="90"/>
      <c r="D17" s="76">
        <f>投入係数表!AE17</f>
        <v>0</v>
      </c>
      <c r="E17" s="77">
        <f t="shared" si="0"/>
        <v>0</v>
      </c>
      <c r="F17" s="76">
        <f>分析係数表!C20</f>
        <v>0.31557475401967838</v>
      </c>
      <c r="G17" s="77">
        <f t="shared" si="1"/>
        <v>0</v>
      </c>
      <c r="H17" s="77">
        <v>4.577472501442627E-3</v>
      </c>
      <c r="I17" s="77">
        <f t="shared" si="2"/>
        <v>4.577472501442627E-3</v>
      </c>
      <c r="J17" s="76">
        <f>分析係数表!G20</f>
        <v>9.9984279201383433E-2</v>
      </c>
      <c r="K17" s="78">
        <f t="shared" si="3"/>
        <v>4.5767528862089465E-4</v>
      </c>
      <c r="L17" s="79"/>
      <c r="M17" s="80"/>
      <c r="N17" s="81">
        <f>分析係数表!H20</f>
        <v>5.8819950104456117E-4</v>
      </c>
      <c r="O17" s="82">
        <f t="shared" si="4"/>
        <v>1.3633270536082592E-3</v>
      </c>
      <c r="P17" s="76">
        <f>分析係数表!C20</f>
        <v>0.31557475401967838</v>
      </c>
      <c r="Q17" s="82">
        <f t="shared" si="5"/>
        <v>4.3023159959079931E-4</v>
      </c>
      <c r="R17" s="83">
        <v>1.4821568627552879E-3</v>
      </c>
      <c r="S17" s="84">
        <f t="shared" si="6"/>
        <v>6.0596293641979153E-3</v>
      </c>
      <c r="T17" s="85">
        <f>分析係数表!F20</f>
        <v>0.22276371639679296</v>
      </c>
      <c r="U17" s="86">
        <f t="shared" si="7"/>
        <v>1.3498655571558633E-3</v>
      </c>
      <c r="V17" s="87">
        <f>分析係数表!D20</f>
        <v>9.4324791699418331E-4</v>
      </c>
      <c r="W17" s="88">
        <f t="shared" si="8"/>
        <v>0</v>
      </c>
      <c r="X17" s="76">
        <f>分析係数表!E20</f>
        <v>6.2883194466278891E-4</v>
      </c>
      <c r="Y17" s="89">
        <f t="shared" si="9"/>
        <v>0</v>
      </c>
    </row>
    <row r="18" spans="1:25" x14ac:dyDescent="0.2">
      <c r="A18" s="6" t="s">
        <v>6</v>
      </c>
      <c r="B18" s="5" t="s">
        <v>34</v>
      </c>
      <c r="C18" s="90"/>
      <c r="D18" s="76">
        <f>投入係数表!AE18</f>
        <v>4.0040040040040042E-4</v>
      </c>
      <c r="E18" s="77">
        <f t="shared" si="0"/>
        <v>4.004004004004004E-2</v>
      </c>
      <c r="F18" s="76">
        <f>分析係数表!C21</f>
        <v>0.13081936685288642</v>
      </c>
      <c r="G18" s="77">
        <f t="shared" si="1"/>
        <v>5.2380126868022594E-3</v>
      </c>
      <c r="H18" s="77">
        <v>1.8921826707514085E-2</v>
      </c>
      <c r="I18" s="77">
        <f t="shared" si="2"/>
        <v>1.8921826707514085E-2</v>
      </c>
      <c r="J18" s="76">
        <f>分析係数表!G21</f>
        <v>0.28416378885051802</v>
      </c>
      <c r="K18" s="78">
        <f t="shared" si="3"/>
        <v>5.3768979691801253E-3</v>
      </c>
      <c r="L18" s="79"/>
      <c r="M18" s="80"/>
      <c r="N18" s="81">
        <f>分析係数表!H21</f>
        <v>9.7357158793582536E-4</v>
      </c>
      <c r="O18" s="82">
        <f t="shared" si="4"/>
        <v>2.2565413301102221E-3</v>
      </c>
      <c r="P18" s="76">
        <f>分析係数表!C21</f>
        <v>0.13081936685288642</v>
      </c>
      <c r="Q18" s="82">
        <f t="shared" si="5"/>
        <v>2.9519930808238941E-4</v>
      </c>
      <c r="R18" s="83">
        <v>7.1055972145644606E-4</v>
      </c>
      <c r="S18" s="84">
        <f t="shared" si="6"/>
        <v>1.9632386428970531E-2</v>
      </c>
      <c r="T18" s="85">
        <f>分析係数表!F21</f>
        <v>0.42476566354218054</v>
      </c>
      <c r="U18" s="86">
        <f t="shared" si="7"/>
        <v>8.3391636484181682E-3</v>
      </c>
      <c r="V18" s="87">
        <f>分析係数表!D21</f>
        <v>7.9921065614208184E-2</v>
      </c>
      <c r="W18" s="88">
        <f t="shared" si="8"/>
        <v>0</v>
      </c>
      <c r="X18" s="76">
        <f>分析係数表!E21</f>
        <v>6.6600888011840165E-2</v>
      </c>
      <c r="Y18" s="89">
        <f t="shared" si="9"/>
        <v>0</v>
      </c>
    </row>
    <row r="19" spans="1:25" x14ac:dyDescent="0.2">
      <c r="A19" s="6" t="s">
        <v>7</v>
      </c>
      <c r="B19" s="5" t="s">
        <v>268</v>
      </c>
      <c r="C19" s="90"/>
      <c r="D19" s="76">
        <f>投入係数表!AE19</f>
        <v>0</v>
      </c>
      <c r="E19" s="77">
        <f t="shared" si="0"/>
        <v>0</v>
      </c>
      <c r="F19" s="76">
        <f>分析係数表!C22</f>
        <v>7.3540561031084195E-2</v>
      </c>
      <c r="G19" s="77">
        <f t="shared" si="1"/>
        <v>0</v>
      </c>
      <c r="H19" s="77">
        <v>8.6182115725655351E-4</v>
      </c>
      <c r="I19" s="77">
        <f t="shared" si="2"/>
        <v>8.6182115725655351E-4</v>
      </c>
      <c r="J19" s="76">
        <f>分析係数表!G22</f>
        <v>0.1948261924009701</v>
      </c>
      <c r="K19" s="78">
        <f t="shared" si="3"/>
        <v>1.6790533459889201E-4</v>
      </c>
      <c r="L19" s="79"/>
      <c r="M19" s="80"/>
      <c r="N19" s="81">
        <f>分析係数表!H22</f>
        <v>4.0565482830659394E-5</v>
      </c>
      <c r="O19" s="82">
        <f t="shared" si="4"/>
        <v>9.4022555421259253E-5</v>
      </c>
      <c r="P19" s="76">
        <f>分析係数表!C22</f>
        <v>7.3540561031084195E-2</v>
      </c>
      <c r="Q19" s="82">
        <f t="shared" si="5"/>
        <v>6.9144714752556121E-6</v>
      </c>
      <c r="R19" s="83">
        <v>8.9440218283254804E-5</v>
      </c>
      <c r="S19" s="84">
        <f t="shared" si="6"/>
        <v>9.5126137553980836E-4</v>
      </c>
      <c r="T19" s="85">
        <f>分析係数表!F22</f>
        <v>0.41269199676637025</v>
      </c>
      <c r="U19" s="86">
        <f t="shared" si="7"/>
        <v>3.9257795651824749E-4</v>
      </c>
      <c r="V19" s="87">
        <f>分析係数表!D22</f>
        <v>1.4955537590945837E-2</v>
      </c>
      <c r="W19" s="88">
        <f t="shared" si="8"/>
        <v>0</v>
      </c>
      <c r="X19" s="76">
        <f>分析係数表!E22</f>
        <v>1.3742926434923201E-2</v>
      </c>
      <c r="Y19" s="89">
        <f t="shared" si="9"/>
        <v>0</v>
      </c>
    </row>
    <row r="20" spans="1:25" x14ac:dyDescent="0.2">
      <c r="A20" s="6" t="s">
        <v>8</v>
      </c>
      <c r="B20" s="5" t="s">
        <v>269</v>
      </c>
      <c r="C20" s="90"/>
      <c r="D20" s="76">
        <f>投入係数表!AE20</f>
        <v>0</v>
      </c>
      <c r="E20" s="77">
        <f t="shared" si="0"/>
        <v>0</v>
      </c>
      <c r="F20" s="76">
        <f>分析係数表!C23</f>
        <v>0</v>
      </c>
      <c r="G20" s="77">
        <f t="shared" si="1"/>
        <v>0</v>
      </c>
      <c r="H20" s="77">
        <v>0</v>
      </c>
      <c r="I20" s="77">
        <f t="shared" si="2"/>
        <v>0</v>
      </c>
      <c r="J20" s="76">
        <f>分析係数表!G23</f>
        <v>0.21560920830993824</v>
      </c>
      <c r="K20" s="78">
        <f t="shared" si="3"/>
        <v>0</v>
      </c>
      <c r="L20" s="79"/>
      <c r="M20" s="80"/>
      <c r="N20" s="81">
        <f>分析係数表!H23</f>
        <v>2.0282741415329697E-5</v>
      </c>
      <c r="O20" s="82">
        <f t="shared" si="4"/>
        <v>4.7011277710629627E-5</v>
      </c>
      <c r="P20" s="76">
        <f>分析係数表!C23</f>
        <v>0</v>
      </c>
      <c r="Q20" s="82">
        <f t="shared" si="5"/>
        <v>0</v>
      </c>
      <c r="R20" s="83">
        <v>0</v>
      </c>
      <c r="S20" s="84">
        <f t="shared" si="6"/>
        <v>0</v>
      </c>
      <c r="T20" s="85">
        <f>分析係数表!F23</f>
        <v>0.4407636159460977</v>
      </c>
      <c r="U20" s="86">
        <f t="shared" si="7"/>
        <v>0</v>
      </c>
      <c r="V20" s="87">
        <f>分析係数表!D23</f>
        <v>7.046603032004492E-2</v>
      </c>
      <c r="W20" s="88">
        <f t="shared" si="8"/>
        <v>0</v>
      </c>
      <c r="X20" s="76">
        <f>分析係数表!E23</f>
        <v>6.9904548006737788E-2</v>
      </c>
      <c r="Y20" s="89">
        <f t="shared" si="9"/>
        <v>0</v>
      </c>
    </row>
    <row r="21" spans="1:25" x14ac:dyDescent="0.2">
      <c r="A21" s="6" t="s">
        <v>9</v>
      </c>
      <c r="B21" s="5" t="s">
        <v>270</v>
      </c>
      <c r="C21" s="90"/>
      <c r="D21" s="76">
        <f>投入係数表!AE21</f>
        <v>0</v>
      </c>
      <c r="E21" s="77">
        <f t="shared" si="0"/>
        <v>0</v>
      </c>
      <c r="F21" s="76">
        <f>分析係数表!C24</f>
        <v>9.8081023454157812E-2</v>
      </c>
      <c r="G21" s="77">
        <f t="shared" si="1"/>
        <v>0</v>
      </c>
      <c r="H21" s="77">
        <v>2.8874350543267233E-4</v>
      </c>
      <c r="I21" s="77">
        <f t="shared" si="2"/>
        <v>2.8874350543267233E-4</v>
      </c>
      <c r="J21" s="76">
        <f>分析係数表!G24</f>
        <v>0.21052631578947367</v>
      </c>
      <c r="K21" s="78">
        <f t="shared" si="3"/>
        <v>6.078810640687838E-5</v>
      </c>
      <c r="L21" s="79"/>
      <c r="M21" s="80"/>
      <c r="N21" s="81">
        <f>分析係数表!H24</f>
        <v>4.0565482830659392E-4</v>
      </c>
      <c r="O21" s="82">
        <f t="shared" si="4"/>
        <v>9.4022555421259253E-4</v>
      </c>
      <c r="P21" s="76">
        <f>分析係数表!C24</f>
        <v>9.8081023454157812E-2</v>
      </c>
      <c r="Q21" s="82">
        <f t="shared" si="5"/>
        <v>9.2218284634923816E-5</v>
      </c>
      <c r="R21" s="83">
        <v>3.2450117585654324E-4</v>
      </c>
      <c r="S21" s="84">
        <f t="shared" si="6"/>
        <v>6.1324468128921557E-4</v>
      </c>
      <c r="T21" s="85">
        <f>分析係数表!F24</f>
        <v>0.39473684210526316</v>
      </c>
      <c r="U21" s="86">
        <f t="shared" si="7"/>
        <v>2.4207026892995352E-4</v>
      </c>
      <c r="V21" s="87">
        <f>分析係数表!D24</f>
        <v>4.6052631578947366E-2</v>
      </c>
      <c r="W21" s="88">
        <f t="shared" si="8"/>
        <v>0</v>
      </c>
      <c r="X21" s="76">
        <f>分析係数表!E24</f>
        <v>4.6052631578947366E-2</v>
      </c>
      <c r="Y21" s="89">
        <f t="shared" si="9"/>
        <v>0</v>
      </c>
    </row>
    <row r="22" spans="1:25" x14ac:dyDescent="0.2">
      <c r="A22" s="6" t="s">
        <v>10</v>
      </c>
      <c r="B22" s="5" t="s">
        <v>271</v>
      </c>
      <c r="C22" s="90"/>
      <c r="D22" s="76">
        <f>投入係数表!AE22</f>
        <v>0</v>
      </c>
      <c r="E22" s="77">
        <f t="shared" si="0"/>
        <v>0</v>
      </c>
      <c r="F22" s="76">
        <f>分析係数表!C25</f>
        <v>1.7970049916805286E-2</v>
      </c>
      <c r="G22" s="77">
        <f t="shared" si="1"/>
        <v>0</v>
      </c>
      <c r="H22" s="77">
        <v>1.8217896898529648E-4</v>
      </c>
      <c r="I22" s="77">
        <f t="shared" si="2"/>
        <v>1.8217896898529648E-4</v>
      </c>
      <c r="J22" s="76">
        <f>分析係数表!G25</f>
        <v>0.19552238805970149</v>
      </c>
      <c r="K22" s="78">
        <f t="shared" si="3"/>
        <v>3.5620067070259456E-5</v>
      </c>
      <c r="L22" s="79"/>
      <c r="M22" s="80"/>
      <c r="N22" s="81">
        <f>分析係数表!H25</f>
        <v>5.4763401821390182E-4</v>
      </c>
      <c r="O22" s="82">
        <f t="shared" si="4"/>
        <v>1.2693044981869999E-3</v>
      </c>
      <c r="P22" s="76">
        <f>分析係数表!C25</f>
        <v>1.7970049916805286E-2</v>
      </c>
      <c r="Q22" s="82">
        <f t="shared" si="5"/>
        <v>2.2809465192045873E-5</v>
      </c>
      <c r="R22" s="83">
        <v>1.5683612789930997E-4</v>
      </c>
      <c r="S22" s="84">
        <f t="shared" si="6"/>
        <v>3.3901509688460648E-4</v>
      </c>
      <c r="T22" s="85">
        <f>分析係数表!F25</f>
        <v>0.34776119402985073</v>
      </c>
      <c r="U22" s="86">
        <f t="shared" si="7"/>
        <v>1.1789629488673627E-4</v>
      </c>
      <c r="V22" s="87">
        <f>分析係数表!D25</f>
        <v>4.6268656716417909E-2</v>
      </c>
      <c r="W22" s="88">
        <f t="shared" si="8"/>
        <v>0</v>
      </c>
      <c r="X22" s="76">
        <f>分析係数表!E25</f>
        <v>3.5820895522388062E-2</v>
      </c>
      <c r="Y22" s="89">
        <f t="shared" si="9"/>
        <v>0</v>
      </c>
    </row>
    <row r="23" spans="1:25" x14ac:dyDescent="0.2">
      <c r="A23" s="6" t="s">
        <v>11</v>
      </c>
      <c r="B23" s="5" t="s">
        <v>35</v>
      </c>
      <c r="C23" s="90"/>
      <c r="D23" s="76">
        <f>投入係数表!AE23</f>
        <v>0</v>
      </c>
      <c r="E23" s="77">
        <f t="shared" si="0"/>
        <v>0</v>
      </c>
      <c r="F23" s="76">
        <f>分析係数表!C26</f>
        <v>0.78646748681898071</v>
      </c>
      <c r="G23" s="77">
        <f t="shared" si="1"/>
        <v>0</v>
      </c>
      <c r="H23" s="77">
        <v>1.0852586605729611E-2</v>
      </c>
      <c r="I23" s="77">
        <f t="shared" si="2"/>
        <v>1.0852586605729611E-2</v>
      </c>
      <c r="J23" s="76">
        <f>分析係数表!G26</f>
        <v>0.1963978281022381</v>
      </c>
      <c r="K23" s="78">
        <f t="shared" si="3"/>
        <v>2.1314244386567358E-3</v>
      </c>
      <c r="L23" s="79"/>
      <c r="M23" s="80"/>
      <c r="N23" s="81">
        <f>分析係数表!H26</f>
        <v>1.1845120986552542E-2</v>
      </c>
      <c r="O23" s="82">
        <f t="shared" si="4"/>
        <v>2.7454586183007699E-2</v>
      </c>
      <c r="P23" s="76">
        <f>分析係数表!C26</f>
        <v>0.78646748681898071</v>
      </c>
      <c r="Q23" s="82">
        <f t="shared" si="5"/>
        <v>2.1592139397005179E-2</v>
      </c>
      <c r="R23" s="83">
        <v>2.4611427076752727E-2</v>
      </c>
      <c r="S23" s="84">
        <f t="shared" si="6"/>
        <v>3.5464013682482337E-2</v>
      </c>
      <c r="T23" s="85">
        <f>分析係数表!F26</f>
        <v>0.33492252681764006</v>
      </c>
      <c r="U23" s="86">
        <f t="shared" si="7"/>
        <v>1.1877697073632345E-2</v>
      </c>
      <c r="V23" s="87">
        <f>分析係数表!D26</f>
        <v>2.0262216924910609E-2</v>
      </c>
      <c r="W23" s="88">
        <f t="shared" si="8"/>
        <v>0</v>
      </c>
      <c r="X23" s="76">
        <f>分析係数表!E26</f>
        <v>2.2447357965832339E-2</v>
      </c>
      <c r="Y23" s="89">
        <f t="shared" si="9"/>
        <v>0</v>
      </c>
    </row>
    <row r="24" spans="1:25" x14ac:dyDescent="0.2">
      <c r="A24" s="6" t="s">
        <v>12</v>
      </c>
      <c r="B24" s="5" t="s">
        <v>365</v>
      </c>
      <c r="C24" s="90"/>
      <c r="D24" s="76">
        <f>投入係数表!AE24</f>
        <v>0</v>
      </c>
      <c r="E24" s="77">
        <f t="shared" si="0"/>
        <v>0</v>
      </c>
      <c r="F24" s="76">
        <f>分析係数表!C27</f>
        <v>0.30036101083032496</v>
      </c>
      <c r="G24" s="77">
        <f t="shared" si="1"/>
        <v>0</v>
      </c>
      <c r="H24" s="77">
        <v>7.9809295423874621E-4</v>
      </c>
      <c r="I24" s="77">
        <f t="shared" si="2"/>
        <v>7.9809295423874621E-4</v>
      </c>
      <c r="J24" s="76">
        <f>分析係数表!G27</f>
        <v>0.17003676470588236</v>
      </c>
      <c r="K24" s="78">
        <f t="shared" si="3"/>
        <v>1.3570514387331622E-4</v>
      </c>
      <c r="L24" s="79"/>
      <c r="M24" s="80"/>
      <c r="N24" s="81">
        <f>分析係数表!H27</f>
        <v>1.1256921485507981E-2</v>
      </c>
      <c r="O24" s="82">
        <f t="shared" si="4"/>
        <v>2.6091259129399441E-2</v>
      </c>
      <c r="P24" s="76">
        <f>分析係数表!C27</f>
        <v>0.30036101083032496</v>
      </c>
      <c r="Q24" s="82">
        <f t="shared" si="5"/>
        <v>7.8367969659423609E-3</v>
      </c>
      <c r="R24" s="83">
        <v>7.9651316468539422E-3</v>
      </c>
      <c r="S24" s="84">
        <f t="shared" si="6"/>
        <v>8.7632246010926878E-3</v>
      </c>
      <c r="T24" s="85">
        <f>分析係数表!F27</f>
        <v>0.32077205882352944</v>
      </c>
      <c r="U24" s="86">
        <f t="shared" si="7"/>
        <v>2.8109975972255038E-3</v>
      </c>
      <c r="V24" s="87">
        <f>分析係数表!D27</f>
        <v>0</v>
      </c>
      <c r="W24" s="88">
        <f t="shared" si="8"/>
        <v>0</v>
      </c>
      <c r="X24" s="76">
        <f>分析係数表!E27</f>
        <v>0</v>
      </c>
      <c r="Y24" s="89">
        <f t="shared" si="9"/>
        <v>0</v>
      </c>
    </row>
    <row r="25" spans="1:25" x14ac:dyDescent="0.2">
      <c r="A25" s="6" t="s">
        <v>13</v>
      </c>
      <c r="B25" s="5" t="s">
        <v>191</v>
      </c>
      <c r="C25" s="90"/>
      <c r="D25" s="76">
        <f>投入係数表!AE25</f>
        <v>0</v>
      </c>
      <c r="E25" s="77">
        <f t="shared" si="0"/>
        <v>0</v>
      </c>
      <c r="F25" s="76">
        <f>分析係数表!C28</f>
        <v>0.10035725885027602</v>
      </c>
      <c r="G25" s="77">
        <f t="shared" si="1"/>
        <v>0</v>
      </c>
      <c r="H25" s="77">
        <v>1.824832193858941E-3</v>
      </c>
      <c r="I25" s="77">
        <f t="shared" si="2"/>
        <v>1.824832193858941E-3</v>
      </c>
      <c r="J25" s="76">
        <f>分析係数表!G28</f>
        <v>0.12476459510357815</v>
      </c>
      <c r="K25" s="78">
        <f t="shared" si="3"/>
        <v>2.27674449798785E-4</v>
      </c>
      <c r="L25" s="79"/>
      <c r="M25" s="80"/>
      <c r="N25" s="81">
        <f>分析係数表!H28</f>
        <v>2.1134616554773542E-2</v>
      </c>
      <c r="O25" s="82">
        <f t="shared" si="4"/>
        <v>4.8985751374476069E-2</v>
      </c>
      <c r="P25" s="76">
        <f>分析係数表!C28</f>
        <v>0.10035725885027602</v>
      </c>
      <c r="Q25" s="82">
        <f t="shared" si="5"/>
        <v>4.916075730663559E-3</v>
      </c>
      <c r="R25" s="83">
        <v>5.4250288103997284E-3</v>
      </c>
      <c r="S25" s="84">
        <f t="shared" si="6"/>
        <v>7.2498610042586696E-3</v>
      </c>
      <c r="T25" s="85">
        <f>分析係数表!F28</f>
        <v>0.21374764595103579</v>
      </c>
      <c r="U25" s="86">
        <f t="shared" si="7"/>
        <v>1.5496407231325028E-3</v>
      </c>
      <c r="V25" s="87">
        <f>分析係数表!D28</f>
        <v>3.5310734463276837E-2</v>
      </c>
      <c r="W25" s="88">
        <f t="shared" si="8"/>
        <v>0</v>
      </c>
      <c r="X25" s="76">
        <f>分析係数表!E28</f>
        <v>3.7664783427495289E-2</v>
      </c>
      <c r="Y25" s="89">
        <f t="shared" si="9"/>
        <v>0</v>
      </c>
    </row>
    <row r="26" spans="1:25" x14ac:dyDescent="0.2">
      <c r="A26" s="6" t="s">
        <v>14</v>
      </c>
      <c r="B26" s="5" t="s">
        <v>50</v>
      </c>
      <c r="C26" s="90"/>
      <c r="D26" s="76">
        <f>投入係数表!AE26</f>
        <v>0</v>
      </c>
      <c r="E26" s="77">
        <f t="shared" si="0"/>
        <v>0</v>
      </c>
      <c r="F26" s="76">
        <f>分析係数表!C29</f>
        <v>0.36404243439419315</v>
      </c>
      <c r="G26" s="77">
        <f t="shared" si="1"/>
        <v>0</v>
      </c>
      <c r="H26" s="77">
        <v>3.2929765756896837E-2</v>
      </c>
      <c r="I26" s="77">
        <f t="shared" si="2"/>
        <v>3.2929765756896837E-2</v>
      </c>
      <c r="J26" s="76">
        <f>分析係数表!G29</f>
        <v>0.26159695817490497</v>
      </c>
      <c r="K26" s="78">
        <f t="shared" si="3"/>
        <v>8.614326555416359E-3</v>
      </c>
      <c r="L26" s="79"/>
      <c r="M26" s="80"/>
      <c r="N26" s="81">
        <f>分析係数表!H29</f>
        <v>1.0060239742003528E-2</v>
      </c>
      <c r="O26" s="82">
        <f t="shared" si="4"/>
        <v>2.3317593744472294E-2</v>
      </c>
      <c r="P26" s="76">
        <f>分析係数表!C29</f>
        <v>0.36404243439419315</v>
      </c>
      <c r="Q26" s="82">
        <f t="shared" si="5"/>
        <v>8.4885935909525031E-3</v>
      </c>
      <c r="R26" s="83">
        <v>1.1380761902231534E-2</v>
      </c>
      <c r="S26" s="84">
        <f t="shared" si="6"/>
        <v>4.4310527659128372E-2</v>
      </c>
      <c r="T26" s="85">
        <f>分析係数表!F29</f>
        <v>0.47034220532319393</v>
      </c>
      <c r="U26" s="86">
        <f t="shared" si="7"/>
        <v>2.0841111298228819E-2</v>
      </c>
      <c r="V26" s="87">
        <f>分析係数表!D29</f>
        <v>0.1285171102661597</v>
      </c>
      <c r="W26" s="88">
        <f t="shared" si="8"/>
        <v>0</v>
      </c>
      <c r="X26" s="76">
        <f>分析係数表!E29</f>
        <v>0.10532319391634981</v>
      </c>
      <c r="Y26" s="89">
        <f t="shared" si="9"/>
        <v>0</v>
      </c>
    </row>
    <row r="27" spans="1:25" x14ac:dyDescent="0.2">
      <c r="A27" s="6" t="s">
        <v>15</v>
      </c>
      <c r="B27" s="5" t="s">
        <v>36</v>
      </c>
      <c r="C27" s="90"/>
      <c r="D27" s="76">
        <f>投入係数表!AE27</f>
        <v>9.6096096096096092E-3</v>
      </c>
      <c r="E27" s="77">
        <f t="shared" si="0"/>
        <v>0.96096096096096095</v>
      </c>
      <c r="F27" s="76">
        <f>分析係数表!C30</f>
        <v>1</v>
      </c>
      <c r="G27" s="77">
        <f t="shared" si="1"/>
        <v>0.96096096096096095</v>
      </c>
      <c r="H27" s="77">
        <v>0.98563661360278743</v>
      </c>
      <c r="I27" s="77">
        <f t="shared" si="2"/>
        <v>0.98563661360278743</v>
      </c>
      <c r="J27" s="76">
        <f>分析係数表!G30</f>
        <v>0.34476121737038373</v>
      </c>
      <c r="K27" s="78">
        <f t="shared" si="3"/>
        <v>0.33980927879051953</v>
      </c>
      <c r="L27" s="79"/>
      <c r="M27" s="80"/>
      <c r="N27" s="81">
        <f>分析係数表!H30</f>
        <v>0</v>
      </c>
      <c r="O27" s="82">
        <f t="shared" si="4"/>
        <v>0</v>
      </c>
      <c r="P27" s="76">
        <f>分析係数表!C30</f>
        <v>1</v>
      </c>
      <c r="Q27" s="82">
        <f t="shared" si="5"/>
        <v>0</v>
      </c>
      <c r="R27" s="83">
        <v>4.8202847101394492E-3</v>
      </c>
      <c r="S27" s="84">
        <f t="shared" si="6"/>
        <v>0.99045689831292683</v>
      </c>
      <c r="T27" s="85">
        <f>分析係数表!F30</f>
        <v>0.44087573679778658</v>
      </c>
      <c r="U27" s="86">
        <f t="shared" si="7"/>
        <v>0.436668414810162</v>
      </c>
      <c r="V27" s="87">
        <f>分析係数表!D30</f>
        <v>0.13545049921809216</v>
      </c>
      <c r="W27" s="88">
        <f t="shared" si="8"/>
        <v>0</v>
      </c>
      <c r="X27" s="76">
        <f>分析係数表!E30</f>
        <v>8.8415734391916273E-2</v>
      </c>
      <c r="Y27" s="89">
        <f t="shared" si="9"/>
        <v>0</v>
      </c>
    </row>
    <row r="28" spans="1:25" x14ac:dyDescent="0.2">
      <c r="A28" s="6" t="s">
        <v>16</v>
      </c>
      <c r="B28" s="5" t="s">
        <v>192</v>
      </c>
      <c r="C28" s="90"/>
      <c r="D28" s="76">
        <f>投入係数表!AE28</f>
        <v>8.0080080080080084E-4</v>
      </c>
      <c r="E28" s="77">
        <f t="shared" si="0"/>
        <v>8.0080080080080079E-2</v>
      </c>
      <c r="F28" s="76">
        <f>分析係数表!C31</f>
        <v>4.5149153453372781E-2</v>
      </c>
      <c r="G28" s="77">
        <f t="shared" si="1"/>
        <v>3.6155478240939166E-3</v>
      </c>
      <c r="H28" s="77">
        <v>5.5251768580813132E-3</v>
      </c>
      <c r="I28" s="77">
        <f t="shared" si="2"/>
        <v>5.5251768580813132E-3</v>
      </c>
      <c r="J28" s="76">
        <f>分析係数表!G31</f>
        <v>7.1005917159763315E-2</v>
      </c>
      <c r="K28" s="78">
        <f t="shared" si="3"/>
        <v>3.9232025027796305E-4</v>
      </c>
      <c r="L28" s="79"/>
      <c r="M28" s="80"/>
      <c r="N28" s="81">
        <f>分析係数表!H31</f>
        <v>2.4521834371133602E-2</v>
      </c>
      <c r="O28" s="82">
        <f t="shared" si="4"/>
        <v>5.683663475215122E-2</v>
      </c>
      <c r="P28" s="76">
        <f>分析係数表!C31</f>
        <v>4.5149153453372781E-2</v>
      </c>
      <c r="Q28" s="82">
        <f t="shared" si="5"/>
        <v>2.5661259441981756E-3</v>
      </c>
      <c r="R28" s="83">
        <v>3.3118453378193501E-3</v>
      </c>
      <c r="S28" s="84">
        <f t="shared" si="6"/>
        <v>8.8370221959006637E-3</v>
      </c>
      <c r="T28" s="85">
        <f>分析係数表!F31</f>
        <v>0.34319526627218933</v>
      </c>
      <c r="U28" s="86">
        <f t="shared" si="7"/>
        <v>3.0328241855753753E-3</v>
      </c>
      <c r="V28" s="87">
        <f>分析係数表!D31</f>
        <v>1.7751479289940829E-2</v>
      </c>
      <c r="W28" s="88">
        <f t="shared" si="8"/>
        <v>0</v>
      </c>
      <c r="X28" s="76">
        <f>分析係数表!E31</f>
        <v>1.7751479289940829E-2</v>
      </c>
      <c r="Y28" s="89">
        <f t="shared" si="9"/>
        <v>0</v>
      </c>
    </row>
    <row r="29" spans="1:25" x14ac:dyDescent="0.2">
      <c r="A29" s="6" t="s">
        <v>17</v>
      </c>
      <c r="B29" s="5" t="s">
        <v>272</v>
      </c>
      <c r="C29" s="90"/>
      <c r="D29" s="76">
        <f>投入係数表!AE29</f>
        <v>0</v>
      </c>
      <c r="E29" s="77">
        <f t="shared" si="0"/>
        <v>0</v>
      </c>
      <c r="F29" s="76">
        <f>分析係数表!C32</f>
        <v>0.82390745501285345</v>
      </c>
      <c r="G29" s="77">
        <f t="shared" si="1"/>
        <v>0</v>
      </c>
      <c r="H29" s="77">
        <v>7.3133020793006882E-3</v>
      </c>
      <c r="I29" s="77">
        <f t="shared" si="2"/>
        <v>7.3133020793006882E-3</v>
      </c>
      <c r="J29" s="76">
        <f>分析係数表!G32</f>
        <v>0.14108527131782947</v>
      </c>
      <c r="K29" s="78">
        <f t="shared" si="3"/>
        <v>1.031799208087384E-3</v>
      </c>
      <c r="L29" s="79"/>
      <c r="M29" s="80"/>
      <c r="N29" s="81">
        <f>分析係数表!H32</f>
        <v>6.9772630468734158E-3</v>
      </c>
      <c r="O29" s="82">
        <f t="shared" si="4"/>
        <v>1.6171879532456593E-2</v>
      </c>
      <c r="P29" s="76">
        <f>分析係数表!C32</f>
        <v>0.82390745501285345</v>
      </c>
      <c r="Q29" s="82">
        <f t="shared" si="5"/>
        <v>1.3324132108360765E-2</v>
      </c>
      <c r="R29" s="83">
        <v>1.7425488511346766E-2</v>
      </c>
      <c r="S29" s="84">
        <f t="shared" si="6"/>
        <v>2.4738790590647455E-2</v>
      </c>
      <c r="T29" s="85">
        <f>分析係数表!F32</f>
        <v>0.48372093023255813</v>
      </c>
      <c r="U29" s="86">
        <f t="shared" si="7"/>
        <v>1.1966670797336444E-2</v>
      </c>
      <c r="V29" s="87">
        <f>分析係数表!D32</f>
        <v>4.6511627906976744E-3</v>
      </c>
      <c r="W29" s="88">
        <f t="shared" si="8"/>
        <v>0</v>
      </c>
      <c r="X29" s="76">
        <f>分析係数表!E32</f>
        <v>6.2015503875968991E-3</v>
      </c>
      <c r="Y29" s="89">
        <f t="shared" si="9"/>
        <v>0</v>
      </c>
    </row>
    <row r="30" spans="1:25" x14ac:dyDescent="0.2">
      <c r="A30" s="6" t="s">
        <v>18</v>
      </c>
      <c r="B30" s="5" t="s">
        <v>273</v>
      </c>
      <c r="C30" s="90"/>
      <c r="D30" s="76">
        <f>投入係数表!AE30</f>
        <v>0</v>
      </c>
      <c r="E30" s="77">
        <f t="shared" si="0"/>
        <v>0</v>
      </c>
      <c r="F30" s="76">
        <f>分析係数表!C33</f>
        <v>1</v>
      </c>
      <c r="G30" s="77">
        <f t="shared" si="1"/>
        <v>0</v>
      </c>
      <c r="H30" s="77">
        <v>1.8438856193431177E-2</v>
      </c>
      <c r="I30" s="77">
        <f t="shared" si="2"/>
        <v>1.8438856193431177E-2</v>
      </c>
      <c r="J30" s="76">
        <f>分析係数表!G33</f>
        <v>0.50819672131147542</v>
      </c>
      <c r="K30" s="78">
        <f t="shared" si="3"/>
        <v>9.3705662622355166E-3</v>
      </c>
      <c r="L30" s="79"/>
      <c r="M30" s="80"/>
      <c r="N30" s="81">
        <f>分析係数表!H33</f>
        <v>1.0141370707664847E-3</v>
      </c>
      <c r="O30" s="82">
        <f t="shared" si="4"/>
        <v>2.350563885531481E-3</v>
      </c>
      <c r="P30" s="76">
        <f>分析係数表!C33</f>
        <v>1</v>
      </c>
      <c r="Q30" s="82">
        <f t="shared" si="5"/>
        <v>2.350563885531481E-3</v>
      </c>
      <c r="R30" s="83">
        <v>8.2579765295329299E-3</v>
      </c>
      <c r="S30" s="84">
        <f t="shared" si="6"/>
        <v>2.6696832722964109E-2</v>
      </c>
      <c r="T30" s="85">
        <f>分析係数表!F33</f>
        <v>0.64606977721731818</v>
      </c>
      <c r="U30" s="86">
        <f t="shared" si="7"/>
        <v>1.7248016769733431E-2</v>
      </c>
      <c r="V30" s="87">
        <f>分析係数表!D33</f>
        <v>1.8495166036149643E-2</v>
      </c>
      <c r="W30" s="88">
        <f t="shared" si="8"/>
        <v>0</v>
      </c>
      <c r="X30" s="76">
        <f>分析係数表!E33</f>
        <v>1.7234131988230348E-2</v>
      </c>
      <c r="Y30" s="89">
        <f t="shared" si="9"/>
        <v>0</v>
      </c>
    </row>
    <row r="31" spans="1:25" x14ac:dyDescent="0.2">
      <c r="A31" s="6" t="s">
        <v>19</v>
      </c>
      <c r="B31" s="5" t="s">
        <v>274</v>
      </c>
      <c r="C31" s="90"/>
      <c r="D31" s="76">
        <f>投入係数表!AE31</f>
        <v>6.0060060060060057E-4</v>
      </c>
      <c r="E31" s="77">
        <f t="shared" si="0"/>
        <v>6.006006006006006E-2</v>
      </c>
      <c r="F31" s="76">
        <f>分析係数表!C34</f>
        <v>0.25927379784102056</v>
      </c>
      <c r="G31" s="77">
        <f t="shared" si="1"/>
        <v>1.5571999870331565E-2</v>
      </c>
      <c r="H31" s="77">
        <v>4.5718139157759081E-2</v>
      </c>
      <c r="I31" s="77">
        <f t="shared" si="2"/>
        <v>4.5718139157759081E-2</v>
      </c>
      <c r="J31" s="76">
        <f>分析係数表!G34</f>
        <v>0.42506142506142508</v>
      </c>
      <c r="K31" s="78">
        <f t="shared" si="3"/>
        <v>1.9433017381553615E-2</v>
      </c>
      <c r="L31" s="79"/>
      <c r="M31" s="80"/>
      <c r="N31" s="81">
        <f>分析係数表!H34</f>
        <v>0.17165284059793523</v>
      </c>
      <c r="O31" s="82">
        <f t="shared" si="4"/>
        <v>0.39785644326505853</v>
      </c>
      <c r="P31" s="76">
        <f>分析係数表!C34</f>
        <v>0.25927379784102056</v>
      </c>
      <c r="Q31" s="82">
        <f t="shared" si="5"/>
        <v>0.10315375104085225</v>
      </c>
      <c r="R31" s="83">
        <v>0.11155676476892706</v>
      </c>
      <c r="S31" s="84">
        <f t="shared" si="6"/>
        <v>0.15727490392668614</v>
      </c>
      <c r="T31" s="85">
        <f>分析係数表!F34</f>
        <v>0.69978501228501233</v>
      </c>
      <c r="U31" s="86">
        <f t="shared" si="7"/>
        <v>0.11005862057646019</v>
      </c>
      <c r="V31" s="87">
        <f>分析係数表!D34</f>
        <v>0.29069410319410321</v>
      </c>
      <c r="W31" s="88">
        <f t="shared" si="8"/>
        <v>0</v>
      </c>
      <c r="X31" s="76">
        <f>分析係数表!E34</f>
        <v>0.18903562653562653</v>
      </c>
      <c r="Y31" s="89">
        <f t="shared" si="9"/>
        <v>0</v>
      </c>
    </row>
    <row r="32" spans="1:25" x14ac:dyDescent="0.2">
      <c r="A32" s="6" t="s">
        <v>20</v>
      </c>
      <c r="B32" s="5" t="s">
        <v>37</v>
      </c>
      <c r="C32" s="90"/>
      <c r="D32" s="76">
        <f>投入係数表!AE32</f>
        <v>7.6076076076076082E-2</v>
      </c>
      <c r="E32" s="77">
        <f t="shared" si="0"/>
        <v>7.6076076076076085</v>
      </c>
      <c r="F32" s="76">
        <f>分析係数表!C35</f>
        <v>0.58271802035521847</v>
      </c>
      <c r="G32" s="77">
        <f t="shared" si="1"/>
        <v>4.4330900447444055</v>
      </c>
      <c r="H32" s="77">
        <v>4.6128442614206122</v>
      </c>
      <c r="I32" s="77">
        <f t="shared" si="2"/>
        <v>4.6128442614206122</v>
      </c>
      <c r="J32" s="76">
        <f>分析係数表!G35</f>
        <v>0.3146067415730337</v>
      </c>
      <c r="K32" s="78">
        <f t="shared" si="3"/>
        <v>1.451231902469406</v>
      </c>
      <c r="L32" s="79"/>
      <c r="M32" s="80"/>
      <c r="N32" s="81">
        <f>分析係数表!H35</f>
        <v>6.4762793339147723E-2</v>
      </c>
      <c r="O32" s="82">
        <f t="shared" si="4"/>
        <v>0.1501070097300404</v>
      </c>
      <c r="P32" s="76">
        <f>分析係数表!C35</f>
        <v>0.58271802035521847</v>
      </c>
      <c r="Q32" s="82">
        <f t="shared" si="5"/>
        <v>8.7470059551330664E-2</v>
      </c>
      <c r="R32" s="83">
        <v>0.10464245173656267</v>
      </c>
      <c r="S32" s="84">
        <f t="shared" si="6"/>
        <v>4.7174867131571752</v>
      </c>
      <c r="T32" s="85">
        <f>分析係数表!F35</f>
        <v>0.64558587479935792</v>
      </c>
      <c r="U32" s="86">
        <f t="shared" si="7"/>
        <v>3.0455427865679225</v>
      </c>
      <c r="V32" s="87">
        <f>分析係数表!D35</f>
        <v>5.2969502407704656E-2</v>
      </c>
      <c r="W32" s="88">
        <f t="shared" si="8"/>
        <v>0</v>
      </c>
      <c r="X32" s="76">
        <f>分析係数表!E35</f>
        <v>4.8475120385232745E-2</v>
      </c>
      <c r="Y32" s="89">
        <f t="shared" si="9"/>
        <v>0</v>
      </c>
    </row>
    <row r="33" spans="1:25" x14ac:dyDescent="0.2">
      <c r="A33" s="6" t="s">
        <v>21</v>
      </c>
      <c r="B33" s="5" t="s">
        <v>38</v>
      </c>
      <c r="C33" s="75">
        <f>最終需要_まとめ!C34</f>
        <v>100</v>
      </c>
      <c r="D33" s="76">
        <f>投入係数表!AE33</f>
        <v>1.1811811811811812E-2</v>
      </c>
      <c r="E33" s="77">
        <f t="shared" si="0"/>
        <v>1.1811811811811812</v>
      </c>
      <c r="F33" s="76">
        <f>分析係数表!C36</f>
        <v>0.66070007955449483</v>
      </c>
      <c r="G33" s="77">
        <f t="shared" si="1"/>
        <v>0.78040650037467862</v>
      </c>
      <c r="H33" s="77">
        <v>0.84086381610549066</v>
      </c>
      <c r="I33" s="77">
        <f t="shared" si="2"/>
        <v>100.8408638161055</v>
      </c>
      <c r="J33" s="76">
        <f>分析係数表!G36</f>
        <v>1.3413413413413414E-2</v>
      </c>
      <c r="K33" s="78">
        <f t="shared" si="3"/>
        <v>1.3526201953311447</v>
      </c>
      <c r="L33" s="79"/>
      <c r="M33" s="80"/>
      <c r="N33" s="81">
        <f>分析係数表!H36</f>
        <v>0.12962700038537209</v>
      </c>
      <c r="O33" s="82">
        <f t="shared" si="4"/>
        <v>0.30044907584863395</v>
      </c>
      <c r="P33" s="76">
        <f>分析係数表!C36</f>
        <v>0.66070007955449483</v>
      </c>
      <c r="Q33" s="82">
        <f t="shared" si="5"/>
        <v>0.19850672831526692</v>
      </c>
      <c r="R33" s="83">
        <v>0.20751643969485756</v>
      </c>
      <c r="S33" s="84">
        <f t="shared" si="6"/>
        <v>101.04838025580035</v>
      </c>
      <c r="T33" s="85">
        <f>分析係数表!F36</f>
        <v>0.89049049049049045</v>
      </c>
      <c r="U33" s="86">
        <f t="shared" si="7"/>
        <v>89.982621697257244</v>
      </c>
      <c r="V33" s="87">
        <f>分析係数表!D36</f>
        <v>8.8088088088088094E-3</v>
      </c>
      <c r="W33" s="88">
        <f t="shared" si="8"/>
        <v>1</v>
      </c>
      <c r="X33" s="76">
        <f>分析係数表!E36</f>
        <v>2.002002002002002E-3</v>
      </c>
      <c r="Y33" s="89">
        <f t="shared" si="9"/>
        <v>0</v>
      </c>
    </row>
    <row r="34" spans="1:25" x14ac:dyDescent="0.2">
      <c r="A34" s="6" t="s">
        <v>22</v>
      </c>
      <c r="B34" s="5" t="s">
        <v>377</v>
      </c>
      <c r="C34" s="90"/>
      <c r="D34" s="76">
        <f>投入係数表!AE34</f>
        <v>0</v>
      </c>
      <c r="E34" s="77">
        <f t="shared" si="0"/>
        <v>0</v>
      </c>
      <c r="F34" s="76">
        <f>分析係数表!C37</f>
        <v>0.61776513884242223</v>
      </c>
      <c r="G34" s="77">
        <f t="shared" si="1"/>
        <v>0</v>
      </c>
      <c r="H34" s="77">
        <v>0.11285178005051648</v>
      </c>
      <c r="I34" s="77">
        <f t="shared" si="2"/>
        <v>0.11285178005051648</v>
      </c>
      <c r="J34" s="76">
        <f>分析係数表!G37</f>
        <v>0.47462053207116045</v>
      </c>
      <c r="K34" s="78">
        <f t="shared" si="3"/>
        <v>5.3561771892753698E-2</v>
      </c>
      <c r="L34" s="79"/>
      <c r="M34" s="80"/>
      <c r="N34" s="81">
        <f>分析係数表!H37</f>
        <v>5.0585157089832258E-2</v>
      </c>
      <c r="O34" s="82">
        <f t="shared" si="4"/>
        <v>0.11724612661031028</v>
      </c>
      <c r="P34" s="76">
        <f>分析係数表!C37</f>
        <v>0.61776513884242223</v>
      </c>
      <c r="Q34" s="82">
        <f t="shared" si="5"/>
        <v>7.2430569684154553E-2</v>
      </c>
      <c r="R34" s="83">
        <v>8.7925002499643898E-2</v>
      </c>
      <c r="S34" s="84">
        <f t="shared" si="6"/>
        <v>0.20077678255016038</v>
      </c>
      <c r="T34" s="85">
        <f>分析係数表!F37</f>
        <v>0.71813285457809695</v>
      </c>
      <c r="U34" s="86">
        <f t="shared" si="7"/>
        <v>0.14418440398575252</v>
      </c>
      <c r="V34" s="87">
        <f>分析係数表!D37</f>
        <v>9.4662967194385508E-2</v>
      </c>
      <c r="W34" s="88">
        <f t="shared" si="8"/>
        <v>0</v>
      </c>
      <c r="X34" s="76">
        <f>分析係数表!E37</f>
        <v>8.6339154561775752E-2</v>
      </c>
      <c r="Y34" s="89">
        <f t="shared" si="9"/>
        <v>0</v>
      </c>
    </row>
    <row r="35" spans="1:25" x14ac:dyDescent="0.2">
      <c r="A35" s="6" t="s">
        <v>23</v>
      </c>
      <c r="B35" s="5" t="s">
        <v>193</v>
      </c>
      <c r="C35" s="90"/>
      <c r="D35" s="76">
        <f>投入係数表!AE35</f>
        <v>4.0040040040040042E-4</v>
      </c>
      <c r="E35" s="77">
        <f t="shared" si="0"/>
        <v>4.004004004004004E-2</v>
      </c>
      <c r="F35" s="76">
        <f>分析係数表!C38</f>
        <v>2.0566981656475858E-2</v>
      </c>
      <c r="G35" s="77">
        <f t="shared" si="1"/>
        <v>8.2350276902806241E-4</v>
      </c>
      <c r="H35" s="77">
        <v>7.3282579510261644E-3</v>
      </c>
      <c r="I35" s="77">
        <f t="shared" si="2"/>
        <v>7.3282579510261644E-3</v>
      </c>
      <c r="J35" s="76">
        <f>分析係数表!G38</f>
        <v>0.31874999999999998</v>
      </c>
      <c r="K35" s="78">
        <f t="shared" si="3"/>
        <v>2.3358822218895897E-3</v>
      </c>
      <c r="L35" s="79"/>
      <c r="M35" s="80"/>
      <c r="N35" s="81">
        <f>分析係数表!H38</f>
        <v>4.4398920958156701E-2</v>
      </c>
      <c r="O35" s="82">
        <f t="shared" si="4"/>
        <v>0.10290768690856825</v>
      </c>
      <c r="P35" s="76">
        <f>分析係数表!C38</f>
        <v>2.0566981656475858E-2</v>
      </c>
      <c r="Q35" s="82">
        <f t="shared" si="5"/>
        <v>2.116500508958884E-3</v>
      </c>
      <c r="R35" s="83">
        <v>2.6129427616537332E-3</v>
      </c>
      <c r="S35" s="84">
        <f t="shared" si="6"/>
        <v>9.9412007126798985E-3</v>
      </c>
      <c r="T35" s="85">
        <f>分析係数表!F38</f>
        <v>0.52500000000000002</v>
      </c>
      <c r="U35" s="86">
        <f t="shared" si="7"/>
        <v>5.2191303741569465E-3</v>
      </c>
      <c r="V35" s="87">
        <f>分析係数表!D38</f>
        <v>0.28125</v>
      </c>
      <c r="W35" s="88">
        <f t="shared" si="8"/>
        <v>0</v>
      </c>
      <c r="X35" s="76">
        <f>分析係数表!E38</f>
        <v>0.31874999999999998</v>
      </c>
      <c r="Y35" s="89">
        <f t="shared" si="9"/>
        <v>0</v>
      </c>
    </row>
    <row r="36" spans="1:25" x14ac:dyDescent="0.2">
      <c r="A36" s="6" t="s">
        <v>24</v>
      </c>
      <c r="B36" s="5" t="s">
        <v>39</v>
      </c>
      <c r="C36" s="90"/>
      <c r="D36" s="76">
        <f>投入係数表!AE36</f>
        <v>0</v>
      </c>
      <c r="E36" s="77">
        <f t="shared" si="0"/>
        <v>0</v>
      </c>
      <c r="F36" s="76">
        <f>分析係数表!C39</f>
        <v>1</v>
      </c>
      <c r="G36" s="77">
        <f t="shared" si="1"/>
        <v>0</v>
      </c>
      <c r="H36" s="77">
        <v>5.0485514276417485E-3</v>
      </c>
      <c r="I36" s="77">
        <f t="shared" si="2"/>
        <v>5.0485514276417485E-3</v>
      </c>
      <c r="J36" s="76">
        <f>分析係数表!G39</f>
        <v>0.35457429931253304</v>
      </c>
      <c r="K36" s="78">
        <f t="shared" si="3"/>
        <v>1.7900865849993612E-3</v>
      </c>
      <c r="L36" s="79"/>
      <c r="M36" s="80"/>
      <c r="N36" s="81">
        <f>分析係数表!H39</f>
        <v>4.0565482830659388E-3</v>
      </c>
      <c r="O36" s="82">
        <f t="shared" si="4"/>
        <v>9.402255542125924E-3</v>
      </c>
      <c r="P36" s="76">
        <f>分析係数表!C39</f>
        <v>1</v>
      </c>
      <c r="Q36" s="82">
        <f t="shared" si="5"/>
        <v>9.402255542125924E-3</v>
      </c>
      <c r="R36" s="83">
        <v>1.1946326866639372E-2</v>
      </c>
      <c r="S36" s="84">
        <f t="shared" si="6"/>
        <v>1.6994878294281118E-2</v>
      </c>
      <c r="T36" s="85">
        <f>分析係数表!F39</f>
        <v>0.70531464833421476</v>
      </c>
      <c r="U36" s="86">
        <f t="shared" si="7"/>
        <v>1.1986736607613667E-2</v>
      </c>
      <c r="V36" s="87">
        <f>分析係数表!D39</f>
        <v>5.4071919619249072E-2</v>
      </c>
      <c r="W36" s="88">
        <f t="shared" si="8"/>
        <v>0</v>
      </c>
      <c r="X36" s="76">
        <f>分析係数表!E39</f>
        <v>6.8482284505552618E-2</v>
      </c>
      <c r="Y36" s="89">
        <f t="shared" si="9"/>
        <v>0</v>
      </c>
    </row>
    <row r="37" spans="1:25" x14ac:dyDescent="0.2">
      <c r="A37" s="6" t="s">
        <v>25</v>
      </c>
      <c r="B37" s="5" t="s">
        <v>40</v>
      </c>
      <c r="C37" s="90"/>
      <c r="D37" s="76">
        <f>投入係数表!AE37</f>
        <v>0</v>
      </c>
      <c r="E37" s="77">
        <f t="shared" si="0"/>
        <v>0</v>
      </c>
      <c r="F37" s="76">
        <f>分析係数表!C40</f>
        <v>0.98077433041633522</v>
      </c>
      <c r="G37" s="77">
        <f t="shared" si="1"/>
        <v>0</v>
      </c>
      <c r="H37" s="77">
        <v>4.4228421428547818E-4</v>
      </c>
      <c r="I37" s="77">
        <f t="shared" si="2"/>
        <v>4.4228421428547818E-4</v>
      </c>
      <c r="J37" s="76">
        <f>分析係数表!G40</f>
        <v>0.51043551695017497</v>
      </c>
      <c r="K37" s="78">
        <f t="shared" si="3"/>
        <v>2.2575757155771003E-4</v>
      </c>
      <c r="L37" s="79"/>
      <c r="M37" s="80"/>
      <c r="N37" s="81">
        <f>分析係数表!H40</f>
        <v>2.8781210068352839E-2</v>
      </c>
      <c r="O37" s="82">
        <f t="shared" si="4"/>
        <v>6.6709003071383444E-2</v>
      </c>
      <c r="P37" s="76">
        <f>分析係数表!C40</f>
        <v>0.98077433041633522</v>
      </c>
      <c r="Q37" s="82">
        <f t="shared" si="5"/>
        <v>6.542647782007735E-2</v>
      </c>
      <c r="R37" s="83">
        <v>6.5617267485420044E-2</v>
      </c>
      <c r="S37" s="84">
        <f t="shared" si="6"/>
        <v>6.6059551699705524E-2</v>
      </c>
      <c r="T37" s="85">
        <f>分析係数表!F40</f>
        <v>0.70708167450838466</v>
      </c>
      <c r="U37" s="86">
        <f t="shared" si="7"/>
        <v>4.6709498433100988E-2</v>
      </c>
      <c r="V37" s="87">
        <f>分析係数表!D40</f>
        <v>7.3350223187356733E-2</v>
      </c>
      <c r="W37" s="88">
        <f t="shared" si="8"/>
        <v>0</v>
      </c>
      <c r="X37" s="76">
        <f>分析係数表!E40</f>
        <v>4.4637471347569069E-2</v>
      </c>
      <c r="Y37" s="89">
        <f t="shared" si="9"/>
        <v>0</v>
      </c>
    </row>
    <row r="38" spans="1:25" x14ac:dyDescent="0.2">
      <c r="A38" s="6" t="s">
        <v>26</v>
      </c>
      <c r="B38" s="5" t="s">
        <v>276</v>
      </c>
      <c r="C38" s="90"/>
      <c r="D38" s="76">
        <f>投入係数表!AE38</f>
        <v>0</v>
      </c>
      <c r="E38" s="77">
        <f t="shared" si="0"/>
        <v>0</v>
      </c>
      <c r="F38" s="76">
        <f>分析係数表!C41</f>
        <v>0.86627474829380358</v>
      </c>
      <c r="G38" s="77">
        <f t="shared" si="1"/>
        <v>0</v>
      </c>
      <c r="H38" s="77">
        <v>5.1649613816575862E-5</v>
      </c>
      <c r="I38" s="77">
        <f t="shared" si="2"/>
        <v>5.1649613816575862E-5</v>
      </c>
      <c r="J38" s="76">
        <f>分析係数表!G41</f>
        <v>0.44732977818996833</v>
      </c>
      <c r="K38" s="78">
        <f t="shared" si="3"/>
        <v>2.3104410292166403E-5</v>
      </c>
      <c r="L38" s="79"/>
      <c r="M38" s="80"/>
      <c r="N38" s="81">
        <f>分析係数表!H41</f>
        <v>6.251140904204612E-2</v>
      </c>
      <c r="O38" s="82">
        <f t="shared" si="4"/>
        <v>0.1448887579041605</v>
      </c>
      <c r="P38" s="76">
        <f>分析係数表!C41</f>
        <v>0.86627474829380358</v>
      </c>
      <c r="Q38" s="82">
        <f t="shared" si="5"/>
        <v>0.12551347228402848</v>
      </c>
      <c r="R38" s="83">
        <v>0.12787973822683757</v>
      </c>
      <c r="S38" s="84">
        <f t="shared" si="6"/>
        <v>0.12793138784065414</v>
      </c>
      <c r="T38" s="85">
        <f>分析係数表!F41</f>
        <v>0.55174279310611329</v>
      </c>
      <c r="U38" s="86">
        <f t="shared" si="7"/>
        <v>7.0585221253143968E-2</v>
      </c>
      <c r="V38" s="87">
        <f>分析係数表!D41</f>
        <v>0.15209830744261535</v>
      </c>
      <c r="W38" s="88">
        <f t="shared" si="8"/>
        <v>0</v>
      </c>
      <c r="X38" s="76">
        <f>分析係数表!E41</f>
        <v>0.14676559239508463</v>
      </c>
      <c r="Y38" s="89">
        <f t="shared" si="9"/>
        <v>0</v>
      </c>
    </row>
    <row r="39" spans="1:25" x14ac:dyDescent="0.2">
      <c r="A39" s="6" t="s">
        <v>51</v>
      </c>
      <c r="B39" s="5" t="s">
        <v>367</v>
      </c>
      <c r="C39" s="90"/>
      <c r="D39" s="76">
        <f>投入係数表!AE39</f>
        <v>0</v>
      </c>
      <c r="E39" s="77">
        <f>$C$33*D39</f>
        <v>0</v>
      </c>
      <c r="F39" s="76">
        <f>分析係数表!C42</f>
        <v>0.22259887005649714</v>
      </c>
      <c r="G39" s="77">
        <f>E39*F39</f>
        <v>0</v>
      </c>
      <c r="H39" s="77">
        <v>3.6632082404059554E-3</v>
      </c>
      <c r="I39" s="77">
        <f>C39+H39</f>
        <v>3.6632082404059554E-3</v>
      </c>
      <c r="J39" s="76">
        <f>分析係数表!G42</f>
        <v>0.47474747474747475</v>
      </c>
      <c r="K39" s="78">
        <f>I39*J39</f>
        <v>1.7390988616068678E-3</v>
      </c>
      <c r="L39" s="79"/>
      <c r="M39" s="80"/>
      <c r="N39" s="81">
        <f>分析係数表!H42</f>
        <v>1.5212056061497272E-2</v>
      </c>
      <c r="O39" s="82">
        <f t="shared" si="4"/>
        <v>3.5258458282972222E-2</v>
      </c>
      <c r="P39" s="76">
        <f>分析係数表!C42</f>
        <v>0.22259887005649714</v>
      </c>
      <c r="Q39" s="82">
        <f>O39*P39</f>
        <v>7.8484929737237582E-3</v>
      </c>
      <c r="R39" s="83">
        <v>8.1526410678561621E-3</v>
      </c>
      <c r="S39" s="84">
        <f>I39+R39</f>
        <v>1.1815849308262117E-2</v>
      </c>
      <c r="T39" s="85">
        <f>分析係数表!F42</f>
        <v>0.5505050505050505</v>
      </c>
      <c r="U39" s="86">
        <f>S39*T39</f>
        <v>6.5046847202049028E-3</v>
      </c>
      <c r="V39" s="87">
        <f>分析係数表!D42</f>
        <v>1.2373737373737375</v>
      </c>
      <c r="W39" s="88">
        <f>ROUND(S39*V39,0)</f>
        <v>0</v>
      </c>
      <c r="X39" s="76">
        <f>分析係数表!E42</f>
        <v>0.93434343434343436</v>
      </c>
      <c r="Y39" s="89">
        <f>ROUND(S39*X39,0)</f>
        <v>0</v>
      </c>
    </row>
    <row r="40" spans="1:25" x14ac:dyDescent="0.2">
      <c r="A40" s="6" t="s">
        <v>194</v>
      </c>
      <c r="B40" s="5" t="s">
        <v>41</v>
      </c>
      <c r="C40" s="90"/>
      <c r="D40" s="76">
        <f>投入係数表!AE40</f>
        <v>7.6076076076076072E-3</v>
      </c>
      <c r="E40" s="77">
        <f>$C$33*D40</f>
        <v>0.76076076076076071</v>
      </c>
      <c r="F40" s="76">
        <f>分析係数表!C43</f>
        <v>0.64995386035066138</v>
      </c>
      <c r="G40" s="77">
        <f>E40*F40</f>
        <v>0.4944593932597624</v>
      </c>
      <c r="H40" s="77">
        <v>1.0221983833784218</v>
      </c>
      <c r="I40" s="77">
        <f>C40+H40</f>
        <v>1.0221983833784218</v>
      </c>
      <c r="J40" s="76">
        <f>分析係数表!G43</f>
        <v>0.42414674485039844</v>
      </c>
      <c r="K40" s="78">
        <f>I40*J40</f>
        <v>0.43356211690129726</v>
      </c>
      <c r="L40" s="79"/>
      <c r="M40" s="80"/>
      <c r="N40" s="81">
        <f>分析係数表!H43</f>
        <v>4.0565482830659395E-2</v>
      </c>
      <c r="O40" s="82">
        <f t="shared" si="4"/>
        <v>9.4022555421259257E-2</v>
      </c>
      <c r="P40" s="76">
        <f>分析係数表!C43</f>
        <v>0.64995386035066138</v>
      </c>
      <c r="Q40" s="82">
        <f>O40*P40</f>
        <v>6.1110322856081457E-2</v>
      </c>
      <c r="R40" s="83">
        <v>0.10517229841895477</v>
      </c>
      <c r="S40" s="84">
        <f>I40+R40</f>
        <v>1.1273706817973765</v>
      </c>
      <c r="T40" s="85">
        <f>分析係数表!F43</f>
        <v>0.67869493309276796</v>
      </c>
      <c r="U40" s="86">
        <f>S40*T40</f>
        <v>0.76514076945321863</v>
      </c>
      <c r="V40" s="87">
        <f>分析係数表!D43</f>
        <v>0.11832807096677192</v>
      </c>
      <c r="W40" s="88">
        <f>ROUND(S40*V40,0)</f>
        <v>0</v>
      </c>
      <c r="X40" s="76">
        <f>分析係数表!E43</f>
        <v>8.3446098331078036E-2</v>
      </c>
      <c r="Y40" s="89">
        <f>ROUND(S40*X40,0)</f>
        <v>0</v>
      </c>
    </row>
    <row r="41" spans="1:25" x14ac:dyDescent="0.2">
      <c r="A41" s="6" t="s">
        <v>340</v>
      </c>
      <c r="B41" s="5" t="s">
        <v>42</v>
      </c>
      <c r="C41" s="90"/>
      <c r="D41" s="76">
        <f>投入係数表!AE41</f>
        <v>2.0020020020020021E-4</v>
      </c>
      <c r="E41" s="77">
        <f>$C$33*D41</f>
        <v>2.002002002002002E-2</v>
      </c>
      <c r="F41" s="76">
        <f>分析係数表!C44</f>
        <v>0.42233270626175756</v>
      </c>
      <c r="G41" s="77">
        <f>E41*F41</f>
        <v>8.4551092344696214E-3</v>
      </c>
      <c r="H41" s="77">
        <v>9.1871627846592738E-3</v>
      </c>
      <c r="I41" s="77">
        <f>C41+H41</f>
        <v>9.1871627846592738E-3</v>
      </c>
      <c r="J41" s="76">
        <f>分析係数表!G44</f>
        <v>0.26381484852424913</v>
      </c>
      <c r="K41" s="78">
        <f>I41*J41</f>
        <v>2.4237099584025054E-3</v>
      </c>
      <c r="L41" s="79"/>
      <c r="M41" s="80"/>
      <c r="N41" s="81">
        <f>分析係数表!H44</f>
        <v>0.11630123927550047</v>
      </c>
      <c r="O41" s="82">
        <f t="shared" si="4"/>
        <v>0.26956266639275028</v>
      </c>
      <c r="P41" s="76">
        <f>分析係数表!C44</f>
        <v>0.42233270626175756</v>
      </c>
      <c r="Q41" s="82">
        <f>O41*P41</f>
        <v>0.11384513040478556</v>
      </c>
      <c r="R41" s="83">
        <v>0.11584576468014773</v>
      </c>
      <c r="S41" s="84">
        <f>I41+R41</f>
        <v>0.12503292746480701</v>
      </c>
      <c r="T41" s="85">
        <f>分析係数表!F44</f>
        <v>0.47978156286568718</v>
      </c>
      <c r="U41" s="86">
        <f>S41*T41</f>
        <v>5.998849334873721E-2</v>
      </c>
      <c r="V41" s="87">
        <f>分析係数表!D44</f>
        <v>0.17839032635548044</v>
      </c>
      <c r="W41" s="88">
        <f>ROUND(S41*V41,0)</f>
        <v>0</v>
      </c>
      <c r="X41" s="76">
        <f>分析係数表!E44</f>
        <v>0.10141724093095826</v>
      </c>
      <c r="Y41" s="89">
        <f>ROUND(S41*X41,0)</f>
        <v>0</v>
      </c>
    </row>
    <row r="42" spans="1:25" x14ac:dyDescent="0.2">
      <c r="A42" s="6" t="s">
        <v>341</v>
      </c>
      <c r="B42" s="5" t="s">
        <v>278</v>
      </c>
      <c r="C42" s="90"/>
      <c r="D42" s="76">
        <f>投入係数表!AE42</f>
        <v>0</v>
      </c>
      <c r="E42" s="77">
        <f>$C$33*D42</f>
        <v>0</v>
      </c>
      <c r="F42" s="76">
        <f>分析係数表!C45</f>
        <v>1</v>
      </c>
      <c r="G42" s="77">
        <f>E42*F42</f>
        <v>0</v>
      </c>
      <c r="H42" s="77">
        <v>1.0355605387238752E-2</v>
      </c>
      <c r="I42" s="77">
        <f>C42+H42</f>
        <v>1.0355605387238752E-2</v>
      </c>
      <c r="J42" s="76">
        <f>分析係数表!G45</f>
        <v>0</v>
      </c>
      <c r="K42" s="78">
        <f>I42*J42</f>
        <v>0</v>
      </c>
      <c r="L42" s="79"/>
      <c r="M42" s="80"/>
      <c r="N42" s="81">
        <f>分析係数表!H45</f>
        <v>0</v>
      </c>
      <c r="O42" s="82">
        <f t="shared" si="4"/>
        <v>0</v>
      </c>
      <c r="P42" s="76">
        <f>分析係数表!C45</f>
        <v>1</v>
      </c>
      <c r="Q42" s="82">
        <f>O42*P42</f>
        <v>0</v>
      </c>
      <c r="R42" s="83">
        <v>8.5654263667918991E-4</v>
      </c>
      <c r="S42" s="84">
        <f>I42+R42</f>
        <v>1.1212148023917942E-2</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投入係数表!AE43</f>
        <v>6.0060060060060057E-4</v>
      </c>
      <c r="E43" s="77">
        <f>$C$33*D43</f>
        <v>6.006006006006006E-2</v>
      </c>
      <c r="F43" s="76">
        <f>分析係数表!C46</f>
        <v>0.21794871794871795</v>
      </c>
      <c r="G43" s="77">
        <f>E43*F43</f>
        <v>1.309001309001309E-2</v>
      </c>
      <c r="H43" s="77">
        <v>2.6693490307071317E-2</v>
      </c>
      <c r="I43" s="77">
        <f>C43+H43</f>
        <v>2.6693490307071317E-2</v>
      </c>
      <c r="J43" s="76">
        <f>分析係数表!G46</f>
        <v>8.6956521739130436E-3</v>
      </c>
      <c r="K43" s="78">
        <f>I43*J43</f>
        <v>2.3211730701801146E-4</v>
      </c>
      <c r="L43" s="79"/>
      <c r="M43" s="80"/>
      <c r="N43" s="81">
        <f>分析係数表!H46</f>
        <v>2.3669959231689755E-2</v>
      </c>
      <c r="O43" s="82">
        <f t="shared" si="4"/>
        <v>5.4862161088304773E-2</v>
      </c>
      <c r="P43" s="76">
        <f>分析係数表!C46</f>
        <v>0.21794871794871795</v>
      </c>
      <c r="Q43" s="82">
        <f>O43*P43</f>
        <v>1.1957137673092066E-2</v>
      </c>
      <c r="R43" s="83">
        <v>1.3451411600875696E-2</v>
      </c>
      <c r="S43" s="84">
        <f>I43+R43</f>
        <v>4.0144901907947013E-2</v>
      </c>
      <c r="T43" s="85">
        <f>分析係数表!F46</f>
        <v>0.31521739130434784</v>
      </c>
      <c r="U43" s="86">
        <f>S43*T43</f>
        <v>1.2654371253591994E-2</v>
      </c>
      <c r="V43" s="87">
        <f>分析係数表!D46</f>
        <v>4.3478260869565218E-3</v>
      </c>
      <c r="W43" s="88">
        <f>ROUND(S43*V43,0)</f>
        <v>0</v>
      </c>
      <c r="X43" s="76">
        <f>分析係数表!E46</f>
        <v>8.6956521739130436E-3</v>
      </c>
      <c r="Y43" s="89">
        <f>ROUND(S43*X43,0)</f>
        <v>0</v>
      </c>
    </row>
    <row r="44" spans="1:25" x14ac:dyDescent="0.2">
      <c r="A44" s="192">
        <v>40</v>
      </c>
      <c r="B44" s="14" t="s">
        <v>150</v>
      </c>
      <c r="C44" s="197">
        <f>SUM(C5:C43)</f>
        <v>100</v>
      </c>
      <c r="D44" s="92">
        <f>投入係数表!AE44</f>
        <v>0.1087087087087087</v>
      </c>
      <c r="E44" s="91">
        <f>SUM(E5:E43)</f>
        <v>10.870870870870871</v>
      </c>
      <c r="F44" s="92">
        <f>分析係数表!C47</f>
        <v>0.47569546306807309</v>
      </c>
      <c r="G44" s="91">
        <f>SUM(G5:G43)</f>
        <v>6.7196685965870921</v>
      </c>
      <c r="H44" s="91">
        <f>SUM(H5:H43)</f>
        <v>7.835086038685346</v>
      </c>
      <c r="I44" s="91">
        <f>SUM(I5:I43)</f>
        <v>107.83508603868536</v>
      </c>
      <c r="J44" s="92">
        <f>分析係数表!G47</f>
        <v>0.28144255164914822</v>
      </c>
      <c r="K44" s="93">
        <f>SUM(K5:K43)</f>
        <v>3.6966459728344057</v>
      </c>
      <c r="L44" s="94">
        <f>最終需要_まとめ!$L$33</f>
        <v>0.627</v>
      </c>
      <c r="M44" s="91">
        <f>K44*L44</f>
        <v>2.3177970249671724</v>
      </c>
      <c r="N44" s="95">
        <f>分析係数表!H47</f>
        <v>1</v>
      </c>
      <c r="O44" s="96">
        <f>SUM(O5:O43)</f>
        <v>2.3177970249671724</v>
      </c>
      <c r="P44" s="92">
        <f>分析係数表!C47</f>
        <v>0.47569546306807309</v>
      </c>
      <c r="Q44" s="96">
        <f>SUM(Q5:Q43)</f>
        <v>0.9705320425909385</v>
      </c>
      <c r="R44" s="91">
        <f>SUM(R5:R43)</f>
        <v>1.1137737730908763</v>
      </c>
      <c r="S44" s="97">
        <f>SUM(S5:S43)</f>
        <v>108.94885981177623</v>
      </c>
      <c r="T44" s="98">
        <f>分析係数表!F47</f>
        <v>0.50608191373686118</v>
      </c>
      <c r="U44" s="99">
        <f>SUM(U5:U43)</f>
        <v>94.825620493957516</v>
      </c>
      <c r="V44" s="100">
        <f>分析係数表!D47</f>
        <v>9.051105472997463E-2</v>
      </c>
      <c r="W44" s="101">
        <f>SUM(W5:W43)</f>
        <v>1</v>
      </c>
      <c r="X44" s="92">
        <f>分析係数表!E47</f>
        <v>7.0619789778905401E-2</v>
      </c>
      <c r="Y44" s="102">
        <f>SUM(Y5:Y43)</f>
        <v>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2015年養父市産業連関表</v>
      </c>
      <c r="H1" s="401"/>
      <c r="I1" s="401"/>
    </row>
    <row r="2" spans="1:25" x14ac:dyDescent="0.2">
      <c r="B2" s="3" t="s">
        <v>377</v>
      </c>
      <c r="S2" s="3" t="s">
        <v>152</v>
      </c>
      <c r="U2" s="64" t="s">
        <v>209</v>
      </c>
      <c r="W2" s="3" t="s">
        <v>130</v>
      </c>
      <c r="Y2" s="3" t="s">
        <v>153</v>
      </c>
    </row>
    <row r="3" spans="1:25" ht="44" x14ac:dyDescent="0.2">
      <c r="B3" s="65"/>
      <c r="C3" s="66" t="s">
        <v>227</v>
      </c>
      <c r="D3" s="66" t="s">
        <v>381</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投入係数表!AF5</f>
        <v>0</v>
      </c>
      <c r="E5" s="77">
        <f t="shared" ref="E5:E38" si="0">$C$34*D5</f>
        <v>0</v>
      </c>
      <c r="F5" s="76">
        <f>分析係数表!C8</f>
        <v>0.71474473402356309</v>
      </c>
      <c r="G5" s="77">
        <f t="shared" ref="G5:G38" si="1">E5*F5</f>
        <v>0</v>
      </c>
      <c r="H5" s="77">
        <f t="array" ref="H5:H43">MMULT(逆行列係数!C5:AO43,'30'!G5:G43)</f>
        <v>1.4109123891123147E-3</v>
      </c>
      <c r="I5" s="77">
        <f t="shared" ref="I5:I38" si="2">C5+H5</f>
        <v>1.4109123891123147E-3</v>
      </c>
      <c r="J5" s="76">
        <f>分析係数表!G8</f>
        <v>0.11986548162382897</v>
      </c>
      <c r="K5" s="78">
        <f t="shared" ref="K5:K38" si="3">I5*J5</f>
        <v>1.691196930499748E-4</v>
      </c>
      <c r="L5" s="79" t="s">
        <v>186</v>
      </c>
      <c r="M5" s="80" t="s">
        <v>186</v>
      </c>
      <c r="N5" s="81">
        <f>分析係数表!H8</f>
        <v>1.2980954505811005E-2</v>
      </c>
      <c r="O5" s="82">
        <f t="shared" ref="O5:O43" si="4">$M$44*N5</f>
        <v>0.42488004562747106</v>
      </c>
      <c r="P5" s="76">
        <f>分析係数表!C8</f>
        <v>0.71474473402356309</v>
      </c>
      <c r="Q5" s="82">
        <f t="shared" ref="Q5:Q38" si="5">O5*P5</f>
        <v>0.30368077520392617</v>
      </c>
      <c r="R5" s="83">
        <f t="array" ref="R5:R43">MMULT(逆行列係数!C5:AO43,'30'!Q5:Q43)</f>
        <v>0.41293455230987897</v>
      </c>
      <c r="S5" s="84">
        <f t="shared" ref="S5:S38" si="6">I5+R5</f>
        <v>0.41434546469899131</v>
      </c>
      <c r="T5" s="85">
        <f>分析係数表!F8</f>
        <v>0.45231803987509006</v>
      </c>
      <c r="U5" s="86">
        <f t="shared" ref="U5:U38" si="7">S5*T5</f>
        <v>0.18741592842378108</v>
      </c>
      <c r="V5" s="87">
        <f>分析係数表!D8</f>
        <v>0.25822723997117464</v>
      </c>
      <c r="W5" s="88">
        <f t="shared" ref="W5:W38" si="8">ROUND(S5*V5,0)</f>
        <v>0</v>
      </c>
      <c r="X5" s="76">
        <f>分析係数表!E8</f>
        <v>0.17343262070622148</v>
      </c>
      <c r="Y5" s="89">
        <f t="shared" ref="Y5:Y38" si="9">ROUND(S5*X5,0)</f>
        <v>0</v>
      </c>
    </row>
    <row r="6" spans="1:25" x14ac:dyDescent="0.2">
      <c r="A6" s="6" t="s">
        <v>219</v>
      </c>
      <c r="B6" s="5" t="s">
        <v>265</v>
      </c>
      <c r="C6" s="90"/>
      <c r="D6" s="76">
        <f>投入係数表!AF6</f>
        <v>0</v>
      </c>
      <c r="E6" s="77">
        <f t="shared" si="0"/>
        <v>0</v>
      </c>
      <c r="F6" s="76">
        <f>分析係数表!C9</f>
        <v>1</v>
      </c>
      <c r="G6" s="77">
        <f t="shared" si="1"/>
        <v>0</v>
      </c>
      <c r="H6" s="77">
        <v>4.0146940739927989E-3</v>
      </c>
      <c r="I6" s="77">
        <f t="shared" si="2"/>
        <v>4.0146940739927989E-3</v>
      </c>
      <c r="J6" s="76">
        <f>分析係数表!G9</f>
        <v>0.24776500638569604</v>
      </c>
      <c r="K6" s="78">
        <f t="shared" si="3"/>
        <v>9.9470070287944199E-4</v>
      </c>
      <c r="L6" s="79"/>
      <c r="M6" s="80"/>
      <c r="N6" s="81">
        <f>分析係数表!H9</f>
        <v>6.6933046670587999E-4</v>
      </c>
      <c r="O6" s="82">
        <f t="shared" si="4"/>
        <v>2.1907877352666479E-2</v>
      </c>
      <c r="P6" s="76">
        <f>分析係数表!C9</f>
        <v>1</v>
      </c>
      <c r="Q6" s="82">
        <f t="shared" si="5"/>
        <v>2.1907877352666479E-2</v>
      </c>
      <c r="R6" s="83">
        <v>3.0634225006434861E-2</v>
      </c>
      <c r="S6" s="84">
        <f t="shared" si="6"/>
        <v>3.4648919080427658E-2</v>
      </c>
      <c r="T6" s="85">
        <f>分析係数表!F9</f>
        <v>0.67688378033205621</v>
      </c>
      <c r="U6" s="86">
        <f t="shared" si="7"/>
        <v>2.3453291331579387E-2</v>
      </c>
      <c r="V6" s="87">
        <f>分析係数表!D9</f>
        <v>0.15836526181353769</v>
      </c>
      <c r="W6" s="88">
        <f t="shared" si="8"/>
        <v>0</v>
      </c>
      <c r="X6" s="76">
        <f>分析係数表!E9</f>
        <v>0.13537675606641125</v>
      </c>
      <c r="Y6" s="89">
        <f t="shared" si="9"/>
        <v>0</v>
      </c>
    </row>
    <row r="7" spans="1:25" x14ac:dyDescent="0.2">
      <c r="A7" s="6" t="s">
        <v>220</v>
      </c>
      <c r="B7" s="5" t="s">
        <v>266</v>
      </c>
      <c r="C7" s="90"/>
      <c r="D7" s="76">
        <f>投入係数表!AF7</f>
        <v>0</v>
      </c>
      <c r="E7" s="77">
        <f t="shared" si="0"/>
        <v>0</v>
      </c>
      <c r="F7" s="76">
        <f>分析係数表!C10</f>
        <v>3.9393939393939426E-2</v>
      </c>
      <c r="G7" s="77">
        <f t="shared" si="1"/>
        <v>0</v>
      </c>
      <c r="H7" s="77">
        <v>1.9640401616184118E-5</v>
      </c>
      <c r="I7" s="77">
        <f t="shared" si="2"/>
        <v>1.9640401616184118E-5</v>
      </c>
      <c r="J7" s="76">
        <f>分析係数表!G10</f>
        <v>0.17647058823529413</v>
      </c>
      <c r="K7" s="78">
        <f t="shared" si="3"/>
        <v>3.4659532263854329E-6</v>
      </c>
      <c r="L7" s="79"/>
      <c r="M7" s="80"/>
      <c r="N7" s="81">
        <f>分析係数表!H10</f>
        <v>1.3183781919964303E-3</v>
      </c>
      <c r="O7" s="82">
        <f t="shared" si="4"/>
        <v>4.3151879634040033E-2</v>
      </c>
      <c r="P7" s="76">
        <f>分析係数表!C10</f>
        <v>3.9393939393939426E-2</v>
      </c>
      <c r="Q7" s="82">
        <f t="shared" si="5"/>
        <v>1.6999225310379421E-3</v>
      </c>
      <c r="R7" s="83">
        <v>2.4097847065613956E-3</v>
      </c>
      <c r="S7" s="84">
        <f t="shared" si="6"/>
        <v>2.4294251081775796E-3</v>
      </c>
      <c r="T7" s="85">
        <f>分析係数表!F10</f>
        <v>0.58823529411764708</v>
      </c>
      <c r="U7" s="86">
        <f t="shared" si="7"/>
        <v>1.4290735930456351E-3</v>
      </c>
      <c r="V7" s="87">
        <f>分析係数表!D10</f>
        <v>0.11764705882352941</v>
      </c>
      <c r="W7" s="88">
        <f t="shared" si="8"/>
        <v>0</v>
      </c>
      <c r="X7" s="76">
        <f>分析係数表!E10</f>
        <v>0</v>
      </c>
      <c r="Y7" s="89">
        <f t="shared" si="9"/>
        <v>0</v>
      </c>
    </row>
    <row r="8" spans="1:25" x14ac:dyDescent="0.2">
      <c r="A8" s="6" t="s">
        <v>221</v>
      </c>
      <c r="B8" s="5" t="s">
        <v>27</v>
      </c>
      <c r="C8" s="90"/>
      <c r="D8" s="76">
        <f>投入係数表!AF8</f>
        <v>0</v>
      </c>
      <c r="E8" s="77">
        <f t="shared" si="0"/>
        <v>0</v>
      </c>
      <c r="F8" s="76">
        <f>分析係数表!C11</f>
        <v>0.34065202927478377</v>
      </c>
      <c r="G8" s="77">
        <f t="shared" si="1"/>
        <v>0</v>
      </c>
      <c r="H8" s="77">
        <v>7.991338194254298E-2</v>
      </c>
      <c r="I8" s="77">
        <f t="shared" si="2"/>
        <v>7.991338194254298E-2</v>
      </c>
      <c r="J8" s="76">
        <f>分析係数表!G11</f>
        <v>0.33868808567603748</v>
      </c>
      <c r="K8" s="78">
        <f t="shared" si="3"/>
        <v>2.7065710350017903E-2</v>
      </c>
      <c r="L8" s="79"/>
      <c r="M8" s="80"/>
      <c r="N8" s="81">
        <f>分析係数表!H11</f>
        <v>-2.0282741415329697E-5</v>
      </c>
      <c r="O8" s="82">
        <f t="shared" si="4"/>
        <v>-6.6387507129292357E-4</v>
      </c>
      <c r="P8" s="76">
        <f>分析係数表!C11</f>
        <v>0.34065202927478377</v>
      </c>
      <c r="Q8" s="82">
        <f t="shared" si="5"/>
        <v>-2.2615039022087617E-4</v>
      </c>
      <c r="R8" s="83">
        <v>1.5988986489160781E-2</v>
      </c>
      <c r="S8" s="84">
        <f t="shared" si="6"/>
        <v>9.5902368431703758E-2</v>
      </c>
      <c r="T8" s="85">
        <f>分析係数表!F11</f>
        <v>0.55689424364123163</v>
      </c>
      <c r="U8" s="86">
        <f t="shared" si="7"/>
        <v>5.3407476931176395E-2</v>
      </c>
      <c r="V8" s="87">
        <f>分析係数表!D11</f>
        <v>4.2838018741633198E-2</v>
      </c>
      <c r="W8" s="88">
        <f t="shared" si="8"/>
        <v>0</v>
      </c>
      <c r="X8" s="76">
        <f>分析係数表!E11</f>
        <v>3.2128514056224897E-2</v>
      </c>
      <c r="Y8" s="89">
        <f t="shared" si="9"/>
        <v>0</v>
      </c>
    </row>
    <row r="9" spans="1:25" x14ac:dyDescent="0.2">
      <c r="A9" s="6" t="s">
        <v>222</v>
      </c>
      <c r="B9" s="5" t="s">
        <v>190</v>
      </c>
      <c r="C9" s="90"/>
      <c r="D9" s="76">
        <f>投入係数表!AF9</f>
        <v>0</v>
      </c>
      <c r="E9" s="77">
        <f t="shared" si="0"/>
        <v>0</v>
      </c>
      <c r="F9" s="76">
        <f>分析係数表!C12</f>
        <v>0.100342633382281</v>
      </c>
      <c r="G9" s="77">
        <f t="shared" si="1"/>
        <v>0</v>
      </c>
      <c r="H9" s="77">
        <v>7.166043995799875E-4</v>
      </c>
      <c r="I9" s="77">
        <f t="shared" si="2"/>
        <v>7.166043995799875E-4</v>
      </c>
      <c r="J9" s="76">
        <f>分析係数表!G12</f>
        <v>0.13263417643429981</v>
      </c>
      <c r="K9" s="78">
        <f t="shared" si="3"/>
        <v>9.5046234367487546E-5</v>
      </c>
      <c r="L9" s="79"/>
      <c r="M9" s="80"/>
      <c r="N9" s="81">
        <f>分析係数表!H12</f>
        <v>9.8026489260288424E-2</v>
      </c>
      <c r="O9" s="82">
        <f t="shared" si="4"/>
        <v>3.2085082195586998</v>
      </c>
      <c r="P9" s="76">
        <f>分析係数表!C12</f>
        <v>0.100342633382281</v>
      </c>
      <c r="Q9" s="82">
        <f t="shared" si="5"/>
        <v>0.32195016397921378</v>
      </c>
      <c r="R9" s="83">
        <v>0.35722762804013974</v>
      </c>
      <c r="S9" s="84">
        <f t="shared" si="6"/>
        <v>0.35794423243971973</v>
      </c>
      <c r="T9" s="85">
        <f>分析係数表!F12</f>
        <v>0.36681061073411475</v>
      </c>
      <c r="U9" s="86">
        <f t="shared" si="7"/>
        <v>0.13129774250996754</v>
      </c>
      <c r="V9" s="87">
        <f>分析係数表!D12</f>
        <v>2.9364589759407773E-2</v>
      </c>
      <c r="W9" s="88">
        <f t="shared" si="8"/>
        <v>0</v>
      </c>
      <c r="X9" s="76">
        <f>分析係数表!E12</f>
        <v>2.8994447871684145E-2</v>
      </c>
      <c r="Y9" s="89">
        <f t="shared" si="9"/>
        <v>0</v>
      </c>
    </row>
    <row r="10" spans="1:25" x14ac:dyDescent="0.2">
      <c r="A10" s="6" t="s">
        <v>223</v>
      </c>
      <c r="B10" s="5" t="s">
        <v>28</v>
      </c>
      <c r="C10" s="90"/>
      <c r="D10" s="76">
        <f>投入係数表!AF10</f>
        <v>1.1424840868287905E-3</v>
      </c>
      <c r="E10" s="77">
        <f t="shared" si="0"/>
        <v>0.11424840868287905</v>
      </c>
      <c r="F10" s="76">
        <f>分析係数表!C13</f>
        <v>0</v>
      </c>
      <c r="G10" s="77">
        <f t="shared" si="1"/>
        <v>0</v>
      </c>
      <c r="H10" s="77">
        <v>0</v>
      </c>
      <c r="I10" s="77">
        <f t="shared" si="2"/>
        <v>0</v>
      </c>
      <c r="J10" s="76">
        <f>分析係数表!G13</f>
        <v>0.24545454545454545</v>
      </c>
      <c r="K10" s="78">
        <f t="shared" si="3"/>
        <v>0</v>
      </c>
      <c r="L10" s="79"/>
      <c r="M10" s="80"/>
      <c r="N10" s="81">
        <f>分析係数表!H13</f>
        <v>1.4563008336206721E-2</v>
      </c>
      <c r="O10" s="82">
        <f t="shared" si="4"/>
        <v>0.47666230118831909</v>
      </c>
      <c r="P10" s="76">
        <f>分析係数表!C13</f>
        <v>0</v>
      </c>
      <c r="Q10" s="82">
        <f t="shared" si="5"/>
        <v>0</v>
      </c>
      <c r="R10" s="83">
        <v>0</v>
      </c>
      <c r="S10" s="84">
        <f t="shared" si="6"/>
        <v>0</v>
      </c>
      <c r="T10" s="85">
        <f>分析係数表!F13</f>
        <v>0.38181818181818183</v>
      </c>
      <c r="U10" s="86">
        <f t="shared" si="7"/>
        <v>0</v>
      </c>
      <c r="V10" s="87">
        <f>分析係数表!D13</f>
        <v>0.28545454545454546</v>
      </c>
      <c r="W10" s="88">
        <f t="shared" si="8"/>
        <v>0</v>
      </c>
      <c r="X10" s="76">
        <f>分析係数表!E13</f>
        <v>0.23818181818181819</v>
      </c>
      <c r="Y10" s="89">
        <f t="shared" si="9"/>
        <v>0</v>
      </c>
    </row>
    <row r="11" spans="1:25" x14ac:dyDescent="0.2">
      <c r="A11" s="6" t="s">
        <v>224</v>
      </c>
      <c r="B11" s="5" t="s">
        <v>267</v>
      </c>
      <c r="C11" s="90"/>
      <c r="D11" s="76">
        <f>投入係数表!AF11</f>
        <v>9.7927207442467757E-4</v>
      </c>
      <c r="E11" s="77">
        <f t="shared" si="0"/>
        <v>9.7927207442467759E-2</v>
      </c>
      <c r="F11" s="76">
        <f>分析係数表!C14</f>
        <v>0.15141787051899414</v>
      </c>
      <c r="G11" s="77">
        <f t="shared" si="1"/>
        <v>1.4827929216810263E-2</v>
      </c>
      <c r="H11" s="77">
        <v>3.2030486817332837E-2</v>
      </c>
      <c r="I11" s="77">
        <f t="shared" si="2"/>
        <v>3.2030486817332837E-2</v>
      </c>
      <c r="J11" s="76">
        <f>分析係数表!G14</f>
        <v>0.18116805721096543</v>
      </c>
      <c r="K11" s="78">
        <f t="shared" si="3"/>
        <v>5.8029010682176295E-3</v>
      </c>
      <c r="L11" s="79"/>
      <c r="M11" s="80"/>
      <c r="N11" s="81">
        <f>分析係数表!H14</f>
        <v>1.2372472263351114E-3</v>
      </c>
      <c r="O11" s="82">
        <f t="shared" si="4"/>
        <v>4.0496379348868336E-2</v>
      </c>
      <c r="P11" s="76">
        <f>分析係数表!C14</f>
        <v>0.15141787051899414</v>
      </c>
      <c r="Q11" s="82">
        <f t="shared" si="5"/>
        <v>6.1318755247350134E-3</v>
      </c>
      <c r="R11" s="83">
        <v>2.5032383729774517E-2</v>
      </c>
      <c r="S11" s="84">
        <f t="shared" si="6"/>
        <v>5.7062870547107354E-2</v>
      </c>
      <c r="T11" s="85">
        <f>分析係数表!F14</f>
        <v>0.38617401668653156</v>
      </c>
      <c r="U11" s="86">
        <f t="shared" si="7"/>
        <v>2.2036197922840027E-2</v>
      </c>
      <c r="V11" s="87">
        <f>分析係数表!D14</f>
        <v>0.10846245530393325</v>
      </c>
      <c r="W11" s="88">
        <f t="shared" si="8"/>
        <v>0</v>
      </c>
      <c r="X11" s="76">
        <f>分析係数表!E14</f>
        <v>8.1048867699642438E-2</v>
      </c>
      <c r="Y11" s="89">
        <f t="shared" si="9"/>
        <v>0</v>
      </c>
    </row>
    <row r="12" spans="1:25" x14ac:dyDescent="0.2">
      <c r="A12" s="6" t="s">
        <v>225</v>
      </c>
      <c r="B12" s="5" t="s">
        <v>29</v>
      </c>
      <c r="C12" s="90"/>
      <c r="D12" s="76">
        <f>投入係数表!AF12</f>
        <v>6.5284804961645182E-4</v>
      </c>
      <c r="E12" s="77">
        <f t="shared" si="0"/>
        <v>6.5284804961645182E-2</v>
      </c>
      <c r="F12" s="76">
        <f>分析係数表!C15</f>
        <v>0</v>
      </c>
      <c r="G12" s="77">
        <f t="shared" si="1"/>
        <v>0</v>
      </c>
      <c r="H12" s="77">
        <v>0</v>
      </c>
      <c r="I12" s="77">
        <f t="shared" si="2"/>
        <v>0</v>
      </c>
      <c r="J12" s="76">
        <f>分析係数表!G15</f>
        <v>9.5665424991534034E-2</v>
      </c>
      <c r="K12" s="78">
        <f t="shared" si="3"/>
        <v>0</v>
      </c>
      <c r="L12" s="79"/>
      <c r="M12" s="80"/>
      <c r="N12" s="81">
        <f>分析係数表!H15</f>
        <v>9.0663854126523738E-3</v>
      </c>
      <c r="O12" s="82">
        <f t="shared" si="4"/>
        <v>0.29675215686793682</v>
      </c>
      <c r="P12" s="76">
        <f>分析係数表!C15</f>
        <v>0</v>
      </c>
      <c r="Q12" s="82">
        <f t="shared" si="5"/>
        <v>0</v>
      </c>
      <c r="R12" s="83">
        <v>0</v>
      </c>
      <c r="S12" s="84">
        <f t="shared" si="6"/>
        <v>0</v>
      </c>
      <c r="T12" s="85">
        <f>分析係数表!F15</f>
        <v>0.30392820860142228</v>
      </c>
      <c r="U12" s="86">
        <f t="shared" si="7"/>
        <v>0</v>
      </c>
      <c r="V12" s="87">
        <f>分析係数表!D15</f>
        <v>1.7101252963088384E-2</v>
      </c>
      <c r="W12" s="88">
        <f t="shared" si="8"/>
        <v>0</v>
      </c>
      <c r="X12" s="76">
        <f>分析係数表!E15</f>
        <v>1.5577378936674569E-2</v>
      </c>
      <c r="Y12" s="89">
        <f t="shared" si="9"/>
        <v>0</v>
      </c>
    </row>
    <row r="13" spans="1:25" x14ac:dyDescent="0.2">
      <c r="A13" s="6" t="s">
        <v>226</v>
      </c>
      <c r="B13" s="5" t="s">
        <v>30</v>
      </c>
      <c r="C13" s="90"/>
      <c r="D13" s="76">
        <f>投入係数表!AF13</f>
        <v>4.6352211522768076E-2</v>
      </c>
      <c r="E13" s="77">
        <f t="shared" si="0"/>
        <v>4.6352211522768076</v>
      </c>
      <c r="F13" s="76">
        <f>分析係数表!C16</f>
        <v>7.3463935886019627E-2</v>
      </c>
      <c r="G13" s="77">
        <f t="shared" si="1"/>
        <v>0.34052158954838541</v>
      </c>
      <c r="H13" s="77">
        <v>0.3573635057276468</v>
      </c>
      <c r="I13" s="77">
        <f t="shared" si="2"/>
        <v>0.3573635057276468</v>
      </c>
      <c r="J13" s="76">
        <f>分析係数表!G16</f>
        <v>3.2967032967032968E-2</v>
      </c>
      <c r="K13" s="78">
        <f t="shared" si="3"/>
        <v>1.1781214474537807E-2</v>
      </c>
      <c r="L13" s="79"/>
      <c r="M13" s="80"/>
      <c r="N13" s="81">
        <f>分析係数表!H16</f>
        <v>1.7422874875768209E-2</v>
      </c>
      <c r="O13" s="82">
        <f t="shared" si="4"/>
        <v>0.57026868624062133</v>
      </c>
      <c r="P13" s="76">
        <f>分析係数表!C16</f>
        <v>7.3463935886019627E-2</v>
      </c>
      <c r="Q13" s="82">
        <f t="shared" si="5"/>
        <v>4.189418220378565E-2</v>
      </c>
      <c r="R13" s="83">
        <v>4.9267136969880936E-2</v>
      </c>
      <c r="S13" s="84">
        <f t="shared" si="6"/>
        <v>0.40663064269752774</v>
      </c>
      <c r="T13" s="85">
        <f>分析係数表!F16</f>
        <v>0.28846153846153844</v>
      </c>
      <c r="U13" s="86">
        <f t="shared" si="7"/>
        <v>0.117297300778133</v>
      </c>
      <c r="V13" s="87">
        <f>分析係数表!D16</f>
        <v>8.241758241758242E-3</v>
      </c>
      <c r="W13" s="88">
        <f t="shared" si="8"/>
        <v>0</v>
      </c>
      <c r="X13" s="76">
        <f>分析係数表!E16</f>
        <v>8.241758241758242E-3</v>
      </c>
      <c r="Y13" s="89">
        <f t="shared" si="9"/>
        <v>0</v>
      </c>
    </row>
    <row r="14" spans="1:25" x14ac:dyDescent="0.2">
      <c r="A14" s="6" t="s">
        <v>2</v>
      </c>
      <c r="B14" s="5" t="s">
        <v>364</v>
      </c>
      <c r="C14" s="90"/>
      <c r="D14" s="76">
        <f>投入係数表!AF14</f>
        <v>1.6321201240411295E-3</v>
      </c>
      <c r="E14" s="77">
        <f t="shared" si="0"/>
        <v>0.16321201240411295</v>
      </c>
      <c r="F14" s="76">
        <f>分析係数表!C17</f>
        <v>2.3129921259842479E-2</v>
      </c>
      <c r="G14" s="77">
        <f t="shared" si="1"/>
        <v>3.7750809955675664E-3</v>
      </c>
      <c r="H14" s="77">
        <v>5.6655019054584668E-3</v>
      </c>
      <c r="I14" s="77">
        <f t="shared" si="2"/>
        <v>5.6655019054584668E-3</v>
      </c>
      <c r="J14" s="76">
        <f>分析係数表!G17</f>
        <v>0.21126760563380281</v>
      </c>
      <c r="K14" s="78">
        <f t="shared" si="3"/>
        <v>1.1969370222799577E-3</v>
      </c>
      <c r="L14" s="79"/>
      <c r="M14" s="80"/>
      <c r="N14" s="81">
        <f>分析係数表!H17</f>
        <v>2.8801492809768167E-3</v>
      </c>
      <c r="O14" s="82">
        <f t="shared" si="4"/>
        <v>9.4270260123595143E-2</v>
      </c>
      <c r="P14" s="76">
        <f>分析係数表!C17</f>
        <v>2.3129921259842479E-2</v>
      </c>
      <c r="Q14" s="82">
        <f t="shared" si="5"/>
        <v>2.180463693803624E-3</v>
      </c>
      <c r="R14" s="83">
        <v>4.4684213014568753E-3</v>
      </c>
      <c r="S14" s="84">
        <f t="shared" si="6"/>
        <v>1.0133923206915342E-2</v>
      </c>
      <c r="T14" s="85">
        <f>分析係数表!F17</f>
        <v>0.32746478873239437</v>
      </c>
      <c r="U14" s="86">
        <f t="shared" si="7"/>
        <v>3.3185030219828409E-3</v>
      </c>
      <c r="V14" s="87">
        <f>分析係数表!D17</f>
        <v>0.12676056338028169</v>
      </c>
      <c r="W14" s="88">
        <f t="shared" si="8"/>
        <v>0</v>
      </c>
      <c r="X14" s="76">
        <f>分析係数表!E17</f>
        <v>0.10563380281690141</v>
      </c>
      <c r="Y14" s="89">
        <f t="shared" si="9"/>
        <v>0</v>
      </c>
    </row>
    <row r="15" spans="1:25" x14ac:dyDescent="0.2">
      <c r="A15" s="6" t="s">
        <v>3</v>
      </c>
      <c r="B15" s="5" t="s">
        <v>31</v>
      </c>
      <c r="C15" s="90"/>
      <c r="D15" s="76">
        <f>投入係数表!AF15</f>
        <v>0</v>
      </c>
      <c r="E15" s="77">
        <f t="shared" si="0"/>
        <v>0</v>
      </c>
      <c r="F15" s="76">
        <f>分析係数表!C18</f>
        <v>0.3230337078651685</v>
      </c>
      <c r="G15" s="77">
        <f t="shared" si="1"/>
        <v>0</v>
      </c>
      <c r="H15" s="77">
        <v>9.9077645902238328E-3</v>
      </c>
      <c r="I15" s="77">
        <f t="shared" si="2"/>
        <v>9.9077645902238328E-3</v>
      </c>
      <c r="J15" s="76">
        <f>分析係数表!G18</f>
        <v>0.21584440227703985</v>
      </c>
      <c r="K15" s="78">
        <f t="shared" si="3"/>
        <v>2.138535525878484E-3</v>
      </c>
      <c r="L15" s="79"/>
      <c r="M15" s="80"/>
      <c r="N15" s="81">
        <f>分析係数表!H18</f>
        <v>4.66503052552583E-4</v>
      </c>
      <c r="O15" s="82">
        <f t="shared" si="4"/>
        <v>1.5269126639737242E-2</v>
      </c>
      <c r="P15" s="76">
        <f>分析係数表!C18</f>
        <v>0.3230337078651685</v>
      </c>
      <c r="Q15" s="82">
        <f t="shared" si="5"/>
        <v>4.9324425942971423E-3</v>
      </c>
      <c r="R15" s="83">
        <v>1.1789127443921864E-2</v>
      </c>
      <c r="S15" s="84">
        <f t="shared" si="6"/>
        <v>2.1696892034145696E-2</v>
      </c>
      <c r="T15" s="85">
        <f>分析係数表!F18</f>
        <v>0.45967741935483869</v>
      </c>
      <c r="U15" s="86">
        <f t="shared" si="7"/>
        <v>9.9735713382766503E-3</v>
      </c>
      <c r="V15" s="87">
        <f>分析係数表!D18</f>
        <v>4.8861480075901326E-2</v>
      </c>
      <c r="W15" s="88">
        <f t="shared" si="8"/>
        <v>0</v>
      </c>
      <c r="X15" s="76">
        <f>分析係数表!E18</f>
        <v>4.6489563567362426E-2</v>
      </c>
      <c r="Y15" s="89">
        <f t="shared" si="9"/>
        <v>0</v>
      </c>
    </row>
    <row r="16" spans="1:25" x14ac:dyDescent="0.2">
      <c r="A16" s="6" t="s">
        <v>4</v>
      </c>
      <c r="B16" s="5" t="s">
        <v>32</v>
      </c>
      <c r="C16" s="90"/>
      <c r="D16" s="76">
        <f>投入係数表!AF16</f>
        <v>0</v>
      </c>
      <c r="E16" s="77">
        <f t="shared" si="0"/>
        <v>0</v>
      </c>
      <c r="F16" s="76">
        <f>分析係数表!C19</f>
        <v>0.12071832391087467</v>
      </c>
      <c r="G16" s="77">
        <f t="shared" si="1"/>
        <v>0</v>
      </c>
      <c r="H16" s="77">
        <v>3.0720575206000084E-3</v>
      </c>
      <c r="I16" s="77">
        <f t="shared" si="2"/>
        <v>3.0720575206000084E-3</v>
      </c>
      <c r="J16" s="76">
        <f>分析係数表!G19</f>
        <v>5.7680250783699059E-2</v>
      </c>
      <c r="K16" s="78">
        <f t="shared" si="3"/>
        <v>1.7719704821015722E-4</v>
      </c>
      <c r="L16" s="79"/>
      <c r="M16" s="80"/>
      <c r="N16" s="81">
        <f>分析係数表!H19</f>
        <v>-1.2169644849197817E-4</v>
      </c>
      <c r="O16" s="82">
        <f t="shared" si="4"/>
        <v>-3.983250427757541E-3</v>
      </c>
      <c r="P16" s="76">
        <f>分析係数表!C19</f>
        <v>0.12071832391087467</v>
      </c>
      <c r="Q16" s="82">
        <f t="shared" si="5"/>
        <v>-4.8085131535616492E-4</v>
      </c>
      <c r="R16" s="83">
        <v>3.0228114505868814E-3</v>
      </c>
      <c r="S16" s="84">
        <f t="shared" si="6"/>
        <v>6.0948689711868894E-3</v>
      </c>
      <c r="T16" s="85">
        <f>分析係数表!F19</f>
        <v>0.23887147335423198</v>
      </c>
      <c r="U16" s="86">
        <f t="shared" si="7"/>
        <v>1.4558903310484042E-3</v>
      </c>
      <c r="V16" s="87">
        <f>分析係数表!D19</f>
        <v>1.0658307210031349E-2</v>
      </c>
      <c r="W16" s="88">
        <f t="shared" si="8"/>
        <v>0</v>
      </c>
      <c r="X16" s="76">
        <f>分析係数表!E19</f>
        <v>1.128526645768025E-2</v>
      </c>
      <c r="Y16" s="89">
        <f t="shared" si="9"/>
        <v>0</v>
      </c>
    </row>
    <row r="17" spans="1:25" x14ac:dyDescent="0.2">
      <c r="A17" s="6" t="s">
        <v>5</v>
      </c>
      <c r="B17" s="5" t="s">
        <v>33</v>
      </c>
      <c r="C17" s="90"/>
      <c r="D17" s="76">
        <f>投入係数表!AF17</f>
        <v>0</v>
      </c>
      <c r="E17" s="77">
        <f t="shared" si="0"/>
        <v>0</v>
      </c>
      <c r="F17" s="76">
        <f>分析係数表!C20</f>
        <v>0.31557475401967838</v>
      </c>
      <c r="G17" s="77">
        <f t="shared" si="1"/>
        <v>0</v>
      </c>
      <c r="H17" s="77">
        <v>4.9637827735429397E-3</v>
      </c>
      <c r="I17" s="77">
        <f t="shared" si="2"/>
        <v>4.9637827735429397E-3</v>
      </c>
      <c r="J17" s="76">
        <f>分析係数表!G20</f>
        <v>9.9984279201383433E-2</v>
      </c>
      <c r="K17" s="78">
        <f t="shared" si="3"/>
        <v>4.9630024272493474E-4</v>
      </c>
      <c r="L17" s="79"/>
      <c r="M17" s="80"/>
      <c r="N17" s="81">
        <f>分析係数表!H20</f>
        <v>5.8819950104456117E-4</v>
      </c>
      <c r="O17" s="82">
        <f t="shared" si="4"/>
        <v>1.9252377067494782E-2</v>
      </c>
      <c r="P17" s="76">
        <f>分析係数表!C20</f>
        <v>0.31557475401967838</v>
      </c>
      <c r="Q17" s="82">
        <f t="shared" si="5"/>
        <v>6.0755641573687624E-3</v>
      </c>
      <c r="R17" s="83">
        <v>2.0930445647225623E-2</v>
      </c>
      <c r="S17" s="84">
        <f t="shared" si="6"/>
        <v>2.5894228420768564E-2</v>
      </c>
      <c r="T17" s="85">
        <f>分析係数表!F20</f>
        <v>0.22276371639679296</v>
      </c>
      <c r="U17" s="86">
        <f t="shared" si="7"/>
        <v>5.7682945562378641E-3</v>
      </c>
      <c r="V17" s="87">
        <f>分析係数表!D20</f>
        <v>9.4324791699418331E-4</v>
      </c>
      <c r="W17" s="88">
        <f t="shared" si="8"/>
        <v>0</v>
      </c>
      <c r="X17" s="76">
        <f>分析係数表!E20</f>
        <v>6.2883194466278891E-4</v>
      </c>
      <c r="Y17" s="89">
        <f t="shared" si="9"/>
        <v>0</v>
      </c>
    </row>
    <row r="18" spans="1:25" x14ac:dyDescent="0.2">
      <c r="A18" s="6" t="s">
        <v>6</v>
      </c>
      <c r="B18" s="5" t="s">
        <v>34</v>
      </c>
      <c r="C18" s="90"/>
      <c r="D18" s="76">
        <f>投入係数表!AF18</f>
        <v>9.7927207442467757E-4</v>
      </c>
      <c r="E18" s="77">
        <f t="shared" si="0"/>
        <v>9.7927207442467759E-2</v>
      </c>
      <c r="F18" s="76">
        <f>分析係数表!C21</f>
        <v>0.13081936685288642</v>
      </c>
      <c r="G18" s="77">
        <f t="shared" si="1"/>
        <v>1.28107752752949E-2</v>
      </c>
      <c r="H18" s="77">
        <v>2.0144538436779141E-2</v>
      </c>
      <c r="I18" s="77">
        <f t="shared" si="2"/>
        <v>2.0144538436779141E-2</v>
      </c>
      <c r="J18" s="76">
        <f>分析係数表!G21</f>
        <v>0.28416378885051802</v>
      </c>
      <c r="K18" s="78">
        <f t="shared" si="3"/>
        <v>5.724348366840052E-3</v>
      </c>
      <c r="L18" s="79"/>
      <c r="M18" s="80"/>
      <c r="N18" s="81">
        <f>分析係数表!H21</f>
        <v>9.7357158793582536E-4</v>
      </c>
      <c r="O18" s="82">
        <f t="shared" si="4"/>
        <v>3.1866003422060328E-2</v>
      </c>
      <c r="P18" s="76">
        <f>分析係数表!C21</f>
        <v>0.13081936685288642</v>
      </c>
      <c r="Q18" s="82">
        <f t="shared" si="5"/>
        <v>4.1686903918058439E-3</v>
      </c>
      <c r="R18" s="83">
        <v>1.0034249412308946E-2</v>
      </c>
      <c r="S18" s="84">
        <f t="shared" si="6"/>
        <v>3.0178787849088087E-2</v>
      </c>
      <c r="T18" s="85">
        <f>分析係数表!F21</f>
        <v>0.42476566354218054</v>
      </c>
      <c r="U18" s="86">
        <f t="shared" si="7"/>
        <v>1.2818912845616596E-2</v>
      </c>
      <c r="V18" s="87">
        <f>分析係数表!D21</f>
        <v>7.9921065614208184E-2</v>
      </c>
      <c r="W18" s="88">
        <f t="shared" si="8"/>
        <v>0</v>
      </c>
      <c r="X18" s="76">
        <f>分析係数表!E21</f>
        <v>6.6600888011840165E-2</v>
      </c>
      <c r="Y18" s="89">
        <f t="shared" si="9"/>
        <v>0</v>
      </c>
    </row>
    <row r="19" spans="1:25" x14ac:dyDescent="0.2">
      <c r="A19" s="6" t="s">
        <v>7</v>
      </c>
      <c r="B19" s="5" t="s">
        <v>268</v>
      </c>
      <c r="C19" s="90"/>
      <c r="D19" s="76">
        <f>投入係数表!AF19</f>
        <v>0</v>
      </c>
      <c r="E19" s="77">
        <f t="shared" si="0"/>
        <v>0</v>
      </c>
      <c r="F19" s="76">
        <f>分析係数表!C22</f>
        <v>7.3540561031084195E-2</v>
      </c>
      <c r="G19" s="77">
        <f t="shared" si="1"/>
        <v>0</v>
      </c>
      <c r="H19" s="77">
        <v>1.8400725426842551E-3</v>
      </c>
      <c r="I19" s="77">
        <f t="shared" si="2"/>
        <v>1.8400725426842551E-3</v>
      </c>
      <c r="J19" s="76">
        <f>分析係数表!G22</f>
        <v>0.1948261924009701</v>
      </c>
      <c r="K19" s="78">
        <f t="shared" si="3"/>
        <v>3.5849432723274492E-4</v>
      </c>
      <c r="L19" s="79"/>
      <c r="M19" s="80"/>
      <c r="N19" s="81">
        <f>分析係数表!H22</f>
        <v>4.0565482830659394E-5</v>
      </c>
      <c r="O19" s="82">
        <f t="shared" si="4"/>
        <v>1.3277501425858471E-3</v>
      </c>
      <c r="P19" s="76">
        <f>分析係数表!C22</f>
        <v>7.3540561031084195E-2</v>
      </c>
      <c r="Q19" s="82">
        <f t="shared" si="5"/>
        <v>9.7643490394865232E-5</v>
      </c>
      <c r="R19" s="83">
        <v>1.2630401508067243E-3</v>
      </c>
      <c r="S19" s="84">
        <f t="shared" si="6"/>
        <v>3.1031126934909794E-3</v>
      </c>
      <c r="T19" s="85">
        <f>分析係数表!F22</f>
        <v>0.41269199676637025</v>
      </c>
      <c r="U19" s="86">
        <f t="shared" si="7"/>
        <v>1.2806297736678617E-3</v>
      </c>
      <c r="V19" s="87">
        <f>分析係数表!D22</f>
        <v>1.4955537590945837E-2</v>
      </c>
      <c r="W19" s="88">
        <f t="shared" si="8"/>
        <v>0</v>
      </c>
      <c r="X19" s="76">
        <f>分析係数表!E22</f>
        <v>1.3742926434923201E-2</v>
      </c>
      <c r="Y19" s="89">
        <f t="shared" si="9"/>
        <v>0</v>
      </c>
    </row>
    <row r="20" spans="1:25" x14ac:dyDescent="0.2">
      <c r="A20" s="6" t="s">
        <v>8</v>
      </c>
      <c r="B20" s="5" t="s">
        <v>269</v>
      </c>
      <c r="C20" s="90"/>
      <c r="D20" s="76">
        <f>投入係数表!AF20</f>
        <v>0</v>
      </c>
      <c r="E20" s="77">
        <f t="shared" si="0"/>
        <v>0</v>
      </c>
      <c r="F20" s="76">
        <f>分析係数表!C23</f>
        <v>0</v>
      </c>
      <c r="G20" s="77">
        <f t="shared" si="1"/>
        <v>0</v>
      </c>
      <c r="H20" s="77">
        <v>0</v>
      </c>
      <c r="I20" s="77">
        <f t="shared" si="2"/>
        <v>0</v>
      </c>
      <c r="J20" s="76">
        <f>分析係数表!G23</f>
        <v>0.21560920830993824</v>
      </c>
      <c r="K20" s="78">
        <f t="shared" si="3"/>
        <v>0</v>
      </c>
      <c r="L20" s="79"/>
      <c r="M20" s="80"/>
      <c r="N20" s="81">
        <f>分析係数表!H23</f>
        <v>2.0282741415329697E-5</v>
      </c>
      <c r="O20" s="82">
        <f t="shared" si="4"/>
        <v>6.6387507129292357E-4</v>
      </c>
      <c r="P20" s="76">
        <f>分析係数表!C23</f>
        <v>0</v>
      </c>
      <c r="Q20" s="82">
        <f t="shared" si="5"/>
        <v>0</v>
      </c>
      <c r="R20" s="83">
        <v>0</v>
      </c>
      <c r="S20" s="84">
        <f t="shared" si="6"/>
        <v>0</v>
      </c>
      <c r="T20" s="85">
        <f>分析係数表!F23</f>
        <v>0.4407636159460977</v>
      </c>
      <c r="U20" s="86">
        <f t="shared" si="7"/>
        <v>0</v>
      </c>
      <c r="V20" s="87">
        <f>分析係数表!D23</f>
        <v>7.046603032004492E-2</v>
      </c>
      <c r="W20" s="88">
        <f t="shared" si="8"/>
        <v>0</v>
      </c>
      <c r="X20" s="76">
        <f>分析係数表!E23</f>
        <v>6.9904548006737788E-2</v>
      </c>
      <c r="Y20" s="89">
        <f t="shared" si="9"/>
        <v>0</v>
      </c>
    </row>
    <row r="21" spans="1:25" x14ac:dyDescent="0.2">
      <c r="A21" s="6" t="s">
        <v>9</v>
      </c>
      <c r="B21" s="5" t="s">
        <v>270</v>
      </c>
      <c r="C21" s="90"/>
      <c r="D21" s="76">
        <f>投入係数表!AF21</f>
        <v>0</v>
      </c>
      <c r="E21" s="77">
        <f t="shared" si="0"/>
        <v>0</v>
      </c>
      <c r="F21" s="76">
        <f>分析係数表!C24</f>
        <v>9.8081023454157812E-2</v>
      </c>
      <c r="G21" s="77">
        <f t="shared" si="1"/>
        <v>0</v>
      </c>
      <c r="H21" s="77">
        <v>1.2882729623996804E-3</v>
      </c>
      <c r="I21" s="77">
        <f t="shared" si="2"/>
        <v>1.2882729623996804E-3</v>
      </c>
      <c r="J21" s="76">
        <f>分析係数表!G24</f>
        <v>0.21052631578947367</v>
      </c>
      <c r="K21" s="78">
        <f t="shared" si="3"/>
        <v>2.7121536050519584E-4</v>
      </c>
      <c r="L21" s="79"/>
      <c r="M21" s="80"/>
      <c r="N21" s="81">
        <f>分析係数表!H24</f>
        <v>4.0565482830659392E-4</v>
      </c>
      <c r="O21" s="82">
        <f t="shared" si="4"/>
        <v>1.3277501425858471E-2</v>
      </c>
      <c r="P21" s="76">
        <f>分析係数表!C24</f>
        <v>9.8081023454157812E-2</v>
      </c>
      <c r="Q21" s="82">
        <f t="shared" si="5"/>
        <v>1.3022709287622385E-3</v>
      </c>
      <c r="R21" s="83">
        <v>4.5824800292056317E-3</v>
      </c>
      <c r="S21" s="84">
        <f t="shared" si="6"/>
        <v>5.8707529916053117E-3</v>
      </c>
      <c r="T21" s="85">
        <f>分析係数表!F24</f>
        <v>0.39473684210526316</v>
      </c>
      <c r="U21" s="86">
        <f t="shared" si="7"/>
        <v>2.3174024966863072E-3</v>
      </c>
      <c r="V21" s="87">
        <f>分析係数表!D24</f>
        <v>4.6052631578947366E-2</v>
      </c>
      <c r="W21" s="88">
        <f t="shared" si="8"/>
        <v>0</v>
      </c>
      <c r="X21" s="76">
        <f>分析係数表!E24</f>
        <v>4.6052631578947366E-2</v>
      </c>
      <c r="Y21" s="89">
        <f t="shared" si="9"/>
        <v>0</v>
      </c>
    </row>
    <row r="22" spans="1:25" x14ac:dyDescent="0.2">
      <c r="A22" s="6" t="s">
        <v>10</v>
      </c>
      <c r="B22" s="5" t="s">
        <v>271</v>
      </c>
      <c r="C22" s="90"/>
      <c r="D22" s="76">
        <f>投入係数表!AF22</f>
        <v>0</v>
      </c>
      <c r="E22" s="77">
        <f t="shared" si="0"/>
        <v>0</v>
      </c>
      <c r="F22" s="76">
        <f>分析係数表!C25</f>
        <v>1.7970049916805286E-2</v>
      </c>
      <c r="G22" s="77">
        <f t="shared" si="1"/>
        <v>0</v>
      </c>
      <c r="H22" s="77">
        <v>7.6320287976758424E-4</v>
      </c>
      <c r="I22" s="77">
        <f t="shared" si="2"/>
        <v>7.6320287976758424E-4</v>
      </c>
      <c r="J22" s="76">
        <f>分析係数表!G25</f>
        <v>0.19552238805970149</v>
      </c>
      <c r="K22" s="78">
        <f t="shared" si="3"/>
        <v>1.492232496261993E-4</v>
      </c>
      <c r="L22" s="79"/>
      <c r="M22" s="80"/>
      <c r="N22" s="81">
        <f>分析係数表!H25</f>
        <v>5.4763401821390182E-4</v>
      </c>
      <c r="O22" s="82">
        <f t="shared" si="4"/>
        <v>1.7924626924908937E-2</v>
      </c>
      <c r="P22" s="76">
        <f>分析係数表!C25</f>
        <v>1.7970049916805286E-2</v>
      </c>
      <c r="Q22" s="82">
        <f t="shared" si="5"/>
        <v>3.2210644058072561E-4</v>
      </c>
      <c r="R22" s="83">
        <v>2.2147791053745E-3</v>
      </c>
      <c r="S22" s="84">
        <f t="shared" si="6"/>
        <v>2.9779819851420844E-3</v>
      </c>
      <c r="T22" s="85">
        <f>分析係数表!F25</f>
        <v>0.34776119402985073</v>
      </c>
      <c r="U22" s="86">
        <f t="shared" si="7"/>
        <v>1.0356265709523965E-3</v>
      </c>
      <c r="V22" s="87">
        <f>分析係数表!D25</f>
        <v>4.6268656716417909E-2</v>
      </c>
      <c r="W22" s="88">
        <f t="shared" si="8"/>
        <v>0</v>
      </c>
      <c r="X22" s="76">
        <f>分析係数表!E25</f>
        <v>3.5820895522388062E-2</v>
      </c>
      <c r="Y22" s="89">
        <f t="shared" si="9"/>
        <v>0</v>
      </c>
    </row>
    <row r="23" spans="1:25" x14ac:dyDescent="0.2">
      <c r="A23" s="6" t="s">
        <v>11</v>
      </c>
      <c r="B23" s="5" t="s">
        <v>35</v>
      </c>
      <c r="C23" s="90"/>
      <c r="D23" s="76">
        <f>投入係数表!AF23</f>
        <v>0</v>
      </c>
      <c r="E23" s="77">
        <f t="shared" si="0"/>
        <v>0</v>
      </c>
      <c r="F23" s="76">
        <f>分析係数表!C26</f>
        <v>0.78646748681898071</v>
      </c>
      <c r="G23" s="77">
        <f t="shared" si="1"/>
        <v>0</v>
      </c>
      <c r="H23" s="77">
        <v>2.100520317678202E-2</v>
      </c>
      <c r="I23" s="77">
        <f t="shared" si="2"/>
        <v>2.100520317678202E-2</v>
      </c>
      <c r="J23" s="76">
        <f>分析係数表!G26</f>
        <v>0.1963978281022381</v>
      </c>
      <c r="K23" s="78">
        <f t="shared" si="3"/>
        <v>4.1253762827662211E-3</v>
      </c>
      <c r="L23" s="79"/>
      <c r="M23" s="80"/>
      <c r="N23" s="81">
        <f>分析係数表!H26</f>
        <v>1.1845120986552542E-2</v>
      </c>
      <c r="O23" s="82">
        <f t="shared" si="4"/>
        <v>0.38770304163506736</v>
      </c>
      <c r="P23" s="76">
        <f>分析係数表!C26</f>
        <v>0.78646748681898071</v>
      </c>
      <c r="Q23" s="82">
        <f t="shared" si="5"/>
        <v>0.30491583678680606</v>
      </c>
      <c r="R23" s="83">
        <v>0.34755304898903966</v>
      </c>
      <c r="S23" s="84">
        <f t="shared" si="6"/>
        <v>0.36855825216582166</v>
      </c>
      <c r="T23" s="85">
        <f>分析係数表!F26</f>
        <v>0.33492252681764006</v>
      </c>
      <c r="U23" s="86">
        <f t="shared" si="7"/>
        <v>0.12343846109486996</v>
      </c>
      <c r="V23" s="87">
        <f>分析係数表!D26</f>
        <v>2.0262216924910609E-2</v>
      </c>
      <c r="W23" s="88">
        <f t="shared" si="8"/>
        <v>0</v>
      </c>
      <c r="X23" s="76">
        <f>分析係数表!E26</f>
        <v>2.2447357965832339E-2</v>
      </c>
      <c r="Y23" s="89">
        <f t="shared" si="9"/>
        <v>0</v>
      </c>
    </row>
    <row r="24" spans="1:25" x14ac:dyDescent="0.2">
      <c r="A24" s="6" t="s">
        <v>12</v>
      </c>
      <c r="B24" s="5" t="s">
        <v>365</v>
      </c>
      <c r="C24" s="90"/>
      <c r="D24" s="76">
        <f>投入係数表!AF24</f>
        <v>1.6321201240411296E-4</v>
      </c>
      <c r="E24" s="77">
        <f t="shared" si="0"/>
        <v>1.6321201240411295E-2</v>
      </c>
      <c r="F24" s="76">
        <f>分析係数表!C27</f>
        <v>0.30036101083032496</v>
      </c>
      <c r="G24" s="77">
        <f t="shared" si="1"/>
        <v>4.9022525025350901E-3</v>
      </c>
      <c r="H24" s="77">
        <v>6.7260204739243521E-3</v>
      </c>
      <c r="I24" s="77">
        <f t="shared" si="2"/>
        <v>6.7260204739243521E-3</v>
      </c>
      <c r="J24" s="76">
        <f>分析係数表!G27</f>
        <v>0.17003676470588236</v>
      </c>
      <c r="K24" s="78">
        <f t="shared" si="3"/>
        <v>1.1436707607316225E-3</v>
      </c>
      <c r="L24" s="79"/>
      <c r="M24" s="80"/>
      <c r="N24" s="81">
        <f>分析係数表!H27</f>
        <v>1.1256921485507981E-2</v>
      </c>
      <c r="O24" s="82">
        <f t="shared" si="4"/>
        <v>0.36845066456757258</v>
      </c>
      <c r="P24" s="76">
        <f>分析係数表!C27</f>
        <v>0.30036101083032496</v>
      </c>
      <c r="Q24" s="82">
        <f t="shared" si="5"/>
        <v>0.11066821405062109</v>
      </c>
      <c r="R24" s="83">
        <v>0.11248050675119298</v>
      </c>
      <c r="S24" s="84">
        <f t="shared" si="6"/>
        <v>0.11920652722511733</v>
      </c>
      <c r="T24" s="85">
        <f>分析係数表!F27</f>
        <v>0.32077205882352944</v>
      </c>
      <c r="U24" s="86">
        <f t="shared" si="7"/>
        <v>3.8238123163203998E-2</v>
      </c>
      <c r="V24" s="87">
        <f>分析係数表!D27</f>
        <v>0</v>
      </c>
      <c r="W24" s="88">
        <f t="shared" si="8"/>
        <v>0</v>
      </c>
      <c r="X24" s="76">
        <f>分析係数表!E27</f>
        <v>0</v>
      </c>
      <c r="Y24" s="89">
        <f t="shared" si="9"/>
        <v>0</v>
      </c>
    </row>
    <row r="25" spans="1:25" x14ac:dyDescent="0.2">
      <c r="A25" s="6" t="s">
        <v>13</v>
      </c>
      <c r="B25" s="5" t="s">
        <v>191</v>
      </c>
      <c r="C25" s="90"/>
      <c r="D25" s="76">
        <f>投入係数表!AF25</f>
        <v>8.9766606822262122E-3</v>
      </c>
      <c r="E25" s="77">
        <f t="shared" si="0"/>
        <v>0.89766606822262118</v>
      </c>
      <c r="F25" s="76">
        <f>分析係数表!C28</f>
        <v>0.10035725885027602</v>
      </c>
      <c r="G25" s="77">
        <f t="shared" si="1"/>
        <v>9.0087305969727124E-2</v>
      </c>
      <c r="H25" s="77">
        <v>0.10506225680447771</v>
      </c>
      <c r="I25" s="77">
        <f t="shared" si="2"/>
        <v>0.10506225680447771</v>
      </c>
      <c r="J25" s="76">
        <f>分析係数表!G28</f>
        <v>0.12476459510357815</v>
      </c>
      <c r="K25" s="78">
        <f t="shared" si="3"/>
        <v>1.310804993087881E-2</v>
      </c>
      <c r="L25" s="79"/>
      <c r="M25" s="80"/>
      <c r="N25" s="81">
        <f>分析係数表!H28</f>
        <v>2.1134616554773542E-2</v>
      </c>
      <c r="O25" s="82">
        <f t="shared" si="4"/>
        <v>0.69175782428722632</v>
      </c>
      <c r="P25" s="76">
        <f>分析係数表!C28</f>
        <v>0.10035725885027602</v>
      </c>
      <c r="Q25" s="82">
        <f t="shared" si="5"/>
        <v>6.9422919033696934E-2</v>
      </c>
      <c r="R25" s="83">
        <v>7.6610157469852086E-2</v>
      </c>
      <c r="S25" s="84">
        <f t="shared" si="6"/>
        <v>0.18167241427432979</v>
      </c>
      <c r="T25" s="85">
        <f>分析係数表!F28</f>
        <v>0.21374764595103579</v>
      </c>
      <c r="U25" s="86">
        <f t="shared" si="7"/>
        <v>3.8832050885379346E-2</v>
      </c>
      <c r="V25" s="87">
        <f>分析係数表!D28</f>
        <v>3.5310734463276837E-2</v>
      </c>
      <c r="W25" s="88">
        <f t="shared" si="8"/>
        <v>0</v>
      </c>
      <c r="X25" s="76">
        <f>分析係数表!E28</f>
        <v>3.7664783427495289E-2</v>
      </c>
      <c r="Y25" s="89">
        <f t="shared" si="9"/>
        <v>0</v>
      </c>
    </row>
    <row r="26" spans="1:25" x14ac:dyDescent="0.2">
      <c r="A26" s="6" t="s">
        <v>14</v>
      </c>
      <c r="B26" s="5" t="s">
        <v>50</v>
      </c>
      <c r="C26" s="90"/>
      <c r="D26" s="76">
        <f>投入係数表!AF26</f>
        <v>2.284968173657581E-3</v>
      </c>
      <c r="E26" s="77">
        <f t="shared" si="0"/>
        <v>0.22849681736575811</v>
      </c>
      <c r="F26" s="76">
        <f>分析係数表!C29</f>
        <v>0.36404243439419315</v>
      </c>
      <c r="G26" s="77">
        <f t="shared" si="1"/>
        <v>8.318253764515593E-2</v>
      </c>
      <c r="H26" s="77">
        <v>0.11608387699640678</v>
      </c>
      <c r="I26" s="77">
        <f t="shared" si="2"/>
        <v>0.11608387699640678</v>
      </c>
      <c r="J26" s="76">
        <f>分析係数表!G29</f>
        <v>0.26159695817490497</v>
      </c>
      <c r="K26" s="78">
        <f t="shared" si="3"/>
        <v>3.0367189115409837E-2</v>
      </c>
      <c r="L26" s="79"/>
      <c r="M26" s="80"/>
      <c r="N26" s="81">
        <f>分析係数表!H29</f>
        <v>1.0060239742003528E-2</v>
      </c>
      <c r="O26" s="82">
        <f t="shared" si="4"/>
        <v>0.32928203536129008</v>
      </c>
      <c r="P26" s="76">
        <f>分析係数表!C29</f>
        <v>0.36404243439419315</v>
      </c>
      <c r="Q26" s="82">
        <f t="shared" si="5"/>
        <v>0.11987263375519883</v>
      </c>
      <c r="R26" s="83">
        <v>0.160714715428877</v>
      </c>
      <c r="S26" s="84">
        <f t="shared" si="6"/>
        <v>0.27679859242528376</v>
      </c>
      <c r="T26" s="85">
        <f>分析係数表!F29</f>
        <v>0.47034220532319393</v>
      </c>
      <c r="U26" s="86">
        <f t="shared" si="7"/>
        <v>0.13019006039166389</v>
      </c>
      <c r="V26" s="87">
        <f>分析係数表!D29</f>
        <v>0.1285171102661597</v>
      </c>
      <c r="W26" s="88">
        <f t="shared" si="8"/>
        <v>0</v>
      </c>
      <c r="X26" s="76">
        <f>分析係数表!E29</f>
        <v>0.10532319391634981</v>
      </c>
      <c r="Y26" s="89">
        <f t="shared" si="9"/>
        <v>0</v>
      </c>
    </row>
    <row r="27" spans="1:25" x14ac:dyDescent="0.2">
      <c r="A27" s="6" t="s">
        <v>15</v>
      </c>
      <c r="B27" s="5" t="s">
        <v>36</v>
      </c>
      <c r="C27" s="90"/>
      <c r="D27" s="76">
        <f>投入係数表!AF27</f>
        <v>3.4274522604863717E-3</v>
      </c>
      <c r="E27" s="77">
        <f t="shared" si="0"/>
        <v>0.34274522604863716</v>
      </c>
      <c r="F27" s="76">
        <f>分析係数表!C30</f>
        <v>1</v>
      </c>
      <c r="G27" s="77">
        <f t="shared" si="1"/>
        <v>0.34274522604863716</v>
      </c>
      <c r="H27" s="77">
        <v>0.38489017147622229</v>
      </c>
      <c r="I27" s="77">
        <f t="shared" si="2"/>
        <v>0.38489017147622229</v>
      </c>
      <c r="J27" s="76">
        <f>分析係数表!G30</f>
        <v>0.34476121737038373</v>
      </c>
      <c r="K27" s="78">
        <f t="shared" si="3"/>
        <v>0.13269520407203814</v>
      </c>
      <c r="L27" s="79"/>
      <c r="M27" s="80"/>
      <c r="N27" s="81">
        <f>分析係数表!H30</f>
        <v>0</v>
      </c>
      <c r="O27" s="82">
        <f t="shared" si="4"/>
        <v>0</v>
      </c>
      <c r="P27" s="76">
        <f>分析係数表!C30</f>
        <v>1</v>
      </c>
      <c r="Q27" s="82">
        <f t="shared" si="5"/>
        <v>0</v>
      </c>
      <c r="R27" s="83">
        <v>6.8070195311293477E-2</v>
      </c>
      <c r="S27" s="84">
        <f t="shared" si="6"/>
        <v>0.45296036678751578</v>
      </c>
      <c r="T27" s="85">
        <f>分析係数表!F30</f>
        <v>0.44087573679778658</v>
      </c>
      <c r="U27" s="86">
        <f t="shared" si="7"/>
        <v>0.19969923544764168</v>
      </c>
      <c r="V27" s="87">
        <f>分析係数表!D30</f>
        <v>0.13545049921809216</v>
      </c>
      <c r="W27" s="88">
        <f t="shared" si="8"/>
        <v>0</v>
      </c>
      <c r="X27" s="76">
        <f>分析係数表!E30</f>
        <v>8.8415734391916273E-2</v>
      </c>
      <c r="Y27" s="89">
        <f t="shared" si="9"/>
        <v>0</v>
      </c>
    </row>
    <row r="28" spans="1:25" x14ac:dyDescent="0.2">
      <c r="A28" s="6" t="s">
        <v>16</v>
      </c>
      <c r="B28" s="5" t="s">
        <v>192</v>
      </c>
      <c r="C28" s="90"/>
      <c r="D28" s="76">
        <f>投入係数表!AF28</f>
        <v>1.3383385017137261E-2</v>
      </c>
      <c r="E28" s="77">
        <f t="shared" si="0"/>
        <v>1.3383385017137261</v>
      </c>
      <c r="F28" s="76">
        <f>分析係数表!C31</f>
        <v>4.5149153453372781E-2</v>
      </c>
      <c r="G28" s="77">
        <f t="shared" si="1"/>
        <v>6.0424850386430036E-2</v>
      </c>
      <c r="H28" s="77">
        <v>6.8164127190868673E-2</v>
      </c>
      <c r="I28" s="77">
        <f t="shared" si="2"/>
        <v>6.8164127190868673E-2</v>
      </c>
      <c r="J28" s="76">
        <f>分析係数表!G31</f>
        <v>7.1005917159763315E-2</v>
      </c>
      <c r="K28" s="78">
        <f t="shared" si="3"/>
        <v>4.8400563685823909E-3</v>
      </c>
      <c r="L28" s="79"/>
      <c r="M28" s="80"/>
      <c r="N28" s="81">
        <f>分析係数表!H31</f>
        <v>2.4521834371133602E-2</v>
      </c>
      <c r="O28" s="82">
        <f t="shared" si="4"/>
        <v>0.80262496119314464</v>
      </c>
      <c r="P28" s="76">
        <f>分析係数表!C31</f>
        <v>4.5149153453372781E-2</v>
      </c>
      <c r="Q28" s="82">
        <f t="shared" si="5"/>
        <v>3.623783753841666E-2</v>
      </c>
      <c r="R28" s="83">
        <v>4.676859823486193E-2</v>
      </c>
      <c r="S28" s="84">
        <f t="shared" si="6"/>
        <v>0.1149327254257306</v>
      </c>
      <c r="T28" s="85">
        <f>分析係数表!F31</f>
        <v>0.34319526627218933</v>
      </c>
      <c r="U28" s="86">
        <f t="shared" si="7"/>
        <v>3.9444367305872037E-2</v>
      </c>
      <c r="V28" s="87">
        <f>分析係数表!D31</f>
        <v>1.7751479289940829E-2</v>
      </c>
      <c r="W28" s="88">
        <f t="shared" si="8"/>
        <v>0</v>
      </c>
      <c r="X28" s="76">
        <f>分析係数表!E31</f>
        <v>1.7751479289940829E-2</v>
      </c>
      <c r="Y28" s="89">
        <f t="shared" si="9"/>
        <v>0</v>
      </c>
    </row>
    <row r="29" spans="1:25" x14ac:dyDescent="0.2">
      <c r="A29" s="6" t="s">
        <v>17</v>
      </c>
      <c r="B29" s="5" t="s">
        <v>272</v>
      </c>
      <c r="C29" s="90"/>
      <c r="D29" s="76">
        <f>投入係数表!AF29</f>
        <v>1.9585441488493551E-3</v>
      </c>
      <c r="E29" s="77">
        <f t="shared" si="0"/>
        <v>0.19585441488493552</v>
      </c>
      <c r="F29" s="76">
        <f>分析係数表!C32</f>
        <v>0.82390745501285345</v>
      </c>
      <c r="G29" s="77">
        <f t="shared" si="1"/>
        <v>0.16136591252087876</v>
      </c>
      <c r="H29" s="77">
        <v>0.19425169416562899</v>
      </c>
      <c r="I29" s="77">
        <f t="shared" si="2"/>
        <v>0.19425169416562899</v>
      </c>
      <c r="J29" s="76">
        <f>分析係数表!G32</f>
        <v>0.14108527131782947</v>
      </c>
      <c r="K29" s="78">
        <f t="shared" si="3"/>
        <v>2.7406052975305798E-2</v>
      </c>
      <c r="L29" s="79"/>
      <c r="M29" s="80"/>
      <c r="N29" s="81">
        <f>分析係数表!H32</f>
        <v>6.9772630468734158E-3</v>
      </c>
      <c r="O29" s="82">
        <f t="shared" si="4"/>
        <v>0.22837302452476571</v>
      </c>
      <c r="P29" s="76">
        <f>分析係数表!C32</f>
        <v>0.82390745501285345</v>
      </c>
      <c r="Q29" s="82">
        <f t="shared" si="5"/>
        <v>0.18815823742978768</v>
      </c>
      <c r="R29" s="83">
        <v>0.24607600540005453</v>
      </c>
      <c r="S29" s="84">
        <f t="shared" si="6"/>
        <v>0.44032769956568352</v>
      </c>
      <c r="T29" s="85">
        <f>分析係数表!F32</f>
        <v>0.48372093023255813</v>
      </c>
      <c r="U29" s="86">
        <f t="shared" si="7"/>
        <v>0.21299572444107481</v>
      </c>
      <c r="V29" s="87">
        <f>分析係数表!D32</f>
        <v>4.6511627906976744E-3</v>
      </c>
      <c r="W29" s="88">
        <f t="shared" si="8"/>
        <v>0</v>
      </c>
      <c r="X29" s="76">
        <f>分析係数表!E32</f>
        <v>6.2015503875968991E-3</v>
      </c>
      <c r="Y29" s="89">
        <f t="shared" si="9"/>
        <v>0</v>
      </c>
    </row>
    <row r="30" spans="1:25" x14ac:dyDescent="0.2">
      <c r="A30" s="6" t="s">
        <v>18</v>
      </c>
      <c r="B30" s="5" t="s">
        <v>273</v>
      </c>
      <c r="C30" s="90"/>
      <c r="D30" s="76">
        <f>投入係数表!AF30</f>
        <v>5.8756324465480663E-3</v>
      </c>
      <c r="E30" s="77">
        <f t="shared" si="0"/>
        <v>0.58756324465480658</v>
      </c>
      <c r="F30" s="76">
        <f>分析係数表!C33</f>
        <v>1</v>
      </c>
      <c r="G30" s="77">
        <f t="shared" si="1"/>
        <v>0.58756324465480658</v>
      </c>
      <c r="H30" s="77">
        <v>0.62277198408238899</v>
      </c>
      <c r="I30" s="77">
        <f t="shared" si="2"/>
        <v>0.62277198408238899</v>
      </c>
      <c r="J30" s="76">
        <f>分析係数表!G33</f>
        <v>0.50819672131147542</v>
      </c>
      <c r="K30" s="78">
        <f t="shared" si="3"/>
        <v>0.31649068043531242</v>
      </c>
      <c r="L30" s="79"/>
      <c r="M30" s="80"/>
      <c r="N30" s="81">
        <f>分析係数表!H33</f>
        <v>1.0141370707664847E-3</v>
      </c>
      <c r="O30" s="82">
        <f t="shared" si="4"/>
        <v>3.3193753564646176E-2</v>
      </c>
      <c r="P30" s="76">
        <f>分析係数表!C33</f>
        <v>1</v>
      </c>
      <c r="Q30" s="82">
        <f t="shared" si="5"/>
        <v>3.3193753564646176E-2</v>
      </c>
      <c r="R30" s="83">
        <v>0.11661594885857314</v>
      </c>
      <c r="S30" s="84">
        <f t="shared" si="6"/>
        <v>0.73938793294096217</v>
      </c>
      <c r="T30" s="85">
        <f>分析係数表!F33</f>
        <v>0.64606977721731818</v>
      </c>
      <c r="U30" s="86">
        <f t="shared" si="7"/>
        <v>0.47769619711234079</v>
      </c>
      <c r="V30" s="87">
        <f>分析係数表!D33</f>
        <v>1.8495166036149643E-2</v>
      </c>
      <c r="W30" s="88">
        <f t="shared" si="8"/>
        <v>0</v>
      </c>
      <c r="X30" s="76">
        <f>分析係数表!E33</f>
        <v>1.7234131988230348E-2</v>
      </c>
      <c r="Y30" s="89">
        <f t="shared" si="9"/>
        <v>0</v>
      </c>
    </row>
    <row r="31" spans="1:25" x14ac:dyDescent="0.2">
      <c r="A31" s="6" t="s">
        <v>19</v>
      </c>
      <c r="B31" s="5" t="s">
        <v>274</v>
      </c>
      <c r="C31" s="90"/>
      <c r="D31" s="76">
        <f>投入係数表!AF31</f>
        <v>1.0282356781459116E-2</v>
      </c>
      <c r="E31" s="77">
        <f t="shared" si="0"/>
        <v>1.0282356781459117</v>
      </c>
      <c r="F31" s="76">
        <f>分析係数表!C34</f>
        <v>0.25927379784102056</v>
      </c>
      <c r="G31" s="77">
        <f t="shared" si="1"/>
        <v>0.26659456934852777</v>
      </c>
      <c r="H31" s="77">
        <v>0.32526445228794582</v>
      </c>
      <c r="I31" s="77">
        <f t="shared" si="2"/>
        <v>0.32526445228794582</v>
      </c>
      <c r="J31" s="76">
        <f>分析係数表!G34</f>
        <v>0.42506142506142508</v>
      </c>
      <c r="K31" s="78">
        <f t="shared" si="3"/>
        <v>0.13825737161133816</v>
      </c>
      <c r="L31" s="79"/>
      <c r="M31" s="80"/>
      <c r="N31" s="81">
        <f>分析係数表!H34</f>
        <v>0.17165284059793523</v>
      </c>
      <c r="O31" s="82">
        <f t="shared" si="4"/>
        <v>5.6183747283520127</v>
      </c>
      <c r="P31" s="76">
        <f>分析係数表!C34</f>
        <v>0.25927379784102056</v>
      </c>
      <c r="Q31" s="82">
        <f t="shared" si="5"/>
        <v>1.4566973535138386</v>
      </c>
      <c r="R31" s="83">
        <v>1.5753614615633789</v>
      </c>
      <c r="S31" s="84">
        <f t="shared" si="6"/>
        <v>1.9006259138513246</v>
      </c>
      <c r="T31" s="85">
        <f>分析係数表!F34</f>
        <v>0.69978501228501233</v>
      </c>
      <c r="U31" s="86">
        <f t="shared" si="7"/>
        <v>1.3300295284736621</v>
      </c>
      <c r="V31" s="87">
        <f>分析係数表!D34</f>
        <v>0.29069410319410321</v>
      </c>
      <c r="W31" s="88">
        <f t="shared" si="8"/>
        <v>1</v>
      </c>
      <c r="X31" s="76">
        <f>分析係数表!E34</f>
        <v>0.18903562653562653</v>
      </c>
      <c r="Y31" s="89">
        <f t="shared" si="9"/>
        <v>0</v>
      </c>
    </row>
    <row r="32" spans="1:25" x14ac:dyDescent="0.2">
      <c r="A32" s="6" t="s">
        <v>20</v>
      </c>
      <c r="B32" s="5" t="s">
        <v>37</v>
      </c>
      <c r="C32" s="90"/>
      <c r="D32" s="76">
        <f>投入係数表!AF32</f>
        <v>1.6647625265219519E-2</v>
      </c>
      <c r="E32" s="77">
        <f t="shared" si="0"/>
        <v>1.6647625265219519</v>
      </c>
      <c r="F32" s="76">
        <f>分析係数表!C35</f>
        <v>0.58271802035521847</v>
      </c>
      <c r="G32" s="77">
        <f t="shared" si="1"/>
        <v>0.9700871238164237</v>
      </c>
      <c r="H32" s="77">
        <v>1.1139789303099037</v>
      </c>
      <c r="I32" s="77">
        <f t="shared" si="2"/>
        <v>1.1139789303099037</v>
      </c>
      <c r="J32" s="76">
        <f>分析係数表!G35</f>
        <v>0.3146067415730337</v>
      </c>
      <c r="K32" s="78">
        <f t="shared" si="3"/>
        <v>0.3504652814458124</v>
      </c>
      <c r="L32" s="79"/>
      <c r="M32" s="80"/>
      <c r="N32" s="81">
        <f>分析係数表!H35</f>
        <v>6.4762793339147723E-2</v>
      </c>
      <c r="O32" s="82">
        <f t="shared" si="4"/>
        <v>2.1197531026383052</v>
      </c>
      <c r="P32" s="76">
        <f>分析係数表!C35</f>
        <v>0.58271802035521847</v>
      </c>
      <c r="Q32" s="82">
        <f t="shared" si="5"/>
        <v>1.2352183316112255</v>
      </c>
      <c r="R32" s="83">
        <v>1.4777202086377086</v>
      </c>
      <c r="S32" s="84">
        <f t="shared" si="6"/>
        <v>2.5916991389476123</v>
      </c>
      <c r="T32" s="85">
        <f>分析係数表!F35</f>
        <v>0.64558587479935792</v>
      </c>
      <c r="U32" s="86">
        <f t="shared" si="7"/>
        <v>1.6731643558342368</v>
      </c>
      <c r="V32" s="87">
        <f>分析係数表!D35</f>
        <v>5.2969502407704656E-2</v>
      </c>
      <c r="W32" s="88">
        <f t="shared" si="8"/>
        <v>0</v>
      </c>
      <c r="X32" s="76">
        <f>分析係数表!E35</f>
        <v>4.8475120385232745E-2</v>
      </c>
      <c r="Y32" s="89">
        <f t="shared" si="9"/>
        <v>0</v>
      </c>
    </row>
    <row r="33" spans="1:25" x14ac:dyDescent="0.2">
      <c r="A33" s="6" t="s">
        <v>21</v>
      </c>
      <c r="B33" s="5" t="s">
        <v>38</v>
      </c>
      <c r="C33" s="90"/>
      <c r="D33" s="76">
        <f>投入係数表!AF33</f>
        <v>1.224090093030847E-2</v>
      </c>
      <c r="E33" s="77">
        <f t="shared" si="0"/>
        <v>1.2240900930308469</v>
      </c>
      <c r="F33" s="76">
        <f>分析係数表!C36</f>
        <v>0.66070007955449483</v>
      </c>
      <c r="G33" s="77">
        <f t="shared" si="1"/>
        <v>0.80875642184734953</v>
      </c>
      <c r="H33" s="77">
        <v>0.88752421385790858</v>
      </c>
      <c r="I33" s="77">
        <f t="shared" si="2"/>
        <v>0.88752421385790858</v>
      </c>
      <c r="J33" s="76">
        <f>分析係数表!G36</f>
        <v>1.3413413413413414E-2</v>
      </c>
      <c r="K33" s="78">
        <f t="shared" si="3"/>
        <v>1.1904729194890867E-2</v>
      </c>
      <c r="L33" s="79"/>
      <c r="M33" s="80"/>
      <c r="N33" s="81">
        <f>分析係数表!H36</f>
        <v>0.12962700038537209</v>
      </c>
      <c r="O33" s="82">
        <f t="shared" si="4"/>
        <v>4.2428255806330748</v>
      </c>
      <c r="P33" s="76">
        <f>分析係数表!C36</f>
        <v>0.66070007955449483</v>
      </c>
      <c r="Q33" s="82">
        <f t="shared" si="5"/>
        <v>2.8032351986601181</v>
      </c>
      <c r="R33" s="83">
        <v>2.9304668561630587</v>
      </c>
      <c r="S33" s="84">
        <f t="shared" si="6"/>
        <v>3.8179910700209674</v>
      </c>
      <c r="T33" s="85">
        <f>分析係数表!F36</f>
        <v>0.89049049049049045</v>
      </c>
      <c r="U33" s="86">
        <f t="shared" si="7"/>
        <v>3.3998847406312835</v>
      </c>
      <c r="V33" s="87">
        <f>分析係数表!D36</f>
        <v>8.8088088088088094E-3</v>
      </c>
      <c r="W33" s="88">
        <f t="shared" si="8"/>
        <v>0</v>
      </c>
      <c r="X33" s="76">
        <f>分析係数表!E36</f>
        <v>2.002002002002002E-3</v>
      </c>
      <c r="Y33" s="89">
        <f t="shared" si="9"/>
        <v>0</v>
      </c>
    </row>
    <row r="34" spans="1:25" x14ac:dyDescent="0.2">
      <c r="A34" s="6" t="s">
        <v>22</v>
      </c>
      <c r="B34" s="5" t="s">
        <v>377</v>
      </c>
      <c r="C34" s="75">
        <f>最終需要_まとめ!C35</f>
        <v>100</v>
      </c>
      <c r="D34" s="76">
        <f>投入係数表!AF34</f>
        <v>5.565529622980251E-2</v>
      </c>
      <c r="E34" s="77">
        <f t="shared" si="0"/>
        <v>5.5655296229802511</v>
      </c>
      <c r="F34" s="76">
        <f>分析係数表!C37</f>
        <v>0.61776513884242223</v>
      </c>
      <c r="G34" s="77">
        <f t="shared" si="1"/>
        <v>3.4381901802720085</v>
      </c>
      <c r="H34" s="77">
        <v>3.6804764543635868</v>
      </c>
      <c r="I34" s="77">
        <f t="shared" si="2"/>
        <v>103.68047645436359</v>
      </c>
      <c r="J34" s="76">
        <f>分析係数表!G37</f>
        <v>0.47462053207116045</v>
      </c>
      <c r="K34" s="78">
        <f t="shared" si="3"/>
        <v>49.20888290016147</v>
      </c>
      <c r="L34" s="79"/>
      <c r="M34" s="80"/>
      <c r="N34" s="81">
        <f>分析係数表!H37</f>
        <v>5.0585157089832258E-2</v>
      </c>
      <c r="O34" s="82">
        <f t="shared" si="4"/>
        <v>1.6557044278045512</v>
      </c>
      <c r="P34" s="76">
        <f>分析係数表!C37</f>
        <v>0.61776513884242223</v>
      </c>
      <c r="Q34" s="82">
        <f t="shared" si="5"/>
        <v>1.0228364757246917</v>
      </c>
      <c r="R34" s="83">
        <v>1.2416428598723952</v>
      </c>
      <c r="S34" s="84">
        <f t="shared" si="6"/>
        <v>104.92211931423599</v>
      </c>
      <c r="T34" s="85">
        <f>分析係数表!F37</f>
        <v>0.71813285457809695</v>
      </c>
      <c r="U34" s="86">
        <f t="shared" si="7"/>
        <v>75.348021051515971</v>
      </c>
      <c r="V34" s="87">
        <f>分析係数表!D37</f>
        <v>9.4662967194385508E-2</v>
      </c>
      <c r="W34" s="88">
        <f t="shared" si="8"/>
        <v>10</v>
      </c>
      <c r="X34" s="76">
        <f>分析係数表!E37</f>
        <v>8.6339154561775752E-2</v>
      </c>
      <c r="Y34" s="89">
        <f t="shared" si="9"/>
        <v>9</v>
      </c>
    </row>
    <row r="35" spans="1:25" x14ac:dyDescent="0.2">
      <c r="A35" s="6" t="s">
        <v>23</v>
      </c>
      <c r="B35" s="5" t="s">
        <v>193</v>
      </c>
      <c r="C35" s="90"/>
      <c r="D35" s="76">
        <f>投入係数表!AF35</f>
        <v>9.7927207442467766E-3</v>
      </c>
      <c r="E35" s="77">
        <f t="shared" si="0"/>
        <v>0.97927207442467767</v>
      </c>
      <c r="F35" s="76">
        <f>分析係数表!C38</f>
        <v>2.0566981656475858E-2</v>
      </c>
      <c r="G35" s="77">
        <f t="shared" si="1"/>
        <v>2.0140670791391407E-2</v>
      </c>
      <c r="H35" s="77">
        <v>2.6117297520436501E-2</v>
      </c>
      <c r="I35" s="77">
        <f t="shared" si="2"/>
        <v>2.6117297520436501E-2</v>
      </c>
      <c r="J35" s="76">
        <f>分析係数表!G38</f>
        <v>0.31874999999999998</v>
      </c>
      <c r="K35" s="78">
        <f t="shared" si="3"/>
        <v>8.3248885846391348E-3</v>
      </c>
      <c r="L35" s="79"/>
      <c r="M35" s="80"/>
      <c r="N35" s="81">
        <f>分析係数表!H38</f>
        <v>4.4398920958156701E-2</v>
      </c>
      <c r="O35" s="82">
        <f t="shared" si="4"/>
        <v>1.4532225310602096</v>
      </c>
      <c r="P35" s="76">
        <f>分析係数表!C38</f>
        <v>2.0566981656475858E-2</v>
      </c>
      <c r="Q35" s="82">
        <f t="shared" si="5"/>
        <v>2.988840113909275E-2</v>
      </c>
      <c r="R35" s="83">
        <v>3.6898966517240145E-2</v>
      </c>
      <c r="S35" s="84">
        <f t="shared" si="6"/>
        <v>6.3016264037676642E-2</v>
      </c>
      <c r="T35" s="85">
        <f>分析係数表!F38</f>
        <v>0.52500000000000002</v>
      </c>
      <c r="U35" s="86">
        <f t="shared" si="7"/>
        <v>3.3083538619780237E-2</v>
      </c>
      <c r="V35" s="87">
        <f>分析係数表!D38</f>
        <v>0.28125</v>
      </c>
      <c r="W35" s="88">
        <f t="shared" si="8"/>
        <v>0</v>
      </c>
      <c r="X35" s="76">
        <f>分析係数表!E38</f>
        <v>0.31874999999999998</v>
      </c>
      <c r="Y35" s="89">
        <f t="shared" si="9"/>
        <v>0</v>
      </c>
    </row>
    <row r="36" spans="1:25" x14ac:dyDescent="0.2">
      <c r="A36" s="6" t="s">
        <v>24</v>
      </c>
      <c r="B36" s="5" t="s">
        <v>39</v>
      </c>
      <c r="C36" s="90"/>
      <c r="D36" s="76">
        <f>投入係数表!AF36</f>
        <v>0</v>
      </c>
      <c r="E36" s="77">
        <f t="shared" si="0"/>
        <v>0</v>
      </c>
      <c r="F36" s="76">
        <f>分析係数表!C39</f>
        <v>1</v>
      </c>
      <c r="G36" s="77">
        <f t="shared" si="1"/>
        <v>0</v>
      </c>
      <c r="H36" s="77">
        <v>5.6981741430453002E-2</v>
      </c>
      <c r="I36" s="77">
        <f t="shared" si="2"/>
        <v>5.6981741430453002E-2</v>
      </c>
      <c r="J36" s="76">
        <f>分析係数表!G39</f>
        <v>0.35457429931253304</v>
      </c>
      <c r="K36" s="78">
        <f t="shared" si="3"/>
        <v>2.0204261041310807E-2</v>
      </c>
      <c r="L36" s="79"/>
      <c r="M36" s="80"/>
      <c r="N36" s="81">
        <f>分析係数表!H39</f>
        <v>4.0565482830659388E-3</v>
      </c>
      <c r="O36" s="82">
        <f t="shared" si="4"/>
        <v>0.13277501425858471</v>
      </c>
      <c r="P36" s="76">
        <f>分析係数表!C39</f>
        <v>1</v>
      </c>
      <c r="Q36" s="82">
        <f t="shared" si="5"/>
        <v>0.13277501425858471</v>
      </c>
      <c r="R36" s="83">
        <v>0.16870140499256306</v>
      </c>
      <c r="S36" s="84">
        <f t="shared" si="6"/>
        <v>0.22568314642301607</v>
      </c>
      <c r="T36" s="85">
        <f>分析係数表!F39</f>
        <v>0.70531464833421476</v>
      </c>
      <c r="U36" s="86">
        <f t="shared" si="7"/>
        <v>0.15917762905430868</v>
      </c>
      <c r="V36" s="87">
        <f>分析係数表!D39</f>
        <v>5.4071919619249072E-2</v>
      </c>
      <c r="W36" s="88">
        <f t="shared" si="8"/>
        <v>0</v>
      </c>
      <c r="X36" s="76">
        <f>分析係数表!E39</f>
        <v>6.8482284505552618E-2</v>
      </c>
      <c r="Y36" s="89">
        <f t="shared" si="9"/>
        <v>0</v>
      </c>
    </row>
    <row r="37" spans="1:25" x14ac:dyDescent="0.2">
      <c r="A37" s="6" t="s">
        <v>25</v>
      </c>
      <c r="B37" s="5" t="s">
        <v>40</v>
      </c>
      <c r="C37" s="90"/>
      <c r="D37" s="76">
        <f>投入係数表!AF37</f>
        <v>1.3056960992329036E-3</v>
      </c>
      <c r="E37" s="77">
        <f t="shared" si="0"/>
        <v>0.13056960992329036</v>
      </c>
      <c r="F37" s="76">
        <f>分析係数表!C40</f>
        <v>0.98077433041633522</v>
      </c>
      <c r="G37" s="77">
        <f t="shared" si="1"/>
        <v>0.12805932174523718</v>
      </c>
      <c r="H37" s="77">
        <v>0.13349409440299481</v>
      </c>
      <c r="I37" s="77">
        <f t="shared" si="2"/>
        <v>0.13349409440299481</v>
      </c>
      <c r="J37" s="76">
        <f>分析係数表!G40</f>
        <v>0.51043551695017497</v>
      </c>
      <c r="K37" s="78">
        <f t="shared" si="3"/>
        <v>6.8140127086388114E-2</v>
      </c>
      <c r="L37" s="79"/>
      <c r="M37" s="80"/>
      <c r="N37" s="81">
        <f>分析係数表!H40</f>
        <v>2.8781210068352839E-2</v>
      </c>
      <c r="O37" s="82">
        <f t="shared" si="4"/>
        <v>0.94203872616465856</v>
      </c>
      <c r="P37" s="76">
        <f>分析係数表!C40</f>
        <v>0.98077433041633522</v>
      </c>
      <c r="Q37" s="82">
        <f t="shared" si="5"/>
        <v>0.92392740088040037</v>
      </c>
      <c r="R37" s="83">
        <v>0.92662165870212931</v>
      </c>
      <c r="S37" s="84">
        <f t="shared" si="6"/>
        <v>1.0601157531051242</v>
      </c>
      <c r="T37" s="85">
        <f>分析係数表!F40</f>
        <v>0.70708167450838466</v>
      </c>
      <c r="U37" s="86">
        <f t="shared" si="7"/>
        <v>0.74958842187828845</v>
      </c>
      <c r="V37" s="87">
        <f>分析係数表!D40</f>
        <v>7.3350223187356733E-2</v>
      </c>
      <c r="W37" s="88">
        <f t="shared" si="8"/>
        <v>0</v>
      </c>
      <c r="X37" s="76">
        <f>分析係数表!E40</f>
        <v>4.4637471347569069E-2</v>
      </c>
      <c r="Y37" s="89">
        <f t="shared" si="9"/>
        <v>0</v>
      </c>
    </row>
    <row r="38" spans="1:25" x14ac:dyDescent="0.2">
      <c r="A38" s="6" t="s">
        <v>26</v>
      </c>
      <c r="B38" s="5" t="s">
        <v>276</v>
      </c>
      <c r="C38" s="90"/>
      <c r="D38" s="76">
        <f>投入係数表!AF38</f>
        <v>0</v>
      </c>
      <c r="E38" s="77">
        <f t="shared" si="0"/>
        <v>0</v>
      </c>
      <c r="F38" s="76">
        <f>分析係数表!C41</f>
        <v>0.86627474829380358</v>
      </c>
      <c r="G38" s="77">
        <f t="shared" si="1"/>
        <v>0</v>
      </c>
      <c r="H38" s="77">
        <v>5.7849951823268507E-4</v>
      </c>
      <c r="I38" s="77">
        <f t="shared" si="2"/>
        <v>5.7849951823268507E-4</v>
      </c>
      <c r="J38" s="76">
        <f>分析係数表!G41</f>
        <v>0.44732977818996833</v>
      </c>
      <c r="K38" s="78">
        <f t="shared" si="3"/>
        <v>2.5878006117403053E-4</v>
      </c>
      <c r="L38" s="79"/>
      <c r="M38" s="80"/>
      <c r="N38" s="81">
        <f>分析係数表!H41</f>
        <v>6.251140904204612E-2</v>
      </c>
      <c r="O38" s="82">
        <f t="shared" si="4"/>
        <v>2.0460629697247903</v>
      </c>
      <c r="P38" s="76">
        <f>分析係数表!C41</f>
        <v>0.86627474829380358</v>
      </c>
      <c r="Q38" s="82">
        <f t="shared" si="5"/>
        <v>1.772452684091615</v>
      </c>
      <c r="R38" s="83">
        <v>1.8058681760327167</v>
      </c>
      <c r="S38" s="84">
        <f t="shared" si="6"/>
        <v>1.8064466755509494</v>
      </c>
      <c r="T38" s="85">
        <f>分析係数表!F41</f>
        <v>0.55174279310611329</v>
      </c>
      <c r="U38" s="86">
        <f t="shared" si="7"/>
        <v>0.99669393436573361</v>
      </c>
      <c r="V38" s="87">
        <f>分析係数表!D41</f>
        <v>0.15209830744261535</v>
      </c>
      <c r="W38" s="88">
        <f t="shared" si="8"/>
        <v>0</v>
      </c>
      <c r="X38" s="76">
        <f>分析係数表!E41</f>
        <v>0.14676559239508463</v>
      </c>
      <c r="Y38" s="89">
        <f t="shared" si="9"/>
        <v>0</v>
      </c>
    </row>
    <row r="39" spans="1:25" x14ac:dyDescent="0.2">
      <c r="A39" s="6" t="s">
        <v>51</v>
      </c>
      <c r="B39" s="5" t="s">
        <v>367</v>
      </c>
      <c r="C39" s="90"/>
      <c r="D39" s="76">
        <f>投入係数表!AF39</f>
        <v>1.4689081116370166E-3</v>
      </c>
      <c r="E39" s="77">
        <f>$C$34*D39</f>
        <v>0.14689081116370165</v>
      </c>
      <c r="F39" s="76">
        <f>分析係数表!C42</f>
        <v>0.22259887005649714</v>
      </c>
      <c r="G39" s="77">
        <f>E39*F39</f>
        <v>3.2697728586722284E-2</v>
      </c>
      <c r="H39" s="77">
        <v>3.7473057692817058E-2</v>
      </c>
      <c r="I39" s="77">
        <f>C39+H39</f>
        <v>3.7473057692817058E-2</v>
      </c>
      <c r="J39" s="76">
        <f>分析係数表!G42</f>
        <v>0.47474747474747475</v>
      </c>
      <c r="K39" s="78">
        <f>I39*J39</f>
        <v>1.7790239510731332E-2</v>
      </c>
      <c r="L39" s="79"/>
      <c r="M39" s="80"/>
      <c r="N39" s="81">
        <f>分析係数表!H42</f>
        <v>1.5212056061497272E-2</v>
      </c>
      <c r="O39" s="82">
        <f t="shared" si="4"/>
        <v>0.49790630346969267</v>
      </c>
      <c r="P39" s="76">
        <f>分析係数表!C42</f>
        <v>0.22259887005649714</v>
      </c>
      <c r="Q39" s="82">
        <f>O39*P39</f>
        <v>0.11083338054636095</v>
      </c>
      <c r="R39" s="83">
        <v>0.11512844223174251</v>
      </c>
      <c r="S39" s="84">
        <f>I39+R39</f>
        <v>0.15260149992455957</v>
      </c>
      <c r="T39" s="85">
        <f>分析係数表!F42</f>
        <v>0.5505050505050505</v>
      </c>
      <c r="U39" s="86">
        <f>S39*T39</f>
        <v>8.4007896423116124E-2</v>
      </c>
      <c r="V39" s="87">
        <f>分析係数表!D42</f>
        <v>1.2373737373737375</v>
      </c>
      <c r="W39" s="88">
        <f>ROUND(S39*V39,0)</f>
        <v>0</v>
      </c>
      <c r="X39" s="76">
        <f>分析係数表!E42</f>
        <v>0.93434343434343436</v>
      </c>
      <c r="Y39" s="89">
        <f>ROUND(S39*X39,0)</f>
        <v>0</v>
      </c>
    </row>
    <row r="40" spans="1:25" x14ac:dyDescent="0.2">
      <c r="A40" s="6" t="s">
        <v>194</v>
      </c>
      <c r="B40" s="5" t="s">
        <v>41</v>
      </c>
      <c r="C40" s="90"/>
      <c r="D40" s="76">
        <f>投入係数表!AF40</f>
        <v>5.2880692018932592E-2</v>
      </c>
      <c r="E40" s="77">
        <f>$C$34*D40</f>
        <v>5.2880692018932596</v>
      </c>
      <c r="F40" s="76">
        <f>分析係数表!C43</f>
        <v>0.64995386035066138</v>
      </c>
      <c r="G40" s="77">
        <f>E40*F40</f>
        <v>3.4370009915719648</v>
      </c>
      <c r="H40" s="77">
        <v>4.1944500777028573</v>
      </c>
      <c r="I40" s="77">
        <f>C40+H40</f>
        <v>4.1944500777028573</v>
      </c>
      <c r="J40" s="76">
        <f>分析係数表!G43</f>
        <v>0.42414674485039844</v>
      </c>
      <c r="K40" s="78">
        <f>I40*J40</f>
        <v>1.7790623468951676</v>
      </c>
      <c r="L40" s="79"/>
      <c r="M40" s="80"/>
      <c r="N40" s="81">
        <f>分析係数表!H43</f>
        <v>4.0565482830659395E-2</v>
      </c>
      <c r="O40" s="82">
        <f t="shared" si="4"/>
        <v>1.3277501425858473</v>
      </c>
      <c r="P40" s="76">
        <f>分析係数表!C43</f>
        <v>0.64995386035066138</v>
      </c>
      <c r="Q40" s="82">
        <f>O40*P40</f>
        <v>0.86297633075481261</v>
      </c>
      <c r="R40" s="83">
        <v>1.4852024984451146</v>
      </c>
      <c r="S40" s="84">
        <f>I40+R40</f>
        <v>5.6796525761479719</v>
      </c>
      <c r="T40" s="85">
        <f>分析係数表!F43</f>
        <v>0.67869493309276796</v>
      </c>
      <c r="U40" s="86">
        <f>S40*T40</f>
        <v>3.854751425158915</v>
      </c>
      <c r="V40" s="87">
        <f>分析係数表!D43</f>
        <v>0.11832807096677192</v>
      </c>
      <c r="W40" s="88">
        <f>ROUND(S40*V40,0)</f>
        <v>1</v>
      </c>
      <c r="X40" s="76">
        <f>分析係数表!E43</f>
        <v>8.3446098331078036E-2</v>
      </c>
      <c r="Y40" s="89">
        <f>ROUND(S40*X40,0)</f>
        <v>0</v>
      </c>
    </row>
    <row r="41" spans="1:25" x14ac:dyDescent="0.2">
      <c r="A41" s="6" t="s">
        <v>340</v>
      </c>
      <c r="B41" s="5" t="s">
        <v>42</v>
      </c>
      <c r="C41" s="90"/>
      <c r="D41" s="76">
        <f>投入係数表!AF41</f>
        <v>8.1606006202056475E-4</v>
      </c>
      <c r="E41" s="77">
        <f>$C$34*D41</f>
        <v>8.1606006202056477E-2</v>
      </c>
      <c r="F41" s="76">
        <f>分析係数表!C44</f>
        <v>0.42233270626175756</v>
      </c>
      <c r="G41" s="77">
        <f>E41*F41</f>
        <v>3.4464885446528287E-2</v>
      </c>
      <c r="H41" s="77">
        <v>3.8255716831347833E-2</v>
      </c>
      <c r="I41" s="77">
        <f>C41+H41</f>
        <v>3.8255716831347833E-2</v>
      </c>
      <c r="J41" s="76">
        <f>分析係数表!G44</f>
        <v>0.26381484852424913</v>
      </c>
      <c r="K41" s="78">
        <f>I41*J41</f>
        <v>1.0092426141048596E-2</v>
      </c>
      <c r="L41" s="79"/>
      <c r="M41" s="80"/>
      <c r="N41" s="81">
        <f>分析係数表!H44</f>
        <v>0.11630123927550047</v>
      </c>
      <c r="O41" s="82">
        <f t="shared" si="4"/>
        <v>3.8066596587936234</v>
      </c>
      <c r="P41" s="76">
        <f>分析係数表!C44</f>
        <v>0.42233270626175756</v>
      </c>
      <c r="Q41" s="82">
        <f>O41*P41</f>
        <v>1.6076768755157695</v>
      </c>
      <c r="R41" s="83">
        <v>1.6359290585422015</v>
      </c>
      <c r="S41" s="84">
        <f>I41+R41</f>
        <v>1.6741847753735493</v>
      </c>
      <c r="T41" s="85">
        <f>分析係数表!F44</f>
        <v>0.47978156286568718</v>
      </c>
      <c r="U41" s="86">
        <f>S41*T41</f>
        <v>0.80324298805466088</v>
      </c>
      <c r="V41" s="87">
        <f>分析係数表!D44</f>
        <v>0.17839032635548044</v>
      </c>
      <c r="W41" s="88">
        <f>ROUND(S41*V41,0)</f>
        <v>0</v>
      </c>
      <c r="X41" s="76">
        <f>分析係数表!E44</f>
        <v>0.10141724093095826</v>
      </c>
      <c r="Y41" s="89">
        <f>ROUND(S41*X41,0)</f>
        <v>0</v>
      </c>
    </row>
    <row r="42" spans="1:25" x14ac:dyDescent="0.2">
      <c r="A42" s="6" t="s">
        <v>341</v>
      </c>
      <c r="B42" s="5" t="s">
        <v>278</v>
      </c>
      <c r="C42" s="90"/>
      <c r="D42" s="76">
        <f>投入係数表!AF42</f>
        <v>6.5284804961645182E-4</v>
      </c>
      <c r="E42" s="77">
        <f>$C$34*D42</f>
        <v>6.5284804961645182E-2</v>
      </c>
      <c r="F42" s="76">
        <f>分析係数表!C45</f>
        <v>1</v>
      </c>
      <c r="G42" s="77">
        <f>E42*F42</f>
        <v>6.5284804961645182E-2</v>
      </c>
      <c r="H42" s="77">
        <v>7.5378753896338288E-2</v>
      </c>
      <c r="I42" s="77">
        <f>C42+H42</f>
        <v>7.5378753896338288E-2</v>
      </c>
      <c r="J42" s="76">
        <f>分析係数表!G45</f>
        <v>0</v>
      </c>
      <c r="K42" s="78">
        <f>I42*J42</f>
        <v>0</v>
      </c>
      <c r="L42" s="79"/>
      <c r="M42" s="80"/>
      <c r="N42" s="81">
        <f>分析係数表!H45</f>
        <v>0</v>
      </c>
      <c r="O42" s="82">
        <f t="shared" si="4"/>
        <v>0</v>
      </c>
      <c r="P42" s="76">
        <f>分析係数表!C45</f>
        <v>1</v>
      </c>
      <c r="Q42" s="82">
        <f>O42*P42</f>
        <v>0</v>
      </c>
      <c r="R42" s="83">
        <v>1.2095763648267158E-2</v>
      </c>
      <c r="S42" s="84">
        <f>I42+R42</f>
        <v>8.7474517544605446E-2</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投入係数表!AF43</f>
        <v>1.2730536967520809E-2</v>
      </c>
      <c r="E43" s="77">
        <f>$C$34*D43</f>
        <v>1.2730536967520809</v>
      </c>
      <c r="F43" s="76">
        <f>分析係数表!C46</f>
        <v>0.21794871794871795</v>
      </c>
      <c r="G43" s="77">
        <f>E43*F43</f>
        <v>0.27746042108699198</v>
      </c>
      <c r="H43" s="77">
        <v>0.30128277078170551</v>
      </c>
      <c r="I43" s="77">
        <f>C43+H43</f>
        <v>0.30128277078170551</v>
      </c>
      <c r="J43" s="76">
        <f>分析係数表!G46</f>
        <v>8.6956521739130436E-3</v>
      </c>
      <c r="K43" s="78">
        <f>I43*J43</f>
        <v>2.6198501807104826E-3</v>
      </c>
      <c r="L43" s="79"/>
      <c r="M43" s="80"/>
      <c r="N43" s="81">
        <f>分析係数表!H46</f>
        <v>2.3669959231689755E-2</v>
      </c>
      <c r="O43" s="82">
        <f t="shared" si="4"/>
        <v>0.77474220819884176</v>
      </c>
      <c r="P43" s="76">
        <f>分析係数表!C46</f>
        <v>0.21794871794871795</v>
      </c>
      <c r="Q43" s="82">
        <f>O43*P43</f>
        <v>0.16885407101769628</v>
      </c>
      <c r="R43" s="83">
        <v>0.18995562916816136</v>
      </c>
      <c r="S43" s="84">
        <f>I43+R43</f>
        <v>0.49123839994986684</v>
      </c>
      <c r="T43" s="85">
        <f>分析係数表!F46</f>
        <v>0.31521739130434784</v>
      </c>
      <c r="U43" s="86">
        <f>S43*T43</f>
        <v>0.15484688694071891</v>
      </c>
      <c r="V43" s="87">
        <f>分析係数表!D46</f>
        <v>4.3478260869565218E-3</v>
      </c>
      <c r="W43" s="88">
        <f>ROUND(S43*V43,0)</f>
        <v>0</v>
      </c>
      <c r="X43" s="76">
        <f>分析係数表!E46</f>
        <v>8.6956521739130436E-3</v>
      </c>
      <c r="Y43" s="89">
        <f>ROUND(S43*X43,0)</f>
        <v>0</v>
      </c>
    </row>
    <row r="44" spans="1:25" x14ac:dyDescent="0.2">
      <c r="A44" s="192">
        <v>40</v>
      </c>
      <c r="B44" s="14" t="s">
        <v>150</v>
      </c>
      <c r="C44" s="197">
        <f>SUM(C5:C43)</f>
        <v>100</v>
      </c>
      <c r="D44" s="92">
        <f>投入係数表!AF44</f>
        <v>0.26228170393340949</v>
      </c>
      <c r="E44" s="91">
        <f>SUM(E5:E43)</f>
        <v>26.228170393340946</v>
      </c>
      <c r="F44" s="92">
        <f>分析係数表!C47</f>
        <v>0.47569546306807309</v>
      </c>
      <c r="G44" s="91">
        <f>SUM(G5:G43)</f>
        <v>11.180943824239021</v>
      </c>
      <c r="H44" s="91">
        <f>SUM(H5:H43)</f>
        <v>12.913325814326507</v>
      </c>
      <c r="I44" s="91">
        <f>SUM(I5:I43)</f>
        <v>112.91332581432651</v>
      </c>
      <c r="J44" s="92">
        <f>分析係数表!G47</f>
        <v>0.28144255164914822</v>
      </c>
      <c r="K44" s="93">
        <f>SUM(K5:K43)</f>
        <v>52.202603891475292</v>
      </c>
      <c r="L44" s="94">
        <f>最終需要_まとめ!$L$33</f>
        <v>0.627</v>
      </c>
      <c r="M44" s="91">
        <f>K44*L44</f>
        <v>32.731032639955011</v>
      </c>
      <c r="N44" s="95">
        <f>分析係数表!H47</f>
        <v>1</v>
      </c>
      <c r="O44" s="96">
        <f>SUM(O5:O43)</f>
        <v>32.731032639955011</v>
      </c>
      <c r="P44" s="92">
        <f>分析係数表!C47</f>
        <v>0.47569546306807309</v>
      </c>
      <c r="Q44" s="96">
        <f>SUM(Q5:Q43)</f>
        <v>13.70547792666018</v>
      </c>
      <c r="R44" s="91">
        <f>SUM(R5:R43)</f>
        <v>15.72828221275314</v>
      </c>
      <c r="S44" s="97">
        <f>SUM(S5:S43)</f>
        <v>128.64160802707966</v>
      </c>
      <c r="T44" s="98">
        <f>分析係数表!F47</f>
        <v>0.50608191373686118</v>
      </c>
      <c r="U44" s="99">
        <f>SUM(U5:U43)</f>
        <v>90.421332459217709</v>
      </c>
      <c r="V44" s="100">
        <f>分析係数表!D47</f>
        <v>9.051105472997463E-2</v>
      </c>
      <c r="W44" s="101">
        <f>SUM(W5:W43)</f>
        <v>12</v>
      </c>
      <c r="X44" s="92">
        <f>分析係数表!E47</f>
        <v>7.0619789778905401E-2</v>
      </c>
      <c r="Y44" s="102">
        <f>SUM(Y5:Y43)</f>
        <v>9</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2015年養父市産業連関表</v>
      </c>
      <c r="H1" s="401"/>
      <c r="I1" s="401"/>
    </row>
    <row r="2" spans="1:25" x14ac:dyDescent="0.2">
      <c r="B2" s="3" t="s">
        <v>289</v>
      </c>
      <c r="S2" s="3" t="s">
        <v>152</v>
      </c>
      <c r="U2" s="64" t="s">
        <v>209</v>
      </c>
      <c r="W2" s="3" t="s">
        <v>130</v>
      </c>
      <c r="Y2" s="3" t="s">
        <v>153</v>
      </c>
    </row>
    <row r="3" spans="1:25" ht="44" x14ac:dyDescent="0.2">
      <c r="B3" s="65"/>
      <c r="C3" s="66" t="s">
        <v>227</v>
      </c>
      <c r="D3" s="66" t="s">
        <v>231</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投入係数表!AG5</f>
        <v>0</v>
      </c>
      <c r="E5" s="77">
        <f t="shared" ref="E5:E38" si="0">$C$35*D5</f>
        <v>0</v>
      </c>
      <c r="F5" s="76">
        <f>分析係数表!C8</f>
        <v>0.71474473402356309</v>
      </c>
      <c r="G5" s="77">
        <f t="shared" ref="G5:G38" si="1">E5*F5</f>
        <v>0</v>
      </c>
      <c r="H5" s="77">
        <f t="array" ref="H5:H43">MMULT(逆行列係数!C5:AO43,'31'!G5:G43)</f>
        <v>5.8784023654705987E-3</v>
      </c>
      <c r="I5" s="77">
        <f t="shared" ref="I5:I38" si="2">C5+H5</f>
        <v>5.8784023654705987E-3</v>
      </c>
      <c r="J5" s="76">
        <f>分析係数表!G8</f>
        <v>0.11986548162382897</v>
      </c>
      <c r="K5" s="78">
        <f t="shared" ref="K5:K38" si="3">I5*J5</f>
        <v>7.0461753071578875E-4</v>
      </c>
      <c r="L5" s="79" t="s">
        <v>187</v>
      </c>
      <c r="M5" s="80" t="s">
        <v>187</v>
      </c>
      <c r="N5" s="81">
        <f>分析係数表!H8</f>
        <v>1.2980954505811005E-2</v>
      </c>
      <c r="O5" s="82">
        <f t="shared" ref="O5:O43" si="4">$M$44*N5</f>
        <v>0.32177996321519398</v>
      </c>
      <c r="P5" s="76">
        <f>分析係数表!C8</f>
        <v>0.71474473402356309</v>
      </c>
      <c r="Q5" s="82">
        <f t="shared" ref="Q5:Q38" si="5">O5*P5</f>
        <v>0.22999053422235574</v>
      </c>
      <c r="R5" s="83">
        <f t="array" ref="R5:R43">MMULT(逆行列係数!C5:AO43,'31'!Q5:Q43)</f>
        <v>0.31273312649061796</v>
      </c>
      <c r="S5" s="84">
        <f t="shared" ref="S5:S38" si="6">I5+R5</f>
        <v>0.31861152885608857</v>
      </c>
      <c r="T5" s="85">
        <f>分析係数表!F8</f>
        <v>0.45231803987509006</v>
      </c>
      <c r="U5" s="86">
        <f t="shared" ref="U5:U38" si="7">S5*T5</f>
        <v>0.14411374221379167</v>
      </c>
      <c r="V5" s="87">
        <f>分析係数表!D8</f>
        <v>0.25822723997117464</v>
      </c>
      <c r="W5" s="88">
        <f t="shared" ref="W5:W38" si="8">ROUND(S5*V5,0)</f>
        <v>0</v>
      </c>
      <c r="X5" s="76">
        <f>分析係数表!E8</f>
        <v>0.17343262070622148</v>
      </c>
      <c r="Y5" s="89">
        <f t="shared" ref="Y5:Y38" si="9">ROUND(S5*X5,0)</f>
        <v>0</v>
      </c>
    </row>
    <row r="6" spans="1:25" x14ac:dyDescent="0.2">
      <c r="A6" s="6" t="s">
        <v>219</v>
      </c>
      <c r="B6" s="5" t="s">
        <v>265</v>
      </c>
      <c r="C6" s="90"/>
      <c r="D6" s="76">
        <f>投入係数表!AG6</f>
        <v>0</v>
      </c>
      <c r="E6" s="77">
        <f t="shared" si="0"/>
        <v>0</v>
      </c>
      <c r="F6" s="76">
        <f>分析係数表!C9</f>
        <v>1</v>
      </c>
      <c r="G6" s="77">
        <f t="shared" si="1"/>
        <v>0</v>
      </c>
      <c r="H6" s="77">
        <v>4.056965317591632E-2</v>
      </c>
      <c r="I6" s="77">
        <f t="shared" si="2"/>
        <v>4.056965317591632E-2</v>
      </c>
      <c r="J6" s="76">
        <f>分析係数表!G9</f>
        <v>0.24776500638569604</v>
      </c>
      <c r="K6" s="78">
        <f t="shared" si="3"/>
        <v>1.005174037819638E-2</v>
      </c>
      <c r="L6" s="79"/>
      <c r="M6" s="80"/>
      <c r="N6" s="81">
        <f>分析係数表!H9</f>
        <v>6.6933046670587999E-4</v>
      </c>
      <c r="O6" s="82">
        <f t="shared" si="4"/>
        <v>1.6591779353283438E-2</v>
      </c>
      <c r="P6" s="76">
        <f>分析係数表!C9</f>
        <v>1</v>
      </c>
      <c r="Q6" s="82">
        <f t="shared" si="5"/>
        <v>1.6591779353283438E-2</v>
      </c>
      <c r="R6" s="83">
        <v>2.3200618379568445E-2</v>
      </c>
      <c r="S6" s="84">
        <f t="shared" si="6"/>
        <v>6.3770271555484759E-2</v>
      </c>
      <c r="T6" s="85">
        <f>分析係数表!F9</f>
        <v>0.67688378033205621</v>
      </c>
      <c r="U6" s="86">
        <f t="shared" si="7"/>
        <v>4.3165062483278317E-2</v>
      </c>
      <c r="V6" s="87">
        <f>分析係数表!D9</f>
        <v>0.15836526181353769</v>
      </c>
      <c r="W6" s="88">
        <f t="shared" si="8"/>
        <v>0</v>
      </c>
      <c r="X6" s="76">
        <f>分析係数表!E9</f>
        <v>0.13537675606641125</v>
      </c>
      <c r="Y6" s="89">
        <f t="shared" si="9"/>
        <v>0</v>
      </c>
    </row>
    <row r="7" spans="1:25" x14ac:dyDescent="0.2">
      <c r="A7" s="6" t="s">
        <v>220</v>
      </c>
      <c r="B7" s="5" t="s">
        <v>266</v>
      </c>
      <c r="C7" s="90"/>
      <c r="D7" s="76">
        <f>投入係数表!AG7</f>
        <v>0</v>
      </c>
      <c r="E7" s="77">
        <f t="shared" si="0"/>
        <v>0</v>
      </c>
      <c r="F7" s="76">
        <f>分析係数表!C10</f>
        <v>3.9393939393939426E-2</v>
      </c>
      <c r="G7" s="77">
        <f t="shared" si="1"/>
        <v>0</v>
      </c>
      <c r="H7" s="77">
        <v>1.5415693369901483E-4</v>
      </c>
      <c r="I7" s="77">
        <f t="shared" si="2"/>
        <v>1.5415693369901483E-4</v>
      </c>
      <c r="J7" s="76">
        <f>分析係数表!G10</f>
        <v>0.17647058823529413</v>
      </c>
      <c r="K7" s="78">
        <f t="shared" si="3"/>
        <v>2.7204164770414383E-5</v>
      </c>
      <c r="L7" s="79"/>
      <c r="M7" s="80"/>
      <c r="N7" s="81">
        <f>分析係数表!H10</f>
        <v>1.3183781919964303E-3</v>
      </c>
      <c r="O7" s="82">
        <f t="shared" si="4"/>
        <v>3.2680777514043136E-2</v>
      </c>
      <c r="P7" s="76">
        <f>分析係数表!C10</f>
        <v>3.9393939393939426E-2</v>
      </c>
      <c r="Q7" s="82">
        <f t="shared" si="5"/>
        <v>1.2874245687350336E-3</v>
      </c>
      <c r="R7" s="83">
        <v>1.825033776506748E-3</v>
      </c>
      <c r="S7" s="84">
        <f t="shared" si="6"/>
        <v>1.9791907102057627E-3</v>
      </c>
      <c r="T7" s="85">
        <f>分析係数表!F10</f>
        <v>0.58823529411764708</v>
      </c>
      <c r="U7" s="86">
        <f t="shared" si="7"/>
        <v>1.1642298295328017E-3</v>
      </c>
      <c r="V7" s="87">
        <f>分析係数表!D10</f>
        <v>0.11764705882352941</v>
      </c>
      <c r="W7" s="88">
        <f t="shared" si="8"/>
        <v>0</v>
      </c>
      <c r="X7" s="76">
        <f>分析係数表!E10</f>
        <v>0</v>
      </c>
      <c r="Y7" s="89">
        <f t="shared" si="9"/>
        <v>0</v>
      </c>
    </row>
    <row r="8" spans="1:25" x14ac:dyDescent="0.2">
      <c r="A8" s="6" t="s">
        <v>221</v>
      </c>
      <c r="B8" s="5" t="s">
        <v>27</v>
      </c>
      <c r="C8" s="90"/>
      <c r="D8" s="76">
        <f>投入係数表!AG8</f>
        <v>0</v>
      </c>
      <c r="E8" s="77">
        <f t="shared" si="0"/>
        <v>0</v>
      </c>
      <c r="F8" s="76">
        <f>分析係数表!C11</f>
        <v>0.34065202927478377</v>
      </c>
      <c r="G8" s="77">
        <f t="shared" si="1"/>
        <v>0</v>
      </c>
      <c r="H8" s="77">
        <v>2.5484796050816482E-3</v>
      </c>
      <c r="I8" s="77">
        <f t="shared" si="2"/>
        <v>2.5484796050816482E-3</v>
      </c>
      <c r="J8" s="76">
        <f>分析係数表!G11</f>
        <v>0.33868808567603748</v>
      </c>
      <c r="K8" s="78">
        <f t="shared" si="3"/>
        <v>8.6313967882952738E-4</v>
      </c>
      <c r="L8" s="79"/>
      <c r="M8" s="80"/>
      <c r="N8" s="81">
        <f>分析係数表!H11</f>
        <v>-2.0282741415329697E-5</v>
      </c>
      <c r="O8" s="82">
        <f t="shared" si="4"/>
        <v>-5.0278119252374065E-4</v>
      </c>
      <c r="P8" s="76">
        <f>分析係数表!C11</f>
        <v>0.34065202927478377</v>
      </c>
      <c r="Q8" s="82">
        <f t="shared" si="5"/>
        <v>-1.7127343351440799E-4</v>
      </c>
      <c r="R8" s="83">
        <v>1.210914830498158E-2</v>
      </c>
      <c r="S8" s="84">
        <f t="shared" si="6"/>
        <v>1.4657627910063229E-2</v>
      </c>
      <c r="T8" s="85">
        <f>分析係数表!F11</f>
        <v>0.55689424364123163</v>
      </c>
      <c r="U8" s="86">
        <f t="shared" si="7"/>
        <v>8.1627486085492692E-3</v>
      </c>
      <c r="V8" s="87">
        <f>分析係数表!D11</f>
        <v>4.2838018741633198E-2</v>
      </c>
      <c r="W8" s="88">
        <f t="shared" si="8"/>
        <v>0</v>
      </c>
      <c r="X8" s="76">
        <f>分析係数表!E11</f>
        <v>3.2128514056224897E-2</v>
      </c>
      <c r="Y8" s="89">
        <f t="shared" si="9"/>
        <v>0</v>
      </c>
    </row>
    <row r="9" spans="1:25" x14ac:dyDescent="0.2">
      <c r="A9" s="6" t="s">
        <v>222</v>
      </c>
      <c r="B9" s="5" t="s">
        <v>190</v>
      </c>
      <c r="C9" s="90"/>
      <c r="D9" s="76">
        <f>投入係数表!AG9</f>
        <v>0</v>
      </c>
      <c r="E9" s="77">
        <f t="shared" si="0"/>
        <v>0</v>
      </c>
      <c r="F9" s="76">
        <f>分析係数表!C12</f>
        <v>0.100342633382281</v>
      </c>
      <c r="G9" s="77">
        <f t="shared" si="1"/>
        <v>0</v>
      </c>
      <c r="H9" s="77">
        <v>4.0316992012763286E-3</v>
      </c>
      <c r="I9" s="77">
        <f t="shared" si="2"/>
        <v>4.0316992012763286E-3</v>
      </c>
      <c r="J9" s="76">
        <f>分析係数表!G12</f>
        <v>0.13263417643429981</v>
      </c>
      <c r="K9" s="78">
        <f t="shared" si="3"/>
        <v>5.3474110319211017E-4</v>
      </c>
      <c r="L9" s="79"/>
      <c r="M9" s="80"/>
      <c r="N9" s="81">
        <f>分析係数表!H12</f>
        <v>9.8026489260288424E-2</v>
      </c>
      <c r="O9" s="82">
        <f t="shared" si="4"/>
        <v>2.4299415034672385</v>
      </c>
      <c r="P9" s="76">
        <f>分析係数表!C12</f>
        <v>0.100342633382281</v>
      </c>
      <c r="Q9" s="82">
        <f t="shared" si="5"/>
        <v>0.24382672942280181</v>
      </c>
      <c r="R9" s="83">
        <v>0.27054387277813613</v>
      </c>
      <c r="S9" s="84">
        <f t="shared" si="6"/>
        <v>0.27457557197941246</v>
      </c>
      <c r="T9" s="85">
        <f>分析係数表!F12</f>
        <v>0.36681061073411475</v>
      </c>
      <c r="U9" s="86">
        <f t="shared" si="7"/>
        <v>0.10071723325043717</v>
      </c>
      <c r="V9" s="87">
        <f>分析係数表!D12</f>
        <v>2.9364589759407773E-2</v>
      </c>
      <c r="W9" s="88">
        <f t="shared" si="8"/>
        <v>0</v>
      </c>
      <c r="X9" s="76">
        <f>分析係数表!E12</f>
        <v>2.8994447871684145E-2</v>
      </c>
      <c r="Y9" s="89">
        <f t="shared" si="9"/>
        <v>0</v>
      </c>
    </row>
    <row r="10" spans="1:25" x14ac:dyDescent="0.2">
      <c r="A10" s="6" t="s">
        <v>223</v>
      </c>
      <c r="B10" s="5" t="s">
        <v>28</v>
      </c>
      <c r="C10" s="90"/>
      <c r="D10" s="76">
        <f>投入係数表!AG10</f>
        <v>0</v>
      </c>
      <c r="E10" s="77">
        <f t="shared" si="0"/>
        <v>0</v>
      </c>
      <c r="F10" s="76">
        <f>分析係数表!C13</f>
        <v>0</v>
      </c>
      <c r="G10" s="77">
        <f t="shared" si="1"/>
        <v>0</v>
      </c>
      <c r="H10" s="77">
        <v>0</v>
      </c>
      <c r="I10" s="77">
        <f t="shared" si="2"/>
        <v>0</v>
      </c>
      <c r="J10" s="76">
        <f>分析係数表!G13</f>
        <v>0.24545454545454545</v>
      </c>
      <c r="K10" s="78">
        <f t="shared" si="3"/>
        <v>0</v>
      </c>
      <c r="L10" s="79"/>
      <c r="M10" s="80"/>
      <c r="N10" s="81">
        <f>分析係数表!H13</f>
        <v>1.4563008336206721E-2</v>
      </c>
      <c r="O10" s="82">
        <f t="shared" si="4"/>
        <v>0.36099689623204573</v>
      </c>
      <c r="P10" s="76">
        <f>分析係数表!C13</f>
        <v>0</v>
      </c>
      <c r="Q10" s="82">
        <f t="shared" si="5"/>
        <v>0</v>
      </c>
      <c r="R10" s="83">
        <v>0</v>
      </c>
      <c r="S10" s="84">
        <f t="shared" si="6"/>
        <v>0</v>
      </c>
      <c r="T10" s="85">
        <f>分析係数表!F13</f>
        <v>0.38181818181818183</v>
      </c>
      <c r="U10" s="86">
        <f t="shared" si="7"/>
        <v>0</v>
      </c>
      <c r="V10" s="87">
        <f>分析係数表!D13</f>
        <v>0.28545454545454546</v>
      </c>
      <c r="W10" s="88">
        <f t="shared" si="8"/>
        <v>0</v>
      </c>
      <c r="X10" s="76">
        <f>分析係数表!E13</f>
        <v>0.23818181818181819</v>
      </c>
      <c r="Y10" s="89">
        <f t="shared" si="9"/>
        <v>0</v>
      </c>
    </row>
    <row r="11" spans="1:25" x14ac:dyDescent="0.2">
      <c r="A11" s="6" t="s">
        <v>224</v>
      </c>
      <c r="B11" s="5" t="s">
        <v>267</v>
      </c>
      <c r="C11" s="90"/>
      <c r="D11" s="76">
        <f>投入係数表!AG11</f>
        <v>1.8749999999999999E-2</v>
      </c>
      <c r="E11" s="77">
        <f t="shared" si="0"/>
        <v>1.875</v>
      </c>
      <c r="F11" s="76">
        <f>分析係数表!C14</f>
        <v>0.15141787051899414</v>
      </c>
      <c r="G11" s="77">
        <f t="shared" si="1"/>
        <v>0.283908507223114</v>
      </c>
      <c r="H11" s="77">
        <v>0.32480165125589927</v>
      </c>
      <c r="I11" s="77">
        <f t="shared" si="2"/>
        <v>0.32480165125589927</v>
      </c>
      <c r="J11" s="76">
        <f>分析係数表!G14</f>
        <v>0.18116805721096543</v>
      </c>
      <c r="K11" s="78">
        <f t="shared" si="3"/>
        <v>5.8843684136944803E-2</v>
      </c>
      <c r="L11" s="79"/>
      <c r="M11" s="80"/>
      <c r="N11" s="81">
        <f>分析係数表!H14</f>
        <v>1.2372472263351114E-3</v>
      </c>
      <c r="O11" s="82">
        <f t="shared" si="4"/>
        <v>3.0669652743948173E-2</v>
      </c>
      <c r="P11" s="76">
        <f>分析係数表!C14</f>
        <v>0.15141787051899414</v>
      </c>
      <c r="Q11" s="82">
        <f t="shared" si="5"/>
        <v>4.6439335080456579E-3</v>
      </c>
      <c r="R11" s="83">
        <v>1.8958102642499496E-2</v>
      </c>
      <c r="S11" s="84">
        <f t="shared" si="6"/>
        <v>0.34375975389839875</v>
      </c>
      <c r="T11" s="85">
        <f>分析係数表!F14</f>
        <v>0.38617401668653156</v>
      </c>
      <c r="U11" s="86">
        <f t="shared" si="7"/>
        <v>0.13275108493811821</v>
      </c>
      <c r="V11" s="87">
        <f>分析係数表!D14</f>
        <v>0.10846245530393325</v>
      </c>
      <c r="W11" s="88">
        <f t="shared" si="8"/>
        <v>0</v>
      </c>
      <c r="X11" s="76">
        <f>分析係数表!E14</f>
        <v>8.1048867699642438E-2</v>
      </c>
      <c r="Y11" s="89">
        <f t="shared" si="9"/>
        <v>0</v>
      </c>
    </row>
    <row r="12" spans="1:25" x14ac:dyDescent="0.2">
      <c r="A12" s="6" t="s">
        <v>225</v>
      </c>
      <c r="B12" s="5" t="s">
        <v>29</v>
      </c>
      <c r="C12" s="90"/>
      <c r="D12" s="76">
        <f>投入係数表!AG12</f>
        <v>0</v>
      </c>
      <c r="E12" s="77">
        <f t="shared" si="0"/>
        <v>0</v>
      </c>
      <c r="F12" s="76">
        <f>分析係数表!C15</f>
        <v>0</v>
      </c>
      <c r="G12" s="77">
        <f t="shared" si="1"/>
        <v>0</v>
      </c>
      <c r="H12" s="77">
        <v>0</v>
      </c>
      <c r="I12" s="77">
        <f t="shared" si="2"/>
        <v>0</v>
      </c>
      <c r="J12" s="76">
        <f>分析係数表!G15</f>
        <v>9.5665424991534034E-2</v>
      </c>
      <c r="K12" s="78">
        <f t="shared" si="3"/>
        <v>0</v>
      </c>
      <c r="L12" s="79"/>
      <c r="M12" s="80"/>
      <c r="N12" s="81">
        <f>分析係数表!H15</f>
        <v>9.0663854126523738E-3</v>
      </c>
      <c r="O12" s="82">
        <f t="shared" si="4"/>
        <v>0.22474319305811202</v>
      </c>
      <c r="P12" s="76">
        <f>分析係数表!C15</f>
        <v>0</v>
      </c>
      <c r="Q12" s="82">
        <f t="shared" si="5"/>
        <v>0</v>
      </c>
      <c r="R12" s="83">
        <v>0</v>
      </c>
      <c r="S12" s="84">
        <f t="shared" si="6"/>
        <v>0</v>
      </c>
      <c r="T12" s="85">
        <f>分析係数表!F15</f>
        <v>0.30392820860142228</v>
      </c>
      <c r="U12" s="86">
        <f t="shared" si="7"/>
        <v>0</v>
      </c>
      <c r="V12" s="87">
        <f>分析係数表!D15</f>
        <v>1.7101252963088384E-2</v>
      </c>
      <c r="W12" s="88">
        <f t="shared" si="8"/>
        <v>0</v>
      </c>
      <c r="X12" s="76">
        <f>分析係数表!E15</f>
        <v>1.5577378936674569E-2</v>
      </c>
      <c r="Y12" s="89">
        <f t="shared" si="9"/>
        <v>0</v>
      </c>
    </row>
    <row r="13" spans="1:25" x14ac:dyDescent="0.2">
      <c r="A13" s="6" t="s">
        <v>226</v>
      </c>
      <c r="B13" s="5" t="s">
        <v>30</v>
      </c>
      <c r="C13" s="90"/>
      <c r="D13" s="76">
        <f>投入係数表!AG13</f>
        <v>0</v>
      </c>
      <c r="E13" s="77">
        <f t="shared" si="0"/>
        <v>0</v>
      </c>
      <c r="F13" s="76">
        <f>分析係数表!C16</f>
        <v>7.3463935886019627E-2</v>
      </c>
      <c r="G13" s="77">
        <f t="shared" si="1"/>
        <v>0</v>
      </c>
      <c r="H13" s="77">
        <v>4.5701308165053359E-3</v>
      </c>
      <c r="I13" s="77">
        <f t="shared" si="2"/>
        <v>4.5701308165053359E-3</v>
      </c>
      <c r="J13" s="76">
        <f>分析係数表!G16</f>
        <v>3.2967032967032968E-2</v>
      </c>
      <c r="K13" s="78">
        <f t="shared" si="3"/>
        <v>1.5066365329138471E-4</v>
      </c>
      <c r="L13" s="79"/>
      <c r="M13" s="80"/>
      <c r="N13" s="81">
        <f>分析係数表!H16</f>
        <v>1.7422874875768209E-2</v>
      </c>
      <c r="O13" s="82">
        <f t="shared" si="4"/>
        <v>0.43188904437789316</v>
      </c>
      <c r="P13" s="76">
        <f>分析係数表!C16</f>
        <v>7.3463935886019627E-2</v>
      </c>
      <c r="Q13" s="82">
        <f t="shared" si="5"/>
        <v>3.1728269066051827E-2</v>
      </c>
      <c r="R13" s="83">
        <v>3.7312125351695299E-2</v>
      </c>
      <c r="S13" s="84">
        <f t="shared" si="6"/>
        <v>4.1882256168200634E-2</v>
      </c>
      <c r="T13" s="85">
        <f>分析係数表!F16</f>
        <v>0.28846153846153844</v>
      </c>
      <c r="U13" s="86">
        <f t="shared" si="7"/>
        <v>1.2081420048519413E-2</v>
      </c>
      <c r="V13" s="87">
        <f>分析係数表!D16</f>
        <v>8.241758241758242E-3</v>
      </c>
      <c r="W13" s="88">
        <f t="shared" si="8"/>
        <v>0</v>
      </c>
      <c r="X13" s="76">
        <f>分析係数表!E16</f>
        <v>8.241758241758242E-3</v>
      </c>
      <c r="Y13" s="89">
        <f t="shared" si="9"/>
        <v>0</v>
      </c>
    </row>
    <row r="14" spans="1:25" x14ac:dyDescent="0.2">
      <c r="A14" s="6" t="s">
        <v>2</v>
      </c>
      <c r="B14" s="5" t="s">
        <v>364</v>
      </c>
      <c r="C14" s="90"/>
      <c r="D14" s="76">
        <f>投入係数表!AG14</f>
        <v>6.2500000000000003E-3</v>
      </c>
      <c r="E14" s="77">
        <f t="shared" si="0"/>
        <v>0.625</v>
      </c>
      <c r="F14" s="76">
        <f>分析係数表!C17</f>
        <v>2.3129921259842479E-2</v>
      </c>
      <c r="G14" s="77">
        <f t="shared" si="1"/>
        <v>1.4456200787401549E-2</v>
      </c>
      <c r="H14" s="77">
        <v>1.8608931701805491E-2</v>
      </c>
      <c r="I14" s="77">
        <f t="shared" si="2"/>
        <v>1.8608931701805491E-2</v>
      </c>
      <c r="J14" s="76">
        <f>分析係数表!G17</f>
        <v>0.21126760563380281</v>
      </c>
      <c r="K14" s="78">
        <f t="shared" si="3"/>
        <v>3.9314644440434131E-3</v>
      </c>
      <c r="L14" s="79"/>
      <c r="M14" s="80"/>
      <c r="N14" s="81">
        <f>分析係数表!H17</f>
        <v>2.8801492809768167E-3</v>
      </c>
      <c r="O14" s="82">
        <f t="shared" si="4"/>
        <v>7.139492933837116E-2</v>
      </c>
      <c r="P14" s="76">
        <f>分析係数表!C17</f>
        <v>2.3129921259842479E-2</v>
      </c>
      <c r="Q14" s="82">
        <f t="shared" si="5"/>
        <v>1.6513590939485426E-3</v>
      </c>
      <c r="R14" s="83">
        <v>3.3841279599029889E-3</v>
      </c>
      <c r="S14" s="84">
        <f t="shared" si="6"/>
        <v>2.1993059661708479E-2</v>
      </c>
      <c r="T14" s="85">
        <f>分析係数表!F17</f>
        <v>0.32746478873239437</v>
      </c>
      <c r="U14" s="86">
        <f t="shared" si="7"/>
        <v>7.201952635700312E-3</v>
      </c>
      <c r="V14" s="87">
        <f>分析係数表!D17</f>
        <v>0.12676056338028169</v>
      </c>
      <c r="W14" s="88">
        <f t="shared" si="8"/>
        <v>0</v>
      </c>
      <c r="X14" s="76">
        <f>分析係数表!E17</f>
        <v>0.10563380281690141</v>
      </c>
      <c r="Y14" s="89">
        <f t="shared" si="9"/>
        <v>0</v>
      </c>
    </row>
    <row r="15" spans="1:25" x14ac:dyDescent="0.2">
      <c r="A15" s="6" t="s">
        <v>3</v>
      </c>
      <c r="B15" s="5" t="s">
        <v>31</v>
      </c>
      <c r="C15" s="90"/>
      <c r="D15" s="76">
        <f>投入係数表!AG15</f>
        <v>0</v>
      </c>
      <c r="E15" s="77">
        <f t="shared" si="0"/>
        <v>0</v>
      </c>
      <c r="F15" s="76">
        <f>分析係数表!C18</f>
        <v>0.3230337078651685</v>
      </c>
      <c r="G15" s="77">
        <f t="shared" si="1"/>
        <v>0</v>
      </c>
      <c r="H15" s="77">
        <v>5.2633597719161001E-3</v>
      </c>
      <c r="I15" s="77">
        <f t="shared" si="2"/>
        <v>5.2633597719161001E-3</v>
      </c>
      <c r="J15" s="76">
        <f>分析係数表!G18</f>
        <v>0.21584440227703985</v>
      </c>
      <c r="K15" s="78">
        <f t="shared" si="3"/>
        <v>1.1360667439382474E-3</v>
      </c>
      <c r="L15" s="79"/>
      <c r="M15" s="80"/>
      <c r="N15" s="81">
        <f>分析係数表!H18</f>
        <v>4.66503052552583E-4</v>
      </c>
      <c r="O15" s="82">
        <f t="shared" si="4"/>
        <v>1.1563967428046032E-2</v>
      </c>
      <c r="P15" s="76">
        <f>分析係数表!C18</f>
        <v>0.3230337078651685</v>
      </c>
      <c r="Q15" s="82">
        <f t="shared" si="5"/>
        <v>3.735551275913746E-3</v>
      </c>
      <c r="R15" s="83">
        <v>8.9284141118985434E-3</v>
      </c>
      <c r="S15" s="84">
        <f t="shared" si="6"/>
        <v>1.4191773883814644E-2</v>
      </c>
      <c r="T15" s="85">
        <f>分析係数表!F18</f>
        <v>0.45967741935483869</v>
      </c>
      <c r="U15" s="86">
        <f t="shared" si="7"/>
        <v>6.5236379949793121E-3</v>
      </c>
      <c r="V15" s="87">
        <f>分析係数表!D18</f>
        <v>4.8861480075901326E-2</v>
      </c>
      <c r="W15" s="88">
        <f t="shared" si="8"/>
        <v>0</v>
      </c>
      <c r="X15" s="76">
        <f>分析係数表!E18</f>
        <v>4.6489563567362426E-2</v>
      </c>
      <c r="Y15" s="89">
        <f t="shared" si="9"/>
        <v>0</v>
      </c>
    </row>
    <row r="16" spans="1:25" x14ac:dyDescent="0.2">
      <c r="A16" s="6" t="s">
        <v>4</v>
      </c>
      <c r="B16" s="5" t="s">
        <v>32</v>
      </c>
      <c r="C16" s="90"/>
      <c r="D16" s="76">
        <f>投入係数表!AG16</f>
        <v>0</v>
      </c>
      <c r="E16" s="77">
        <f t="shared" si="0"/>
        <v>0</v>
      </c>
      <c r="F16" s="76">
        <f>分析係数表!C19</f>
        <v>0.12071832391087467</v>
      </c>
      <c r="G16" s="77">
        <f t="shared" si="1"/>
        <v>0</v>
      </c>
      <c r="H16" s="77">
        <v>1.8263021206482741E-3</v>
      </c>
      <c r="I16" s="77">
        <f t="shared" si="2"/>
        <v>1.8263021206482741E-3</v>
      </c>
      <c r="J16" s="76">
        <f>分析係数表!G19</f>
        <v>5.7680250783699059E-2</v>
      </c>
      <c r="K16" s="78">
        <f t="shared" si="3"/>
        <v>1.0534156432579387E-4</v>
      </c>
      <c r="L16" s="79"/>
      <c r="M16" s="80"/>
      <c r="N16" s="81">
        <f>分析係数表!H19</f>
        <v>-1.2169644849197817E-4</v>
      </c>
      <c r="O16" s="82">
        <f t="shared" si="4"/>
        <v>-3.0166871551424433E-3</v>
      </c>
      <c r="P16" s="76">
        <f>分析係数表!C19</f>
        <v>0.12071832391087467</v>
      </c>
      <c r="Q16" s="82">
        <f t="shared" si="5"/>
        <v>-3.641694171322605E-4</v>
      </c>
      <c r="R16" s="83">
        <v>2.2893053401456909E-3</v>
      </c>
      <c r="S16" s="84">
        <f t="shared" si="6"/>
        <v>4.1156074607939649E-3</v>
      </c>
      <c r="T16" s="85">
        <f>分析係数表!F19</f>
        <v>0.23887147335423198</v>
      </c>
      <c r="U16" s="86">
        <f t="shared" si="7"/>
        <v>9.8310121790752395E-4</v>
      </c>
      <c r="V16" s="87">
        <f>分析係数表!D19</f>
        <v>1.0658307210031349E-2</v>
      </c>
      <c r="W16" s="88">
        <f t="shared" si="8"/>
        <v>0</v>
      </c>
      <c r="X16" s="76">
        <f>分析係数表!E19</f>
        <v>1.128526645768025E-2</v>
      </c>
      <c r="Y16" s="89">
        <f t="shared" si="9"/>
        <v>0</v>
      </c>
    </row>
    <row r="17" spans="1:25" x14ac:dyDescent="0.2">
      <c r="A17" s="6" t="s">
        <v>5</v>
      </c>
      <c r="B17" s="5" t="s">
        <v>33</v>
      </c>
      <c r="C17" s="90"/>
      <c r="D17" s="76">
        <f>投入係数表!AG17</f>
        <v>0</v>
      </c>
      <c r="E17" s="77">
        <f t="shared" si="0"/>
        <v>0</v>
      </c>
      <c r="F17" s="76">
        <f>分析係数表!C20</f>
        <v>0.31557475401967838</v>
      </c>
      <c r="G17" s="77">
        <f t="shared" si="1"/>
        <v>0</v>
      </c>
      <c r="H17" s="77">
        <v>7.4750659838662241E-3</v>
      </c>
      <c r="I17" s="77">
        <f t="shared" si="2"/>
        <v>7.4750659838662241E-3</v>
      </c>
      <c r="J17" s="76">
        <f>分析係数表!G20</f>
        <v>9.9984279201383433E-2</v>
      </c>
      <c r="K17" s="78">
        <f t="shared" si="3"/>
        <v>7.4738908437964454E-4</v>
      </c>
      <c r="L17" s="79"/>
      <c r="M17" s="80"/>
      <c r="N17" s="81">
        <f>分析係数表!H20</f>
        <v>5.8819950104456117E-4</v>
      </c>
      <c r="O17" s="82">
        <f t="shared" si="4"/>
        <v>1.4580654583188477E-2</v>
      </c>
      <c r="P17" s="76">
        <f>分析係数表!C20</f>
        <v>0.31557475401967838</v>
      </c>
      <c r="Q17" s="82">
        <f t="shared" si="5"/>
        <v>4.6012864835356E-3</v>
      </c>
      <c r="R17" s="83">
        <v>1.5851528213087766E-2</v>
      </c>
      <c r="S17" s="84">
        <f t="shared" si="6"/>
        <v>2.332659419695399E-2</v>
      </c>
      <c r="T17" s="85">
        <f>分析係数表!F20</f>
        <v>0.22276371639679296</v>
      </c>
      <c r="U17" s="86">
        <f t="shared" si="7"/>
        <v>5.1963188141933353E-3</v>
      </c>
      <c r="V17" s="87">
        <f>分析係数表!D20</f>
        <v>9.4324791699418331E-4</v>
      </c>
      <c r="W17" s="88">
        <f t="shared" si="8"/>
        <v>0</v>
      </c>
      <c r="X17" s="76">
        <f>分析係数表!E20</f>
        <v>6.2883194466278891E-4</v>
      </c>
      <c r="Y17" s="89">
        <f t="shared" si="9"/>
        <v>0</v>
      </c>
    </row>
    <row r="18" spans="1:25" x14ac:dyDescent="0.2">
      <c r="A18" s="6" t="s">
        <v>6</v>
      </c>
      <c r="B18" s="5" t="s">
        <v>34</v>
      </c>
      <c r="C18" s="90"/>
      <c r="D18" s="76">
        <f>投入係数表!AG18</f>
        <v>0</v>
      </c>
      <c r="E18" s="77">
        <f t="shared" si="0"/>
        <v>0</v>
      </c>
      <c r="F18" s="76">
        <f>分析係数表!C21</f>
        <v>0.13081936685288642</v>
      </c>
      <c r="G18" s="77">
        <f t="shared" si="1"/>
        <v>0</v>
      </c>
      <c r="H18" s="77">
        <v>4.5685519720844083E-3</v>
      </c>
      <c r="I18" s="77">
        <f t="shared" si="2"/>
        <v>4.5685519720844083E-3</v>
      </c>
      <c r="J18" s="76">
        <f>分析係数表!G21</f>
        <v>0.28416378885051802</v>
      </c>
      <c r="K18" s="78">
        <f t="shared" si="3"/>
        <v>1.2982170379480114E-3</v>
      </c>
      <c r="L18" s="79"/>
      <c r="M18" s="80"/>
      <c r="N18" s="81">
        <f>分析係数表!H21</f>
        <v>9.7357158793582536E-4</v>
      </c>
      <c r="O18" s="82">
        <f t="shared" si="4"/>
        <v>2.4133497241139546E-2</v>
      </c>
      <c r="P18" s="76">
        <f>分析係数表!C21</f>
        <v>0.13081936685288642</v>
      </c>
      <c r="Q18" s="82">
        <f t="shared" si="5"/>
        <v>3.1571288290317568E-3</v>
      </c>
      <c r="R18" s="83">
        <v>7.5993693749878757E-3</v>
      </c>
      <c r="S18" s="84">
        <f t="shared" si="6"/>
        <v>1.2167921347072284E-2</v>
      </c>
      <c r="T18" s="85">
        <f>分析係数表!F21</f>
        <v>0.42476566354218054</v>
      </c>
      <c r="U18" s="86">
        <f t="shared" si="7"/>
        <v>5.1685151849182216E-3</v>
      </c>
      <c r="V18" s="87">
        <f>分析係数表!D21</f>
        <v>7.9921065614208184E-2</v>
      </c>
      <c r="W18" s="88">
        <f t="shared" si="8"/>
        <v>0</v>
      </c>
      <c r="X18" s="76">
        <f>分析係数表!E21</f>
        <v>6.6600888011840165E-2</v>
      </c>
      <c r="Y18" s="89">
        <f t="shared" si="9"/>
        <v>0</v>
      </c>
    </row>
    <row r="19" spans="1:25" x14ac:dyDescent="0.2">
      <c r="A19" s="6" t="s">
        <v>7</v>
      </c>
      <c r="B19" s="5" t="s">
        <v>268</v>
      </c>
      <c r="C19" s="90"/>
      <c r="D19" s="76">
        <f>投入係数表!AG19</f>
        <v>0</v>
      </c>
      <c r="E19" s="77">
        <f t="shared" si="0"/>
        <v>0</v>
      </c>
      <c r="F19" s="76">
        <f>分析係数表!C22</f>
        <v>7.3540561031084195E-2</v>
      </c>
      <c r="G19" s="77">
        <f t="shared" si="1"/>
        <v>0</v>
      </c>
      <c r="H19" s="77">
        <v>5.2143027127981648E-3</v>
      </c>
      <c r="I19" s="77">
        <f t="shared" si="2"/>
        <v>5.2143027127981648E-3</v>
      </c>
      <c r="J19" s="76">
        <f>分析係数表!G22</f>
        <v>0.1948261924009701</v>
      </c>
      <c r="K19" s="78">
        <f t="shared" si="3"/>
        <v>1.0158827435605155E-3</v>
      </c>
      <c r="L19" s="79"/>
      <c r="M19" s="80"/>
      <c r="N19" s="81">
        <f>分析係数表!H22</f>
        <v>4.0565482830659394E-5</v>
      </c>
      <c r="O19" s="82">
        <f t="shared" si="4"/>
        <v>1.0055623850474813E-3</v>
      </c>
      <c r="P19" s="76">
        <f>分析係数表!C22</f>
        <v>7.3540561031084195E-2</v>
      </c>
      <c r="Q19" s="82">
        <f t="shared" si="5"/>
        <v>7.394962194814688E-5</v>
      </c>
      <c r="R19" s="83">
        <v>9.5655472044042518E-4</v>
      </c>
      <c r="S19" s="84">
        <f t="shared" si="6"/>
        <v>6.17085743323859E-3</v>
      </c>
      <c r="T19" s="85">
        <f>分析係数表!F22</f>
        <v>0.41269199676637025</v>
      </c>
      <c r="U19" s="86">
        <f t="shared" si="7"/>
        <v>2.5466634758838321E-3</v>
      </c>
      <c r="V19" s="87">
        <f>分析係数表!D22</f>
        <v>1.4955537590945837E-2</v>
      </c>
      <c r="W19" s="88">
        <f t="shared" si="8"/>
        <v>0</v>
      </c>
      <c r="X19" s="76">
        <f>分析係数表!E22</f>
        <v>1.3742926434923201E-2</v>
      </c>
      <c r="Y19" s="89">
        <f t="shared" si="9"/>
        <v>0</v>
      </c>
    </row>
    <row r="20" spans="1:25" x14ac:dyDescent="0.2">
      <c r="A20" s="6" t="s">
        <v>8</v>
      </c>
      <c r="B20" s="5" t="s">
        <v>269</v>
      </c>
      <c r="C20" s="90"/>
      <c r="D20" s="76">
        <f>投入係数表!AG20</f>
        <v>0</v>
      </c>
      <c r="E20" s="77">
        <f t="shared" si="0"/>
        <v>0</v>
      </c>
      <c r="F20" s="76">
        <f>分析係数表!C23</f>
        <v>0</v>
      </c>
      <c r="G20" s="77">
        <f t="shared" si="1"/>
        <v>0</v>
      </c>
      <c r="H20" s="77">
        <v>0</v>
      </c>
      <c r="I20" s="77">
        <f t="shared" si="2"/>
        <v>0</v>
      </c>
      <c r="J20" s="76">
        <f>分析係数表!G23</f>
        <v>0.21560920830993824</v>
      </c>
      <c r="K20" s="78">
        <f t="shared" si="3"/>
        <v>0</v>
      </c>
      <c r="L20" s="79"/>
      <c r="M20" s="80"/>
      <c r="N20" s="81">
        <f>分析係数表!H23</f>
        <v>2.0282741415329697E-5</v>
      </c>
      <c r="O20" s="82">
        <f t="shared" si="4"/>
        <v>5.0278119252374065E-4</v>
      </c>
      <c r="P20" s="76">
        <f>分析係数表!C23</f>
        <v>0</v>
      </c>
      <c r="Q20" s="82">
        <f t="shared" si="5"/>
        <v>0</v>
      </c>
      <c r="R20" s="83">
        <v>0</v>
      </c>
      <c r="S20" s="84">
        <f t="shared" si="6"/>
        <v>0</v>
      </c>
      <c r="T20" s="85">
        <f>分析係数表!F23</f>
        <v>0.4407636159460977</v>
      </c>
      <c r="U20" s="86">
        <f t="shared" si="7"/>
        <v>0</v>
      </c>
      <c r="V20" s="87">
        <f>分析係数表!D23</f>
        <v>7.046603032004492E-2</v>
      </c>
      <c r="W20" s="88">
        <f t="shared" si="8"/>
        <v>0</v>
      </c>
      <c r="X20" s="76">
        <f>分析係数表!E23</f>
        <v>6.9904548006737788E-2</v>
      </c>
      <c r="Y20" s="89">
        <f t="shared" si="9"/>
        <v>0</v>
      </c>
    </row>
    <row r="21" spans="1:25" x14ac:dyDescent="0.2">
      <c r="A21" s="6" t="s">
        <v>9</v>
      </c>
      <c r="B21" s="5" t="s">
        <v>270</v>
      </c>
      <c r="C21" s="90"/>
      <c r="D21" s="76">
        <f>投入係数表!AG21</f>
        <v>0</v>
      </c>
      <c r="E21" s="77">
        <f t="shared" si="0"/>
        <v>0</v>
      </c>
      <c r="F21" s="76">
        <f>分析係数表!C24</f>
        <v>9.8081023454157812E-2</v>
      </c>
      <c r="G21" s="77">
        <f t="shared" si="1"/>
        <v>0</v>
      </c>
      <c r="H21" s="77">
        <v>3.5609431254128988E-3</v>
      </c>
      <c r="I21" s="77">
        <f t="shared" si="2"/>
        <v>3.5609431254128988E-3</v>
      </c>
      <c r="J21" s="76">
        <f>分析係数表!G24</f>
        <v>0.21052631578947367</v>
      </c>
      <c r="K21" s="78">
        <f t="shared" si="3"/>
        <v>7.4967223692903125E-4</v>
      </c>
      <c r="L21" s="79"/>
      <c r="M21" s="80"/>
      <c r="N21" s="81">
        <f>分析係数表!H24</f>
        <v>4.0565482830659392E-4</v>
      </c>
      <c r="O21" s="82">
        <f t="shared" si="4"/>
        <v>1.0055623850474812E-2</v>
      </c>
      <c r="P21" s="76">
        <f>分析係数表!C24</f>
        <v>9.8081023454157812E-2</v>
      </c>
      <c r="Q21" s="82">
        <f t="shared" si="5"/>
        <v>9.8626587872460876E-4</v>
      </c>
      <c r="R21" s="83">
        <v>3.4705095482996974E-3</v>
      </c>
      <c r="S21" s="84">
        <f t="shared" si="6"/>
        <v>7.0314526737125967E-3</v>
      </c>
      <c r="T21" s="85">
        <f>分析係数表!F24</f>
        <v>0.39473684210526316</v>
      </c>
      <c r="U21" s="86">
        <f t="shared" si="7"/>
        <v>2.7755734238339197E-3</v>
      </c>
      <c r="V21" s="87">
        <f>分析係数表!D24</f>
        <v>4.6052631578947366E-2</v>
      </c>
      <c r="W21" s="88">
        <f t="shared" si="8"/>
        <v>0</v>
      </c>
      <c r="X21" s="76">
        <f>分析係数表!E24</f>
        <v>4.6052631578947366E-2</v>
      </c>
      <c r="Y21" s="89">
        <f t="shared" si="9"/>
        <v>0</v>
      </c>
    </row>
    <row r="22" spans="1:25" x14ac:dyDescent="0.2">
      <c r="A22" s="6" t="s">
        <v>10</v>
      </c>
      <c r="B22" s="5" t="s">
        <v>271</v>
      </c>
      <c r="C22" s="90"/>
      <c r="D22" s="76">
        <f>投入係数表!AG22</f>
        <v>0</v>
      </c>
      <c r="E22" s="77">
        <f t="shared" si="0"/>
        <v>0</v>
      </c>
      <c r="F22" s="76">
        <f>分析係数表!C25</f>
        <v>1.7970049916805286E-2</v>
      </c>
      <c r="G22" s="77">
        <f t="shared" si="1"/>
        <v>0</v>
      </c>
      <c r="H22" s="77">
        <v>2.1435061509978773E-3</v>
      </c>
      <c r="I22" s="77">
        <f t="shared" si="2"/>
        <v>2.1435061509978773E-3</v>
      </c>
      <c r="J22" s="76">
        <f>分析係数表!G25</f>
        <v>0.19552238805970149</v>
      </c>
      <c r="K22" s="78">
        <f t="shared" si="3"/>
        <v>4.1910344146376403E-4</v>
      </c>
      <c r="L22" s="79"/>
      <c r="M22" s="80"/>
      <c r="N22" s="81">
        <f>分析係数表!H25</f>
        <v>5.4763401821390182E-4</v>
      </c>
      <c r="O22" s="82">
        <f t="shared" si="4"/>
        <v>1.3575092198140997E-2</v>
      </c>
      <c r="P22" s="76">
        <f>分析係数表!C25</f>
        <v>1.7970049916805286E-2</v>
      </c>
      <c r="Q22" s="82">
        <f t="shared" si="5"/>
        <v>2.4394508442582771E-4</v>
      </c>
      <c r="R22" s="83">
        <v>1.677347633506063E-3</v>
      </c>
      <c r="S22" s="84">
        <f t="shared" si="6"/>
        <v>3.82085378450394E-3</v>
      </c>
      <c r="T22" s="85">
        <f>分析係数表!F25</f>
        <v>0.34776119402985073</v>
      </c>
      <c r="U22" s="86">
        <f t="shared" si="7"/>
        <v>1.3287446743125641E-3</v>
      </c>
      <c r="V22" s="87">
        <f>分析係数表!D25</f>
        <v>4.6268656716417909E-2</v>
      </c>
      <c r="W22" s="88">
        <f t="shared" si="8"/>
        <v>0</v>
      </c>
      <c r="X22" s="76">
        <f>分析係数表!E25</f>
        <v>3.5820895522388062E-2</v>
      </c>
      <c r="Y22" s="89">
        <f t="shared" si="9"/>
        <v>0</v>
      </c>
    </row>
    <row r="23" spans="1:25" x14ac:dyDescent="0.2">
      <c r="A23" s="6" t="s">
        <v>11</v>
      </c>
      <c r="B23" s="5" t="s">
        <v>35</v>
      </c>
      <c r="C23" s="90"/>
      <c r="D23" s="76">
        <f>投入係数表!AG23</f>
        <v>0</v>
      </c>
      <c r="E23" s="77">
        <f t="shared" si="0"/>
        <v>0</v>
      </c>
      <c r="F23" s="76">
        <f>分析係数表!C26</f>
        <v>0.78646748681898071</v>
      </c>
      <c r="G23" s="77">
        <f t="shared" si="1"/>
        <v>0</v>
      </c>
      <c r="H23" s="77">
        <v>5.451486515257431E-2</v>
      </c>
      <c r="I23" s="77">
        <f t="shared" si="2"/>
        <v>5.451486515257431E-2</v>
      </c>
      <c r="J23" s="76">
        <f>分析係数表!G26</f>
        <v>0.1963978281022381</v>
      </c>
      <c r="K23" s="78">
        <f t="shared" si="3"/>
        <v>1.0706601115251979E-2</v>
      </c>
      <c r="L23" s="79"/>
      <c r="M23" s="80"/>
      <c r="N23" s="81">
        <f>分析係数表!H26</f>
        <v>1.1845120986552542E-2</v>
      </c>
      <c r="O23" s="82">
        <f t="shared" si="4"/>
        <v>0.29362421643386449</v>
      </c>
      <c r="P23" s="76">
        <f>分析係数表!C26</f>
        <v>0.78646748681898071</v>
      </c>
      <c r="Q23" s="82">
        <f t="shared" si="5"/>
        <v>0.23092589956793386</v>
      </c>
      <c r="R23" s="83">
        <v>0.26321689726299274</v>
      </c>
      <c r="S23" s="84">
        <f t="shared" si="6"/>
        <v>0.31773176241556705</v>
      </c>
      <c r="T23" s="85">
        <f>分析係数表!F26</f>
        <v>0.33492252681764006</v>
      </c>
      <c r="U23" s="86">
        <f t="shared" si="7"/>
        <v>0.1064155247184438</v>
      </c>
      <c r="V23" s="87">
        <f>分析係数表!D26</f>
        <v>2.0262216924910609E-2</v>
      </c>
      <c r="W23" s="88">
        <f t="shared" si="8"/>
        <v>0</v>
      </c>
      <c r="X23" s="76">
        <f>分析係数表!E26</f>
        <v>2.2447357965832339E-2</v>
      </c>
      <c r="Y23" s="89">
        <f t="shared" si="9"/>
        <v>0</v>
      </c>
    </row>
    <row r="24" spans="1:25" x14ac:dyDescent="0.2">
      <c r="A24" s="6" t="s">
        <v>12</v>
      </c>
      <c r="B24" s="5" t="s">
        <v>365</v>
      </c>
      <c r="C24" s="90"/>
      <c r="D24" s="76">
        <f>投入係数表!AG24</f>
        <v>0</v>
      </c>
      <c r="E24" s="77">
        <f t="shared" si="0"/>
        <v>0</v>
      </c>
      <c r="F24" s="76">
        <f>分析係数表!C27</f>
        <v>0.30036101083032496</v>
      </c>
      <c r="G24" s="77">
        <f t="shared" si="1"/>
        <v>0</v>
      </c>
      <c r="H24" s="77">
        <v>4.3880984374307461E-3</v>
      </c>
      <c r="I24" s="77">
        <f t="shared" si="2"/>
        <v>4.3880984374307461E-3</v>
      </c>
      <c r="J24" s="76">
        <f>分析係数表!G27</f>
        <v>0.17003676470588236</v>
      </c>
      <c r="K24" s="78">
        <f t="shared" si="3"/>
        <v>7.4613806151166179E-4</v>
      </c>
      <c r="L24" s="79"/>
      <c r="M24" s="80"/>
      <c r="N24" s="81">
        <f>分析係数表!H27</f>
        <v>1.1256921485507981E-2</v>
      </c>
      <c r="O24" s="82">
        <f t="shared" si="4"/>
        <v>0.27904356185067603</v>
      </c>
      <c r="P24" s="76">
        <f>分析係数表!C27</f>
        <v>0.30036101083032496</v>
      </c>
      <c r="Q24" s="82">
        <f t="shared" si="5"/>
        <v>8.381380630316336E-2</v>
      </c>
      <c r="R24" s="83">
        <v>8.518633364241264E-2</v>
      </c>
      <c r="S24" s="84">
        <f t="shared" si="6"/>
        <v>8.9574432079843391E-2</v>
      </c>
      <c r="T24" s="85">
        <f>分析係数表!F27</f>
        <v>0.32077205882352944</v>
      </c>
      <c r="U24" s="86">
        <f t="shared" si="7"/>
        <v>2.8732974996199766E-2</v>
      </c>
      <c r="V24" s="87">
        <f>分析係数表!D27</f>
        <v>0</v>
      </c>
      <c r="W24" s="88">
        <f t="shared" si="8"/>
        <v>0</v>
      </c>
      <c r="X24" s="76">
        <f>分析係数表!E27</f>
        <v>0</v>
      </c>
      <c r="Y24" s="89">
        <f t="shared" si="9"/>
        <v>0</v>
      </c>
    </row>
    <row r="25" spans="1:25" x14ac:dyDescent="0.2">
      <c r="A25" s="6" t="s">
        <v>13</v>
      </c>
      <c r="B25" s="5" t="s">
        <v>191</v>
      </c>
      <c r="C25" s="90"/>
      <c r="D25" s="76">
        <f>投入係数表!AG25</f>
        <v>0</v>
      </c>
      <c r="E25" s="77">
        <f t="shared" si="0"/>
        <v>0</v>
      </c>
      <c r="F25" s="76">
        <f>分析係数表!C28</f>
        <v>0.10035725885027602</v>
      </c>
      <c r="G25" s="77">
        <f t="shared" si="1"/>
        <v>0</v>
      </c>
      <c r="H25" s="77">
        <v>2.6567252121416269E-2</v>
      </c>
      <c r="I25" s="77">
        <f t="shared" si="2"/>
        <v>2.6567252121416269E-2</v>
      </c>
      <c r="J25" s="76">
        <f>分析係数表!G28</f>
        <v>0.12476459510357815</v>
      </c>
      <c r="K25" s="78">
        <f t="shared" si="3"/>
        <v>3.3146524539431786E-3</v>
      </c>
      <c r="L25" s="79"/>
      <c r="M25" s="80"/>
      <c r="N25" s="81">
        <f>分析係数表!H28</f>
        <v>2.1134616554773542E-2</v>
      </c>
      <c r="O25" s="82">
        <f t="shared" si="4"/>
        <v>0.52389800260973762</v>
      </c>
      <c r="P25" s="76">
        <f>分析係数表!C28</f>
        <v>0.10035725885027602</v>
      </c>
      <c r="Q25" s="82">
        <f t="shared" si="5"/>
        <v>5.2576967459048024E-2</v>
      </c>
      <c r="R25" s="83">
        <v>5.8020172767005905E-2</v>
      </c>
      <c r="S25" s="84">
        <f t="shared" si="6"/>
        <v>8.4587424888422177E-2</v>
      </c>
      <c r="T25" s="85">
        <f>分析係数表!F28</f>
        <v>0.21374764595103579</v>
      </c>
      <c r="U25" s="86">
        <f t="shared" si="7"/>
        <v>1.8080362946960297E-2</v>
      </c>
      <c r="V25" s="87">
        <f>分析係数表!D28</f>
        <v>3.5310734463276837E-2</v>
      </c>
      <c r="W25" s="88">
        <f t="shared" si="8"/>
        <v>0</v>
      </c>
      <c r="X25" s="76">
        <f>分析係数表!E28</f>
        <v>3.7664783427495289E-2</v>
      </c>
      <c r="Y25" s="89">
        <f t="shared" si="9"/>
        <v>0</v>
      </c>
    </row>
    <row r="26" spans="1:25" x14ac:dyDescent="0.2">
      <c r="A26" s="6" t="s">
        <v>14</v>
      </c>
      <c r="B26" s="5" t="s">
        <v>50</v>
      </c>
      <c r="C26" s="90"/>
      <c r="D26" s="76">
        <f>投入係数表!AG26</f>
        <v>2.5000000000000001E-2</v>
      </c>
      <c r="E26" s="77">
        <f t="shared" si="0"/>
        <v>2.5</v>
      </c>
      <c r="F26" s="76">
        <f>分析係数表!C29</f>
        <v>0.36404243439419315</v>
      </c>
      <c r="G26" s="77">
        <f t="shared" si="1"/>
        <v>0.91010608598548282</v>
      </c>
      <c r="H26" s="77">
        <v>0.97183354033109093</v>
      </c>
      <c r="I26" s="77">
        <f t="shared" si="2"/>
        <v>0.97183354033109093</v>
      </c>
      <c r="J26" s="76">
        <f>分析係数表!G29</f>
        <v>0.26159695817490497</v>
      </c>
      <c r="K26" s="78">
        <f t="shared" si="3"/>
        <v>0.25422869800296222</v>
      </c>
      <c r="L26" s="79"/>
      <c r="M26" s="80"/>
      <c r="N26" s="81">
        <f>分析係数表!H29</f>
        <v>1.0060239742003528E-2</v>
      </c>
      <c r="O26" s="82">
        <f t="shared" si="4"/>
        <v>0.24937947149177531</v>
      </c>
      <c r="P26" s="76">
        <f>分析係数表!C29</f>
        <v>0.36404243439419315</v>
      </c>
      <c r="Q26" s="82">
        <f t="shared" si="5"/>
        <v>9.0784709889803167E-2</v>
      </c>
      <c r="R26" s="83">
        <v>0.12171617789786064</v>
      </c>
      <c r="S26" s="84">
        <f t="shared" si="6"/>
        <v>1.0935497182289515</v>
      </c>
      <c r="T26" s="85">
        <f>分析係数表!F29</f>
        <v>0.47034220532319393</v>
      </c>
      <c r="U26" s="86">
        <f t="shared" si="7"/>
        <v>0.51434258610236239</v>
      </c>
      <c r="V26" s="87">
        <f>分析係数表!D29</f>
        <v>0.1285171102661597</v>
      </c>
      <c r="W26" s="88">
        <f t="shared" si="8"/>
        <v>0</v>
      </c>
      <c r="X26" s="76">
        <f>分析係数表!E29</f>
        <v>0.10532319391634981</v>
      </c>
      <c r="Y26" s="89">
        <f t="shared" si="9"/>
        <v>0</v>
      </c>
    </row>
    <row r="27" spans="1:25" x14ac:dyDescent="0.2">
      <c r="A27" s="6" t="s">
        <v>15</v>
      </c>
      <c r="B27" s="5" t="s">
        <v>36</v>
      </c>
      <c r="C27" s="90"/>
      <c r="D27" s="76">
        <f>投入係数表!AG27</f>
        <v>0</v>
      </c>
      <c r="E27" s="77">
        <f t="shared" si="0"/>
        <v>0</v>
      </c>
      <c r="F27" s="76">
        <f>分析係数表!C30</f>
        <v>1</v>
      </c>
      <c r="G27" s="77">
        <f t="shared" si="1"/>
        <v>0</v>
      </c>
      <c r="H27" s="77">
        <v>5.301058723428631E-2</v>
      </c>
      <c r="I27" s="77">
        <f t="shared" si="2"/>
        <v>5.301058723428631E-2</v>
      </c>
      <c r="J27" s="76">
        <f>分析係数表!G30</f>
        <v>0.34476121737038373</v>
      </c>
      <c r="K27" s="78">
        <f t="shared" si="3"/>
        <v>1.8275994588411473E-2</v>
      </c>
      <c r="L27" s="79"/>
      <c r="M27" s="80"/>
      <c r="N27" s="81">
        <f>分析係数表!H30</f>
        <v>0</v>
      </c>
      <c r="O27" s="82">
        <f t="shared" si="4"/>
        <v>0</v>
      </c>
      <c r="P27" s="76">
        <f>分析係数表!C30</f>
        <v>1</v>
      </c>
      <c r="Q27" s="82">
        <f t="shared" si="5"/>
        <v>0</v>
      </c>
      <c r="R27" s="83">
        <v>5.1552491506094124E-2</v>
      </c>
      <c r="S27" s="84">
        <f t="shared" si="6"/>
        <v>0.10456307874038043</v>
      </c>
      <c r="T27" s="85">
        <f>分析係数表!F30</f>
        <v>0.44087573679778658</v>
      </c>
      <c r="U27" s="86">
        <f t="shared" si="7"/>
        <v>4.6099324381510196E-2</v>
      </c>
      <c r="V27" s="87">
        <f>分析係数表!D30</f>
        <v>0.13545049921809216</v>
      </c>
      <c r="W27" s="88">
        <f t="shared" si="8"/>
        <v>0</v>
      </c>
      <c r="X27" s="76">
        <f>分析係数表!E30</f>
        <v>8.8415734391916273E-2</v>
      </c>
      <c r="Y27" s="89">
        <f t="shared" si="9"/>
        <v>0</v>
      </c>
    </row>
    <row r="28" spans="1:25" x14ac:dyDescent="0.2">
      <c r="A28" s="6" t="s">
        <v>16</v>
      </c>
      <c r="B28" s="5" t="s">
        <v>192</v>
      </c>
      <c r="C28" s="90"/>
      <c r="D28" s="76">
        <f>投入係数表!AG28</f>
        <v>0</v>
      </c>
      <c r="E28" s="77">
        <f t="shared" si="0"/>
        <v>0</v>
      </c>
      <c r="F28" s="76">
        <f>分析係数表!C31</f>
        <v>4.5149153453372781E-2</v>
      </c>
      <c r="G28" s="77">
        <f t="shared" si="1"/>
        <v>0</v>
      </c>
      <c r="H28" s="77">
        <v>7.130999046457592E-3</v>
      </c>
      <c r="I28" s="77">
        <f t="shared" si="2"/>
        <v>7.130999046457592E-3</v>
      </c>
      <c r="J28" s="76">
        <f>分析係数表!G31</f>
        <v>7.1005917159763315E-2</v>
      </c>
      <c r="K28" s="78">
        <f t="shared" si="3"/>
        <v>5.06343127559119E-4</v>
      </c>
      <c r="L28" s="79"/>
      <c r="M28" s="80"/>
      <c r="N28" s="81">
        <f>分析係数表!H31</f>
        <v>2.4521834371133602E-2</v>
      </c>
      <c r="O28" s="82">
        <f t="shared" si="4"/>
        <v>0.6078624617612024</v>
      </c>
      <c r="P28" s="76">
        <f>分析係数表!C31</f>
        <v>4.5149153453372781E-2</v>
      </c>
      <c r="Q28" s="82">
        <f t="shared" si="5"/>
        <v>2.7444475564601473E-2</v>
      </c>
      <c r="R28" s="83">
        <v>3.5419874325740855E-2</v>
      </c>
      <c r="S28" s="84">
        <f t="shared" si="6"/>
        <v>4.2550873372198449E-2</v>
      </c>
      <c r="T28" s="85">
        <f>分析係数表!F31</f>
        <v>0.34319526627218933</v>
      </c>
      <c r="U28" s="86">
        <f t="shared" si="7"/>
        <v>1.4603258317085857E-2</v>
      </c>
      <c r="V28" s="87">
        <f>分析係数表!D31</f>
        <v>1.7751479289940829E-2</v>
      </c>
      <c r="W28" s="88">
        <f t="shared" si="8"/>
        <v>0</v>
      </c>
      <c r="X28" s="76">
        <f>分析係数表!E31</f>
        <v>1.7751479289940829E-2</v>
      </c>
      <c r="Y28" s="89">
        <f t="shared" si="9"/>
        <v>0</v>
      </c>
    </row>
    <row r="29" spans="1:25" x14ac:dyDescent="0.2">
      <c r="A29" s="6" t="s">
        <v>17</v>
      </c>
      <c r="B29" s="5" t="s">
        <v>272</v>
      </c>
      <c r="C29" s="90"/>
      <c r="D29" s="76">
        <f>投入係数表!AG29</f>
        <v>0</v>
      </c>
      <c r="E29" s="77">
        <f t="shared" si="0"/>
        <v>0</v>
      </c>
      <c r="F29" s="76">
        <f>分析係数表!C32</f>
        <v>0.82390745501285345</v>
      </c>
      <c r="G29" s="77">
        <f t="shared" si="1"/>
        <v>0</v>
      </c>
      <c r="H29" s="77">
        <v>1.6089504843739139E-2</v>
      </c>
      <c r="I29" s="77">
        <f t="shared" si="2"/>
        <v>1.6089504843739139E-2</v>
      </c>
      <c r="J29" s="76">
        <f>分析係数表!G32</f>
        <v>0.14108527131782947</v>
      </c>
      <c r="K29" s="78">
        <f t="shared" si="3"/>
        <v>2.2699921562484679E-3</v>
      </c>
      <c r="L29" s="79"/>
      <c r="M29" s="80"/>
      <c r="N29" s="81">
        <f>分析係数表!H32</f>
        <v>6.9772630468734158E-3</v>
      </c>
      <c r="O29" s="82">
        <f t="shared" si="4"/>
        <v>0.17295673022816677</v>
      </c>
      <c r="P29" s="76">
        <f>分析係数表!C32</f>
        <v>0.82390745501285345</v>
      </c>
      <c r="Q29" s="82">
        <f t="shared" si="5"/>
        <v>0.14250033942963353</v>
      </c>
      <c r="R29" s="83">
        <v>0.18636396032398606</v>
      </c>
      <c r="S29" s="84">
        <f t="shared" si="6"/>
        <v>0.20245346516772519</v>
      </c>
      <c r="T29" s="85">
        <f>分析係数表!F32</f>
        <v>0.48372093023255813</v>
      </c>
      <c r="U29" s="86">
        <f t="shared" si="7"/>
        <v>9.7930978499736837E-2</v>
      </c>
      <c r="V29" s="87">
        <f>分析係数表!D32</f>
        <v>4.6511627906976744E-3</v>
      </c>
      <c r="W29" s="88">
        <f t="shared" si="8"/>
        <v>0</v>
      </c>
      <c r="X29" s="76">
        <f>分析係数表!E32</f>
        <v>6.2015503875968991E-3</v>
      </c>
      <c r="Y29" s="89">
        <f t="shared" si="9"/>
        <v>0</v>
      </c>
    </row>
    <row r="30" spans="1:25" x14ac:dyDescent="0.2">
      <c r="A30" s="6" t="s">
        <v>18</v>
      </c>
      <c r="B30" s="5" t="s">
        <v>273</v>
      </c>
      <c r="C30" s="90"/>
      <c r="D30" s="76">
        <f>投入係数表!AG30</f>
        <v>0</v>
      </c>
      <c r="E30" s="77">
        <f t="shared" si="0"/>
        <v>0</v>
      </c>
      <c r="F30" s="76">
        <f>分析係数表!C33</f>
        <v>1</v>
      </c>
      <c r="G30" s="77">
        <f t="shared" si="1"/>
        <v>0</v>
      </c>
      <c r="H30" s="77">
        <v>1.5921668449287593E-2</v>
      </c>
      <c r="I30" s="77">
        <f t="shared" si="2"/>
        <v>1.5921668449287593E-2</v>
      </c>
      <c r="J30" s="76">
        <f>分析係数表!G33</f>
        <v>0.50819672131147542</v>
      </c>
      <c r="K30" s="78">
        <f t="shared" si="3"/>
        <v>8.0913397037363187E-3</v>
      </c>
      <c r="L30" s="79"/>
      <c r="M30" s="80"/>
      <c r="N30" s="81">
        <f>分析係数表!H33</f>
        <v>1.0141370707664847E-3</v>
      </c>
      <c r="O30" s="82">
        <f t="shared" si="4"/>
        <v>2.5139059626187028E-2</v>
      </c>
      <c r="P30" s="76">
        <f>分析係数表!C33</f>
        <v>1</v>
      </c>
      <c r="Q30" s="82">
        <f t="shared" si="5"/>
        <v>2.5139059626187028E-2</v>
      </c>
      <c r="R30" s="83">
        <v>8.8318282113247812E-2</v>
      </c>
      <c r="S30" s="84">
        <f t="shared" si="6"/>
        <v>0.10423995056253541</v>
      </c>
      <c r="T30" s="85">
        <f>分析係数表!F33</f>
        <v>0.64606977721731818</v>
      </c>
      <c r="U30" s="86">
        <f t="shared" si="7"/>
        <v>6.7346281637081506E-2</v>
      </c>
      <c r="V30" s="87">
        <f>分析係数表!D33</f>
        <v>1.8495166036149643E-2</v>
      </c>
      <c r="W30" s="88">
        <f t="shared" si="8"/>
        <v>0</v>
      </c>
      <c r="X30" s="76">
        <f>分析係数表!E33</f>
        <v>1.7234131988230348E-2</v>
      </c>
      <c r="Y30" s="89">
        <f t="shared" si="9"/>
        <v>0</v>
      </c>
    </row>
    <row r="31" spans="1:25" x14ac:dyDescent="0.2">
      <c r="A31" s="6" t="s">
        <v>19</v>
      </c>
      <c r="B31" s="5" t="s">
        <v>274</v>
      </c>
      <c r="C31" s="90"/>
      <c r="D31" s="76">
        <f>投入係数表!AG31</f>
        <v>1.2500000000000001E-2</v>
      </c>
      <c r="E31" s="77">
        <f t="shared" si="0"/>
        <v>1.25</v>
      </c>
      <c r="F31" s="76">
        <f>分析係数表!C34</f>
        <v>0.25927379784102056</v>
      </c>
      <c r="G31" s="77">
        <f t="shared" si="1"/>
        <v>0.32409224730127573</v>
      </c>
      <c r="H31" s="77">
        <v>0.42825289882453194</v>
      </c>
      <c r="I31" s="77">
        <f t="shared" si="2"/>
        <v>0.42825289882453194</v>
      </c>
      <c r="J31" s="76">
        <f>分析係数表!G34</f>
        <v>0.42506142506142508</v>
      </c>
      <c r="K31" s="78">
        <f t="shared" si="3"/>
        <v>0.18203378746104185</v>
      </c>
      <c r="L31" s="79"/>
      <c r="M31" s="80"/>
      <c r="N31" s="81">
        <f>分析係数表!H34</f>
        <v>0.17165284059793523</v>
      </c>
      <c r="O31" s="82">
        <f t="shared" si="4"/>
        <v>4.2550372323284167</v>
      </c>
      <c r="P31" s="76">
        <f>分析係数表!C34</f>
        <v>0.25927379784102056</v>
      </c>
      <c r="Q31" s="82">
        <f t="shared" si="5"/>
        <v>1.1032196631807336</v>
      </c>
      <c r="R31" s="83">
        <v>1.1930891044879954</v>
      </c>
      <c r="S31" s="84">
        <f t="shared" si="6"/>
        <v>1.6213420033125274</v>
      </c>
      <c r="T31" s="85">
        <f>分析係数表!F34</f>
        <v>0.69978501228501233</v>
      </c>
      <c r="U31" s="86">
        <f t="shared" si="7"/>
        <v>1.1345908337062636</v>
      </c>
      <c r="V31" s="87">
        <f>分析係数表!D34</f>
        <v>0.29069410319410321</v>
      </c>
      <c r="W31" s="88">
        <f t="shared" si="8"/>
        <v>0</v>
      </c>
      <c r="X31" s="76">
        <f>分析係数表!E34</f>
        <v>0.18903562653562653</v>
      </c>
      <c r="Y31" s="89">
        <f t="shared" si="9"/>
        <v>0</v>
      </c>
    </row>
    <row r="32" spans="1:25" x14ac:dyDescent="0.2">
      <c r="A32" s="6" t="s">
        <v>20</v>
      </c>
      <c r="B32" s="5" t="s">
        <v>37</v>
      </c>
      <c r="C32" s="90"/>
      <c r="D32" s="76">
        <f>投入係数表!AG32</f>
        <v>0</v>
      </c>
      <c r="E32" s="77">
        <f t="shared" si="0"/>
        <v>0</v>
      </c>
      <c r="F32" s="76">
        <f>分析係数表!C35</f>
        <v>0.58271802035521847</v>
      </c>
      <c r="G32" s="77">
        <f t="shared" si="1"/>
        <v>0</v>
      </c>
      <c r="H32" s="77">
        <v>0.18412321143459998</v>
      </c>
      <c r="I32" s="77">
        <f t="shared" si="2"/>
        <v>0.18412321143459998</v>
      </c>
      <c r="J32" s="76">
        <f>分析係数表!G35</f>
        <v>0.3146067415730337</v>
      </c>
      <c r="K32" s="78">
        <f t="shared" si="3"/>
        <v>5.792640359740224E-2</v>
      </c>
      <c r="L32" s="79"/>
      <c r="M32" s="80"/>
      <c r="N32" s="81">
        <f>分析係数表!H35</f>
        <v>6.4762793339147723E-2</v>
      </c>
      <c r="O32" s="82">
        <f t="shared" si="4"/>
        <v>1.6053803477283037</v>
      </c>
      <c r="P32" s="76">
        <f>分析係数表!C35</f>
        <v>0.58271802035521847</v>
      </c>
      <c r="Q32" s="82">
        <f t="shared" si="5"/>
        <v>0.93548405814540936</v>
      </c>
      <c r="R32" s="83">
        <v>1.1191411770716648</v>
      </c>
      <c r="S32" s="84">
        <f t="shared" si="6"/>
        <v>1.3032643885062649</v>
      </c>
      <c r="T32" s="85">
        <f>分析係数表!F35</f>
        <v>0.64558587479935792</v>
      </c>
      <c r="U32" s="86">
        <f t="shared" si="7"/>
        <v>0.84136908034866731</v>
      </c>
      <c r="V32" s="87">
        <f>分析係数表!D35</f>
        <v>5.2969502407704656E-2</v>
      </c>
      <c r="W32" s="88">
        <f t="shared" si="8"/>
        <v>0</v>
      </c>
      <c r="X32" s="76">
        <f>分析係数表!E35</f>
        <v>4.8475120385232745E-2</v>
      </c>
      <c r="Y32" s="89">
        <f t="shared" si="9"/>
        <v>0</v>
      </c>
    </row>
    <row r="33" spans="1:25" x14ac:dyDescent="0.2">
      <c r="A33" s="6" t="s">
        <v>21</v>
      </c>
      <c r="B33" s="5" t="s">
        <v>38</v>
      </c>
      <c r="C33" s="90"/>
      <c r="D33" s="76">
        <f>投入係数表!AG33</f>
        <v>3.7499999999999999E-2</v>
      </c>
      <c r="E33" s="77">
        <f t="shared" si="0"/>
        <v>3.75</v>
      </c>
      <c r="F33" s="76">
        <f>分析係数表!C36</f>
        <v>0.66070007955449483</v>
      </c>
      <c r="G33" s="77">
        <f t="shared" si="1"/>
        <v>2.4776252983293556</v>
      </c>
      <c r="H33" s="77">
        <v>2.5840658300900192</v>
      </c>
      <c r="I33" s="77">
        <f t="shared" si="2"/>
        <v>2.5840658300900192</v>
      </c>
      <c r="J33" s="76">
        <f>分析係数表!G36</f>
        <v>1.3413413413413414E-2</v>
      </c>
      <c r="K33" s="78">
        <f t="shared" si="3"/>
        <v>3.4661143266472731E-2</v>
      </c>
      <c r="L33" s="79"/>
      <c r="M33" s="80"/>
      <c r="N33" s="81">
        <f>分析係数表!H36</f>
        <v>0.12962700038537209</v>
      </c>
      <c r="O33" s="82">
        <f t="shared" si="4"/>
        <v>3.2132746014192262</v>
      </c>
      <c r="P33" s="76">
        <f>分析係数表!C36</f>
        <v>0.66070007955449483</v>
      </c>
      <c r="Q33" s="82">
        <f t="shared" si="5"/>
        <v>2.1230107847881206</v>
      </c>
      <c r="R33" s="83">
        <v>2.219368800403192</v>
      </c>
      <c r="S33" s="84">
        <f t="shared" si="6"/>
        <v>4.8034346304932107</v>
      </c>
      <c r="T33" s="85">
        <f>分析係数表!F36</f>
        <v>0.89049049049049045</v>
      </c>
      <c r="U33" s="86">
        <f t="shared" si="7"/>
        <v>4.2774128601469066</v>
      </c>
      <c r="V33" s="87">
        <f>分析係数表!D36</f>
        <v>8.8088088088088094E-3</v>
      </c>
      <c r="W33" s="88">
        <f t="shared" si="8"/>
        <v>0</v>
      </c>
      <c r="X33" s="76">
        <f>分析係数表!E36</f>
        <v>2.002002002002002E-3</v>
      </c>
      <c r="Y33" s="89">
        <f t="shared" si="9"/>
        <v>0</v>
      </c>
    </row>
    <row r="34" spans="1:25" x14ac:dyDescent="0.2">
      <c r="A34" s="6" t="s">
        <v>22</v>
      </c>
      <c r="B34" s="5" t="s">
        <v>377</v>
      </c>
      <c r="C34" s="90"/>
      <c r="D34" s="76">
        <f>投入係数表!AG34</f>
        <v>6.2500000000000003E-3</v>
      </c>
      <c r="E34" s="77">
        <f t="shared" si="0"/>
        <v>0.625</v>
      </c>
      <c r="F34" s="76">
        <f>分析係数表!C37</f>
        <v>0.61776513884242223</v>
      </c>
      <c r="G34" s="77">
        <f t="shared" si="1"/>
        <v>0.38610321177651391</v>
      </c>
      <c r="H34" s="77">
        <v>0.54280908107713599</v>
      </c>
      <c r="I34" s="77">
        <f t="shared" si="2"/>
        <v>0.54280908107713599</v>
      </c>
      <c r="J34" s="76">
        <f>分析係数表!G37</f>
        <v>0.47462053207116045</v>
      </c>
      <c r="K34" s="78">
        <f t="shared" si="3"/>
        <v>0.25762833487388798</v>
      </c>
      <c r="L34" s="79"/>
      <c r="M34" s="80"/>
      <c r="N34" s="81">
        <f>分析係数表!H37</f>
        <v>5.0585157089832258E-2</v>
      </c>
      <c r="O34" s="82">
        <f t="shared" si="4"/>
        <v>1.2539362941542089</v>
      </c>
      <c r="P34" s="76">
        <f>分析係数表!C37</f>
        <v>0.61776513884242223</v>
      </c>
      <c r="Q34" s="82">
        <f t="shared" si="5"/>
        <v>0.77463812885772731</v>
      </c>
      <c r="R34" s="83">
        <v>0.94034963017880835</v>
      </c>
      <c r="S34" s="84">
        <f t="shared" si="6"/>
        <v>1.4831587112559443</v>
      </c>
      <c r="T34" s="85">
        <f>分析係数表!F37</f>
        <v>0.71813285457809695</v>
      </c>
      <c r="U34" s="86">
        <f t="shared" si="7"/>
        <v>1.0651049991066028</v>
      </c>
      <c r="V34" s="87">
        <f>分析係数表!D37</f>
        <v>9.4662967194385508E-2</v>
      </c>
      <c r="W34" s="88">
        <f t="shared" si="8"/>
        <v>0</v>
      </c>
      <c r="X34" s="76">
        <f>分析係数表!E37</f>
        <v>8.6339154561775752E-2</v>
      </c>
      <c r="Y34" s="89">
        <f t="shared" si="9"/>
        <v>0</v>
      </c>
    </row>
    <row r="35" spans="1:25" x14ac:dyDescent="0.2">
      <c r="A35" s="6" t="s">
        <v>23</v>
      </c>
      <c r="B35" s="5" t="s">
        <v>193</v>
      </c>
      <c r="C35" s="75">
        <f>最終需要_まとめ!C36</f>
        <v>100</v>
      </c>
      <c r="D35" s="76">
        <f>投入係数表!AG35</f>
        <v>0.125</v>
      </c>
      <c r="E35" s="77">
        <f t="shared" si="0"/>
        <v>12.5</v>
      </c>
      <c r="F35" s="76">
        <f>分析係数表!C38</f>
        <v>2.0566981656475858E-2</v>
      </c>
      <c r="G35" s="77">
        <f t="shared" si="1"/>
        <v>0.25708727070594822</v>
      </c>
      <c r="H35" s="77">
        <v>0.26845143498746082</v>
      </c>
      <c r="I35" s="77">
        <f t="shared" si="2"/>
        <v>100.26845143498745</v>
      </c>
      <c r="J35" s="76">
        <f>分析係数表!G38</f>
        <v>0.31874999999999998</v>
      </c>
      <c r="K35" s="78">
        <f t="shared" si="3"/>
        <v>31.960568894902249</v>
      </c>
      <c r="L35" s="79"/>
      <c r="M35" s="80"/>
      <c r="N35" s="81">
        <f>分析係数表!H38</f>
        <v>4.4398920958156701E-2</v>
      </c>
      <c r="O35" s="82">
        <f t="shared" si="4"/>
        <v>1.100588030434468</v>
      </c>
      <c r="P35" s="76">
        <f>分析係数表!C38</f>
        <v>2.0566981656475858E-2</v>
      </c>
      <c r="Q35" s="82">
        <f t="shared" si="5"/>
        <v>2.2635773833282597E-2</v>
      </c>
      <c r="R35" s="83">
        <v>2.7945177022991083E-2</v>
      </c>
      <c r="S35" s="84">
        <f t="shared" si="6"/>
        <v>100.29639661201044</v>
      </c>
      <c r="T35" s="85">
        <f>分析係数表!F38</f>
        <v>0.52500000000000002</v>
      </c>
      <c r="U35" s="86">
        <f t="shared" si="7"/>
        <v>52.655608221305485</v>
      </c>
      <c r="V35" s="87">
        <f>分析係数表!D38</f>
        <v>0.28125</v>
      </c>
      <c r="W35" s="88">
        <f t="shared" si="8"/>
        <v>28</v>
      </c>
      <c r="X35" s="76">
        <f>分析係数表!E38</f>
        <v>0.31874999999999998</v>
      </c>
      <c r="Y35" s="89">
        <f t="shared" si="9"/>
        <v>32</v>
      </c>
    </row>
    <row r="36" spans="1:25" x14ac:dyDescent="0.2">
      <c r="A36" s="6" t="s">
        <v>24</v>
      </c>
      <c r="B36" s="5" t="s">
        <v>39</v>
      </c>
      <c r="C36" s="90"/>
      <c r="D36" s="76">
        <f>投入係数表!AG36</f>
        <v>0</v>
      </c>
      <c r="E36" s="77">
        <f t="shared" si="0"/>
        <v>0</v>
      </c>
      <c r="F36" s="76">
        <f>分析係数表!C39</f>
        <v>1</v>
      </c>
      <c r="G36" s="77">
        <f t="shared" si="1"/>
        <v>0</v>
      </c>
      <c r="H36" s="77">
        <v>4.0201055246345558E-3</v>
      </c>
      <c r="I36" s="77">
        <f t="shared" si="2"/>
        <v>4.0201055246345558E-3</v>
      </c>
      <c r="J36" s="76">
        <f>分析係数表!G39</f>
        <v>0.35457429931253304</v>
      </c>
      <c r="K36" s="78">
        <f t="shared" si="3"/>
        <v>1.4254260995597407E-3</v>
      </c>
      <c r="L36" s="79"/>
      <c r="M36" s="80"/>
      <c r="N36" s="81">
        <f>分析係数表!H39</f>
        <v>4.0565482830659388E-3</v>
      </c>
      <c r="O36" s="82">
        <f t="shared" si="4"/>
        <v>0.10055623850474811</v>
      </c>
      <c r="P36" s="76">
        <f>分析係数表!C39</f>
        <v>1</v>
      </c>
      <c r="Q36" s="82">
        <f t="shared" si="5"/>
        <v>0.10055623850474811</v>
      </c>
      <c r="R36" s="83">
        <v>0.12776484198661234</v>
      </c>
      <c r="S36" s="84">
        <f t="shared" si="6"/>
        <v>0.13178494751124689</v>
      </c>
      <c r="T36" s="85">
        <f>分析係数表!F39</f>
        <v>0.70531464833421476</v>
      </c>
      <c r="U36" s="86">
        <f t="shared" si="7"/>
        <v>9.2949853909638058E-2</v>
      </c>
      <c r="V36" s="87">
        <f>分析係数表!D39</f>
        <v>5.4071919619249072E-2</v>
      </c>
      <c r="W36" s="88">
        <f t="shared" si="8"/>
        <v>0</v>
      </c>
      <c r="X36" s="76">
        <f>分析係数表!E39</f>
        <v>6.8482284505552618E-2</v>
      </c>
      <c r="Y36" s="89">
        <f t="shared" si="9"/>
        <v>0</v>
      </c>
    </row>
    <row r="37" spans="1:25" x14ac:dyDescent="0.2">
      <c r="A37" s="6" t="s">
        <v>25</v>
      </c>
      <c r="B37" s="5" t="s">
        <v>40</v>
      </c>
      <c r="C37" s="90"/>
      <c r="D37" s="76">
        <f>投入係数表!AG37</f>
        <v>0</v>
      </c>
      <c r="E37" s="77">
        <f t="shared" si="0"/>
        <v>0</v>
      </c>
      <c r="F37" s="76">
        <f>分析係数表!C40</f>
        <v>0.98077433041633522</v>
      </c>
      <c r="G37" s="77">
        <f t="shared" si="1"/>
        <v>0</v>
      </c>
      <c r="H37" s="77">
        <v>3.0878822581915798E-3</v>
      </c>
      <c r="I37" s="77">
        <f t="shared" si="2"/>
        <v>3.0878822581915798E-3</v>
      </c>
      <c r="J37" s="76">
        <f>分析係数表!G40</f>
        <v>0.51043551695017497</v>
      </c>
      <c r="K37" s="78">
        <f t="shared" si="3"/>
        <v>1.5761647767412927E-3</v>
      </c>
      <c r="L37" s="79"/>
      <c r="M37" s="80"/>
      <c r="N37" s="81">
        <f>分析係数表!H40</f>
        <v>2.8781210068352839E-2</v>
      </c>
      <c r="O37" s="82">
        <f t="shared" si="4"/>
        <v>0.71344651219118793</v>
      </c>
      <c r="P37" s="76">
        <f>分析係数表!C40</f>
        <v>0.98077433041633522</v>
      </c>
      <c r="Q37" s="82">
        <f t="shared" si="5"/>
        <v>0.69973002528218209</v>
      </c>
      <c r="R37" s="83">
        <v>0.70177050280446218</v>
      </c>
      <c r="S37" s="84">
        <f t="shared" si="6"/>
        <v>0.70485838506265375</v>
      </c>
      <c r="T37" s="85">
        <f>分析係数表!F40</f>
        <v>0.70708167450838466</v>
      </c>
      <c r="U37" s="86">
        <f t="shared" si="7"/>
        <v>0.49839244720137699</v>
      </c>
      <c r="V37" s="87">
        <f>分析係数表!D40</f>
        <v>7.3350223187356733E-2</v>
      </c>
      <c r="W37" s="88">
        <f t="shared" si="8"/>
        <v>0</v>
      </c>
      <c r="X37" s="76">
        <f>分析係数表!E40</f>
        <v>4.4637471347569069E-2</v>
      </c>
      <c r="Y37" s="89">
        <f t="shared" si="9"/>
        <v>0</v>
      </c>
    </row>
    <row r="38" spans="1:25" x14ac:dyDescent="0.2">
      <c r="A38" s="6" t="s">
        <v>26</v>
      </c>
      <c r="B38" s="5" t="s">
        <v>276</v>
      </c>
      <c r="C38" s="90"/>
      <c r="D38" s="76">
        <f>投入係数表!AG38</f>
        <v>0</v>
      </c>
      <c r="E38" s="77">
        <f t="shared" si="0"/>
        <v>0</v>
      </c>
      <c r="F38" s="76">
        <f>分析係数表!C41</f>
        <v>0.86627474829380358</v>
      </c>
      <c r="G38" s="77">
        <f t="shared" si="1"/>
        <v>0</v>
      </c>
      <c r="H38" s="77">
        <v>4.3263229453218899E-5</v>
      </c>
      <c r="I38" s="77">
        <f t="shared" si="2"/>
        <v>4.3263229453218899E-5</v>
      </c>
      <c r="J38" s="76">
        <f>分析係数表!G41</f>
        <v>0.44732977818996833</v>
      </c>
      <c r="K38" s="78">
        <f t="shared" si="3"/>
        <v>1.9352930835090116E-5</v>
      </c>
      <c r="L38" s="79"/>
      <c r="M38" s="80"/>
      <c r="N38" s="81">
        <f>分析係数表!H41</f>
        <v>6.251140904204612E-2</v>
      </c>
      <c r="O38" s="82">
        <f t="shared" si="4"/>
        <v>1.5495716353581683</v>
      </c>
      <c r="P38" s="76">
        <f>分析係数表!C41</f>
        <v>0.86627474829380358</v>
      </c>
      <c r="Q38" s="82">
        <f t="shared" si="5"/>
        <v>1.3423547783831149</v>
      </c>
      <c r="R38" s="83">
        <v>1.3676617700347136</v>
      </c>
      <c r="S38" s="84">
        <f t="shared" si="6"/>
        <v>1.3677050332641667</v>
      </c>
      <c r="T38" s="85">
        <f>分析係数表!F41</f>
        <v>0.55174279310611329</v>
      </c>
      <c r="U38" s="86">
        <f t="shared" si="7"/>
        <v>0.75462139519846094</v>
      </c>
      <c r="V38" s="87">
        <f>分析係数表!D41</f>
        <v>0.15209830744261535</v>
      </c>
      <c r="W38" s="88">
        <f t="shared" si="8"/>
        <v>0</v>
      </c>
      <c r="X38" s="76">
        <f>分析係数表!E41</f>
        <v>0.14676559239508463</v>
      </c>
      <c r="Y38" s="89">
        <f t="shared" si="9"/>
        <v>0</v>
      </c>
    </row>
    <row r="39" spans="1:25" x14ac:dyDescent="0.2">
      <c r="A39" s="6" t="s">
        <v>51</v>
      </c>
      <c r="B39" s="5" t="s">
        <v>367</v>
      </c>
      <c r="C39" s="90"/>
      <c r="D39" s="76">
        <f>投入係数表!AG39</f>
        <v>0</v>
      </c>
      <c r="E39" s="77">
        <f>$C$35*D39</f>
        <v>0</v>
      </c>
      <c r="F39" s="76">
        <f>分析係数表!C42</f>
        <v>0.22259887005649714</v>
      </c>
      <c r="G39" s="77">
        <f>E39*F39</f>
        <v>0</v>
      </c>
      <c r="H39" s="77">
        <v>7.3307975608104519E-3</v>
      </c>
      <c r="I39" s="77">
        <f>C39+H39</f>
        <v>7.3307975608104519E-3</v>
      </c>
      <c r="J39" s="76">
        <f>分析係数表!G42</f>
        <v>0.47474747474747475</v>
      </c>
      <c r="K39" s="78">
        <f>I39*J39</f>
        <v>3.4802776298797095E-3</v>
      </c>
      <c r="L39" s="79"/>
      <c r="M39" s="80"/>
      <c r="N39" s="81">
        <f>分析係数表!H42</f>
        <v>1.5212056061497272E-2</v>
      </c>
      <c r="O39" s="82">
        <f t="shared" si="4"/>
        <v>0.37708589439280543</v>
      </c>
      <c r="P39" s="76">
        <f>分析係数表!C42</f>
        <v>0.22259887005649714</v>
      </c>
      <c r="Q39" s="82">
        <f>O39*P39</f>
        <v>8.3938894006082107E-2</v>
      </c>
      <c r="R39" s="83">
        <v>8.7191729260060677E-2</v>
      </c>
      <c r="S39" s="84">
        <f>I39+R39</f>
        <v>9.4522526820871131E-2</v>
      </c>
      <c r="T39" s="85">
        <f>分析係数表!F42</f>
        <v>0.5505050505050505</v>
      </c>
      <c r="U39" s="86">
        <f>S39*T39</f>
        <v>5.2035128401388651E-2</v>
      </c>
      <c r="V39" s="87">
        <f>分析係数表!D42</f>
        <v>1.2373737373737375</v>
      </c>
      <c r="W39" s="88">
        <f>ROUND(S39*V39,0)</f>
        <v>0</v>
      </c>
      <c r="X39" s="76">
        <f>分析係数表!E42</f>
        <v>0.93434343434343436</v>
      </c>
      <c r="Y39" s="89">
        <f>ROUND(S39*X39,0)</f>
        <v>0</v>
      </c>
    </row>
    <row r="40" spans="1:25" x14ac:dyDescent="0.2">
      <c r="A40" s="6" t="s">
        <v>194</v>
      </c>
      <c r="B40" s="5" t="s">
        <v>41</v>
      </c>
      <c r="C40" s="90"/>
      <c r="D40" s="76">
        <f>投入係数表!AG40</f>
        <v>0.21249999999999999</v>
      </c>
      <c r="E40" s="77">
        <f>$C$35*D40</f>
        <v>21.25</v>
      </c>
      <c r="F40" s="76">
        <f>分析係数表!C43</f>
        <v>0.64995386035066138</v>
      </c>
      <c r="G40" s="77">
        <f>E40*F40</f>
        <v>13.811519532451554</v>
      </c>
      <c r="H40" s="77">
        <v>15.524923600831544</v>
      </c>
      <c r="I40" s="77">
        <f>C40+H40</f>
        <v>15.524923600831544</v>
      </c>
      <c r="J40" s="76">
        <f>分析係数表!G43</f>
        <v>0.42414674485039844</v>
      </c>
      <c r="K40" s="78">
        <f>I40*J40</f>
        <v>6.5848458093438262</v>
      </c>
      <c r="L40" s="79"/>
      <c r="M40" s="80"/>
      <c r="N40" s="81">
        <f>分析係数表!H43</f>
        <v>4.0565482830659395E-2</v>
      </c>
      <c r="O40" s="82">
        <f t="shared" si="4"/>
        <v>1.0055623850474813</v>
      </c>
      <c r="P40" s="76">
        <f>分析係数表!C43</f>
        <v>0.64995386035066138</v>
      </c>
      <c r="Q40" s="82">
        <f>O40*P40</f>
        <v>0.65356915398502868</v>
      </c>
      <c r="R40" s="83">
        <v>1.1248078374944597</v>
      </c>
      <c r="S40" s="84">
        <f>I40+R40</f>
        <v>16.649731438326004</v>
      </c>
      <c r="T40" s="85">
        <f>分析係数表!F43</f>
        <v>0.67869493309276796</v>
      </c>
      <c r="U40" s="86">
        <f>S40*T40</f>
        <v>11.300088364547223</v>
      </c>
      <c r="V40" s="87">
        <f>分析係数表!D43</f>
        <v>0.11832807096677192</v>
      </c>
      <c r="W40" s="88">
        <f>ROUND(S40*V40,0)</f>
        <v>2</v>
      </c>
      <c r="X40" s="76">
        <f>分析係数表!E43</f>
        <v>8.3446098331078036E-2</v>
      </c>
      <c r="Y40" s="89">
        <f>ROUND(S40*X40,0)</f>
        <v>1</v>
      </c>
    </row>
    <row r="41" spans="1:25" x14ac:dyDescent="0.2">
      <c r="A41" s="6" t="s">
        <v>340</v>
      </c>
      <c r="B41" s="5" t="s">
        <v>42</v>
      </c>
      <c r="C41" s="90"/>
      <c r="D41" s="76">
        <f>投入係数表!AG41</f>
        <v>6.2500000000000003E-3</v>
      </c>
      <c r="E41" s="77">
        <f>$C$35*D41</f>
        <v>0.625</v>
      </c>
      <c r="F41" s="76">
        <f>分析係数表!C44</f>
        <v>0.42233270626175756</v>
      </c>
      <c r="G41" s="77">
        <f>E41*F41</f>
        <v>0.26395794141359846</v>
      </c>
      <c r="H41" s="77">
        <v>0.27372152475173717</v>
      </c>
      <c r="I41" s="77">
        <f>C41+H41</f>
        <v>0.27372152475173717</v>
      </c>
      <c r="J41" s="76">
        <f>分析係数表!G44</f>
        <v>0.26381484852424913</v>
      </c>
      <c r="K41" s="78">
        <f>I41*J41</f>
        <v>7.2211802590206056E-2</v>
      </c>
      <c r="L41" s="79"/>
      <c r="M41" s="80"/>
      <c r="N41" s="81">
        <f>分析係数表!H44</f>
        <v>0.11630123927550047</v>
      </c>
      <c r="O41" s="82">
        <f t="shared" si="4"/>
        <v>2.8829473579311284</v>
      </c>
      <c r="P41" s="76">
        <f>分析係数表!C44</f>
        <v>0.42233270626175756</v>
      </c>
      <c r="Q41" s="82">
        <f>O41*P41</f>
        <v>1.2175629596852373</v>
      </c>
      <c r="R41" s="83">
        <v>1.2389595550503327</v>
      </c>
      <c r="S41" s="84">
        <f>I41+R41</f>
        <v>1.51268107980207</v>
      </c>
      <c r="T41" s="85">
        <f>分析係数表!F44</f>
        <v>0.47978156286568718</v>
      </c>
      <c r="U41" s="86">
        <f>S41*T41</f>
        <v>0.72575649258479247</v>
      </c>
      <c r="V41" s="87">
        <f>分析係数表!D44</f>
        <v>0.17839032635548044</v>
      </c>
      <c r="W41" s="88">
        <f>ROUND(S41*V41,0)</f>
        <v>0</v>
      </c>
      <c r="X41" s="76">
        <f>分析係数表!E44</f>
        <v>0.10141724093095826</v>
      </c>
      <c r="Y41" s="89">
        <f>ROUND(S41*X41,0)</f>
        <v>0</v>
      </c>
    </row>
    <row r="42" spans="1:25" x14ac:dyDescent="0.2">
      <c r="A42" s="6" t="s">
        <v>341</v>
      </c>
      <c r="B42" s="5" t="s">
        <v>278</v>
      </c>
      <c r="C42" s="90"/>
      <c r="D42" s="76">
        <f>投入係数表!AG42</f>
        <v>0</v>
      </c>
      <c r="E42" s="77">
        <f>$C$35*D42</f>
        <v>0</v>
      </c>
      <c r="F42" s="76">
        <f>分析係数表!C45</f>
        <v>1</v>
      </c>
      <c r="G42" s="77">
        <f>E42*F42</f>
        <v>0</v>
      </c>
      <c r="H42" s="77">
        <v>1.5876947651645431E-2</v>
      </c>
      <c r="I42" s="77">
        <f>C42+H42</f>
        <v>1.5876947651645431E-2</v>
      </c>
      <c r="J42" s="76">
        <f>分析係数表!G45</f>
        <v>0</v>
      </c>
      <c r="K42" s="78">
        <f>I42*J42</f>
        <v>0</v>
      </c>
      <c r="L42" s="79"/>
      <c r="M42" s="80"/>
      <c r="N42" s="81">
        <f>分析係数表!H45</f>
        <v>0</v>
      </c>
      <c r="O42" s="82">
        <f t="shared" si="4"/>
        <v>0</v>
      </c>
      <c r="P42" s="76">
        <f>分析係数表!C45</f>
        <v>1</v>
      </c>
      <c r="Q42" s="82">
        <f>O42*P42</f>
        <v>0</v>
      </c>
      <c r="R42" s="83">
        <v>9.1606429199353155E-3</v>
      </c>
      <c r="S42" s="84">
        <f>I42+R42</f>
        <v>2.5037590571580746E-2</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投入係数表!AG43</f>
        <v>0</v>
      </c>
      <c r="E43" s="77">
        <f>$C$35*D43</f>
        <v>0</v>
      </c>
      <c r="F43" s="76">
        <f>分析係数表!C46</f>
        <v>0.21794871794871795</v>
      </c>
      <c r="G43" s="77">
        <f>E43*F43</f>
        <v>0</v>
      </c>
      <c r="H43" s="77">
        <v>2.1255730360136733E-2</v>
      </c>
      <c r="I43" s="77">
        <f>C43+H43</f>
        <v>2.1255730360136733E-2</v>
      </c>
      <c r="J43" s="76">
        <f>分析係数表!G46</f>
        <v>8.6956521739130436E-3</v>
      </c>
      <c r="K43" s="78">
        <f>I43*J43</f>
        <v>1.8483243791423247E-4</v>
      </c>
      <c r="L43" s="79"/>
      <c r="M43" s="80"/>
      <c r="N43" s="81">
        <f>分析係数表!H46</f>
        <v>2.3669959231689755E-2</v>
      </c>
      <c r="O43" s="82">
        <f t="shared" si="4"/>
        <v>0.5867456516752052</v>
      </c>
      <c r="P43" s="76">
        <f>分析係数表!C46</f>
        <v>0.21794871794871795</v>
      </c>
      <c r="Q43" s="82">
        <f>O43*P43</f>
        <v>0.12788046254459601</v>
      </c>
      <c r="R43" s="83">
        <v>0.14386158162824758</v>
      </c>
      <c r="S43" s="84">
        <f>I43+R43</f>
        <v>0.16511731198838431</v>
      </c>
      <c r="T43" s="85">
        <f>分析係数表!F46</f>
        <v>0.31521739130434784</v>
      </c>
      <c r="U43" s="86">
        <f>S43*T43</f>
        <v>5.2047848344164621E-2</v>
      </c>
      <c r="V43" s="87">
        <f>分析係数表!D46</f>
        <v>4.3478260869565218E-3</v>
      </c>
      <c r="W43" s="88">
        <f>ROUND(S43*V43,0)</f>
        <v>0</v>
      </c>
      <c r="X43" s="76">
        <f>分析係数表!E46</f>
        <v>8.6956521739130436E-3</v>
      </c>
      <c r="Y43" s="89">
        <f>ROUND(S43*X43,0)</f>
        <v>0</v>
      </c>
    </row>
    <row r="44" spans="1:25" x14ac:dyDescent="0.2">
      <c r="A44" s="192">
        <v>40</v>
      </c>
      <c r="B44" s="14" t="s">
        <v>150</v>
      </c>
      <c r="C44" s="197">
        <f>SUM(C5:C43)</f>
        <v>100</v>
      </c>
      <c r="D44" s="92">
        <f>投入係数表!AG44</f>
        <v>0.45</v>
      </c>
      <c r="E44" s="91">
        <f>SUM(E5:E43)</f>
        <v>45</v>
      </c>
      <c r="F44" s="92">
        <f>分析係数表!C47</f>
        <v>0.47569546306807309</v>
      </c>
      <c r="G44" s="91">
        <f>SUM(G5:G43)</f>
        <v>18.728856295974243</v>
      </c>
      <c r="H44" s="91">
        <f>SUM(H5:H43)</f>
        <v>21.438633961091558</v>
      </c>
      <c r="I44" s="91">
        <f>SUM(I5:I43)</f>
        <v>121.43863396109155</v>
      </c>
      <c r="J44" s="92">
        <f>分析係数表!G47</f>
        <v>0.28144255164914822</v>
      </c>
      <c r="K44" s="93">
        <f>SUM(K5:K43)</f>
        <v>39.535280917062174</v>
      </c>
      <c r="L44" s="94">
        <f>最終需要_まとめ!$L$33</f>
        <v>0.627</v>
      </c>
      <c r="M44" s="91">
        <f>K44*L44</f>
        <v>24.788621134997982</v>
      </c>
      <c r="N44" s="95">
        <f>分析係数表!H47</f>
        <v>1</v>
      </c>
      <c r="O44" s="96">
        <f>SUM(O5:O43)</f>
        <v>24.788621134997985</v>
      </c>
      <c r="P44" s="92">
        <f>分析係数表!C47</f>
        <v>0.47569546306807309</v>
      </c>
      <c r="Q44" s="96">
        <f>SUM(Q5:Q43)</f>
        <v>10.379748892594789</v>
      </c>
      <c r="R44" s="91">
        <f>SUM(R5:R43)</f>
        <v>11.911705724809091</v>
      </c>
      <c r="S44" s="97">
        <f>SUM(S5:S43)</f>
        <v>133.35033968590062</v>
      </c>
      <c r="T44" s="98">
        <f>分析係数表!F47</f>
        <v>0.50608191373686118</v>
      </c>
      <c r="U44" s="99">
        <f>SUM(U5:U43)</f>
        <v>74.817408845194308</v>
      </c>
      <c r="V44" s="100">
        <f>分析係数表!D47</f>
        <v>9.051105472997463E-2</v>
      </c>
      <c r="W44" s="101">
        <f>SUM(W5:W43)</f>
        <v>30</v>
      </c>
      <c r="X44" s="92">
        <f>分析係数表!E47</f>
        <v>7.0619789778905401E-2</v>
      </c>
      <c r="Y44" s="102">
        <f>SUM(Y5:Y43)</f>
        <v>33</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2015年養父市産業連関表</v>
      </c>
      <c r="H1" s="401"/>
      <c r="I1" s="401"/>
    </row>
    <row r="2" spans="1:25" x14ac:dyDescent="0.2">
      <c r="B2" s="3" t="s">
        <v>288</v>
      </c>
      <c r="S2" s="3" t="s">
        <v>152</v>
      </c>
      <c r="U2" s="64" t="s">
        <v>209</v>
      </c>
      <c r="W2" s="3" t="s">
        <v>130</v>
      </c>
      <c r="Y2" s="3" t="s">
        <v>153</v>
      </c>
    </row>
    <row r="3" spans="1:25" ht="44" x14ac:dyDescent="0.2">
      <c r="B3" s="65"/>
      <c r="C3" s="66" t="s">
        <v>227</v>
      </c>
      <c r="D3" s="66" t="s">
        <v>230</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投入係数表!AH5</f>
        <v>0</v>
      </c>
      <c r="E5" s="77">
        <f t="shared" ref="E5:E38" si="0">$C$36*D5</f>
        <v>0</v>
      </c>
      <c r="F5" s="76">
        <f>分析係数表!C8</f>
        <v>0.71474473402356309</v>
      </c>
      <c r="G5" s="77">
        <f t="shared" ref="G5:G38" si="1">E5*F5</f>
        <v>0</v>
      </c>
      <c r="H5" s="77">
        <f t="array" ref="H5:H43">MMULT(逆行列係数!C5:AO43,'32'!G5:G43)</f>
        <v>2.1009169483057468E-3</v>
      </c>
      <c r="I5" s="77">
        <f t="shared" ref="I5:I38" si="2">C5+H5</f>
        <v>2.1009169483057468E-3</v>
      </c>
      <c r="J5" s="76">
        <f>分析係数表!G8</f>
        <v>0.11986548162382897</v>
      </c>
      <c r="K5" s="78">
        <f t="shared" ref="K5:K38" si="3">I5*J5</f>
        <v>2.5182742186033333E-4</v>
      </c>
      <c r="L5" s="79" t="s">
        <v>187</v>
      </c>
      <c r="M5" s="80" t="s">
        <v>187</v>
      </c>
      <c r="N5" s="81">
        <f>分析係数表!H8</f>
        <v>1.2980954505811005E-2</v>
      </c>
      <c r="O5" s="82">
        <f t="shared" ref="O5:O43" si="4">$M$44*N5</f>
        <v>0.34117576317104842</v>
      </c>
      <c r="P5" s="76">
        <f>分析係数表!C8</f>
        <v>0.71474473402356309</v>
      </c>
      <c r="Q5" s="82">
        <f t="shared" ref="Q5:Q38" si="5">O5*P5</f>
        <v>0.24385358010297714</v>
      </c>
      <c r="R5" s="83">
        <f t="array" ref="R5:R43">MMULT(逆行列係数!C5:AO43,'32'!Q5:Q43)</f>
        <v>0.3315836139491064</v>
      </c>
      <c r="S5" s="84">
        <f t="shared" ref="S5:S38" si="6">I5+R5</f>
        <v>0.33368453089741212</v>
      </c>
      <c r="T5" s="85">
        <f>分析係数表!F8</f>
        <v>0.45231803987509006</v>
      </c>
      <c r="U5" s="86">
        <f t="shared" ref="U5:U38" si="7">S5*T5</f>
        <v>0.15093153295215639</v>
      </c>
      <c r="V5" s="87">
        <f>分析係数表!D8</f>
        <v>0.25822723997117464</v>
      </c>
      <c r="W5" s="88">
        <f t="shared" ref="W5:W38" si="8">ROUND(S5*V5,0)</f>
        <v>0</v>
      </c>
      <c r="X5" s="76">
        <f>分析係数表!E8</f>
        <v>0.17343262070622148</v>
      </c>
      <c r="Y5" s="89">
        <f t="shared" ref="Y5:Y38" si="9">ROUND(S5*X5,0)</f>
        <v>0</v>
      </c>
    </row>
    <row r="6" spans="1:25" x14ac:dyDescent="0.2">
      <c r="A6" s="6" t="s">
        <v>219</v>
      </c>
      <c r="B6" s="5" t="s">
        <v>265</v>
      </c>
      <c r="C6" s="90"/>
      <c r="D6" s="76">
        <f>投入係数表!AH6</f>
        <v>0</v>
      </c>
      <c r="E6" s="77">
        <f t="shared" si="0"/>
        <v>0</v>
      </c>
      <c r="F6" s="76">
        <f>分析係数表!C9</f>
        <v>1</v>
      </c>
      <c r="G6" s="77">
        <f t="shared" si="1"/>
        <v>0</v>
      </c>
      <c r="H6" s="77">
        <v>5.6435759929926842E-3</v>
      </c>
      <c r="I6" s="77">
        <f t="shared" si="2"/>
        <v>5.6435759929926842E-3</v>
      </c>
      <c r="J6" s="76">
        <f>分析係数表!G9</f>
        <v>0.24776500638569604</v>
      </c>
      <c r="K6" s="78">
        <f t="shared" si="3"/>
        <v>1.3982806419419933E-3</v>
      </c>
      <c r="L6" s="79"/>
      <c r="M6" s="80"/>
      <c r="N6" s="81">
        <f>分析係数表!H9</f>
        <v>6.6933046670587999E-4</v>
      </c>
      <c r="O6" s="82">
        <f t="shared" si="4"/>
        <v>1.7591875288507183E-2</v>
      </c>
      <c r="P6" s="76">
        <f>分析係数表!C9</f>
        <v>1</v>
      </c>
      <c r="Q6" s="82">
        <f t="shared" si="5"/>
        <v>1.7591875288507183E-2</v>
      </c>
      <c r="R6" s="83">
        <v>2.4599072616575395E-2</v>
      </c>
      <c r="S6" s="84">
        <f t="shared" si="6"/>
        <v>3.024264860956808E-2</v>
      </c>
      <c r="T6" s="85">
        <f>分析係数表!F9</f>
        <v>0.67688378033205621</v>
      </c>
      <c r="U6" s="86">
        <f t="shared" si="7"/>
        <v>2.0470758318098446E-2</v>
      </c>
      <c r="V6" s="87">
        <f>分析係数表!D9</f>
        <v>0.15836526181353769</v>
      </c>
      <c r="W6" s="88">
        <f t="shared" si="8"/>
        <v>0</v>
      </c>
      <c r="X6" s="76">
        <f>分析係数表!E9</f>
        <v>0.13537675606641125</v>
      </c>
      <c r="Y6" s="89">
        <f t="shared" si="9"/>
        <v>0</v>
      </c>
    </row>
    <row r="7" spans="1:25" x14ac:dyDescent="0.2">
      <c r="A7" s="6" t="s">
        <v>220</v>
      </c>
      <c r="B7" s="5" t="s">
        <v>266</v>
      </c>
      <c r="C7" s="90"/>
      <c r="D7" s="76">
        <f>投入係数表!AH7</f>
        <v>0</v>
      </c>
      <c r="E7" s="77">
        <f t="shared" si="0"/>
        <v>0</v>
      </c>
      <c r="F7" s="76">
        <f>分析係数表!C10</f>
        <v>3.9393939393939426E-2</v>
      </c>
      <c r="G7" s="77">
        <f t="shared" si="1"/>
        <v>0</v>
      </c>
      <c r="H7" s="77">
        <v>4.6809810085521055E-5</v>
      </c>
      <c r="I7" s="77">
        <f t="shared" si="2"/>
        <v>4.6809810085521055E-5</v>
      </c>
      <c r="J7" s="76">
        <f>分析係数表!G10</f>
        <v>0.17647058823529413</v>
      </c>
      <c r="K7" s="78">
        <f t="shared" si="3"/>
        <v>8.260554720974305E-6</v>
      </c>
      <c r="L7" s="79"/>
      <c r="M7" s="80"/>
      <c r="N7" s="81">
        <f>分析係数表!H10</f>
        <v>1.3183781919964303E-3</v>
      </c>
      <c r="O7" s="82">
        <f t="shared" si="4"/>
        <v>3.4650663447059603E-2</v>
      </c>
      <c r="P7" s="76">
        <f>分析係数表!C10</f>
        <v>3.9393939393939426E-2</v>
      </c>
      <c r="Q7" s="82">
        <f t="shared" si="5"/>
        <v>1.3650261357932582E-3</v>
      </c>
      <c r="R7" s="83">
        <v>1.9350405951044907E-3</v>
      </c>
      <c r="S7" s="84">
        <f t="shared" si="6"/>
        <v>1.9818504051900116E-3</v>
      </c>
      <c r="T7" s="85">
        <f>分析係数表!F10</f>
        <v>0.58823529411764708</v>
      </c>
      <c r="U7" s="86">
        <f t="shared" si="7"/>
        <v>1.1657943559941245E-3</v>
      </c>
      <c r="V7" s="87">
        <f>分析係数表!D10</f>
        <v>0.11764705882352941</v>
      </c>
      <c r="W7" s="88">
        <f t="shared" si="8"/>
        <v>0</v>
      </c>
      <c r="X7" s="76">
        <f>分析係数表!E10</f>
        <v>0</v>
      </c>
      <c r="Y7" s="89">
        <f t="shared" si="9"/>
        <v>0</v>
      </c>
    </row>
    <row r="8" spans="1:25" x14ac:dyDescent="0.2">
      <c r="A8" s="6" t="s">
        <v>221</v>
      </c>
      <c r="B8" s="5" t="s">
        <v>27</v>
      </c>
      <c r="C8" s="90"/>
      <c r="D8" s="76">
        <f>投入係数表!AH8</f>
        <v>0</v>
      </c>
      <c r="E8" s="77">
        <f t="shared" si="0"/>
        <v>0</v>
      </c>
      <c r="F8" s="76">
        <f>分析係数表!C11</f>
        <v>0.34065202927478377</v>
      </c>
      <c r="G8" s="77">
        <f t="shared" si="1"/>
        <v>0</v>
      </c>
      <c r="H8" s="77">
        <v>2.9372807205408951E-2</v>
      </c>
      <c r="I8" s="77">
        <f t="shared" si="2"/>
        <v>2.9372807205408951E-2</v>
      </c>
      <c r="J8" s="76">
        <f>分析係数表!G11</f>
        <v>0.33868808567603748</v>
      </c>
      <c r="K8" s="78">
        <f t="shared" si="3"/>
        <v>9.9482198433312775E-3</v>
      </c>
      <c r="L8" s="79"/>
      <c r="M8" s="80"/>
      <c r="N8" s="81">
        <f>分析係数表!H11</f>
        <v>-2.0282741415329697E-5</v>
      </c>
      <c r="O8" s="82">
        <f t="shared" si="4"/>
        <v>-5.3308712995476311E-4</v>
      </c>
      <c r="P8" s="76">
        <f>分析係数表!C11</f>
        <v>0.34065202927478377</v>
      </c>
      <c r="Q8" s="82">
        <f t="shared" si="5"/>
        <v>-1.8159721259936043E-4</v>
      </c>
      <c r="R8" s="83">
        <v>1.2839046511856965E-2</v>
      </c>
      <c r="S8" s="84">
        <f t="shared" si="6"/>
        <v>4.2211853717265914E-2</v>
      </c>
      <c r="T8" s="85">
        <f>分析係数表!F11</f>
        <v>0.55689424364123163</v>
      </c>
      <c r="U8" s="86">
        <f t="shared" si="7"/>
        <v>2.3507538348571114E-2</v>
      </c>
      <c r="V8" s="87">
        <f>分析係数表!D11</f>
        <v>4.2838018741633198E-2</v>
      </c>
      <c r="W8" s="88">
        <f t="shared" si="8"/>
        <v>0</v>
      </c>
      <c r="X8" s="76">
        <f>分析係数表!E11</f>
        <v>3.2128514056224897E-2</v>
      </c>
      <c r="Y8" s="89">
        <f t="shared" si="9"/>
        <v>0</v>
      </c>
    </row>
    <row r="9" spans="1:25" x14ac:dyDescent="0.2">
      <c r="A9" s="6" t="s">
        <v>222</v>
      </c>
      <c r="B9" s="5" t="s">
        <v>190</v>
      </c>
      <c r="C9" s="90"/>
      <c r="D9" s="76">
        <f>投入係数表!AH9</f>
        <v>2.6441036488630354E-4</v>
      </c>
      <c r="E9" s="77">
        <f t="shared" si="0"/>
        <v>2.6441036488630353E-2</v>
      </c>
      <c r="F9" s="76">
        <f>分析係数表!C12</f>
        <v>0.100342633382281</v>
      </c>
      <c r="G9" s="77">
        <f t="shared" si="1"/>
        <v>2.6531632306261502E-3</v>
      </c>
      <c r="H9" s="77">
        <v>3.205596358357344E-3</v>
      </c>
      <c r="I9" s="77">
        <f t="shared" si="2"/>
        <v>3.205596358357344E-3</v>
      </c>
      <c r="J9" s="76">
        <f>分析係数表!G12</f>
        <v>0.13263417643429981</v>
      </c>
      <c r="K9" s="78">
        <f t="shared" si="3"/>
        <v>4.2517163297151696E-4</v>
      </c>
      <c r="L9" s="79"/>
      <c r="M9" s="80"/>
      <c r="N9" s="81">
        <f>分析係数表!H12</f>
        <v>9.8026489260288424E-2</v>
      </c>
      <c r="O9" s="82">
        <f t="shared" si="4"/>
        <v>2.5764100990713703</v>
      </c>
      <c r="P9" s="76">
        <f>分析係数表!C12</f>
        <v>0.100342633382281</v>
      </c>
      <c r="Q9" s="82">
        <f t="shared" si="5"/>
        <v>0.25852377401352478</v>
      </c>
      <c r="R9" s="83">
        <v>0.28685133575145244</v>
      </c>
      <c r="S9" s="84">
        <f t="shared" si="6"/>
        <v>0.29005693210980976</v>
      </c>
      <c r="T9" s="85">
        <f>分析係数表!F12</f>
        <v>0.36681061073411475</v>
      </c>
      <c r="U9" s="86">
        <f t="shared" si="7"/>
        <v>0.10639596041486298</v>
      </c>
      <c r="V9" s="87">
        <f>分析係数表!D12</f>
        <v>2.9364589759407773E-2</v>
      </c>
      <c r="W9" s="88">
        <f t="shared" si="8"/>
        <v>0</v>
      </c>
      <c r="X9" s="76">
        <f>分析係数表!E12</f>
        <v>2.8994447871684145E-2</v>
      </c>
      <c r="Y9" s="89">
        <f t="shared" si="9"/>
        <v>0</v>
      </c>
    </row>
    <row r="10" spans="1:25" x14ac:dyDescent="0.2">
      <c r="A10" s="6" t="s">
        <v>223</v>
      </c>
      <c r="B10" s="5" t="s">
        <v>28</v>
      </c>
      <c r="C10" s="90"/>
      <c r="D10" s="76">
        <f>投入係数表!AH10</f>
        <v>3.3051295610787945E-3</v>
      </c>
      <c r="E10" s="77">
        <f t="shared" si="0"/>
        <v>0.33051295610787945</v>
      </c>
      <c r="F10" s="76">
        <f>分析係数表!C13</f>
        <v>0</v>
      </c>
      <c r="G10" s="77">
        <f t="shared" si="1"/>
        <v>0</v>
      </c>
      <c r="H10" s="77">
        <v>0</v>
      </c>
      <c r="I10" s="77">
        <f t="shared" si="2"/>
        <v>0</v>
      </c>
      <c r="J10" s="76">
        <f>分析係数表!G13</f>
        <v>0.24545454545454545</v>
      </c>
      <c r="K10" s="78">
        <f t="shared" si="3"/>
        <v>0</v>
      </c>
      <c r="L10" s="79"/>
      <c r="M10" s="80"/>
      <c r="N10" s="81">
        <f>分析係数表!H13</f>
        <v>1.4563008336206721E-2</v>
      </c>
      <c r="O10" s="82">
        <f t="shared" si="4"/>
        <v>0.38275655930751989</v>
      </c>
      <c r="P10" s="76">
        <f>分析係数表!C13</f>
        <v>0</v>
      </c>
      <c r="Q10" s="82">
        <f t="shared" si="5"/>
        <v>0</v>
      </c>
      <c r="R10" s="83">
        <v>0</v>
      </c>
      <c r="S10" s="84">
        <f t="shared" si="6"/>
        <v>0</v>
      </c>
      <c r="T10" s="85">
        <f>分析係数表!F13</f>
        <v>0.38181818181818183</v>
      </c>
      <c r="U10" s="86">
        <f t="shared" si="7"/>
        <v>0</v>
      </c>
      <c r="V10" s="87">
        <f>分析係数表!D13</f>
        <v>0.28545454545454546</v>
      </c>
      <c r="W10" s="88">
        <f t="shared" si="8"/>
        <v>0</v>
      </c>
      <c r="X10" s="76">
        <f>分析係数表!E13</f>
        <v>0.23818181818181819</v>
      </c>
      <c r="Y10" s="89">
        <f t="shared" si="9"/>
        <v>0</v>
      </c>
    </row>
    <row r="11" spans="1:25" x14ac:dyDescent="0.2">
      <c r="A11" s="6" t="s">
        <v>224</v>
      </c>
      <c r="B11" s="5" t="s">
        <v>267</v>
      </c>
      <c r="C11" s="90"/>
      <c r="D11" s="76">
        <f>投入係数表!AH11</f>
        <v>1.1898466419883659E-3</v>
      </c>
      <c r="E11" s="77">
        <f t="shared" si="0"/>
        <v>0.11898466419883659</v>
      </c>
      <c r="F11" s="76">
        <f>分析係数表!C14</f>
        <v>0.15141787051899414</v>
      </c>
      <c r="G11" s="77">
        <f t="shared" si="1"/>
        <v>1.8016404477405434E-2</v>
      </c>
      <c r="H11" s="77">
        <v>4.52841977055689E-2</v>
      </c>
      <c r="I11" s="77">
        <f t="shared" si="2"/>
        <v>4.52841977055689E-2</v>
      </c>
      <c r="J11" s="76">
        <f>分析係数表!G14</f>
        <v>0.18116805721096543</v>
      </c>
      <c r="K11" s="78">
        <f t="shared" si="3"/>
        <v>8.2040501206751756E-3</v>
      </c>
      <c r="L11" s="79"/>
      <c r="M11" s="80"/>
      <c r="N11" s="81">
        <f>分析係数表!H14</f>
        <v>1.2372472263351114E-3</v>
      </c>
      <c r="O11" s="82">
        <f t="shared" si="4"/>
        <v>3.2518314927240548E-2</v>
      </c>
      <c r="P11" s="76">
        <f>分析係数表!C14</f>
        <v>0.15141787051899414</v>
      </c>
      <c r="Q11" s="82">
        <f t="shared" si="5"/>
        <v>4.9238539991487834E-3</v>
      </c>
      <c r="R11" s="83">
        <v>2.0100832484104228E-2</v>
      </c>
      <c r="S11" s="84">
        <f t="shared" si="6"/>
        <v>6.5385030189673121E-2</v>
      </c>
      <c r="T11" s="85">
        <f>分析係数表!F14</f>
        <v>0.38617401668653156</v>
      </c>
      <c r="U11" s="86">
        <f t="shared" si="7"/>
        <v>2.5249999739516197E-2</v>
      </c>
      <c r="V11" s="87">
        <f>分析係数表!D14</f>
        <v>0.10846245530393325</v>
      </c>
      <c r="W11" s="88">
        <f t="shared" si="8"/>
        <v>0</v>
      </c>
      <c r="X11" s="76">
        <f>分析係数表!E14</f>
        <v>8.1048867699642438E-2</v>
      </c>
      <c r="Y11" s="89">
        <f t="shared" si="9"/>
        <v>0</v>
      </c>
    </row>
    <row r="12" spans="1:25" x14ac:dyDescent="0.2">
      <c r="A12" s="6" t="s">
        <v>225</v>
      </c>
      <c r="B12" s="5" t="s">
        <v>29</v>
      </c>
      <c r="C12" s="90"/>
      <c r="D12" s="76">
        <f>投入係数表!AH12</f>
        <v>9.254362771020624E-4</v>
      </c>
      <c r="E12" s="77">
        <f t="shared" si="0"/>
        <v>9.2543627710206244E-2</v>
      </c>
      <c r="F12" s="76">
        <f>分析係数表!C15</f>
        <v>0</v>
      </c>
      <c r="G12" s="77">
        <f t="shared" si="1"/>
        <v>0</v>
      </c>
      <c r="H12" s="77">
        <v>0</v>
      </c>
      <c r="I12" s="77">
        <f t="shared" si="2"/>
        <v>0</v>
      </c>
      <c r="J12" s="76">
        <f>分析係数表!G15</f>
        <v>9.5665424991534034E-2</v>
      </c>
      <c r="K12" s="78">
        <f t="shared" si="3"/>
        <v>0</v>
      </c>
      <c r="L12" s="79"/>
      <c r="M12" s="80"/>
      <c r="N12" s="81">
        <f>分析係数表!H15</f>
        <v>9.0663854126523738E-3</v>
      </c>
      <c r="O12" s="82">
        <f t="shared" si="4"/>
        <v>0.2382899470897791</v>
      </c>
      <c r="P12" s="76">
        <f>分析係数表!C15</f>
        <v>0</v>
      </c>
      <c r="Q12" s="82">
        <f t="shared" si="5"/>
        <v>0</v>
      </c>
      <c r="R12" s="83">
        <v>0</v>
      </c>
      <c r="S12" s="84">
        <f t="shared" si="6"/>
        <v>0</v>
      </c>
      <c r="T12" s="85">
        <f>分析係数表!F15</f>
        <v>0.30392820860142228</v>
      </c>
      <c r="U12" s="86">
        <f t="shared" si="7"/>
        <v>0</v>
      </c>
      <c r="V12" s="87">
        <f>分析係数表!D15</f>
        <v>1.7101252963088384E-2</v>
      </c>
      <c r="W12" s="88">
        <f t="shared" si="8"/>
        <v>0</v>
      </c>
      <c r="X12" s="76">
        <f>分析係数表!E15</f>
        <v>1.5577378936674569E-2</v>
      </c>
      <c r="Y12" s="89">
        <f t="shared" si="9"/>
        <v>0</v>
      </c>
    </row>
    <row r="13" spans="1:25" x14ac:dyDescent="0.2">
      <c r="A13" s="6" t="s">
        <v>226</v>
      </c>
      <c r="B13" s="5" t="s">
        <v>30</v>
      </c>
      <c r="C13" s="90"/>
      <c r="D13" s="76">
        <f>投入係数表!AH13</f>
        <v>1.0840824960338445E-2</v>
      </c>
      <c r="E13" s="77">
        <f t="shared" si="0"/>
        <v>1.0840824960338444</v>
      </c>
      <c r="F13" s="76">
        <f>分析係数表!C16</f>
        <v>7.3463935886019627E-2</v>
      </c>
      <c r="G13" s="77">
        <f t="shared" si="1"/>
        <v>7.9640966983786476E-2</v>
      </c>
      <c r="H13" s="77">
        <v>9.1257060859638361E-2</v>
      </c>
      <c r="I13" s="77">
        <f t="shared" si="2"/>
        <v>9.1257060859638361E-2</v>
      </c>
      <c r="J13" s="76">
        <f>分析係数表!G16</f>
        <v>3.2967032967032968E-2</v>
      </c>
      <c r="K13" s="78">
        <f t="shared" si="3"/>
        <v>3.0084745338342317E-3</v>
      </c>
      <c r="L13" s="79"/>
      <c r="M13" s="80"/>
      <c r="N13" s="81">
        <f>分析係数表!H16</f>
        <v>1.7422874875768209E-2</v>
      </c>
      <c r="O13" s="82">
        <f t="shared" si="4"/>
        <v>0.45792184463114155</v>
      </c>
      <c r="P13" s="76">
        <f>分析係数表!C16</f>
        <v>7.3463935886019627E-2</v>
      </c>
      <c r="Q13" s="82">
        <f t="shared" si="5"/>
        <v>3.3640741034790027E-2</v>
      </c>
      <c r="R13" s="83">
        <v>3.956117315447992E-2</v>
      </c>
      <c r="S13" s="84">
        <f t="shared" si="6"/>
        <v>0.1308182340141183</v>
      </c>
      <c r="T13" s="85">
        <f>分析係数表!F16</f>
        <v>0.28846153846153844</v>
      </c>
      <c r="U13" s="86">
        <f t="shared" si="7"/>
        <v>3.7736029042534119E-2</v>
      </c>
      <c r="V13" s="87">
        <f>分析係数表!D16</f>
        <v>8.241758241758242E-3</v>
      </c>
      <c r="W13" s="88">
        <f t="shared" si="8"/>
        <v>0</v>
      </c>
      <c r="X13" s="76">
        <f>分析係数表!E16</f>
        <v>8.241758241758242E-3</v>
      </c>
      <c r="Y13" s="89">
        <f t="shared" si="9"/>
        <v>0</v>
      </c>
    </row>
    <row r="14" spans="1:25" x14ac:dyDescent="0.2">
      <c r="A14" s="6" t="s">
        <v>2</v>
      </c>
      <c r="B14" s="5" t="s">
        <v>364</v>
      </c>
      <c r="C14" s="90"/>
      <c r="D14" s="76">
        <f>投入係数表!AH14</f>
        <v>1.9830777366472768E-3</v>
      </c>
      <c r="E14" s="77">
        <f t="shared" si="0"/>
        <v>0.19830777366472768</v>
      </c>
      <c r="F14" s="76">
        <f>分析係数表!C17</f>
        <v>2.3129921259842479E-2</v>
      </c>
      <c r="G14" s="77">
        <f t="shared" si="1"/>
        <v>4.5868431900798149E-3</v>
      </c>
      <c r="H14" s="77">
        <v>8.4235945161461878E-3</v>
      </c>
      <c r="I14" s="77">
        <f t="shared" si="2"/>
        <v>8.4235945161461878E-3</v>
      </c>
      <c r="J14" s="76">
        <f>分析係数表!G17</f>
        <v>0.21126760563380281</v>
      </c>
      <c r="K14" s="78">
        <f t="shared" si="3"/>
        <v>1.7796326442562369E-3</v>
      </c>
      <c r="L14" s="79"/>
      <c r="M14" s="80"/>
      <c r="N14" s="81">
        <f>分析係数表!H17</f>
        <v>2.8801492809768167E-3</v>
      </c>
      <c r="O14" s="82">
        <f t="shared" si="4"/>
        <v>7.5698372453576357E-2</v>
      </c>
      <c r="P14" s="76">
        <f>分析係数表!C17</f>
        <v>2.3129921259842479E-2</v>
      </c>
      <c r="Q14" s="82">
        <f t="shared" si="5"/>
        <v>1.75089739434945E-3</v>
      </c>
      <c r="R14" s="83">
        <v>3.5881116644178529E-3</v>
      </c>
      <c r="S14" s="84">
        <f t="shared" si="6"/>
        <v>1.201170618056404E-2</v>
      </c>
      <c r="T14" s="85">
        <f>分析係数表!F17</f>
        <v>0.32746478873239437</v>
      </c>
      <c r="U14" s="86">
        <f t="shared" si="7"/>
        <v>3.933410826733999E-3</v>
      </c>
      <c r="V14" s="87">
        <f>分析係数表!D17</f>
        <v>0.12676056338028169</v>
      </c>
      <c r="W14" s="88">
        <f t="shared" si="8"/>
        <v>0</v>
      </c>
      <c r="X14" s="76">
        <f>分析係数表!E17</f>
        <v>0.10563380281690141</v>
      </c>
      <c r="Y14" s="89">
        <f t="shared" si="9"/>
        <v>0</v>
      </c>
    </row>
    <row r="15" spans="1:25" x14ac:dyDescent="0.2">
      <c r="A15" s="6" t="s">
        <v>3</v>
      </c>
      <c r="B15" s="5" t="s">
        <v>31</v>
      </c>
      <c r="C15" s="90"/>
      <c r="D15" s="76">
        <f>投入係数表!AH15</f>
        <v>1.3220518244315177E-4</v>
      </c>
      <c r="E15" s="77">
        <f t="shared" si="0"/>
        <v>1.3220518244315176E-2</v>
      </c>
      <c r="F15" s="76">
        <f>分析係数表!C18</f>
        <v>0.3230337078651685</v>
      </c>
      <c r="G15" s="77">
        <f t="shared" si="1"/>
        <v>4.2706730283602386E-3</v>
      </c>
      <c r="H15" s="77">
        <v>2.5910663115638197E-2</v>
      </c>
      <c r="I15" s="77">
        <f t="shared" si="2"/>
        <v>2.5910663115638197E-2</v>
      </c>
      <c r="J15" s="76">
        <f>分析係数表!G18</f>
        <v>0.21584440227703985</v>
      </c>
      <c r="K15" s="78">
        <f t="shared" si="3"/>
        <v>5.5926715927966698E-3</v>
      </c>
      <c r="L15" s="79"/>
      <c r="M15" s="80"/>
      <c r="N15" s="81">
        <f>分析係数表!H18</f>
        <v>4.66503052552583E-4</v>
      </c>
      <c r="O15" s="82">
        <f t="shared" si="4"/>
        <v>1.2261003988959551E-2</v>
      </c>
      <c r="P15" s="76">
        <f>分析係数表!C18</f>
        <v>0.3230337078651685</v>
      </c>
      <c r="Q15" s="82">
        <f t="shared" si="5"/>
        <v>3.960717580703225E-3</v>
      </c>
      <c r="R15" s="83">
        <v>9.4665884976094447E-3</v>
      </c>
      <c r="S15" s="84">
        <f t="shared" si="6"/>
        <v>3.5377251613247646E-2</v>
      </c>
      <c r="T15" s="85">
        <f>分析係数表!F18</f>
        <v>0.45967741935483869</v>
      </c>
      <c r="U15" s="86">
        <f t="shared" si="7"/>
        <v>1.6262123725444482E-2</v>
      </c>
      <c r="V15" s="87">
        <f>分析係数表!D18</f>
        <v>4.8861480075901326E-2</v>
      </c>
      <c r="W15" s="88">
        <f t="shared" si="8"/>
        <v>0</v>
      </c>
      <c r="X15" s="76">
        <f>分析係数表!E18</f>
        <v>4.6489563567362426E-2</v>
      </c>
      <c r="Y15" s="89">
        <f t="shared" si="9"/>
        <v>0</v>
      </c>
    </row>
    <row r="16" spans="1:25" x14ac:dyDescent="0.2">
      <c r="A16" s="6" t="s">
        <v>4</v>
      </c>
      <c r="B16" s="5" t="s">
        <v>32</v>
      </c>
      <c r="C16" s="90"/>
      <c r="D16" s="76">
        <f>投入係数表!AH16</f>
        <v>0</v>
      </c>
      <c r="E16" s="77">
        <f t="shared" si="0"/>
        <v>0</v>
      </c>
      <c r="F16" s="76">
        <f>分析係数表!C19</f>
        <v>0.12071832391087467</v>
      </c>
      <c r="G16" s="77">
        <f t="shared" si="1"/>
        <v>0</v>
      </c>
      <c r="H16" s="77">
        <v>7.2762882254528297E-3</v>
      </c>
      <c r="I16" s="77">
        <f t="shared" si="2"/>
        <v>7.2762882254528297E-3</v>
      </c>
      <c r="J16" s="76">
        <f>分析係数表!G19</f>
        <v>5.7680250783699059E-2</v>
      </c>
      <c r="K16" s="78">
        <f t="shared" si="3"/>
        <v>4.1969812961859584E-4</v>
      </c>
      <c r="L16" s="79"/>
      <c r="M16" s="80"/>
      <c r="N16" s="81">
        <f>分析係数表!H19</f>
        <v>-1.2169644849197817E-4</v>
      </c>
      <c r="O16" s="82">
        <f t="shared" si="4"/>
        <v>-3.1985227797285787E-3</v>
      </c>
      <c r="P16" s="76">
        <f>分析係数表!C19</f>
        <v>0.12071832391087467</v>
      </c>
      <c r="Q16" s="82">
        <f t="shared" si="5"/>
        <v>-3.8612030895958578E-4</v>
      </c>
      <c r="R16" s="83">
        <v>2.4272968669383022E-3</v>
      </c>
      <c r="S16" s="84">
        <f t="shared" si="6"/>
        <v>9.7035850923911319E-3</v>
      </c>
      <c r="T16" s="85">
        <f>分析係数表!F19</f>
        <v>0.23887147335423198</v>
      </c>
      <c r="U16" s="86">
        <f t="shared" si="7"/>
        <v>2.3179096678376311E-3</v>
      </c>
      <c r="V16" s="87">
        <f>分析係数表!D19</f>
        <v>1.0658307210031349E-2</v>
      </c>
      <c r="W16" s="88">
        <f t="shared" si="8"/>
        <v>0</v>
      </c>
      <c r="X16" s="76">
        <f>分析係数表!E19</f>
        <v>1.128526645768025E-2</v>
      </c>
      <c r="Y16" s="89">
        <f t="shared" si="9"/>
        <v>0</v>
      </c>
    </row>
    <row r="17" spans="1:25" x14ac:dyDescent="0.2">
      <c r="A17" s="6" t="s">
        <v>5</v>
      </c>
      <c r="B17" s="5" t="s">
        <v>33</v>
      </c>
      <c r="C17" s="90"/>
      <c r="D17" s="76">
        <f>投入係数表!AH17</f>
        <v>2.6441036488630354E-4</v>
      </c>
      <c r="E17" s="77">
        <f t="shared" si="0"/>
        <v>2.6441036488630353E-2</v>
      </c>
      <c r="F17" s="76">
        <f>分析係数表!C20</f>
        <v>0.31557475401967838</v>
      </c>
      <c r="G17" s="77">
        <f t="shared" si="1"/>
        <v>8.3441235859248643E-3</v>
      </c>
      <c r="H17" s="77">
        <v>2.4194076821912255E-2</v>
      </c>
      <c r="I17" s="77">
        <f t="shared" si="2"/>
        <v>2.4194076821912255E-2</v>
      </c>
      <c r="J17" s="76">
        <f>分析係数表!G20</f>
        <v>9.9984279201383433E-2</v>
      </c>
      <c r="K17" s="78">
        <f t="shared" si="3"/>
        <v>2.4190273319817943E-3</v>
      </c>
      <c r="L17" s="79"/>
      <c r="M17" s="80"/>
      <c r="N17" s="81">
        <f>分析係数表!H20</f>
        <v>5.8819950104456117E-4</v>
      </c>
      <c r="O17" s="82">
        <f t="shared" si="4"/>
        <v>1.545952676868813E-2</v>
      </c>
      <c r="P17" s="76">
        <f>分析係数表!C20</f>
        <v>0.31557475401967838</v>
      </c>
      <c r="Q17" s="82">
        <f t="shared" si="5"/>
        <v>4.8786363572893903E-3</v>
      </c>
      <c r="R17" s="83">
        <v>1.680700433143768E-2</v>
      </c>
      <c r="S17" s="84">
        <f t="shared" si="6"/>
        <v>4.1001081153349939E-2</v>
      </c>
      <c r="T17" s="85">
        <f>分析係数表!F20</f>
        <v>0.22276371639679296</v>
      </c>
      <c r="U17" s="86">
        <f t="shared" si="7"/>
        <v>9.1335532140067385E-3</v>
      </c>
      <c r="V17" s="87">
        <f>分析係数表!D20</f>
        <v>9.4324791699418331E-4</v>
      </c>
      <c r="W17" s="88">
        <f t="shared" si="8"/>
        <v>0</v>
      </c>
      <c r="X17" s="76">
        <f>分析係数表!E20</f>
        <v>6.2883194466278891E-4</v>
      </c>
      <c r="Y17" s="89">
        <f t="shared" si="9"/>
        <v>0</v>
      </c>
    </row>
    <row r="18" spans="1:25" x14ac:dyDescent="0.2">
      <c r="A18" s="6" t="s">
        <v>6</v>
      </c>
      <c r="B18" s="5" t="s">
        <v>34</v>
      </c>
      <c r="C18" s="90"/>
      <c r="D18" s="76">
        <f>投入係数表!AH18</f>
        <v>4.4949762030671607E-3</v>
      </c>
      <c r="E18" s="77">
        <f t="shared" si="0"/>
        <v>0.44949762030671608</v>
      </c>
      <c r="F18" s="76">
        <f>分析係数表!C21</f>
        <v>0.13081936685288642</v>
      </c>
      <c r="G18" s="77">
        <f t="shared" si="1"/>
        <v>5.8802994090403737E-2</v>
      </c>
      <c r="H18" s="77">
        <v>7.4024473122363391E-2</v>
      </c>
      <c r="I18" s="77">
        <f t="shared" si="2"/>
        <v>7.4024473122363391E-2</v>
      </c>
      <c r="J18" s="76">
        <f>分析係数表!G21</f>
        <v>0.28416378885051802</v>
      </c>
      <c r="K18" s="78">
        <f t="shared" si="3"/>
        <v>2.1035074750114117E-2</v>
      </c>
      <c r="L18" s="79"/>
      <c r="M18" s="80"/>
      <c r="N18" s="81">
        <f>分析係数表!H21</f>
        <v>9.7357158793582536E-4</v>
      </c>
      <c r="O18" s="82">
        <f t="shared" si="4"/>
        <v>2.5588182237828629E-2</v>
      </c>
      <c r="P18" s="76">
        <f>分析係数表!C21</f>
        <v>0.13081936685288642</v>
      </c>
      <c r="Q18" s="82">
        <f t="shared" si="5"/>
        <v>3.3474297992690158E-3</v>
      </c>
      <c r="R18" s="83">
        <v>8.0574334716927952E-3</v>
      </c>
      <c r="S18" s="84">
        <f t="shared" si="6"/>
        <v>8.2081906594056189E-2</v>
      </c>
      <c r="T18" s="85">
        <f>分析係数表!F21</f>
        <v>0.42476566354218054</v>
      </c>
      <c r="U18" s="86">
        <f t="shared" si="7"/>
        <v>3.4865575519231563E-2</v>
      </c>
      <c r="V18" s="87">
        <f>分析係数表!D21</f>
        <v>7.9921065614208184E-2</v>
      </c>
      <c r="W18" s="88">
        <f t="shared" si="8"/>
        <v>0</v>
      </c>
      <c r="X18" s="76">
        <f>分析係数表!E21</f>
        <v>6.6600888011840165E-2</v>
      </c>
      <c r="Y18" s="89">
        <f t="shared" si="9"/>
        <v>0</v>
      </c>
    </row>
    <row r="19" spans="1:25" x14ac:dyDescent="0.2">
      <c r="A19" s="6" t="s">
        <v>7</v>
      </c>
      <c r="B19" s="5" t="s">
        <v>268</v>
      </c>
      <c r="C19" s="90"/>
      <c r="D19" s="76">
        <f>投入係数表!AH19</f>
        <v>3.9661554732945531E-4</v>
      </c>
      <c r="E19" s="77">
        <f t="shared" si="0"/>
        <v>3.9661554732945532E-2</v>
      </c>
      <c r="F19" s="76">
        <f>分析係数表!C22</f>
        <v>7.3540561031084195E-2</v>
      </c>
      <c r="G19" s="77">
        <f t="shared" si="1"/>
        <v>2.9167329864258672E-3</v>
      </c>
      <c r="H19" s="77">
        <v>6.3457860803877641E-3</v>
      </c>
      <c r="I19" s="77">
        <f t="shared" si="2"/>
        <v>6.3457860803877641E-3</v>
      </c>
      <c r="J19" s="76">
        <f>分析係数表!G22</f>
        <v>0.1948261924009701</v>
      </c>
      <c r="K19" s="78">
        <f t="shared" si="3"/>
        <v>1.2363253398330245E-3</v>
      </c>
      <c r="L19" s="79"/>
      <c r="M19" s="80"/>
      <c r="N19" s="81">
        <f>分析係数表!H22</f>
        <v>4.0565482830659394E-5</v>
      </c>
      <c r="O19" s="82">
        <f t="shared" si="4"/>
        <v>1.0661742599095262E-3</v>
      </c>
      <c r="P19" s="76">
        <f>分析係数表!C22</f>
        <v>7.3540561031084195E-2</v>
      </c>
      <c r="Q19" s="82">
        <f t="shared" si="5"/>
        <v>7.8407053230647534E-5</v>
      </c>
      <c r="R19" s="83">
        <v>1.0142125802372552E-3</v>
      </c>
      <c r="S19" s="84">
        <f t="shared" si="6"/>
        <v>7.3599986606250195E-3</v>
      </c>
      <c r="T19" s="85">
        <f>分析係数表!F22</f>
        <v>0.41269199676637025</v>
      </c>
      <c r="U19" s="86">
        <f t="shared" si="7"/>
        <v>3.0374125434511497E-3</v>
      </c>
      <c r="V19" s="87">
        <f>分析係数表!D22</f>
        <v>1.4955537590945837E-2</v>
      </c>
      <c r="W19" s="88">
        <f t="shared" si="8"/>
        <v>0</v>
      </c>
      <c r="X19" s="76">
        <f>分析係数表!E22</f>
        <v>1.3742926434923201E-2</v>
      </c>
      <c r="Y19" s="89">
        <f t="shared" si="9"/>
        <v>0</v>
      </c>
    </row>
    <row r="20" spans="1:25" x14ac:dyDescent="0.2">
      <c r="A20" s="6" t="s">
        <v>8</v>
      </c>
      <c r="B20" s="5" t="s">
        <v>269</v>
      </c>
      <c r="C20" s="90"/>
      <c r="D20" s="76">
        <f>投入係数表!AH20</f>
        <v>0</v>
      </c>
      <c r="E20" s="77">
        <f t="shared" si="0"/>
        <v>0</v>
      </c>
      <c r="F20" s="76">
        <f>分析係数表!C23</f>
        <v>0</v>
      </c>
      <c r="G20" s="77">
        <f t="shared" si="1"/>
        <v>0</v>
      </c>
      <c r="H20" s="77">
        <v>0</v>
      </c>
      <c r="I20" s="77">
        <f t="shared" si="2"/>
        <v>0</v>
      </c>
      <c r="J20" s="76">
        <f>分析係数表!G23</f>
        <v>0.21560920830993824</v>
      </c>
      <c r="K20" s="78">
        <f t="shared" si="3"/>
        <v>0</v>
      </c>
      <c r="L20" s="79"/>
      <c r="M20" s="80"/>
      <c r="N20" s="81">
        <f>分析係数表!H23</f>
        <v>2.0282741415329697E-5</v>
      </c>
      <c r="O20" s="82">
        <f t="shared" si="4"/>
        <v>5.3308712995476311E-4</v>
      </c>
      <c r="P20" s="76">
        <f>分析係数表!C23</f>
        <v>0</v>
      </c>
      <c r="Q20" s="82">
        <f t="shared" si="5"/>
        <v>0</v>
      </c>
      <c r="R20" s="83">
        <v>0</v>
      </c>
      <c r="S20" s="84">
        <f t="shared" si="6"/>
        <v>0</v>
      </c>
      <c r="T20" s="85">
        <f>分析係数表!F23</f>
        <v>0.4407636159460977</v>
      </c>
      <c r="U20" s="86">
        <f t="shared" si="7"/>
        <v>0</v>
      </c>
      <c r="V20" s="87">
        <f>分析係数表!D23</f>
        <v>7.046603032004492E-2</v>
      </c>
      <c r="W20" s="88">
        <f t="shared" si="8"/>
        <v>0</v>
      </c>
      <c r="X20" s="76">
        <f>分析係数表!E23</f>
        <v>6.9904548006737788E-2</v>
      </c>
      <c r="Y20" s="89">
        <f t="shared" si="9"/>
        <v>0</v>
      </c>
    </row>
    <row r="21" spans="1:25" x14ac:dyDescent="0.2">
      <c r="A21" s="6" t="s">
        <v>9</v>
      </c>
      <c r="B21" s="5" t="s">
        <v>270</v>
      </c>
      <c r="C21" s="90"/>
      <c r="D21" s="76">
        <f>投入係数表!AH21</f>
        <v>3.3051295610787945E-3</v>
      </c>
      <c r="E21" s="77">
        <f t="shared" si="0"/>
        <v>0.33051295610787945</v>
      </c>
      <c r="F21" s="76">
        <f>分析係数表!C24</f>
        <v>9.8081023454157812E-2</v>
      </c>
      <c r="G21" s="77">
        <f t="shared" si="1"/>
        <v>3.2417048999919956E-2</v>
      </c>
      <c r="H21" s="77">
        <v>3.4635039018249367E-2</v>
      </c>
      <c r="I21" s="77">
        <f t="shared" si="2"/>
        <v>3.4635039018249367E-2</v>
      </c>
      <c r="J21" s="76">
        <f>分析係数表!G24</f>
        <v>0.21052631578947367</v>
      </c>
      <c r="K21" s="78">
        <f t="shared" si="3"/>
        <v>7.2915871617367086E-3</v>
      </c>
      <c r="L21" s="79"/>
      <c r="M21" s="80"/>
      <c r="N21" s="81">
        <f>分析係数表!H24</f>
        <v>4.0565482830659392E-4</v>
      </c>
      <c r="O21" s="82">
        <f t="shared" si="4"/>
        <v>1.0661742599095263E-2</v>
      </c>
      <c r="P21" s="76">
        <f>分析係数表!C24</f>
        <v>9.8081023454157812E-2</v>
      </c>
      <c r="Q21" s="82">
        <f t="shared" si="5"/>
        <v>1.045714625924056E-3</v>
      </c>
      <c r="R21" s="83">
        <v>3.6797000406818691E-3</v>
      </c>
      <c r="S21" s="84">
        <f t="shared" si="6"/>
        <v>3.8314739058931235E-2</v>
      </c>
      <c r="T21" s="85">
        <f>分析係数表!F24</f>
        <v>0.39473684210526316</v>
      </c>
      <c r="U21" s="86">
        <f t="shared" si="7"/>
        <v>1.5124239102209698E-2</v>
      </c>
      <c r="V21" s="87">
        <f>分析係数表!D24</f>
        <v>4.6052631578947366E-2</v>
      </c>
      <c r="W21" s="88">
        <f t="shared" si="8"/>
        <v>0</v>
      </c>
      <c r="X21" s="76">
        <f>分析係数表!E24</f>
        <v>4.6052631578947366E-2</v>
      </c>
      <c r="Y21" s="89">
        <f t="shared" si="9"/>
        <v>0</v>
      </c>
    </row>
    <row r="22" spans="1:25" x14ac:dyDescent="0.2">
      <c r="A22" s="6" t="s">
        <v>10</v>
      </c>
      <c r="B22" s="5" t="s">
        <v>271</v>
      </c>
      <c r="C22" s="90"/>
      <c r="D22" s="76">
        <f>投入係数表!AH22</f>
        <v>2.2474881015335803E-3</v>
      </c>
      <c r="E22" s="77">
        <f t="shared" si="0"/>
        <v>0.22474881015335804</v>
      </c>
      <c r="F22" s="76">
        <f>分析係数表!C25</f>
        <v>1.7970049916805286E-2</v>
      </c>
      <c r="G22" s="77">
        <f t="shared" si="1"/>
        <v>4.038747337198439E-3</v>
      </c>
      <c r="H22" s="77">
        <v>6.0773360976177811E-3</v>
      </c>
      <c r="I22" s="77">
        <f t="shared" si="2"/>
        <v>6.0773360976177811E-3</v>
      </c>
      <c r="J22" s="76">
        <f>分析係数表!G25</f>
        <v>0.19552238805970149</v>
      </c>
      <c r="K22" s="78">
        <f t="shared" si="3"/>
        <v>1.1882552668476556E-3</v>
      </c>
      <c r="L22" s="79"/>
      <c r="M22" s="80"/>
      <c r="N22" s="81">
        <f>分析係数表!H25</f>
        <v>5.4763401821390182E-4</v>
      </c>
      <c r="O22" s="82">
        <f t="shared" si="4"/>
        <v>1.4393352508778604E-2</v>
      </c>
      <c r="P22" s="76">
        <f>分析係数表!C25</f>
        <v>1.7970049916805286E-2</v>
      </c>
      <c r="Q22" s="82">
        <f t="shared" si="5"/>
        <v>2.5864926305292613E-4</v>
      </c>
      <c r="R22" s="83">
        <v>1.7784524345348092E-3</v>
      </c>
      <c r="S22" s="84">
        <f t="shared" si="6"/>
        <v>7.8557885321525901E-3</v>
      </c>
      <c r="T22" s="85">
        <f>分析係数表!F25</f>
        <v>0.34776119402985073</v>
      </c>
      <c r="U22" s="86">
        <f t="shared" si="7"/>
        <v>2.7319383999873932E-3</v>
      </c>
      <c r="V22" s="87">
        <f>分析係数表!D25</f>
        <v>4.6268656716417909E-2</v>
      </c>
      <c r="W22" s="88">
        <f t="shared" si="8"/>
        <v>0</v>
      </c>
      <c r="X22" s="76">
        <f>分析係数表!E25</f>
        <v>3.5820895522388062E-2</v>
      </c>
      <c r="Y22" s="89">
        <f t="shared" si="9"/>
        <v>0</v>
      </c>
    </row>
    <row r="23" spans="1:25" x14ac:dyDescent="0.2">
      <c r="A23" s="6" t="s">
        <v>11</v>
      </c>
      <c r="B23" s="5" t="s">
        <v>35</v>
      </c>
      <c r="C23" s="90"/>
      <c r="D23" s="76">
        <f>投入係数表!AH23</f>
        <v>1.8508725542041248E-3</v>
      </c>
      <c r="E23" s="77">
        <f t="shared" si="0"/>
        <v>0.18508725542041249</v>
      </c>
      <c r="F23" s="76">
        <f>分析係数表!C26</f>
        <v>0.78646748681898071</v>
      </c>
      <c r="G23" s="77">
        <f t="shared" si="1"/>
        <v>0.14556510861271457</v>
      </c>
      <c r="H23" s="77">
        <v>0.19536517294441566</v>
      </c>
      <c r="I23" s="77">
        <f t="shared" si="2"/>
        <v>0.19536517294441566</v>
      </c>
      <c r="J23" s="76">
        <f>分析係数表!G26</f>
        <v>0.1963978281022381</v>
      </c>
      <c r="K23" s="78">
        <f t="shared" si="3"/>
        <v>3.8369295653101362E-2</v>
      </c>
      <c r="L23" s="79"/>
      <c r="M23" s="80"/>
      <c r="N23" s="81">
        <f>分析係数表!H26</f>
        <v>1.1845120986552542E-2</v>
      </c>
      <c r="O23" s="82">
        <f t="shared" si="4"/>
        <v>0.31132288389358165</v>
      </c>
      <c r="P23" s="76">
        <f>分析係数表!C26</f>
        <v>0.78646748681898071</v>
      </c>
      <c r="Q23" s="82">
        <f t="shared" si="5"/>
        <v>0.24484532608502249</v>
      </c>
      <c r="R23" s="83">
        <v>0.27908271511349519</v>
      </c>
      <c r="S23" s="84">
        <f t="shared" si="6"/>
        <v>0.47444788805791083</v>
      </c>
      <c r="T23" s="85">
        <f>分析係数表!F26</f>
        <v>0.33492252681764006</v>
      </c>
      <c r="U23" s="86">
        <f t="shared" si="7"/>
        <v>0.15890328551164834</v>
      </c>
      <c r="V23" s="87">
        <f>分析係数表!D26</f>
        <v>2.0262216924910609E-2</v>
      </c>
      <c r="W23" s="88">
        <f t="shared" si="8"/>
        <v>0</v>
      </c>
      <c r="X23" s="76">
        <f>分析係数表!E26</f>
        <v>2.2447357965832339E-2</v>
      </c>
      <c r="Y23" s="89">
        <f t="shared" si="9"/>
        <v>0</v>
      </c>
    </row>
    <row r="24" spans="1:25" x14ac:dyDescent="0.2">
      <c r="A24" s="6" t="s">
        <v>12</v>
      </c>
      <c r="B24" s="5" t="s">
        <v>365</v>
      </c>
      <c r="C24" s="90"/>
      <c r="D24" s="76">
        <f>投入係数表!AH24</f>
        <v>1.718667371760973E-3</v>
      </c>
      <c r="E24" s="77">
        <f t="shared" si="0"/>
        <v>0.1718667371760973</v>
      </c>
      <c r="F24" s="76">
        <f>分析係数表!C27</f>
        <v>0.30036101083032496</v>
      </c>
      <c r="G24" s="77">
        <f t="shared" si="1"/>
        <v>5.1622066906322372E-2</v>
      </c>
      <c r="H24" s="77">
        <v>5.4693718475709176E-2</v>
      </c>
      <c r="I24" s="77">
        <f t="shared" si="2"/>
        <v>5.4693718475709176E-2</v>
      </c>
      <c r="J24" s="76">
        <f>分析係数表!G27</f>
        <v>0.17003676470588236</v>
      </c>
      <c r="K24" s="78">
        <f t="shared" si="3"/>
        <v>9.299942939343931E-3</v>
      </c>
      <c r="L24" s="79"/>
      <c r="M24" s="80"/>
      <c r="N24" s="81">
        <f>分析係数表!H27</f>
        <v>1.1256921485507981E-2</v>
      </c>
      <c r="O24" s="82">
        <f t="shared" si="4"/>
        <v>0.29586335712489353</v>
      </c>
      <c r="P24" s="76">
        <f>分析係数表!C27</f>
        <v>0.30036101083032496</v>
      </c>
      <c r="Q24" s="82">
        <f t="shared" si="5"/>
        <v>8.8865817013686454E-2</v>
      </c>
      <c r="R24" s="83">
        <v>9.032107562507595E-2</v>
      </c>
      <c r="S24" s="84">
        <f t="shared" si="6"/>
        <v>0.14501479410078513</v>
      </c>
      <c r="T24" s="85">
        <f>分析係数表!F27</f>
        <v>0.32077205882352944</v>
      </c>
      <c r="U24" s="86">
        <f t="shared" si="7"/>
        <v>4.6516694063579056E-2</v>
      </c>
      <c r="V24" s="87">
        <f>分析係数表!D27</f>
        <v>0</v>
      </c>
      <c r="W24" s="88">
        <f t="shared" si="8"/>
        <v>0</v>
      </c>
      <c r="X24" s="76">
        <f>分析係数表!E27</f>
        <v>0</v>
      </c>
      <c r="Y24" s="89">
        <f t="shared" si="9"/>
        <v>0</v>
      </c>
    </row>
    <row r="25" spans="1:25" x14ac:dyDescent="0.2">
      <c r="A25" s="6" t="s">
        <v>13</v>
      </c>
      <c r="B25" s="5" t="s">
        <v>191</v>
      </c>
      <c r="C25" s="90"/>
      <c r="D25" s="76">
        <f>投入係数表!AH25</f>
        <v>5.4204124801692224E-3</v>
      </c>
      <c r="E25" s="77">
        <f t="shared" si="0"/>
        <v>0.54204124801692222</v>
      </c>
      <c r="F25" s="76">
        <f>分析係数表!C28</f>
        <v>0.10035725885027602</v>
      </c>
      <c r="G25" s="77">
        <f t="shared" si="1"/>
        <v>5.4397773834760924E-2</v>
      </c>
      <c r="H25" s="77">
        <v>7.0671102443487108E-2</v>
      </c>
      <c r="I25" s="77">
        <f t="shared" si="2"/>
        <v>7.0671102443487108E-2</v>
      </c>
      <c r="J25" s="76">
        <f>分析係数表!G28</f>
        <v>0.12476459510357815</v>
      </c>
      <c r="K25" s="78">
        <f t="shared" si="3"/>
        <v>8.8172514818851619E-3</v>
      </c>
      <c r="L25" s="79"/>
      <c r="M25" s="80"/>
      <c r="N25" s="81">
        <f>分析係数表!H28</f>
        <v>2.1134616554773542E-2</v>
      </c>
      <c r="O25" s="82">
        <f t="shared" si="4"/>
        <v>0.55547678941286316</v>
      </c>
      <c r="P25" s="76">
        <f>分析係数表!C28</f>
        <v>0.10035725885027602</v>
      </c>
      <c r="Q25" s="82">
        <f t="shared" si="5"/>
        <v>5.5746127940426972E-2</v>
      </c>
      <c r="R25" s="83">
        <v>6.1517431120660347E-2</v>
      </c>
      <c r="S25" s="84">
        <f t="shared" si="6"/>
        <v>0.13218853356414745</v>
      </c>
      <c r="T25" s="85">
        <f>分析係数表!F28</f>
        <v>0.21374764595103579</v>
      </c>
      <c r="U25" s="86">
        <f t="shared" si="7"/>
        <v>2.8254987871056E-2</v>
      </c>
      <c r="V25" s="87">
        <f>分析係数表!D28</f>
        <v>3.5310734463276837E-2</v>
      </c>
      <c r="W25" s="88">
        <f t="shared" si="8"/>
        <v>0</v>
      </c>
      <c r="X25" s="76">
        <f>分析係数表!E28</f>
        <v>3.7664783427495289E-2</v>
      </c>
      <c r="Y25" s="89">
        <f t="shared" si="9"/>
        <v>0</v>
      </c>
    </row>
    <row r="26" spans="1:25" x14ac:dyDescent="0.2">
      <c r="A26" s="6" t="s">
        <v>14</v>
      </c>
      <c r="B26" s="5" t="s">
        <v>50</v>
      </c>
      <c r="C26" s="90"/>
      <c r="D26" s="76">
        <f>投入係数表!AH26</f>
        <v>8.8577472236911689E-3</v>
      </c>
      <c r="E26" s="77">
        <f t="shared" si="0"/>
        <v>0.88577472236911692</v>
      </c>
      <c r="F26" s="76">
        <f>分析係数表!C29</f>
        <v>0.36404243439419315</v>
      </c>
      <c r="G26" s="77">
        <f t="shared" si="1"/>
        <v>0.32245958625609389</v>
      </c>
      <c r="H26" s="77">
        <v>0.36948973405989599</v>
      </c>
      <c r="I26" s="77">
        <f t="shared" si="2"/>
        <v>0.36948973405989599</v>
      </c>
      <c r="J26" s="76">
        <f>分析係数表!G29</f>
        <v>0.26159695817490497</v>
      </c>
      <c r="K26" s="78">
        <f t="shared" si="3"/>
        <v>9.6657390506923374E-2</v>
      </c>
      <c r="L26" s="79"/>
      <c r="M26" s="80"/>
      <c r="N26" s="81">
        <f>分析係数表!H29</f>
        <v>1.0060239742003528E-2</v>
      </c>
      <c r="O26" s="82">
        <f t="shared" si="4"/>
        <v>0.26441121645756249</v>
      </c>
      <c r="P26" s="76">
        <f>分析係数表!C29</f>
        <v>0.36404243439419315</v>
      </c>
      <c r="Q26" s="82">
        <f t="shared" si="5"/>
        <v>9.6256902920341003E-2</v>
      </c>
      <c r="R26" s="83">
        <v>0.12905281444386985</v>
      </c>
      <c r="S26" s="84">
        <f t="shared" si="6"/>
        <v>0.49854254850376584</v>
      </c>
      <c r="T26" s="85">
        <f>分析係数表!F29</f>
        <v>0.47034220532319393</v>
      </c>
      <c r="U26" s="86">
        <f t="shared" si="7"/>
        <v>0.23448560171070659</v>
      </c>
      <c r="V26" s="87">
        <f>分析係数表!D29</f>
        <v>0.1285171102661597</v>
      </c>
      <c r="W26" s="88">
        <f t="shared" si="8"/>
        <v>0</v>
      </c>
      <c r="X26" s="76">
        <f>分析係数表!E29</f>
        <v>0.10532319391634981</v>
      </c>
      <c r="Y26" s="89">
        <f t="shared" si="9"/>
        <v>0</v>
      </c>
    </row>
    <row r="27" spans="1:25" x14ac:dyDescent="0.2">
      <c r="A27" s="6" t="s">
        <v>15</v>
      </c>
      <c r="B27" s="5" t="s">
        <v>36</v>
      </c>
      <c r="C27" s="90"/>
      <c r="D27" s="76">
        <f>投入係数表!AH27</f>
        <v>8.1967213114754103E-3</v>
      </c>
      <c r="E27" s="77">
        <f t="shared" si="0"/>
        <v>0.81967213114754101</v>
      </c>
      <c r="F27" s="76">
        <f>分析係数表!C30</f>
        <v>1</v>
      </c>
      <c r="G27" s="77">
        <f t="shared" si="1"/>
        <v>0.81967213114754101</v>
      </c>
      <c r="H27" s="77">
        <v>0.86552608163623368</v>
      </c>
      <c r="I27" s="77">
        <f t="shared" si="2"/>
        <v>0.86552608163623368</v>
      </c>
      <c r="J27" s="76">
        <f>分析係数表!G30</f>
        <v>0.34476121737038373</v>
      </c>
      <c r="K27" s="78">
        <f t="shared" si="3"/>
        <v>0.29839982557072603</v>
      </c>
      <c r="L27" s="79"/>
      <c r="M27" s="80"/>
      <c r="N27" s="81">
        <f>分析係数表!H30</f>
        <v>0</v>
      </c>
      <c r="O27" s="82">
        <f t="shared" si="4"/>
        <v>0</v>
      </c>
      <c r="P27" s="76">
        <f>分析係数表!C30</f>
        <v>1</v>
      </c>
      <c r="Q27" s="82">
        <f t="shared" si="5"/>
        <v>0</v>
      </c>
      <c r="R27" s="83">
        <v>5.4659900067171585E-2</v>
      </c>
      <c r="S27" s="84">
        <f t="shared" si="6"/>
        <v>0.92018598170340526</v>
      </c>
      <c r="T27" s="85">
        <f>分析係数表!F30</f>
        <v>0.44087573679778658</v>
      </c>
      <c r="U27" s="86">
        <f t="shared" si="7"/>
        <v>0.40568767267448336</v>
      </c>
      <c r="V27" s="87">
        <f>分析係数表!D30</f>
        <v>0.13545049921809216</v>
      </c>
      <c r="W27" s="88">
        <f t="shared" si="8"/>
        <v>0</v>
      </c>
      <c r="X27" s="76">
        <f>分析係数表!E30</f>
        <v>8.8415734391916273E-2</v>
      </c>
      <c r="Y27" s="89">
        <f t="shared" si="9"/>
        <v>0</v>
      </c>
    </row>
    <row r="28" spans="1:25" x14ac:dyDescent="0.2">
      <c r="A28" s="6" t="s">
        <v>16</v>
      </c>
      <c r="B28" s="5" t="s">
        <v>192</v>
      </c>
      <c r="C28" s="90"/>
      <c r="D28" s="76">
        <f>投入係数表!AH28</f>
        <v>1.2162876784769964E-2</v>
      </c>
      <c r="E28" s="77">
        <f t="shared" si="0"/>
        <v>1.2162876784769965</v>
      </c>
      <c r="F28" s="76">
        <f>分析係数表!C31</f>
        <v>4.5149153453372781E-2</v>
      </c>
      <c r="G28" s="77">
        <f t="shared" si="1"/>
        <v>5.4914359039004448E-2</v>
      </c>
      <c r="H28" s="77">
        <v>7.0346529803821889E-2</v>
      </c>
      <c r="I28" s="77">
        <f t="shared" si="2"/>
        <v>7.0346529803821889E-2</v>
      </c>
      <c r="J28" s="76">
        <f>分析係数表!G31</f>
        <v>7.1005917159763315E-2</v>
      </c>
      <c r="K28" s="78">
        <f t="shared" si="3"/>
        <v>4.9950198677269977E-3</v>
      </c>
      <c r="L28" s="79"/>
      <c r="M28" s="80"/>
      <c r="N28" s="81">
        <f>分析係数表!H31</f>
        <v>2.4521834371133602E-2</v>
      </c>
      <c r="O28" s="82">
        <f t="shared" si="4"/>
        <v>0.6445023401153086</v>
      </c>
      <c r="P28" s="76">
        <f>分析係数表!C31</f>
        <v>4.5149153453372781E-2</v>
      </c>
      <c r="Q28" s="82">
        <f t="shared" si="5"/>
        <v>2.9098735054923924E-2</v>
      </c>
      <c r="R28" s="83">
        <v>3.7554863683123968E-2</v>
      </c>
      <c r="S28" s="84">
        <f t="shared" si="6"/>
        <v>0.10790139348694586</v>
      </c>
      <c r="T28" s="85">
        <f>分析係数表!F31</f>
        <v>0.34319526627218933</v>
      </c>
      <c r="U28" s="86">
        <f t="shared" si="7"/>
        <v>3.7031247468892657E-2</v>
      </c>
      <c r="V28" s="87">
        <f>分析係数表!D31</f>
        <v>1.7751479289940829E-2</v>
      </c>
      <c r="W28" s="88">
        <f t="shared" si="8"/>
        <v>0</v>
      </c>
      <c r="X28" s="76">
        <f>分析係数表!E31</f>
        <v>1.7751479289940829E-2</v>
      </c>
      <c r="Y28" s="89">
        <f t="shared" si="9"/>
        <v>0</v>
      </c>
    </row>
    <row r="29" spans="1:25" x14ac:dyDescent="0.2">
      <c r="A29" s="6" t="s">
        <v>17</v>
      </c>
      <c r="B29" s="5" t="s">
        <v>272</v>
      </c>
      <c r="C29" s="90"/>
      <c r="D29" s="76">
        <f>投入係数表!AH29</f>
        <v>3.9661554732945536E-3</v>
      </c>
      <c r="E29" s="77">
        <f t="shared" si="0"/>
        <v>0.39661554732945536</v>
      </c>
      <c r="F29" s="76">
        <f>分析係数表!C32</f>
        <v>0.82390745501285345</v>
      </c>
      <c r="G29" s="77">
        <f t="shared" si="1"/>
        <v>0.32677450621874149</v>
      </c>
      <c r="H29" s="77">
        <v>0.38930057714562594</v>
      </c>
      <c r="I29" s="77">
        <f t="shared" si="2"/>
        <v>0.38930057714562594</v>
      </c>
      <c r="J29" s="76">
        <f>分析係数表!G32</f>
        <v>0.14108527131782947</v>
      </c>
      <c r="K29" s="78">
        <f t="shared" si="3"/>
        <v>5.4924577550778238E-2</v>
      </c>
      <c r="L29" s="79"/>
      <c r="M29" s="80"/>
      <c r="N29" s="81">
        <f>分析係数表!H32</f>
        <v>6.9772630468734158E-3</v>
      </c>
      <c r="O29" s="82">
        <f t="shared" si="4"/>
        <v>0.18338197270443851</v>
      </c>
      <c r="P29" s="76">
        <f>分析係数表!C32</f>
        <v>0.82390745501285345</v>
      </c>
      <c r="Q29" s="82">
        <f t="shared" si="5"/>
        <v>0.15108977442615049</v>
      </c>
      <c r="R29" s="83">
        <v>0.19759734495523318</v>
      </c>
      <c r="S29" s="84">
        <f t="shared" si="6"/>
        <v>0.58689792210085912</v>
      </c>
      <c r="T29" s="85">
        <f>分析係数表!F32</f>
        <v>0.48372093023255813</v>
      </c>
      <c r="U29" s="86">
        <f t="shared" si="7"/>
        <v>0.28389480883018303</v>
      </c>
      <c r="V29" s="87">
        <f>分析係数表!D32</f>
        <v>4.6511627906976744E-3</v>
      </c>
      <c r="W29" s="88">
        <f t="shared" si="8"/>
        <v>0</v>
      </c>
      <c r="X29" s="76">
        <f>分析係数表!E32</f>
        <v>6.2015503875968991E-3</v>
      </c>
      <c r="Y29" s="89">
        <f t="shared" si="9"/>
        <v>0</v>
      </c>
    </row>
    <row r="30" spans="1:25" x14ac:dyDescent="0.2">
      <c r="A30" s="6" t="s">
        <v>18</v>
      </c>
      <c r="B30" s="5" t="s">
        <v>273</v>
      </c>
      <c r="C30" s="90"/>
      <c r="D30" s="76">
        <f>投入係数表!AH30</f>
        <v>2.7498677948175568E-2</v>
      </c>
      <c r="E30" s="77">
        <f t="shared" si="0"/>
        <v>2.7498677948175567</v>
      </c>
      <c r="F30" s="76">
        <f>分析係数表!C33</f>
        <v>1</v>
      </c>
      <c r="G30" s="77">
        <f t="shared" si="1"/>
        <v>2.7498677948175567</v>
      </c>
      <c r="H30" s="77">
        <v>2.7722489207190759</v>
      </c>
      <c r="I30" s="77">
        <f t="shared" si="2"/>
        <v>2.7722489207190759</v>
      </c>
      <c r="J30" s="76">
        <f>分析係数表!G33</f>
        <v>0.50819672131147542</v>
      </c>
      <c r="K30" s="78">
        <f t="shared" si="3"/>
        <v>1.4088478121687107</v>
      </c>
      <c r="L30" s="79"/>
      <c r="M30" s="80"/>
      <c r="N30" s="81">
        <f>分析係数表!H33</f>
        <v>1.0141370707664847E-3</v>
      </c>
      <c r="O30" s="82">
        <f t="shared" si="4"/>
        <v>2.6654356497738153E-2</v>
      </c>
      <c r="P30" s="76">
        <f>分析係数表!C33</f>
        <v>1</v>
      </c>
      <c r="Q30" s="82">
        <f t="shared" si="5"/>
        <v>2.6654356497738153E-2</v>
      </c>
      <c r="R30" s="83">
        <v>9.3641807279939718E-2</v>
      </c>
      <c r="S30" s="84">
        <f t="shared" si="6"/>
        <v>2.8658907279990156</v>
      </c>
      <c r="T30" s="85">
        <f>分析係数表!F33</f>
        <v>0.64606977721731818</v>
      </c>
      <c r="U30" s="86">
        <f t="shared" si="7"/>
        <v>1.8515653841675017</v>
      </c>
      <c r="V30" s="87">
        <f>分析係数表!D33</f>
        <v>1.8495166036149643E-2</v>
      </c>
      <c r="W30" s="88">
        <f t="shared" si="8"/>
        <v>0</v>
      </c>
      <c r="X30" s="76">
        <f>分析係数表!E33</f>
        <v>1.7234131988230348E-2</v>
      </c>
      <c r="Y30" s="89">
        <f t="shared" si="9"/>
        <v>0</v>
      </c>
    </row>
    <row r="31" spans="1:25" x14ac:dyDescent="0.2">
      <c r="A31" s="6" t="s">
        <v>19</v>
      </c>
      <c r="B31" s="5" t="s">
        <v>274</v>
      </c>
      <c r="C31" s="90"/>
      <c r="D31" s="76">
        <f>投入係数表!AH31</f>
        <v>9.9153886832363831E-3</v>
      </c>
      <c r="E31" s="77">
        <f t="shared" si="0"/>
        <v>0.99153886832363836</v>
      </c>
      <c r="F31" s="76">
        <f>分析係数表!C34</f>
        <v>0.25927379784102056</v>
      </c>
      <c r="G31" s="77">
        <f t="shared" si="1"/>
        <v>0.25708004809725732</v>
      </c>
      <c r="H31" s="77">
        <v>0.35051030257819399</v>
      </c>
      <c r="I31" s="77">
        <f t="shared" si="2"/>
        <v>0.35051030257819399</v>
      </c>
      <c r="J31" s="76">
        <f>分析係数表!G34</f>
        <v>0.42506142506142508</v>
      </c>
      <c r="K31" s="78">
        <f t="shared" si="3"/>
        <v>0.14898840871259844</v>
      </c>
      <c r="L31" s="79"/>
      <c r="M31" s="80"/>
      <c r="N31" s="81">
        <f>分析係数表!H34</f>
        <v>0.17165284059793523</v>
      </c>
      <c r="O31" s="82">
        <f t="shared" si="4"/>
        <v>4.5115163808071603</v>
      </c>
      <c r="P31" s="76">
        <f>分析係数表!C34</f>
        <v>0.25927379784102056</v>
      </c>
      <c r="Q31" s="82">
        <f t="shared" si="5"/>
        <v>1.1697179860738485</v>
      </c>
      <c r="R31" s="83">
        <v>1.2650044511395919</v>
      </c>
      <c r="S31" s="84">
        <f t="shared" si="6"/>
        <v>1.6155147537177859</v>
      </c>
      <c r="T31" s="85">
        <f>分析係数表!F34</f>
        <v>0.69978501228501233</v>
      </c>
      <c r="U31" s="86">
        <f t="shared" si="7"/>
        <v>1.1305130117770195</v>
      </c>
      <c r="V31" s="87">
        <f>分析係数表!D34</f>
        <v>0.29069410319410321</v>
      </c>
      <c r="W31" s="88">
        <f t="shared" si="8"/>
        <v>0</v>
      </c>
      <c r="X31" s="76">
        <f>分析係数表!E34</f>
        <v>0.18903562653562653</v>
      </c>
      <c r="Y31" s="89">
        <f t="shared" si="9"/>
        <v>0</v>
      </c>
    </row>
    <row r="32" spans="1:25" x14ac:dyDescent="0.2">
      <c r="A32" s="6" t="s">
        <v>20</v>
      </c>
      <c r="B32" s="5" t="s">
        <v>37</v>
      </c>
      <c r="C32" s="90"/>
      <c r="D32" s="76">
        <f>投入係数表!AH32</f>
        <v>2.1152829190904283E-2</v>
      </c>
      <c r="E32" s="77">
        <f t="shared" si="0"/>
        <v>2.1152829190904283</v>
      </c>
      <c r="F32" s="76">
        <f>分析係数表!C35</f>
        <v>0.58271802035521847</v>
      </c>
      <c r="G32" s="77">
        <f t="shared" si="1"/>
        <v>1.2326134751035822</v>
      </c>
      <c r="H32" s="77">
        <v>1.3809018778569551</v>
      </c>
      <c r="I32" s="77">
        <f t="shared" si="2"/>
        <v>1.3809018778569551</v>
      </c>
      <c r="J32" s="76">
        <f>分析係数表!G35</f>
        <v>0.3146067415730337</v>
      </c>
      <c r="K32" s="78">
        <f t="shared" si="3"/>
        <v>0.43444104022466001</v>
      </c>
      <c r="L32" s="79"/>
      <c r="M32" s="80"/>
      <c r="N32" s="81">
        <f>分析係数表!H35</f>
        <v>6.4762793339147723E-2</v>
      </c>
      <c r="O32" s="82">
        <f t="shared" si="4"/>
        <v>1.7021472059455587</v>
      </c>
      <c r="P32" s="76">
        <f>分析係数表!C35</f>
        <v>0.58271802035521847</v>
      </c>
      <c r="Q32" s="82">
        <f t="shared" si="5"/>
        <v>0.99187185020176227</v>
      </c>
      <c r="R32" s="83">
        <v>1.1865991945813656</v>
      </c>
      <c r="S32" s="84">
        <f t="shared" si="6"/>
        <v>2.5675010724383207</v>
      </c>
      <c r="T32" s="85">
        <f>分析係数表!F35</f>
        <v>0.64558587479935792</v>
      </c>
      <c r="U32" s="86">
        <f t="shared" si="7"/>
        <v>1.6575424258983829</v>
      </c>
      <c r="V32" s="87">
        <f>分析係数表!D35</f>
        <v>5.2969502407704656E-2</v>
      </c>
      <c r="W32" s="88">
        <f t="shared" si="8"/>
        <v>0</v>
      </c>
      <c r="X32" s="76">
        <f>分析係数表!E35</f>
        <v>4.8475120385232745E-2</v>
      </c>
      <c r="Y32" s="89">
        <f t="shared" si="9"/>
        <v>0</v>
      </c>
    </row>
    <row r="33" spans="1:25" x14ac:dyDescent="0.2">
      <c r="A33" s="6" t="s">
        <v>21</v>
      </c>
      <c r="B33" s="5" t="s">
        <v>38</v>
      </c>
      <c r="C33" s="90"/>
      <c r="D33" s="76">
        <f>投入係数表!AH33</f>
        <v>1.5864621893178213E-3</v>
      </c>
      <c r="E33" s="77">
        <f t="shared" si="0"/>
        <v>0.15864621893178213</v>
      </c>
      <c r="F33" s="76">
        <f>分析係数表!C36</f>
        <v>0.66070007955449483</v>
      </c>
      <c r="G33" s="77">
        <f t="shared" si="1"/>
        <v>0.10481756946924825</v>
      </c>
      <c r="H33" s="77">
        <v>0.17688497901547395</v>
      </c>
      <c r="I33" s="77">
        <f t="shared" si="2"/>
        <v>0.17688497901547395</v>
      </c>
      <c r="J33" s="76">
        <f>分析係数表!G36</f>
        <v>1.3413413413413414E-2</v>
      </c>
      <c r="K33" s="78">
        <f t="shared" si="3"/>
        <v>2.3726313501575085E-3</v>
      </c>
      <c r="L33" s="79"/>
      <c r="M33" s="80"/>
      <c r="N33" s="81">
        <f>分析係数表!H36</f>
        <v>0.12962700038537209</v>
      </c>
      <c r="O33" s="82">
        <f t="shared" si="4"/>
        <v>3.4069598475408913</v>
      </c>
      <c r="P33" s="76">
        <f>分析係数表!C36</f>
        <v>0.66070007955449483</v>
      </c>
      <c r="Q33" s="82">
        <f t="shared" si="5"/>
        <v>2.2509786423092364</v>
      </c>
      <c r="R33" s="83">
        <v>2.3531447908370562</v>
      </c>
      <c r="S33" s="84">
        <f t="shared" si="6"/>
        <v>2.53002976985253</v>
      </c>
      <c r="T33" s="85">
        <f>分析係数表!F36</f>
        <v>0.89049049049049045</v>
      </c>
      <c r="U33" s="86">
        <f t="shared" si="7"/>
        <v>2.2529674507115223</v>
      </c>
      <c r="V33" s="87">
        <f>分析係数表!D36</f>
        <v>8.8088088088088094E-3</v>
      </c>
      <c r="W33" s="88">
        <f t="shared" si="8"/>
        <v>0</v>
      </c>
      <c r="X33" s="76">
        <f>分析係数表!E36</f>
        <v>2.002002002002002E-3</v>
      </c>
      <c r="Y33" s="89">
        <f t="shared" si="9"/>
        <v>0</v>
      </c>
    </row>
    <row r="34" spans="1:25" x14ac:dyDescent="0.2">
      <c r="A34" s="6" t="s">
        <v>22</v>
      </c>
      <c r="B34" s="5" t="s">
        <v>377</v>
      </c>
      <c r="C34" s="90"/>
      <c r="D34" s="76">
        <f>投入係数表!AH34</f>
        <v>2.3400317292437862E-2</v>
      </c>
      <c r="E34" s="77">
        <f t="shared" si="0"/>
        <v>2.3400317292437864</v>
      </c>
      <c r="F34" s="76">
        <f>分析係数表!C37</f>
        <v>0.61776513884242223</v>
      </c>
      <c r="G34" s="77">
        <f t="shared" si="1"/>
        <v>1.4455900261119612</v>
      </c>
      <c r="H34" s="77">
        <v>1.7193373872717144</v>
      </c>
      <c r="I34" s="77">
        <f t="shared" si="2"/>
        <v>1.7193373872717144</v>
      </c>
      <c r="J34" s="76">
        <f>分析係数表!G37</f>
        <v>0.47462053207116045</v>
      </c>
      <c r="K34" s="78">
        <f t="shared" si="3"/>
        <v>0.81603282555673995</v>
      </c>
      <c r="L34" s="79"/>
      <c r="M34" s="80"/>
      <c r="N34" s="81">
        <f>分析係数表!H37</f>
        <v>5.0585157089832258E-2</v>
      </c>
      <c r="O34" s="82">
        <f t="shared" si="4"/>
        <v>1.3295193021071792</v>
      </c>
      <c r="P34" s="76">
        <f>分析係数表!C37</f>
        <v>0.61776513884242223</v>
      </c>
      <c r="Q34" s="82">
        <f t="shared" si="5"/>
        <v>0.82133067625992184</v>
      </c>
      <c r="R34" s="83">
        <v>0.99703070234150359</v>
      </c>
      <c r="S34" s="84">
        <f t="shared" si="6"/>
        <v>2.7163680896132179</v>
      </c>
      <c r="T34" s="85">
        <f>分析係数表!F37</f>
        <v>0.71813285457809695</v>
      </c>
      <c r="U34" s="86">
        <f t="shared" si="7"/>
        <v>1.9507131702787921</v>
      </c>
      <c r="V34" s="87">
        <f>分析係数表!D37</f>
        <v>9.4662967194385508E-2</v>
      </c>
      <c r="W34" s="88">
        <f t="shared" si="8"/>
        <v>0</v>
      </c>
      <c r="X34" s="76">
        <f>分析係数表!E37</f>
        <v>8.6339154561775752E-2</v>
      </c>
      <c r="Y34" s="89">
        <f t="shared" si="9"/>
        <v>0</v>
      </c>
    </row>
    <row r="35" spans="1:25" x14ac:dyDescent="0.2">
      <c r="A35" s="6" t="s">
        <v>23</v>
      </c>
      <c r="B35" s="5" t="s">
        <v>193</v>
      </c>
      <c r="C35" s="90"/>
      <c r="D35" s="76">
        <f>投入係数表!AH35</f>
        <v>3.0936012691697514E-2</v>
      </c>
      <c r="E35" s="77">
        <f t="shared" si="0"/>
        <v>3.0936012691697514</v>
      </c>
      <c r="F35" s="76">
        <f>分析係数表!C38</f>
        <v>2.0566981656475858E-2</v>
      </c>
      <c r="G35" s="77">
        <f t="shared" si="1"/>
        <v>6.3626040555464711E-2</v>
      </c>
      <c r="H35" s="77">
        <v>7.1910842386951945E-2</v>
      </c>
      <c r="I35" s="77">
        <f t="shared" si="2"/>
        <v>7.1910842386951945E-2</v>
      </c>
      <c r="J35" s="76">
        <f>分析係数表!G38</f>
        <v>0.31874999999999998</v>
      </c>
      <c r="K35" s="78">
        <f t="shared" si="3"/>
        <v>2.2921581010840932E-2</v>
      </c>
      <c r="L35" s="79"/>
      <c r="M35" s="80"/>
      <c r="N35" s="81">
        <f>分析係数表!H38</f>
        <v>4.4398920958156701E-2</v>
      </c>
      <c r="O35" s="82">
        <f t="shared" si="4"/>
        <v>1.1669277274709764</v>
      </c>
      <c r="P35" s="76">
        <f>分析係数表!C38</f>
        <v>2.0566981656475858E-2</v>
      </c>
      <c r="Q35" s="82">
        <f t="shared" si="5"/>
        <v>2.4000181165328632E-2</v>
      </c>
      <c r="R35" s="83">
        <v>2.9629617091456114E-2</v>
      </c>
      <c r="S35" s="84">
        <f t="shared" si="6"/>
        <v>0.10154045947840806</v>
      </c>
      <c r="T35" s="85">
        <f>分析係数表!F38</f>
        <v>0.52500000000000002</v>
      </c>
      <c r="U35" s="86">
        <f t="shared" si="7"/>
        <v>5.3308741226164233E-2</v>
      </c>
      <c r="V35" s="87">
        <f>分析係数表!D38</f>
        <v>0.28125</v>
      </c>
      <c r="W35" s="88">
        <f t="shared" si="8"/>
        <v>0</v>
      </c>
      <c r="X35" s="76">
        <f>分析係数表!E38</f>
        <v>0.31874999999999998</v>
      </c>
      <c r="Y35" s="89">
        <f t="shared" si="9"/>
        <v>0</v>
      </c>
    </row>
    <row r="36" spans="1:25" x14ac:dyDescent="0.2">
      <c r="A36" s="6" t="s">
        <v>24</v>
      </c>
      <c r="B36" s="5" t="s">
        <v>39</v>
      </c>
      <c r="C36" s="75">
        <f>最終需要_まとめ!C37</f>
        <v>100</v>
      </c>
      <c r="D36" s="76">
        <f>投入係数表!AH36</f>
        <v>0</v>
      </c>
      <c r="E36" s="77">
        <f t="shared" si="0"/>
        <v>0</v>
      </c>
      <c r="F36" s="76">
        <f>分析係数表!C39</f>
        <v>1</v>
      </c>
      <c r="G36" s="77">
        <f t="shared" si="1"/>
        <v>0</v>
      </c>
      <c r="H36" s="77">
        <v>2.2544920056687807E-2</v>
      </c>
      <c r="I36" s="77">
        <f t="shared" si="2"/>
        <v>100.02254492005669</v>
      </c>
      <c r="J36" s="76">
        <f>分析係数表!G39</f>
        <v>0.35457429931253304</v>
      </c>
      <c r="K36" s="78">
        <f t="shared" si="3"/>
        <v>35.465423780485459</v>
      </c>
      <c r="L36" s="79"/>
      <c r="M36" s="80"/>
      <c r="N36" s="81">
        <f>分析係数表!H39</f>
        <v>4.0565482830659388E-3</v>
      </c>
      <c r="O36" s="82">
        <f t="shared" si="4"/>
        <v>0.10661742599095261</v>
      </c>
      <c r="P36" s="76">
        <f>分析係数表!C39</f>
        <v>1</v>
      </c>
      <c r="Q36" s="82">
        <f t="shared" si="5"/>
        <v>0.10661742599095261</v>
      </c>
      <c r="R36" s="83">
        <v>0.13546607139755118</v>
      </c>
      <c r="S36" s="84">
        <f t="shared" si="6"/>
        <v>100.15801099145423</v>
      </c>
      <c r="T36" s="85">
        <f>分析係数表!F39</f>
        <v>0.70531464833421476</v>
      </c>
      <c r="U36" s="86">
        <f t="shared" si="7"/>
        <v>70.642912300291954</v>
      </c>
      <c r="V36" s="87">
        <f>分析係数表!D39</f>
        <v>5.4071919619249072E-2</v>
      </c>
      <c r="W36" s="88">
        <f t="shared" si="8"/>
        <v>5</v>
      </c>
      <c r="X36" s="76">
        <f>分析係数表!E39</f>
        <v>6.8482284505552618E-2</v>
      </c>
      <c r="Y36" s="89">
        <f t="shared" si="9"/>
        <v>7</v>
      </c>
    </row>
    <row r="37" spans="1:25" x14ac:dyDescent="0.2">
      <c r="A37" s="6" t="s">
        <v>25</v>
      </c>
      <c r="B37" s="5" t="s">
        <v>40</v>
      </c>
      <c r="C37" s="90"/>
      <c r="D37" s="76">
        <f>投入係数表!AH37</f>
        <v>1.3220518244315177E-4</v>
      </c>
      <c r="E37" s="77">
        <f t="shared" si="0"/>
        <v>1.3220518244315176E-2</v>
      </c>
      <c r="F37" s="76">
        <f>分析係数表!C40</f>
        <v>0.98077433041633522</v>
      </c>
      <c r="G37" s="77">
        <f t="shared" si="1"/>
        <v>1.296634492882516E-2</v>
      </c>
      <c r="H37" s="77">
        <v>1.6648146805444481E-2</v>
      </c>
      <c r="I37" s="77">
        <f t="shared" si="2"/>
        <v>1.6648146805444481E-2</v>
      </c>
      <c r="J37" s="76">
        <f>分析係数表!G40</f>
        <v>0.51043551695017497</v>
      </c>
      <c r="K37" s="78">
        <f t="shared" si="3"/>
        <v>8.4978054208994583E-3</v>
      </c>
      <c r="L37" s="79"/>
      <c r="M37" s="80"/>
      <c r="N37" s="81">
        <f>分析係数表!H40</f>
        <v>2.8781210068352839E-2</v>
      </c>
      <c r="O37" s="82">
        <f t="shared" si="4"/>
        <v>0.75645063740580887</v>
      </c>
      <c r="P37" s="76">
        <f>分析係数表!C40</f>
        <v>0.98077433041633522</v>
      </c>
      <c r="Q37" s="82">
        <f t="shared" si="5"/>
        <v>0.74190736739469221</v>
      </c>
      <c r="R37" s="83">
        <v>0.74407083795060025</v>
      </c>
      <c r="S37" s="84">
        <f t="shared" si="6"/>
        <v>0.76071898475604471</v>
      </c>
      <c r="T37" s="85">
        <f>分析係数表!F40</f>
        <v>0.70708167450838466</v>
      </c>
      <c r="U37" s="86">
        <f t="shared" si="7"/>
        <v>0.53789045357162246</v>
      </c>
      <c r="V37" s="87">
        <f>分析係数表!D40</f>
        <v>7.3350223187356733E-2</v>
      </c>
      <c r="W37" s="88">
        <f t="shared" si="8"/>
        <v>0</v>
      </c>
      <c r="X37" s="76">
        <f>分析係数表!E40</f>
        <v>4.4637471347569069E-2</v>
      </c>
      <c r="Y37" s="89">
        <f t="shared" si="9"/>
        <v>0</v>
      </c>
    </row>
    <row r="38" spans="1:25" x14ac:dyDescent="0.2">
      <c r="A38" s="6" t="s">
        <v>26</v>
      </c>
      <c r="B38" s="5" t="s">
        <v>276</v>
      </c>
      <c r="C38" s="90"/>
      <c r="D38" s="76">
        <f>投入係数表!AH38</f>
        <v>0</v>
      </c>
      <c r="E38" s="77">
        <f t="shared" si="0"/>
        <v>0</v>
      </c>
      <c r="F38" s="76">
        <f>分析係数表!C41</f>
        <v>0.86627474829380358</v>
      </c>
      <c r="G38" s="77">
        <f t="shared" si="1"/>
        <v>0</v>
      </c>
      <c r="H38" s="77">
        <v>2.2953823059367382E-4</v>
      </c>
      <c r="I38" s="77">
        <f t="shared" si="2"/>
        <v>2.2953823059367382E-4</v>
      </c>
      <c r="J38" s="76">
        <f>分析係数表!G41</f>
        <v>0.44732977818996833</v>
      </c>
      <c r="K38" s="78">
        <f t="shared" si="3"/>
        <v>1.0267928577758591E-4</v>
      </c>
      <c r="L38" s="79"/>
      <c r="M38" s="80"/>
      <c r="N38" s="81">
        <f>分析係数表!H41</f>
        <v>6.251140904204612E-2</v>
      </c>
      <c r="O38" s="82">
        <f t="shared" si="4"/>
        <v>1.64297453452058</v>
      </c>
      <c r="P38" s="76">
        <f>分析係数表!C41</f>
        <v>0.86627474829380358</v>
      </c>
      <c r="Q38" s="82">
        <f t="shared" si="5"/>
        <v>1.4232673513449445</v>
      </c>
      <c r="R38" s="83">
        <v>1.4500997622384819</v>
      </c>
      <c r="S38" s="84">
        <f t="shared" si="6"/>
        <v>1.4503293004690756</v>
      </c>
      <c r="T38" s="85">
        <f>分析係数表!F41</f>
        <v>0.55174279310611329</v>
      </c>
      <c r="U38" s="86">
        <f t="shared" si="7"/>
        <v>0.80020873916444324</v>
      </c>
      <c r="V38" s="87">
        <f>分析係数表!D41</f>
        <v>0.15209830744261535</v>
      </c>
      <c r="W38" s="88">
        <f t="shared" si="8"/>
        <v>0</v>
      </c>
      <c r="X38" s="76">
        <f>分析係数表!E41</f>
        <v>0.14676559239508463</v>
      </c>
      <c r="Y38" s="89">
        <f t="shared" si="9"/>
        <v>0</v>
      </c>
    </row>
    <row r="39" spans="1:25" x14ac:dyDescent="0.2">
      <c r="A39" s="6" t="s">
        <v>51</v>
      </c>
      <c r="B39" s="5" t="s">
        <v>367</v>
      </c>
      <c r="C39" s="90"/>
      <c r="D39" s="76">
        <f>投入係数表!AH39</f>
        <v>0</v>
      </c>
      <c r="E39" s="77">
        <f>$C$36*D39</f>
        <v>0</v>
      </c>
      <c r="F39" s="76">
        <f>分析係数表!C42</f>
        <v>0.22259887005649714</v>
      </c>
      <c r="G39" s="77">
        <f>E39*F39</f>
        <v>0</v>
      </c>
      <c r="H39" s="77">
        <v>6.7390289492310533E-3</v>
      </c>
      <c r="I39" s="77">
        <f>C39+H39</f>
        <v>6.7390289492310533E-3</v>
      </c>
      <c r="J39" s="76">
        <f>分析係数表!G42</f>
        <v>0.47474747474747475</v>
      </c>
      <c r="K39" s="78">
        <f>I39*J39</f>
        <v>3.1993369758975708E-3</v>
      </c>
      <c r="L39" s="79"/>
      <c r="M39" s="80"/>
      <c r="N39" s="81">
        <f>分析係数表!H42</f>
        <v>1.5212056061497272E-2</v>
      </c>
      <c r="O39" s="82">
        <f t="shared" si="4"/>
        <v>0.39981534746607233</v>
      </c>
      <c r="P39" s="76">
        <f>分析係数表!C42</f>
        <v>0.22259887005649714</v>
      </c>
      <c r="Q39" s="82">
        <f>O39*P39</f>
        <v>8.8998444577193497E-2</v>
      </c>
      <c r="R39" s="83">
        <v>9.2447349658656405E-2</v>
      </c>
      <c r="S39" s="84">
        <f>I39+R39</f>
        <v>9.9186378607887454E-2</v>
      </c>
      <c r="T39" s="85">
        <f>分析係数表!F42</f>
        <v>0.5505050505050505</v>
      </c>
      <c r="U39" s="86">
        <f>S39*T39</f>
        <v>5.4602602364948141E-2</v>
      </c>
      <c r="V39" s="87">
        <f>分析係数表!D42</f>
        <v>1.2373737373737375</v>
      </c>
      <c r="W39" s="88">
        <f>ROUND(S39*V39,0)</f>
        <v>0</v>
      </c>
      <c r="X39" s="76">
        <f>分析係数表!E42</f>
        <v>0.93434343434343436</v>
      </c>
      <c r="Y39" s="89">
        <f>ROUND(S39*X39,0)</f>
        <v>0</v>
      </c>
    </row>
    <row r="40" spans="1:25" x14ac:dyDescent="0.2">
      <c r="A40" s="6" t="s">
        <v>194</v>
      </c>
      <c r="B40" s="5" t="s">
        <v>41</v>
      </c>
      <c r="C40" s="90"/>
      <c r="D40" s="76">
        <f>投入係数表!AH40</f>
        <v>9.2147012162876782E-2</v>
      </c>
      <c r="E40" s="77">
        <f>$C$36*D40</f>
        <v>9.2147012162876774</v>
      </c>
      <c r="F40" s="76">
        <f>分析係数表!C43</f>
        <v>0.64995386035066138</v>
      </c>
      <c r="G40" s="77">
        <f>E40*F40</f>
        <v>5.9891306275041103</v>
      </c>
      <c r="H40" s="77">
        <v>7.1292394503054997</v>
      </c>
      <c r="I40" s="77">
        <f>C40+H40</f>
        <v>7.1292394503054997</v>
      </c>
      <c r="J40" s="76">
        <f>分析係数表!G43</f>
        <v>0.42414674485039844</v>
      </c>
      <c r="K40" s="78">
        <f>I40*J40</f>
        <v>3.0238437061061214</v>
      </c>
      <c r="L40" s="79"/>
      <c r="M40" s="80"/>
      <c r="N40" s="81">
        <f>分析係数表!H43</f>
        <v>4.0565482830659395E-2</v>
      </c>
      <c r="O40" s="82">
        <f t="shared" si="4"/>
        <v>1.0661742599095263</v>
      </c>
      <c r="P40" s="76">
        <f>分析係数表!C43</f>
        <v>0.64995386035066138</v>
      </c>
      <c r="Q40" s="82">
        <f>O40*P40</f>
        <v>0.692964076034706</v>
      </c>
      <c r="R40" s="83">
        <v>1.1926074219895006</v>
      </c>
      <c r="S40" s="84">
        <f>I40+R40</f>
        <v>8.3218468722949996</v>
      </c>
      <c r="T40" s="85">
        <f>分析係数表!F43</f>
        <v>0.67869493309276796</v>
      </c>
      <c r="U40" s="86">
        <f>S40*T40</f>
        <v>5.6479953062005155</v>
      </c>
      <c r="V40" s="87">
        <f>分析係数表!D43</f>
        <v>0.11832807096677192</v>
      </c>
      <c r="W40" s="88">
        <f>ROUND(S40*V40,0)</f>
        <v>1</v>
      </c>
      <c r="X40" s="76">
        <f>分析係数表!E43</f>
        <v>8.3446098331078036E-2</v>
      </c>
      <c r="Y40" s="89">
        <f>ROUND(S40*X40,0)</f>
        <v>1</v>
      </c>
    </row>
    <row r="41" spans="1:25" x14ac:dyDescent="0.2">
      <c r="A41" s="6" t="s">
        <v>340</v>
      </c>
      <c r="B41" s="5" t="s">
        <v>42</v>
      </c>
      <c r="C41" s="90"/>
      <c r="D41" s="76">
        <f>投入係数表!AH41</f>
        <v>5.2882072977260709E-4</v>
      </c>
      <c r="E41" s="77">
        <f>$C$36*D41</f>
        <v>5.2882072977260705E-2</v>
      </c>
      <c r="F41" s="76">
        <f>分析係数表!C44</f>
        <v>0.42233270626175756</v>
      </c>
      <c r="G41" s="77">
        <f>E41*F41</f>
        <v>2.2333828993218272E-2</v>
      </c>
      <c r="H41" s="77">
        <v>2.636298801045809E-2</v>
      </c>
      <c r="I41" s="77">
        <f>C41+H41</f>
        <v>2.636298801045809E-2</v>
      </c>
      <c r="J41" s="76">
        <f>分析係数表!G44</f>
        <v>0.26381484852424913</v>
      </c>
      <c r="K41" s="78">
        <f>I41*J41</f>
        <v>6.954947688625597E-3</v>
      </c>
      <c r="L41" s="79"/>
      <c r="M41" s="80"/>
      <c r="N41" s="81">
        <f>分析係数表!H44</f>
        <v>0.11630123927550047</v>
      </c>
      <c r="O41" s="82">
        <f t="shared" si="4"/>
        <v>3.0567216031606117</v>
      </c>
      <c r="P41" s="76">
        <f>分析係数表!C44</f>
        <v>0.42233270626175756</v>
      </c>
      <c r="Q41" s="82">
        <f>O41*P41</f>
        <v>1.2909535069515994</v>
      </c>
      <c r="R41" s="83">
        <v>1.3136398161922609</v>
      </c>
      <c r="S41" s="84">
        <f>I41+R41</f>
        <v>1.340002804202719</v>
      </c>
      <c r="T41" s="85">
        <f>分析係数表!F44</f>
        <v>0.47978156286568718</v>
      </c>
      <c r="U41" s="86">
        <f>S41*T41</f>
        <v>0.64290863964478395</v>
      </c>
      <c r="V41" s="87">
        <f>分析係数表!D44</f>
        <v>0.17839032635548044</v>
      </c>
      <c r="W41" s="88">
        <f>ROUND(S41*V41,0)</f>
        <v>0</v>
      </c>
      <c r="X41" s="76">
        <f>分析係数表!E44</f>
        <v>0.10141724093095826</v>
      </c>
      <c r="Y41" s="89">
        <f>ROUND(S41*X41,0)</f>
        <v>0</v>
      </c>
    </row>
    <row r="42" spans="1:25" x14ac:dyDescent="0.2">
      <c r="A42" s="6" t="s">
        <v>341</v>
      </c>
      <c r="B42" s="5" t="s">
        <v>278</v>
      </c>
      <c r="C42" s="90"/>
      <c r="D42" s="76">
        <f>投入係数表!AH42</f>
        <v>1.4542570068746695E-3</v>
      </c>
      <c r="E42" s="77">
        <f>$C$36*D42</f>
        <v>0.14542570068746694</v>
      </c>
      <c r="F42" s="76">
        <f>分析係数表!C45</f>
        <v>1</v>
      </c>
      <c r="G42" s="77">
        <f>E42*F42</f>
        <v>0.14542570068746694</v>
      </c>
      <c r="H42" s="77">
        <v>0.16024935704088511</v>
      </c>
      <c r="I42" s="77">
        <f>C42+H42</f>
        <v>0.16024935704088511</v>
      </c>
      <c r="J42" s="76">
        <f>分析係数表!G45</f>
        <v>0</v>
      </c>
      <c r="K42" s="78">
        <f>I42*J42</f>
        <v>0</v>
      </c>
      <c r="L42" s="79"/>
      <c r="M42" s="80"/>
      <c r="N42" s="81">
        <f>分析係数表!H45</f>
        <v>0</v>
      </c>
      <c r="O42" s="82">
        <f t="shared" si="4"/>
        <v>0</v>
      </c>
      <c r="P42" s="76">
        <f>分析係数表!C45</f>
        <v>1</v>
      </c>
      <c r="Q42" s="82">
        <f>O42*P42</f>
        <v>0</v>
      </c>
      <c r="R42" s="83">
        <v>9.712815267047108E-3</v>
      </c>
      <c r="S42" s="84">
        <f>I42+R42</f>
        <v>0.16996217230793223</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投入係数表!AH43</f>
        <v>3.8339502908514016E-3</v>
      </c>
      <c r="E43" s="77">
        <f>$C$36*D43</f>
        <v>0.38339502908514017</v>
      </c>
      <c r="F43" s="76">
        <f>分析係数表!C46</f>
        <v>0.21794871794871795</v>
      </c>
      <c r="G43" s="77">
        <f>E43*F43</f>
        <v>8.356045505701773E-2</v>
      </c>
      <c r="H43" s="77">
        <v>0.11920302558708495</v>
      </c>
      <c r="I43" s="77">
        <f>C43+H43</f>
        <v>0.11920302558708495</v>
      </c>
      <c r="J43" s="76">
        <f>分析係数表!G46</f>
        <v>8.6956521739130436E-3</v>
      </c>
      <c r="K43" s="78">
        <f>I43*J43</f>
        <v>1.0365480485833474E-3</v>
      </c>
      <c r="L43" s="79"/>
      <c r="M43" s="80"/>
      <c r="N43" s="81">
        <f>分析係数表!H46</f>
        <v>2.3669959231689755E-2</v>
      </c>
      <c r="O43" s="82">
        <f t="shared" si="4"/>
        <v>0.62211268065720859</v>
      </c>
      <c r="P43" s="76">
        <f>分析係数表!C46</f>
        <v>0.21794871794871795</v>
      </c>
      <c r="Q43" s="82">
        <f>O43*P43</f>
        <v>0.1355886611688788</v>
      </c>
      <c r="R43" s="83">
        <v>0.15253306766707303</v>
      </c>
      <c r="S43" s="84">
        <f>I43+R43</f>
        <v>0.27173609325415798</v>
      </c>
      <c r="T43" s="85">
        <f>分析係数表!F46</f>
        <v>0.31521739130434784</v>
      </c>
      <c r="U43" s="86">
        <f>S43*T43</f>
        <v>8.5655942438810667E-2</v>
      </c>
      <c r="V43" s="87">
        <f>分析係数表!D46</f>
        <v>4.3478260869565218E-3</v>
      </c>
      <c r="W43" s="88">
        <f>ROUND(S43*V43,0)</f>
        <v>0</v>
      </c>
      <c r="X43" s="76">
        <f>分析係数表!E46</f>
        <v>8.6956521739130436E-3</v>
      </c>
      <c r="Y43" s="89">
        <f>ROUND(S43*X43,0)</f>
        <v>0</v>
      </c>
    </row>
    <row r="44" spans="1:25" x14ac:dyDescent="0.2">
      <c r="A44" s="192">
        <v>40</v>
      </c>
      <c r="B44" s="14" t="s">
        <v>150</v>
      </c>
      <c r="C44" s="197">
        <f>SUM(C5:C43)</f>
        <v>100</v>
      </c>
      <c r="D44" s="92">
        <f>投入係数表!AH44</f>
        <v>0.28410893707033313</v>
      </c>
      <c r="E44" s="91">
        <f>SUM(E5:E43)</f>
        <v>28.410893707033321</v>
      </c>
      <c r="F44" s="92">
        <f>分析係数表!C47</f>
        <v>0.47569546306807309</v>
      </c>
      <c r="G44" s="91">
        <f>SUM(G5:G43)</f>
        <v>14.09810514125102</v>
      </c>
      <c r="H44" s="91">
        <f>SUM(H5:H43)</f>
        <v>16.332201903201565</v>
      </c>
      <c r="I44" s="91">
        <f>SUM(I5:I43)</f>
        <v>116.33220190320158</v>
      </c>
      <c r="J44" s="92">
        <f>分析係数表!G47</f>
        <v>0.28144255164914822</v>
      </c>
      <c r="K44" s="93">
        <f>SUM(K5:K43)</f>
        <v>41.91833296357207</v>
      </c>
      <c r="L44" s="94">
        <f>最終需要_まとめ!$L$33</f>
        <v>0.627</v>
      </c>
      <c r="M44" s="91">
        <f>K44*L44</f>
        <v>26.282794768159686</v>
      </c>
      <c r="N44" s="95">
        <f>分析係数表!H47</f>
        <v>1</v>
      </c>
      <c r="O44" s="96">
        <f>SUM(O5:O43)</f>
        <v>26.28279476815969</v>
      </c>
      <c r="P44" s="92">
        <f>分析係数表!C47</f>
        <v>0.47569546306807309</v>
      </c>
      <c r="Q44" s="96">
        <f>SUM(Q5:Q43)</f>
        <v>11.005404794538352</v>
      </c>
      <c r="R44" s="91">
        <f>SUM(R5:R43)</f>
        <v>12.629702765590942</v>
      </c>
      <c r="S44" s="97">
        <f>SUM(S5:S43)</f>
        <v>128.9619046687925</v>
      </c>
      <c r="T44" s="98">
        <f>分析係数表!F47</f>
        <v>0.50608191373686118</v>
      </c>
      <c r="U44" s="99">
        <f>SUM(U5:U43)</f>
        <v>88.956422242037647</v>
      </c>
      <c r="V44" s="100">
        <f>分析係数表!D47</f>
        <v>9.051105472997463E-2</v>
      </c>
      <c r="W44" s="101">
        <f>SUM(W5:W43)</f>
        <v>6</v>
      </c>
      <c r="X44" s="92">
        <f>分析係数表!E47</f>
        <v>7.0619789778905401E-2</v>
      </c>
      <c r="Y44" s="102">
        <f>SUM(Y5:Y43)</f>
        <v>8</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343</v>
      </c>
      <c r="C1" s="62"/>
      <c r="D1" s="62"/>
      <c r="E1" s="62"/>
      <c r="F1" s="63"/>
      <c r="G1" s="398" t="str">
        <f>取引基本表!$E$1</f>
        <v>2015年養父市産業連関表</v>
      </c>
      <c r="H1" s="401"/>
      <c r="I1" s="401"/>
    </row>
    <row r="2" spans="1:25" x14ac:dyDescent="0.2">
      <c r="B2" s="3" t="s">
        <v>287</v>
      </c>
      <c r="S2" s="3" t="s">
        <v>152</v>
      </c>
      <c r="U2" s="64" t="s">
        <v>209</v>
      </c>
      <c r="W2" s="3" t="s">
        <v>130</v>
      </c>
      <c r="Y2" s="3" t="s">
        <v>153</v>
      </c>
    </row>
    <row r="3" spans="1:25" ht="44" x14ac:dyDescent="0.2">
      <c r="B3" s="65"/>
      <c r="C3" s="66" t="s">
        <v>227</v>
      </c>
      <c r="D3" s="66" t="s">
        <v>229</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投入係数表!AI5</f>
        <v>2.1715526601520088E-3</v>
      </c>
      <c r="E5" s="77">
        <f>$C$37*D5</f>
        <v>0.21715526601520088</v>
      </c>
      <c r="F5" s="76">
        <f>分析係数表!C8</f>
        <v>0.71474473402356309</v>
      </c>
      <c r="G5" s="77">
        <f t="shared" ref="G5:G38" si="0">E5*F5</f>
        <v>0.15521058284985084</v>
      </c>
      <c r="H5" s="77">
        <f t="array" ref="H5:H43">MMULT(逆行列係数!C5:AO43,'33'!G5:G43)</f>
        <v>0.18480726940987097</v>
      </c>
      <c r="I5" s="77">
        <f t="shared" ref="I5:I38" si="1">C5+H5</f>
        <v>0.18480726940987097</v>
      </c>
      <c r="J5" s="76">
        <f>分析係数表!G8</f>
        <v>0.11986548162382897</v>
      </c>
      <c r="K5" s="78">
        <f t="shared" ref="K5:K38" si="2">I5*J5</f>
        <v>2.2152012355398897E-2</v>
      </c>
      <c r="L5" s="79" t="s">
        <v>187</v>
      </c>
      <c r="M5" s="80" t="s">
        <v>187</v>
      </c>
      <c r="N5" s="81">
        <f>分析係数表!H8</f>
        <v>1.2980954505811005E-2</v>
      </c>
      <c r="O5" s="82">
        <f t="shared" ref="O5:O43" si="3">$M$44*N5</f>
        <v>0.45283610272448949</v>
      </c>
      <c r="P5" s="76">
        <f>分析係数表!C8</f>
        <v>0.71474473402356309</v>
      </c>
      <c r="Q5" s="82">
        <f t="shared" ref="Q5:Q38" si="4">O5*P5</f>
        <v>0.32366221979808213</v>
      </c>
      <c r="R5" s="83">
        <f t="array" ref="R5:R43">MMULT(逆行列係数!C5:AO43,'33'!Q5:Q43)</f>
        <v>0.44010462546466372</v>
      </c>
      <c r="S5" s="84">
        <f t="shared" ref="S5:S38" si="5">I5+R5</f>
        <v>0.62491189487453469</v>
      </c>
      <c r="T5" s="85">
        <f>分析係数表!F8</f>
        <v>0.45231803987509006</v>
      </c>
      <c r="U5" s="86">
        <f t="shared" ref="U5:U38" si="6">S5*T5</f>
        <v>0.28265892338427789</v>
      </c>
      <c r="V5" s="87">
        <f>分析係数表!D8</f>
        <v>0.25822723997117464</v>
      </c>
      <c r="W5" s="88">
        <f t="shared" ref="W5:W38" si="7">ROUND(S5*V5,0)</f>
        <v>0</v>
      </c>
      <c r="X5" s="76">
        <f>分析係数表!E8</f>
        <v>0.17343262070622148</v>
      </c>
      <c r="Y5" s="89">
        <f t="shared" ref="Y5:Y38" si="8">ROUND(S5*X5,0)</f>
        <v>0</v>
      </c>
    </row>
    <row r="6" spans="1:25" x14ac:dyDescent="0.2">
      <c r="A6" s="6" t="s">
        <v>219</v>
      </c>
      <c r="B6" s="5" t="s">
        <v>265</v>
      </c>
      <c r="C6" s="90"/>
      <c r="D6" s="76">
        <f>投入係数表!AI6</f>
        <v>0</v>
      </c>
      <c r="E6" s="77">
        <f t="shared" ref="E6:E43" si="9">$C$37*D6</f>
        <v>0</v>
      </c>
      <c r="F6" s="76">
        <f>分析係数表!C9</f>
        <v>1</v>
      </c>
      <c r="G6" s="77">
        <f t="shared" si="0"/>
        <v>0</v>
      </c>
      <c r="H6" s="77">
        <v>1.9038480906824876E-2</v>
      </c>
      <c r="I6" s="77">
        <f t="shared" si="1"/>
        <v>1.9038480906824876E-2</v>
      </c>
      <c r="J6" s="76">
        <f>分析係数表!G9</f>
        <v>0.24776500638569604</v>
      </c>
      <c r="K6" s="78">
        <f t="shared" si="2"/>
        <v>4.7170693434534176E-3</v>
      </c>
      <c r="L6" s="79"/>
      <c r="M6" s="80"/>
      <c r="N6" s="81">
        <f>分析係数表!H9</f>
        <v>6.6933046670587999E-4</v>
      </c>
      <c r="O6" s="82">
        <f t="shared" si="3"/>
        <v>2.3349361546731489E-2</v>
      </c>
      <c r="P6" s="76">
        <f>分析係数表!C9</f>
        <v>1</v>
      </c>
      <c r="Q6" s="82">
        <f t="shared" si="4"/>
        <v>2.3349361546731489E-2</v>
      </c>
      <c r="R6" s="83">
        <v>3.2649881312764882E-2</v>
      </c>
      <c r="S6" s="84">
        <f t="shared" si="5"/>
        <v>5.1688362219589758E-2</v>
      </c>
      <c r="T6" s="85">
        <f>分析係数表!F9</f>
        <v>0.67688378033205621</v>
      </c>
      <c r="U6" s="86">
        <f t="shared" si="6"/>
        <v>3.4987014018368547E-2</v>
      </c>
      <c r="V6" s="87">
        <f>分析係数表!D9</f>
        <v>0.15836526181353769</v>
      </c>
      <c r="W6" s="88">
        <f t="shared" si="7"/>
        <v>0</v>
      </c>
      <c r="X6" s="76">
        <f>分析係数表!E9</f>
        <v>0.13537675606641125</v>
      </c>
      <c r="Y6" s="89">
        <f t="shared" si="8"/>
        <v>0</v>
      </c>
    </row>
    <row r="7" spans="1:25" x14ac:dyDescent="0.2">
      <c r="A7" s="6" t="s">
        <v>220</v>
      </c>
      <c r="B7" s="5" t="s">
        <v>266</v>
      </c>
      <c r="C7" s="90"/>
      <c r="D7" s="76">
        <f>投入係数表!AI7</f>
        <v>0</v>
      </c>
      <c r="E7" s="77">
        <f t="shared" si="9"/>
        <v>0</v>
      </c>
      <c r="F7" s="76">
        <f>分析係数表!C10</f>
        <v>3.9393939393939426E-2</v>
      </c>
      <c r="G7" s="77">
        <f t="shared" si="0"/>
        <v>0</v>
      </c>
      <c r="H7" s="77">
        <v>1.7170690679163032E-4</v>
      </c>
      <c r="I7" s="77">
        <f t="shared" si="1"/>
        <v>1.7170690679163032E-4</v>
      </c>
      <c r="J7" s="76">
        <f>分析係数表!G10</f>
        <v>0.17647058823529413</v>
      </c>
      <c r="K7" s="78">
        <f t="shared" si="2"/>
        <v>3.0301218845581824E-5</v>
      </c>
      <c r="L7" s="79"/>
      <c r="M7" s="80"/>
      <c r="N7" s="81">
        <f>分析係数表!H10</f>
        <v>1.3183781919964303E-3</v>
      </c>
      <c r="O7" s="82">
        <f t="shared" si="3"/>
        <v>4.5991166682955963E-2</v>
      </c>
      <c r="P7" s="76">
        <f>分析係数表!C10</f>
        <v>3.9393939393939426E-2</v>
      </c>
      <c r="Q7" s="82">
        <f t="shared" si="4"/>
        <v>1.8117732329649334E-3</v>
      </c>
      <c r="R7" s="83">
        <v>2.5683425855238242E-3</v>
      </c>
      <c r="S7" s="84">
        <f t="shared" si="5"/>
        <v>2.7400494923154545E-3</v>
      </c>
      <c r="T7" s="85">
        <f>分析係数表!F10</f>
        <v>0.58823529411764708</v>
      </c>
      <c r="U7" s="86">
        <f t="shared" si="6"/>
        <v>1.6117938190090908E-3</v>
      </c>
      <c r="V7" s="87">
        <f>分析係数表!D10</f>
        <v>0.11764705882352941</v>
      </c>
      <c r="W7" s="88">
        <f t="shared" si="7"/>
        <v>0</v>
      </c>
      <c r="X7" s="76">
        <f>分析係数表!E10</f>
        <v>0</v>
      </c>
      <c r="Y7" s="89">
        <f t="shared" si="8"/>
        <v>0</v>
      </c>
    </row>
    <row r="8" spans="1:25" x14ac:dyDescent="0.2">
      <c r="A8" s="6" t="s">
        <v>221</v>
      </c>
      <c r="B8" s="5" t="s">
        <v>27</v>
      </c>
      <c r="C8" s="90"/>
      <c r="D8" s="76">
        <f>投入係数表!AI8</f>
        <v>0</v>
      </c>
      <c r="E8" s="77">
        <f t="shared" si="9"/>
        <v>0</v>
      </c>
      <c r="F8" s="76">
        <f>分析係数表!C11</f>
        <v>0.34065202927478377</v>
      </c>
      <c r="G8" s="77">
        <f t="shared" si="0"/>
        <v>0</v>
      </c>
      <c r="H8" s="77">
        <v>2.1559047675279865E-2</v>
      </c>
      <c r="I8" s="77">
        <f t="shared" si="1"/>
        <v>2.1559047675279865E-2</v>
      </c>
      <c r="J8" s="76">
        <f>分析係数表!G11</f>
        <v>0.33868808567603748</v>
      </c>
      <c r="K8" s="78">
        <f t="shared" si="2"/>
        <v>7.3017925861389634E-3</v>
      </c>
      <c r="L8" s="79"/>
      <c r="M8" s="80"/>
      <c r="N8" s="81">
        <f>分析係数表!H11</f>
        <v>-2.0282741415329697E-5</v>
      </c>
      <c r="O8" s="82">
        <f t="shared" si="3"/>
        <v>-7.075564105070148E-4</v>
      </c>
      <c r="P8" s="76">
        <f>分析係数表!C11</f>
        <v>0.34065202927478377</v>
      </c>
      <c r="Q8" s="82">
        <f t="shared" si="4"/>
        <v>-2.4103052706559653E-4</v>
      </c>
      <c r="R8" s="83">
        <v>1.7041022290358063E-2</v>
      </c>
      <c r="S8" s="84">
        <f t="shared" si="5"/>
        <v>3.8600069965637931E-2</v>
      </c>
      <c r="T8" s="85">
        <f>分析係数表!F11</f>
        <v>0.55689424364123163</v>
      </c>
      <c r="U8" s="86">
        <f t="shared" si="6"/>
        <v>2.1496156768012559E-2</v>
      </c>
      <c r="V8" s="87">
        <f>分析係数表!D11</f>
        <v>4.2838018741633198E-2</v>
      </c>
      <c r="W8" s="88">
        <f t="shared" si="7"/>
        <v>0</v>
      </c>
      <c r="X8" s="76">
        <f>分析係数表!E11</f>
        <v>3.2128514056224897E-2</v>
      </c>
      <c r="Y8" s="89">
        <f t="shared" si="8"/>
        <v>0</v>
      </c>
    </row>
    <row r="9" spans="1:25" x14ac:dyDescent="0.2">
      <c r="A9" s="6" t="s">
        <v>222</v>
      </c>
      <c r="B9" s="5" t="s">
        <v>190</v>
      </c>
      <c r="C9" s="90"/>
      <c r="D9" s="76">
        <f>投入係数表!AI9</f>
        <v>6.0320907226444689E-3</v>
      </c>
      <c r="E9" s="77">
        <f t="shared" si="9"/>
        <v>0.60320907226444687</v>
      </c>
      <c r="F9" s="76">
        <f>分析係数表!C12</f>
        <v>0.100342633382281</v>
      </c>
      <c r="G9" s="77">
        <f t="shared" si="0"/>
        <v>6.0527586791097238E-2</v>
      </c>
      <c r="H9" s="77">
        <v>6.6134966845577695E-2</v>
      </c>
      <c r="I9" s="77">
        <f t="shared" si="1"/>
        <v>6.6134966845577695E-2</v>
      </c>
      <c r="J9" s="76">
        <f>分析係数表!G12</f>
        <v>0.13263417643429981</v>
      </c>
      <c r="K9" s="78">
        <f t="shared" si="2"/>
        <v>8.7717568610729199E-3</v>
      </c>
      <c r="L9" s="79"/>
      <c r="M9" s="80"/>
      <c r="N9" s="81">
        <f>分析係数表!H12</f>
        <v>9.8026489260288424E-2</v>
      </c>
      <c r="O9" s="82">
        <f t="shared" si="3"/>
        <v>3.4196201319804027</v>
      </c>
      <c r="P9" s="76">
        <f>分析係数表!C12</f>
        <v>0.100342633382281</v>
      </c>
      <c r="Q9" s="82">
        <f t="shared" si="4"/>
        <v>0.34313368920997689</v>
      </c>
      <c r="R9" s="83">
        <v>0.38073232323328332</v>
      </c>
      <c r="S9" s="84">
        <f t="shared" si="5"/>
        <v>0.446867290078861</v>
      </c>
      <c r="T9" s="85">
        <f>分析係数表!F12</f>
        <v>0.36681061073411475</v>
      </c>
      <c r="U9" s="86">
        <f t="shared" si="6"/>
        <v>0.16391566359092583</v>
      </c>
      <c r="V9" s="87">
        <f>分析係数表!D12</f>
        <v>2.9364589759407773E-2</v>
      </c>
      <c r="W9" s="88">
        <f t="shared" si="7"/>
        <v>0</v>
      </c>
      <c r="X9" s="76">
        <f>分析係数表!E12</f>
        <v>2.8994447871684145E-2</v>
      </c>
      <c r="Y9" s="89">
        <f t="shared" si="8"/>
        <v>0</v>
      </c>
    </row>
    <row r="10" spans="1:25" x14ac:dyDescent="0.2">
      <c r="A10" s="6" t="s">
        <v>223</v>
      </c>
      <c r="B10" s="5" t="s">
        <v>28</v>
      </c>
      <c r="C10" s="90"/>
      <c r="D10" s="76">
        <f>投入係数表!AI10</f>
        <v>4.8256725781155747E-4</v>
      </c>
      <c r="E10" s="77">
        <f t="shared" si="9"/>
        <v>4.8256725781155745E-2</v>
      </c>
      <c r="F10" s="76">
        <f>分析係数表!C13</f>
        <v>0</v>
      </c>
      <c r="G10" s="77">
        <f t="shared" si="0"/>
        <v>0</v>
      </c>
      <c r="H10" s="77">
        <v>0</v>
      </c>
      <c r="I10" s="77">
        <f t="shared" si="1"/>
        <v>0</v>
      </c>
      <c r="J10" s="76">
        <f>分析係数表!G13</f>
        <v>0.24545454545454545</v>
      </c>
      <c r="K10" s="78">
        <f t="shared" si="2"/>
        <v>0</v>
      </c>
      <c r="L10" s="79"/>
      <c r="M10" s="80"/>
      <c r="N10" s="81">
        <f>分析係数表!H13</f>
        <v>1.4563008336206721E-2</v>
      </c>
      <c r="O10" s="82">
        <f t="shared" si="3"/>
        <v>0.50802550274403657</v>
      </c>
      <c r="P10" s="76">
        <f>分析係数表!C13</f>
        <v>0</v>
      </c>
      <c r="Q10" s="82">
        <f t="shared" si="4"/>
        <v>0</v>
      </c>
      <c r="R10" s="83">
        <v>0</v>
      </c>
      <c r="S10" s="84">
        <f t="shared" si="5"/>
        <v>0</v>
      </c>
      <c r="T10" s="85">
        <f>分析係数表!F13</f>
        <v>0.38181818181818183</v>
      </c>
      <c r="U10" s="86">
        <f t="shared" si="6"/>
        <v>0</v>
      </c>
      <c r="V10" s="87">
        <f>分析係数表!D13</f>
        <v>0.28545454545454546</v>
      </c>
      <c r="W10" s="88">
        <f t="shared" si="7"/>
        <v>0</v>
      </c>
      <c r="X10" s="76">
        <f>分析係数表!E13</f>
        <v>0.23818181818181819</v>
      </c>
      <c r="Y10" s="89">
        <f t="shared" si="8"/>
        <v>0</v>
      </c>
    </row>
    <row r="11" spans="1:25" x14ac:dyDescent="0.2">
      <c r="A11" s="6" t="s">
        <v>224</v>
      </c>
      <c r="B11" s="5" t="s">
        <v>267</v>
      </c>
      <c r="C11" s="90"/>
      <c r="D11" s="76">
        <f>投入係数表!AI11</f>
        <v>7.4797924960791412E-3</v>
      </c>
      <c r="E11" s="77">
        <f t="shared" si="9"/>
        <v>0.74797924960791407</v>
      </c>
      <c r="F11" s="76">
        <f>分析係数表!C14</f>
        <v>0.15141787051899414</v>
      </c>
      <c r="G11" s="77">
        <f t="shared" si="0"/>
        <v>0.11325742516802553</v>
      </c>
      <c r="H11" s="77">
        <v>0.15180887088932518</v>
      </c>
      <c r="I11" s="77">
        <f t="shared" si="1"/>
        <v>0.15180887088932518</v>
      </c>
      <c r="J11" s="76">
        <f>分析係数表!G14</f>
        <v>0.18116805721096543</v>
      </c>
      <c r="K11" s="78">
        <f t="shared" si="2"/>
        <v>2.7502918206409328E-2</v>
      </c>
      <c r="L11" s="79"/>
      <c r="M11" s="80"/>
      <c r="N11" s="81">
        <f>分析係数表!H14</f>
        <v>1.2372472263351114E-3</v>
      </c>
      <c r="O11" s="82">
        <f t="shared" si="3"/>
        <v>4.3160941040927901E-2</v>
      </c>
      <c r="P11" s="76">
        <f>分析係数表!C14</f>
        <v>0.15141787051899414</v>
      </c>
      <c r="Q11" s="82">
        <f t="shared" si="4"/>
        <v>6.5353377820131613E-3</v>
      </c>
      <c r="R11" s="83">
        <v>2.6679452722601808E-2</v>
      </c>
      <c r="S11" s="84">
        <f t="shared" si="5"/>
        <v>0.17848832361192699</v>
      </c>
      <c r="T11" s="85">
        <f>分析係数表!F14</f>
        <v>0.38617401668653156</v>
      </c>
      <c r="U11" s="86">
        <f t="shared" si="6"/>
        <v>6.8927552860863342E-2</v>
      </c>
      <c r="V11" s="87">
        <f>分析係数表!D14</f>
        <v>0.10846245530393325</v>
      </c>
      <c r="W11" s="88">
        <f t="shared" si="7"/>
        <v>0</v>
      </c>
      <c r="X11" s="76">
        <f>分析係数表!E14</f>
        <v>8.1048867699642438E-2</v>
      </c>
      <c r="Y11" s="89">
        <f t="shared" si="8"/>
        <v>0</v>
      </c>
    </row>
    <row r="12" spans="1:25" x14ac:dyDescent="0.2">
      <c r="A12" s="6" t="s">
        <v>225</v>
      </c>
      <c r="B12" s="5" t="s">
        <v>29</v>
      </c>
      <c r="C12" s="90"/>
      <c r="D12" s="76">
        <f>投入係数表!AI12</f>
        <v>9.2894197128724817E-3</v>
      </c>
      <c r="E12" s="77">
        <f t="shared" si="9"/>
        <v>0.9289419712872482</v>
      </c>
      <c r="F12" s="76">
        <f>分析係数表!C15</f>
        <v>0</v>
      </c>
      <c r="G12" s="77">
        <f t="shared" si="0"/>
        <v>0</v>
      </c>
      <c r="H12" s="77">
        <v>0</v>
      </c>
      <c r="I12" s="77">
        <f t="shared" si="1"/>
        <v>0</v>
      </c>
      <c r="J12" s="76">
        <f>分析係数表!G15</f>
        <v>9.5665424991534034E-2</v>
      </c>
      <c r="K12" s="78">
        <f t="shared" si="2"/>
        <v>0</v>
      </c>
      <c r="L12" s="79"/>
      <c r="M12" s="80"/>
      <c r="N12" s="81">
        <f>分析係数表!H15</f>
        <v>9.0663854126523738E-3</v>
      </c>
      <c r="O12" s="82">
        <f t="shared" si="3"/>
        <v>0.31627771549663558</v>
      </c>
      <c r="P12" s="76">
        <f>分析係数表!C15</f>
        <v>0</v>
      </c>
      <c r="Q12" s="82">
        <f t="shared" si="4"/>
        <v>0</v>
      </c>
      <c r="R12" s="83">
        <v>0</v>
      </c>
      <c r="S12" s="84">
        <f t="shared" si="5"/>
        <v>0</v>
      </c>
      <c r="T12" s="85">
        <f>分析係数表!F15</f>
        <v>0.30392820860142228</v>
      </c>
      <c r="U12" s="86">
        <f t="shared" si="6"/>
        <v>0</v>
      </c>
      <c r="V12" s="87">
        <f>分析係数表!D15</f>
        <v>1.7101252963088384E-2</v>
      </c>
      <c r="W12" s="88">
        <f t="shared" si="7"/>
        <v>0</v>
      </c>
      <c r="X12" s="76">
        <f>分析係数表!E15</f>
        <v>1.5577378936674569E-2</v>
      </c>
      <c r="Y12" s="89">
        <f t="shared" si="8"/>
        <v>0</v>
      </c>
    </row>
    <row r="13" spans="1:25" x14ac:dyDescent="0.2">
      <c r="A13" s="6" t="s">
        <v>226</v>
      </c>
      <c r="B13" s="5" t="s">
        <v>30</v>
      </c>
      <c r="C13" s="90"/>
      <c r="D13" s="76">
        <f>投入係数表!AI13</f>
        <v>3.8605380624924597E-3</v>
      </c>
      <c r="E13" s="77">
        <f t="shared" si="9"/>
        <v>0.38605380624924596</v>
      </c>
      <c r="F13" s="76">
        <f>分析係数表!C16</f>
        <v>7.3463935886019627E-2</v>
      </c>
      <c r="G13" s="77">
        <f t="shared" si="0"/>
        <v>2.8361032070848446E-2</v>
      </c>
      <c r="H13" s="77">
        <v>3.7491012118651371E-2</v>
      </c>
      <c r="I13" s="77">
        <f t="shared" si="1"/>
        <v>3.7491012118651371E-2</v>
      </c>
      <c r="J13" s="76">
        <f>分析係数表!G16</f>
        <v>3.2967032967032968E-2</v>
      </c>
      <c r="K13" s="78">
        <f t="shared" si="2"/>
        <v>1.2359674324830122E-3</v>
      </c>
      <c r="L13" s="79"/>
      <c r="M13" s="80"/>
      <c r="N13" s="81">
        <f>分析係数表!H16</f>
        <v>1.7422874875768209E-2</v>
      </c>
      <c r="O13" s="82">
        <f t="shared" si="3"/>
        <v>0.60779095662552574</v>
      </c>
      <c r="P13" s="76">
        <f>分析係数表!C16</f>
        <v>7.3463935886019627E-2</v>
      </c>
      <c r="Q13" s="82">
        <f t="shared" si="4"/>
        <v>4.4650715869640159E-2</v>
      </c>
      <c r="R13" s="83">
        <v>5.2508792840310375E-2</v>
      </c>
      <c r="S13" s="84">
        <f t="shared" si="5"/>
        <v>8.9999804958961746E-2</v>
      </c>
      <c r="T13" s="85">
        <f>分析係数表!F16</f>
        <v>0.28846153846153844</v>
      </c>
      <c r="U13" s="86">
        <f t="shared" si="6"/>
        <v>2.59614821997005E-2</v>
      </c>
      <c r="V13" s="87">
        <f>分析係数表!D16</f>
        <v>8.241758241758242E-3</v>
      </c>
      <c r="W13" s="88">
        <f t="shared" si="7"/>
        <v>0</v>
      </c>
      <c r="X13" s="76">
        <f>分析係数表!E16</f>
        <v>8.241758241758242E-3</v>
      </c>
      <c r="Y13" s="89">
        <f t="shared" si="8"/>
        <v>0</v>
      </c>
    </row>
    <row r="14" spans="1:25" x14ac:dyDescent="0.2">
      <c r="A14" s="6" t="s">
        <v>2</v>
      </c>
      <c r="B14" s="5" t="s">
        <v>364</v>
      </c>
      <c r="C14" s="90"/>
      <c r="D14" s="76">
        <f>投入係数表!AI14</f>
        <v>4.4637471347569067E-3</v>
      </c>
      <c r="E14" s="77">
        <f t="shared" si="9"/>
        <v>0.44637471347569069</v>
      </c>
      <c r="F14" s="76">
        <f>分析係数表!C17</f>
        <v>2.3129921259842479E-2</v>
      </c>
      <c r="G14" s="77">
        <f t="shared" si="0"/>
        <v>1.0324611975077473E-2</v>
      </c>
      <c r="H14" s="77">
        <v>1.4027207755978165E-2</v>
      </c>
      <c r="I14" s="77">
        <f t="shared" si="1"/>
        <v>1.4027207755978165E-2</v>
      </c>
      <c r="J14" s="76">
        <f>分析係数表!G17</f>
        <v>0.21126760563380281</v>
      </c>
      <c r="K14" s="78">
        <f t="shared" si="2"/>
        <v>2.9634945963334151E-3</v>
      </c>
      <c r="L14" s="79"/>
      <c r="M14" s="80"/>
      <c r="N14" s="81">
        <f>分析係数表!H17</f>
        <v>2.8801492809768167E-3</v>
      </c>
      <c r="O14" s="82">
        <f t="shared" si="3"/>
        <v>0.1004730102919961</v>
      </c>
      <c r="P14" s="76">
        <f>分析係数表!C17</f>
        <v>2.3129921259842479E-2</v>
      </c>
      <c r="Q14" s="82">
        <f t="shared" si="4"/>
        <v>2.3239328167932128E-3</v>
      </c>
      <c r="R14" s="83">
        <v>4.7624323813431476E-3</v>
      </c>
      <c r="S14" s="84">
        <f t="shared" si="5"/>
        <v>1.8789640137321314E-2</v>
      </c>
      <c r="T14" s="85">
        <f>分析係数表!F17</f>
        <v>0.32746478873239437</v>
      </c>
      <c r="U14" s="86">
        <f t="shared" si="6"/>
        <v>6.1529455379256415E-3</v>
      </c>
      <c r="V14" s="87">
        <f>分析係数表!D17</f>
        <v>0.12676056338028169</v>
      </c>
      <c r="W14" s="88">
        <f t="shared" si="7"/>
        <v>0</v>
      </c>
      <c r="X14" s="76">
        <f>分析係数表!E17</f>
        <v>0.10563380281690141</v>
      </c>
      <c r="Y14" s="89">
        <f t="shared" si="8"/>
        <v>0</v>
      </c>
    </row>
    <row r="15" spans="1:25" x14ac:dyDescent="0.2">
      <c r="A15" s="6" t="s">
        <v>3</v>
      </c>
      <c r="B15" s="5" t="s">
        <v>31</v>
      </c>
      <c r="C15" s="90"/>
      <c r="D15" s="76">
        <f>投入係数表!AI15</f>
        <v>2.0509108456991192E-3</v>
      </c>
      <c r="E15" s="77">
        <f t="shared" si="9"/>
        <v>0.20509108456991193</v>
      </c>
      <c r="F15" s="76">
        <f>分析係数表!C18</f>
        <v>0.3230337078651685</v>
      </c>
      <c r="G15" s="77">
        <f t="shared" si="0"/>
        <v>6.6251333498707501E-2</v>
      </c>
      <c r="H15" s="77">
        <v>8.5523773913821224E-2</v>
      </c>
      <c r="I15" s="77">
        <f t="shared" si="1"/>
        <v>8.5523773913821224E-2</v>
      </c>
      <c r="J15" s="76">
        <f>分析係数表!G18</f>
        <v>0.21584440227703985</v>
      </c>
      <c r="K15" s="78">
        <f t="shared" si="2"/>
        <v>1.8459827860905435E-2</v>
      </c>
      <c r="L15" s="79"/>
      <c r="M15" s="80"/>
      <c r="N15" s="81">
        <f>分析係数表!H18</f>
        <v>4.66503052552583E-4</v>
      </c>
      <c r="O15" s="82">
        <f t="shared" si="3"/>
        <v>1.6273797441661339E-2</v>
      </c>
      <c r="P15" s="76">
        <f>分析係数表!C18</f>
        <v>0.3230337078651685</v>
      </c>
      <c r="Q15" s="82">
        <f t="shared" si="4"/>
        <v>5.2569851286265552E-3</v>
      </c>
      <c r="R15" s="83">
        <v>1.2564822898057817E-2</v>
      </c>
      <c r="S15" s="84">
        <f t="shared" si="5"/>
        <v>9.8088596811879036E-2</v>
      </c>
      <c r="T15" s="85">
        <f>分析係数表!F18</f>
        <v>0.45967741935483869</v>
      </c>
      <c r="U15" s="86">
        <f t="shared" si="6"/>
        <v>4.5089113050621812E-2</v>
      </c>
      <c r="V15" s="87">
        <f>分析係数表!D18</f>
        <v>4.8861480075901326E-2</v>
      </c>
      <c r="W15" s="88">
        <f t="shared" si="7"/>
        <v>0</v>
      </c>
      <c r="X15" s="76">
        <f>分析係数表!E18</f>
        <v>4.6489563567362426E-2</v>
      </c>
      <c r="Y15" s="89">
        <f t="shared" si="8"/>
        <v>0</v>
      </c>
    </row>
    <row r="16" spans="1:25" x14ac:dyDescent="0.2">
      <c r="A16" s="6" t="s">
        <v>4</v>
      </c>
      <c r="B16" s="5" t="s">
        <v>32</v>
      </c>
      <c r="C16" s="90"/>
      <c r="D16" s="76">
        <f>投入係数表!AI16</f>
        <v>0</v>
      </c>
      <c r="E16" s="77">
        <f t="shared" si="9"/>
        <v>0</v>
      </c>
      <c r="F16" s="76">
        <f>分析係数表!C19</f>
        <v>0.12071832391087467</v>
      </c>
      <c r="G16" s="77">
        <f t="shared" si="0"/>
        <v>0</v>
      </c>
      <c r="H16" s="77">
        <v>3.7359499717583475E-3</v>
      </c>
      <c r="I16" s="77">
        <f t="shared" si="1"/>
        <v>3.7359499717583475E-3</v>
      </c>
      <c r="J16" s="76">
        <f>分析係数表!G19</f>
        <v>5.7680250783699059E-2</v>
      </c>
      <c r="K16" s="78">
        <f t="shared" si="2"/>
        <v>2.1549053128637491E-4</v>
      </c>
      <c r="L16" s="79"/>
      <c r="M16" s="80"/>
      <c r="N16" s="81">
        <f>分析係数表!H19</f>
        <v>-1.2169644849197817E-4</v>
      </c>
      <c r="O16" s="82">
        <f t="shared" si="3"/>
        <v>-4.2453384630420886E-3</v>
      </c>
      <c r="P16" s="76">
        <f>分析係数表!C19</f>
        <v>0.12071832391087467</v>
      </c>
      <c r="Q16" s="82">
        <f t="shared" si="4"/>
        <v>-5.1249014369280971E-4</v>
      </c>
      <c r="R16" s="83">
        <v>3.2217049744786138E-3</v>
      </c>
      <c r="S16" s="84">
        <f t="shared" si="5"/>
        <v>6.9576549462369609E-3</v>
      </c>
      <c r="T16" s="85">
        <f>分析係数表!F19</f>
        <v>0.23887147335423198</v>
      </c>
      <c r="U16" s="86">
        <f t="shared" si="6"/>
        <v>1.6619852880979825E-3</v>
      </c>
      <c r="V16" s="87">
        <f>分析係数表!D19</f>
        <v>1.0658307210031349E-2</v>
      </c>
      <c r="W16" s="88">
        <f t="shared" si="7"/>
        <v>0</v>
      </c>
      <c r="X16" s="76">
        <f>分析係数表!E19</f>
        <v>1.128526645768025E-2</v>
      </c>
      <c r="Y16" s="89">
        <f t="shared" si="8"/>
        <v>0</v>
      </c>
    </row>
    <row r="17" spans="1:25" x14ac:dyDescent="0.2">
      <c r="A17" s="6" t="s">
        <v>5</v>
      </c>
      <c r="B17" s="5" t="s">
        <v>33</v>
      </c>
      <c r="C17" s="90"/>
      <c r="D17" s="76">
        <f>投入係数表!AI17</f>
        <v>1.2064181445288937E-4</v>
      </c>
      <c r="E17" s="77">
        <f t="shared" si="9"/>
        <v>1.2064181445288936E-2</v>
      </c>
      <c r="F17" s="76">
        <f>分析係数表!C20</f>
        <v>0.31557475401967838</v>
      </c>
      <c r="G17" s="77">
        <f t="shared" si="0"/>
        <v>3.807151092045824E-3</v>
      </c>
      <c r="H17" s="77">
        <v>1.352098095114179E-2</v>
      </c>
      <c r="I17" s="77">
        <f t="shared" si="1"/>
        <v>1.352098095114179E-2</v>
      </c>
      <c r="J17" s="76">
        <f>分析係数表!G20</f>
        <v>9.9984279201383433E-2</v>
      </c>
      <c r="K17" s="78">
        <f t="shared" si="2"/>
        <v>1.3518855344955478E-3</v>
      </c>
      <c r="L17" s="79"/>
      <c r="M17" s="80"/>
      <c r="N17" s="81">
        <f>分析係数表!H20</f>
        <v>5.8819950104456117E-4</v>
      </c>
      <c r="O17" s="82">
        <f t="shared" si="3"/>
        <v>2.0519135904703428E-2</v>
      </c>
      <c r="P17" s="76">
        <f>分析係数表!C20</f>
        <v>0.31557475401967838</v>
      </c>
      <c r="Q17" s="82">
        <f t="shared" si="4"/>
        <v>6.4753212658231352E-3</v>
      </c>
      <c r="R17" s="83">
        <v>2.2307617250367725E-2</v>
      </c>
      <c r="S17" s="84">
        <f t="shared" si="5"/>
        <v>3.5828598201509514E-2</v>
      </c>
      <c r="T17" s="85">
        <f>分析係数表!F20</f>
        <v>0.22276371639679296</v>
      </c>
      <c r="U17" s="86">
        <f t="shared" si="6"/>
        <v>7.9813116886557119E-3</v>
      </c>
      <c r="V17" s="87">
        <f>分析係数表!D20</f>
        <v>9.4324791699418331E-4</v>
      </c>
      <c r="W17" s="88">
        <f t="shared" si="7"/>
        <v>0</v>
      </c>
      <c r="X17" s="76">
        <f>分析係数表!E20</f>
        <v>6.2883194466278891E-4</v>
      </c>
      <c r="Y17" s="89">
        <f t="shared" si="8"/>
        <v>0</v>
      </c>
    </row>
    <row r="18" spans="1:25" x14ac:dyDescent="0.2">
      <c r="A18" s="6" t="s">
        <v>6</v>
      </c>
      <c r="B18" s="5" t="s">
        <v>34</v>
      </c>
      <c r="C18" s="90"/>
      <c r="D18" s="76">
        <f>投入係数表!AI18</f>
        <v>2.4128362890577873E-4</v>
      </c>
      <c r="E18" s="77">
        <f t="shared" si="9"/>
        <v>2.4128362890577872E-2</v>
      </c>
      <c r="F18" s="76">
        <f>分析係数表!C21</f>
        <v>0.13081936685288642</v>
      </c>
      <c r="G18" s="77">
        <f t="shared" si="0"/>
        <v>3.1564571565420776E-3</v>
      </c>
      <c r="H18" s="77">
        <v>1.4635641567618757E-2</v>
      </c>
      <c r="I18" s="77">
        <f t="shared" si="1"/>
        <v>1.4635641567618757E-2</v>
      </c>
      <c r="J18" s="76">
        <f>分析係数表!G21</f>
        <v>0.28416378885051802</v>
      </c>
      <c r="K18" s="78">
        <f t="shared" si="2"/>
        <v>4.1589193601126806E-3</v>
      </c>
      <c r="L18" s="79"/>
      <c r="M18" s="80"/>
      <c r="N18" s="81">
        <f>分析係数表!H21</f>
        <v>9.7357158793582536E-4</v>
      </c>
      <c r="O18" s="82">
        <f t="shared" si="3"/>
        <v>3.3962707704336709E-2</v>
      </c>
      <c r="P18" s="76">
        <f>分析係数表!C21</f>
        <v>0.13081936685288642</v>
      </c>
      <c r="Q18" s="82">
        <f t="shared" si="4"/>
        <v>4.4429799184909757E-3</v>
      </c>
      <c r="R18" s="83">
        <v>1.0694478228378566E-2</v>
      </c>
      <c r="S18" s="84">
        <f t="shared" si="5"/>
        <v>2.5330119795997322E-2</v>
      </c>
      <c r="T18" s="85">
        <f>分析係数表!F21</f>
        <v>0.42476566354218054</v>
      </c>
      <c r="U18" s="86">
        <f t="shared" si="6"/>
        <v>1.0759365142749725E-2</v>
      </c>
      <c r="V18" s="87">
        <f>分析係数表!D21</f>
        <v>7.9921065614208184E-2</v>
      </c>
      <c r="W18" s="88">
        <f t="shared" si="7"/>
        <v>0</v>
      </c>
      <c r="X18" s="76">
        <f>分析係数表!E21</f>
        <v>6.6600888011840165E-2</v>
      </c>
      <c r="Y18" s="89">
        <f t="shared" si="8"/>
        <v>0</v>
      </c>
    </row>
    <row r="19" spans="1:25" x14ac:dyDescent="0.2">
      <c r="A19" s="6" t="s">
        <v>7</v>
      </c>
      <c r="B19" s="5" t="s">
        <v>268</v>
      </c>
      <c r="C19" s="90"/>
      <c r="D19" s="76">
        <f>投入係数表!AI19</f>
        <v>0</v>
      </c>
      <c r="E19" s="77">
        <f t="shared" si="9"/>
        <v>0</v>
      </c>
      <c r="F19" s="76">
        <f>分析係数表!C22</f>
        <v>7.3540561031084195E-2</v>
      </c>
      <c r="G19" s="77">
        <f t="shared" si="0"/>
        <v>0</v>
      </c>
      <c r="H19" s="77">
        <v>3.0174232804798468E-3</v>
      </c>
      <c r="I19" s="77">
        <f t="shared" si="1"/>
        <v>3.0174232804798468E-3</v>
      </c>
      <c r="J19" s="76">
        <f>分析係数表!G22</f>
        <v>0.1948261924009701</v>
      </c>
      <c r="K19" s="78">
        <f t="shared" si="2"/>
        <v>5.8787308859793296E-4</v>
      </c>
      <c r="L19" s="79"/>
      <c r="M19" s="80"/>
      <c r="N19" s="81">
        <f>分析係数表!H22</f>
        <v>4.0565482830659394E-5</v>
      </c>
      <c r="O19" s="82">
        <f t="shared" si="3"/>
        <v>1.4151128210140296E-3</v>
      </c>
      <c r="P19" s="76">
        <f>分析係数表!C22</f>
        <v>7.3540561031084195E-2</v>
      </c>
      <c r="Q19" s="82">
        <f t="shared" si="4"/>
        <v>1.0406819077965197E-4</v>
      </c>
      <c r="R19" s="83">
        <v>1.3461450716782926E-3</v>
      </c>
      <c r="S19" s="84">
        <f t="shared" si="5"/>
        <v>4.3635683521581394E-3</v>
      </c>
      <c r="T19" s="85">
        <f>分析係数表!F22</f>
        <v>0.41269199676637025</v>
      </c>
      <c r="U19" s="86">
        <f t="shared" si="6"/>
        <v>1.8008097362786823E-3</v>
      </c>
      <c r="V19" s="87">
        <f>分析係数表!D22</f>
        <v>1.4955537590945837E-2</v>
      </c>
      <c r="W19" s="88">
        <f t="shared" si="7"/>
        <v>0</v>
      </c>
      <c r="X19" s="76">
        <f>分析係数表!E22</f>
        <v>1.3742926434923201E-2</v>
      </c>
      <c r="Y19" s="89">
        <f t="shared" si="8"/>
        <v>0</v>
      </c>
    </row>
    <row r="20" spans="1:25" x14ac:dyDescent="0.2">
      <c r="A20" s="6" t="s">
        <v>8</v>
      </c>
      <c r="B20" s="5" t="s">
        <v>269</v>
      </c>
      <c r="C20" s="90"/>
      <c r="D20" s="76">
        <f>投入係数表!AI20</f>
        <v>0</v>
      </c>
      <c r="E20" s="77">
        <f t="shared" si="9"/>
        <v>0</v>
      </c>
      <c r="F20" s="76">
        <f>分析係数表!C23</f>
        <v>0</v>
      </c>
      <c r="G20" s="77">
        <f t="shared" si="0"/>
        <v>0</v>
      </c>
      <c r="H20" s="77">
        <v>0</v>
      </c>
      <c r="I20" s="77">
        <f t="shared" si="1"/>
        <v>0</v>
      </c>
      <c r="J20" s="76">
        <f>分析係数表!G23</f>
        <v>0.21560920830993824</v>
      </c>
      <c r="K20" s="78">
        <f t="shared" si="2"/>
        <v>0</v>
      </c>
      <c r="L20" s="79"/>
      <c r="M20" s="80"/>
      <c r="N20" s="81">
        <f>分析係数表!H23</f>
        <v>2.0282741415329697E-5</v>
      </c>
      <c r="O20" s="82">
        <f t="shared" si="3"/>
        <v>7.075564105070148E-4</v>
      </c>
      <c r="P20" s="76">
        <f>分析係数表!C23</f>
        <v>0</v>
      </c>
      <c r="Q20" s="82">
        <f t="shared" si="4"/>
        <v>0</v>
      </c>
      <c r="R20" s="83">
        <v>0</v>
      </c>
      <c r="S20" s="84">
        <f t="shared" si="5"/>
        <v>0</v>
      </c>
      <c r="T20" s="85">
        <f>分析係数表!F23</f>
        <v>0.4407636159460977</v>
      </c>
      <c r="U20" s="86">
        <f t="shared" si="6"/>
        <v>0</v>
      </c>
      <c r="V20" s="87">
        <f>分析係数表!D23</f>
        <v>7.046603032004492E-2</v>
      </c>
      <c r="W20" s="88">
        <f t="shared" si="7"/>
        <v>0</v>
      </c>
      <c r="X20" s="76">
        <f>分析係数表!E23</f>
        <v>6.9904548006737788E-2</v>
      </c>
      <c r="Y20" s="89">
        <f t="shared" si="8"/>
        <v>0</v>
      </c>
    </row>
    <row r="21" spans="1:25" x14ac:dyDescent="0.2">
      <c r="A21" s="6" t="s">
        <v>9</v>
      </c>
      <c r="B21" s="5" t="s">
        <v>270</v>
      </c>
      <c r="C21" s="90"/>
      <c r="D21" s="76">
        <f>投入係数表!AI21</f>
        <v>0</v>
      </c>
      <c r="E21" s="77">
        <f t="shared" si="9"/>
        <v>0</v>
      </c>
      <c r="F21" s="76">
        <f>分析係数表!C24</f>
        <v>9.8081023454157812E-2</v>
      </c>
      <c r="G21" s="77">
        <f t="shared" si="0"/>
        <v>0</v>
      </c>
      <c r="H21" s="77">
        <v>1.8533743632295114E-3</v>
      </c>
      <c r="I21" s="77">
        <f t="shared" si="1"/>
        <v>1.8533743632295114E-3</v>
      </c>
      <c r="J21" s="76">
        <f>分析係数表!G24</f>
        <v>0.21052631578947367</v>
      </c>
      <c r="K21" s="78">
        <f t="shared" si="2"/>
        <v>3.9018407646937078E-4</v>
      </c>
      <c r="L21" s="79"/>
      <c r="M21" s="80"/>
      <c r="N21" s="81">
        <f>分析係数表!H24</f>
        <v>4.0565482830659392E-4</v>
      </c>
      <c r="O21" s="82">
        <f t="shared" si="3"/>
        <v>1.4151128210140296E-2</v>
      </c>
      <c r="P21" s="76">
        <f>分析係数表!C24</f>
        <v>9.8081023454157812E-2</v>
      </c>
      <c r="Q21" s="82">
        <f t="shared" si="4"/>
        <v>1.3879571378815647E-3</v>
      </c>
      <c r="R21" s="83">
        <v>4.8839958915314957E-3</v>
      </c>
      <c r="S21" s="84">
        <f t="shared" si="5"/>
        <v>6.7373702547610069E-3</v>
      </c>
      <c r="T21" s="85">
        <f>分析係数表!F24</f>
        <v>0.39473684210526316</v>
      </c>
      <c r="U21" s="86">
        <f t="shared" si="6"/>
        <v>2.6594882584582923E-3</v>
      </c>
      <c r="V21" s="87">
        <f>分析係数表!D24</f>
        <v>4.6052631578947366E-2</v>
      </c>
      <c r="W21" s="88">
        <f t="shared" si="7"/>
        <v>0</v>
      </c>
      <c r="X21" s="76">
        <f>分析係数表!E24</f>
        <v>4.6052631578947366E-2</v>
      </c>
      <c r="Y21" s="89">
        <f t="shared" si="8"/>
        <v>0</v>
      </c>
    </row>
    <row r="22" spans="1:25" x14ac:dyDescent="0.2">
      <c r="A22" s="6" t="s">
        <v>10</v>
      </c>
      <c r="B22" s="5" t="s">
        <v>271</v>
      </c>
      <c r="C22" s="90"/>
      <c r="D22" s="76">
        <f>投入係数表!AI22</f>
        <v>1.8096272167933405E-3</v>
      </c>
      <c r="E22" s="77">
        <f t="shared" si="9"/>
        <v>0.18096272167933405</v>
      </c>
      <c r="F22" s="76">
        <f>分析係数表!C25</f>
        <v>1.7970049916805286E-2</v>
      </c>
      <c r="G22" s="77">
        <f t="shared" si="0"/>
        <v>3.2519091416585749E-3</v>
      </c>
      <c r="H22" s="77">
        <v>4.5021182156509652E-3</v>
      </c>
      <c r="I22" s="77">
        <f t="shared" si="1"/>
        <v>4.5021182156509652E-3</v>
      </c>
      <c r="J22" s="76">
        <f>分析係数表!G25</f>
        <v>0.19552238805970149</v>
      </c>
      <c r="K22" s="78">
        <f t="shared" si="2"/>
        <v>8.802649048511588E-4</v>
      </c>
      <c r="L22" s="79"/>
      <c r="M22" s="80"/>
      <c r="N22" s="81">
        <f>分析係数表!H25</f>
        <v>5.4763401821390182E-4</v>
      </c>
      <c r="O22" s="82">
        <f t="shared" si="3"/>
        <v>1.91040230836894E-2</v>
      </c>
      <c r="P22" s="76">
        <f>分析係数表!C25</f>
        <v>1.7970049916805286E-2</v>
      </c>
      <c r="Q22" s="82">
        <f t="shared" si="4"/>
        <v>3.4330024842569895E-4</v>
      </c>
      <c r="R22" s="83">
        <v>2.3605060976499156E-3</v>
      </c>
      <c r="S22" s="84">
        <f t="shared" si="5"/>
        <v>6.8626243133008812E-3</v>
      </c>
      <c r="T22" s="85">
        <f>分析係数表!F25</f>
        <v>0.34776119402985073</v>
      </c>
      <c r="U22" s="86">
        <f t="shared" si="6"/>
        <v>2.3865544253717989E-3</v>
      </c>
      <c r="V22" s="87">
        <f>分析係数表!D25</f>
        <v>4.6268656716417909E-2</v>
      </c>
      <c r="W22" s="88">
        <f t="shared" si="7"/>
        <v>0</v>
      </c>
      <c r="X22" s="76">
        <f>分析係数表!E25</f>
        <v>3.5820895522388062E-2</v>
      </c>
      <c r="Y22" s="89">
        <f t="shared" si="8"/>
        <v>0</v>
      </c>
    </row>
    <row r="23" spans="1:25" x14ac:dyDescent="0.2">
      <c r="A23" s="6" t="s">
        <v>11</v>
      </c>
      <c r="B23" s="5" t="s">
        <v>35</v>
      </c>
      <c r="C23" s="90"/>
      <c r="D23" s="76">
        <f>投入係数表!AI23</f>
        <v>4.8256725781155747E-4</v>
      </c>
      <c r="E23" s="77">
        <f t="shared" si="9"/>
        <v>4.8256725781155745E-2</v>
      </c>
      <c r="F23" s="76">
        <f>分析係数表!C26</f>
        <v>0.78646748681898071</v>
      </c>
      <c r="G23" s="77">
        <f t="shared" si="0"/>
        <v>3.7952345847218273E-2</v>
      </c>
      <c r="H23" s="77">
        <v>6.7528226181540529E-2</v>
      </c>
      <c r="I23" s="77">
        <f t="shared" si="1"/>
        <v>6.7528226181540529E-2</v>
      </c>
      <c r="J23" s="76">
        <f>分析係数表!G26</f>
        <v>0.1963978281022381</v>
      </c>
      <c r="K23" s="78">
        <f t="shared" si="2"/>
        <v>1.3262396957651251E-2</v>
      </c>
      <c r="L23" s="79"/>
      <c r="M23" s="80"/>
      <c r="N23" s="81">
        <f>分析係数表!H26</f>
        <v>1.1845120986552542E-2</v>
      </c>
      <c r="O23" s="82">
        <f t="shared" si="3"/>
        <v>0.41321294373609663</v>
      </c>
      <c r="P23" s="76">
        <f>分析係数表!C26</f>
        <v>0.78646748681898071</v>
      </c>
      <c r="Q23" s="82">
        <f t="shared" si="4"/>
        <v>0.3249785453812008</v>
      </c>
      <c r="R23" s="83">
        <v>0.37042118078711311</v>
      </c>
      <c r="S23" s="84">
        <f t="shared" si="5"/>
        <v>0.43794940696865364</v>
      </c>
      <c r="T23" s="85">
        <f>分析係数表!F26</f>
        <v>0.33492252681764006</v>
      </c>
      <c r="U23" s="86">
        <f t="shared" si="6"/>
        <v>0.14667912200022845</v>
      </c>
      <c r="V23" s="87">
        <f>分析係数表!D26</f>
        <v>2.0262216924910609E-2</v>
      </c>
      <c r="W23" s="88">
        <f t="shared" si="7"/>
        <v>0</v>
      </c>
      <c r="X23" s="76">
        <f>分析係数表!E26</f>
        <v>2.2447357965832339E-2</v>
      </c>
      <c r="Y23" s="89">
        <f t="shared" si="8"/>
        <v>0</v>
      </c>
    </row>
    <row r="24" spans="1:25" x14ac:dyDescent="0.2">
      <c r="A24" s="6" t="s">
        <v>12</v>
      </c>
      <c r="B24" s="5" t="s">
        <v>365</v>
      </c>
      <c r="C24" s="90"/>
      <c r="D24" s="76">
        <f>投入係数表!AI24</f>
        <v>1.2064181445288937E-4</v>
      </c>
      <c r="E24" s="77">
        <f t="shared" si="9"/>
        <v>1.2064181445288936E-2</v>
      </c>
      <c r="F24" s="76">
        <f>分析係数表!C27</f>
        <v>0.30036101083032496</v>
      </c>
      <c r="G24" s="77">
        <f t="shared" si="0"/>
        <v>3.6236097337474355E-3</v>
      </c>
      <c r="H24" s="77">
        <v>5.7233618317382995E-3</v>
      </c>
      <c r="I24" s="77">
        <f t="shared" si="1"/>
        <v>5.7233618317382995E-3</v>
      </c>
      <c r="J24" s="76">
        <f>分析係数表!G27</f>
        <v>0.17003676470588236</v>
      </c>
      <c r="K24" s="78">
        <f t="shared" si="2"/>
        <v>9.7318192910991308E-4</v>
      </c>
      <c r="L24" s="79"/>
      <c r="M24" s="80"/>
      <c r="N24" s="81">
        <f>分析係数表!H27</f>
        <v>1.1256921485507981E-2</v>
      </c>
      <c r="O24" s="82">
        <f t="shared" si="3"/>
        <v>0.39269380783139318</v>
      </c>
      <c r="P24" s="76">
        <f>分析係数表!C27</f>
        <v>0.30036101083032496</v>
      </c>
      <c r="Q24" s="82">
        <f t="shared" si="4"/>
        <v>0.11794990906704664</v>
      </c>
      <c r="R24" s="83">
        <v>0.11988144614902711</v>
      </c>
      <c r="S24" s="84">
        <f t="shared" si="5"/>
        <v>0.1256048079807654</v>
      </c>
      <c r="T24" s="85">
        <f>分析係数表!F27</f>
        <v>0.32077205882352944</v>
      </c>
      <c r="U24" s="86">
        <f t="shared" si="6"/>
        <v>4.0290512854124196E-2</v>
      </c>
      <c r="V24" s="87">
        <f>分析係数表!D27</f>
        <v>0</v>
      </c>
      <c r="W24" s="88">
        <f t="shared" si="7"/>
        <v>0</v>
      </c>
      <c r="X24" s="76">
        <f>分析係数表!E27</f>
        <v>0</v>
      </c>
      <c r="Y24" s="89">
        <f t="shared" si="8"/>
        <v>0</v>
      </c>
    </row>
    <row r="25" spans="1:25" x14ac:dyDescent="0.2">
      <c r="A25" s="6" t="s">
        <v>13</v>
      </c>
      <c r="B25" s="5" t="s">
        <v>191</v>
      </c>
      <c r="C25" s="90"/>
      <c r="D25" s="76">
        <f>投入係数表!AI25</f>
        <v>0</v>
      </c>
      <c r="E25" s="77">
        <f t="shared" si="9"/>
        <v>0</v>
      </c>
      <c r="F25" s="76">
        <f>分析係数表!C28</f>
        <v>0.10035725885027602</v>
      </c>
      <c r="G25" s="77">
        <f t="shared" si="0"/>
        <v>0</v>
      </c>
      <c r="H25" s="77">
        <v>1.1057872793604201E-2</v>
      </c>
      <c r="I25" s="77">
        <f t="shared" si="1"/>
        <v>1.1057872793604201E-2</v>
      </c>
      <c r="J25" s="76">
        <f>分析係数表!G28</f>
        <v>0.12476459510357815</v>
      </c>
      <c r="K25" s="78">
        <f t="shared" si="2"/>
        <v>1.3796310218009008E-3</v>
      </c>
      <c r="L25" s="79"/>
      <c r="M25" s="80"/>
      <c r="N25" s="81">
        <f>分析係数表!H28</f>
        <v>2.1134616554773542E-2</v>
      </c>
      <c r="O25" s="82">
        <f t="shared" si="3"/>
        <v>0.73727377974830932</v>
      </c>
      <c r="P25" s="76">
        <f>分析係数表!C28</f>
        <v>0.10035725885027602</v>
      </c>
      <c r="Q25" s="82">
        <f t="shared" si="4"/>
        <v>7.3990775557722474E-2</v>
      </c>
      <c r="R25" s="83">
        <v>8.1650916522859218E-2</v>
      </c>
      <c r="S25" s="84">
        <f t="shared" si="5"/>
        <v>9.2708789316463425E-2</v>
      </c>
      <c r="T25" s="85">
        <f>分析係数表!F28</f>
        <v>0.21374764595103579</v>
      </c>
      <c r="U25" s="86">
        <f t="shared" si="6"/>
        <v>1.9816285475364594E-2</v>
      </c>
      <c r="V25" s="87">
        <f>分析係数表!D28</f>
        <v>3.5310734463276837E-2</v>
      </c>
      <c r="W25" s="88">
        <f t="shared" si="7"/>
        <v>0</v>
      </c>
      <c r="X25" s="76">
        <f>分析係数表!E28</f>
        <v>3.7664783427495289E-2</v>
      </c>
      <c r="Y25" s="89">
        <f t="shared" si="8"/>
        <v>0</v>
      </c>
    </row>
    <row r="26" spans="1:25" x14ac:dyDescent="0.2">
      <c r="A26" s="6" t="s">
        <v>14</v>
      </c>
      <c r="B26" s="5" t="s">
        <v>50</v>
      </c>
      <c r="C26" s="90"/>
      <c r="D26" s="76">
        <f>投入係数表!AI26</f>
        <v>1.9543973941368076E-2</v>
      </c>
      <c r="E26" s="77">
        <f t="shared" si="9"/>
        <v>1.9543973941368076</v>
      </c>
      <c r="F26" s="76">
        <f>分析係数表!C29</f>
        <v>0.36404243439419315</v>
      </c>
      <c r="G26" s="77">
        <f t="shared" si="0"/>
        <v>0.7114835851352308</v>
      </c>
      <c r="H26" s="77">
        <v>0.76086145947878403</v>
      </c>
      <c r="I26" s="77">
        <f t="shared" si="1"/>
        <v>0.76086145947878403</v>
      </c>
      <c r="J26" s="76">
        <f>分析係数表!G29</f>
        <v>0.26159695817490497</v>
      </c>
      <c r="K26" s="78">
        <f t="shared" si="2"/>
        <v>0.19903904339216863</v>
      </c>
      <c r="L26" s="79"/>
      <c r="M26" s="80"/>
      <c r="N26" s="81">
        <f>分析係数表!H29</f>
        <v>1.0060239742003528E-2</v>
      </c>
      <c r="O26" s="82">
        <f t="shared" si="3"/>
        <v>0.35094797961147933</v>
      </c>
      <c r="P26" s="76">
        <f>分析係数表!C29</f>
        <v>0.36404243439419315</v>
      </c>
      <c r="Q26" s="82">
        <f t="shared" si="4"/>
        <v>0.12775995684348659</v>
      </c>
      <c r="R26" s="83">
        <v>0.17128934656794462</v>
      </c>
      <c r="S26" s="84">
        <f t="shared" si="5"/>
        <v>0.93215080604672862</v>
      </c>
      <c r="T26" s="85">
        <f>分析係数表!F29</f>
        <v>0.47034220532319393</v>
      </c>
      <c r="U26" s="86">
        <f t="shared" si="6"/>
        <v>0.43842986580981114</v>
      </c>
      <c r="V26" s="87">
        <f>分析係数表!D29</f>
        <v>0.1285171102661597</v>
      </c>
      <c r="W26" s="88">
        <f t="shared" si="7"/>
        <v>0</v>
      </c>
      <c r="X26" s="76">
        <f>分析係数表!E29</f>
        <v>0.10532319391634981</v>
      </c>
      <c r="Y26" s="89">
        <f t="shared" si="8"/>
        <v>0</v>
      </c>
    </row>
    <row r="27" spans="1:25" x14ac:dyDescent="0.2">
      <c r="A27" s="6" t="s">
        <v>15</v>
      </c>
      <c r="B27" s="5" t="s">
        <v>36</v>
      </c>
      <c r="C27" s="90"/>
      <c r="D27" s="76">
        <f>投入係数表!AI27</f>
        <v>5.5495234648329107E-3</v>
      </c>
      <c r="E27" s="77">
        <f t="shared" si="9"/>
        <v>0.55495234648329106</v>
      </c>
      <c r="F27" s="76">
        <f>分析係数表!C30</f>
        <v>1</v>
      </c>
      <c r="G27" s="77">
        <f t="shared" si="0"/>
        <v>0.55495234648329106</v>
      </c>
      <c r="H27" s="77">
        <v>0.60898061817388993</v>
      </c>
      <c r="I27" s="77">
        <f t="shared" si="1"/>
        <v>0.60898061817388993</v>
      </c>
      <c r="J27" s="76">
        <f>分析係数表!G30</f>
        <v>0.34476121737038373</v>
      </c>
      <c r="K27" s="78">
        <f t="shared" si="2"/>
        <v>0.20995289927659913</v>
      </c>
      <c r="L27" s="79"/>
      <c r="M27" s="80"/>
      <c r="N27" s="81">
        <f>分析係数表!H30</f>
        <v>0</v>
      </c>
      <c r="O27" s="82">
        <f t="shared" si="3"/>
        <v>0</v>
      </c>
      <c r="P27" s="76">
        <f>分析係数表!C30</f>
        <v>1</v>
      </c>
      <c r="Q27" s="82">
        <f t="shared" si="4"/>
        <v>0</v>
      </c>
      <c r="R27" s="83">
        <v>7.254904595705014E-2</v>
      </c>
      <c r="S27" s="84">
        <f t="shared" si="5"/>
        <v>0.68152966413094007</v>
      </c>
      <c r="T27" s="85">
        <f>分析係数表!F30</f>
        <v>0.44087573679778658</v>
      </c>
      <c r="U27" s="86">
        <f t="shared" si="6"/>
        <v>0.30046989282327624</v>
      </c>
      <c r="V27" s="87">
        <f>分析係数表!D30</f>
        <v>0.13545049921809216</v>
      </c>
      <c r="W27" s="88">
        <f t="shared" si="7"/>
        <v>0</v>
      </c>
      <c r="X27" s="76">
        <f>分析係数表!E30</f>
        <v>8.8415734391916273E-2</v>
      </c>
      <c r="Y27" s="89">
        <f t="shared" si="8"/>
        <v>0</v>
      </c>
    </row>
    <row r="28" spans="1:25" x14ac:dyDescent="0.2">
      <c r="A28" s="6" t="s">
        <v>16</v>
      </c>
      <c r="B28" s="5" t="s">
        <v>192</v>
      </c>
      <c r="C28" s="90"/>
      <c r="D28" s="76">
        <f>投入係数表!AI28</f>
        <v>1.9423332126915188E-2</v>
      </c>
      <c r="E28" s="77">
        <f t="shared" si="9"/>
        <v>1.9423332126915187</v>
      </c>
      <c r="F28" s="76">
        <f>分析係数表!C31</f>
        <v>4.5149153453372781E-2</v>
      </c>
      <c r="G28" s="77">
        <f t="shared" si="0"/>
        <v>8.7694700277391929E-2</v>
      </c>
      <c r="H28" s="77">
        <v>9.6662023409982173E-2</v>
      </c>
      <c r="I28" s="77">
        <f t="shared" si="1"/>
        <v>9.6662023409982173E-2</v>
      </c>
      <c r="J28" s="76">
        <f>分析係数表!G31</f>
        <v>7.1005917159763315E-2</v>
      </c>
      <c r="K28" s="78">
        <f t="shared" si="2"/>
        <v>6.8635756267442964E-3</v>
      </c>
      <c r="L28" s="79"/>
      <c r="M28" s="80"/>
      <c r="N28" s="81">
        <f>分析係数表!H31</f>
        <v>2.4521834371133602E-2</v>
      </c>
      <c r="O28" s="82">
        <f t="shared" si="3"/>
        <v>0.85543570030298088</v>
      </c>
      <c r="P28" s="76">
        <f>分析係数表!C31</f>
        <v>4.5149153453372781E-2</v>
      </c>
      <c r="Q28" s="82">
        <f t="shared" si="4"/>
        <v>3.8622197702472695E-2</v>
      </c>
      <c r="R28" s="83">
        <v>4.9845856430573203E-2</v>
      </c>
      <c r="S28" s="84">
        <f t="shared" si="5"/>
        <v>0.14650787984055538</v>
      </c>
      <c r="T28" s="85">
        <f>分析係数表!F31</f>
        <v>0.34319526627218933</v>
      </c>
      <c r="U28" s="86">
        <f t="shared" si="6"/>
        <v>5.0280810832853323E-2</v>
      </c>
      <c r="V28" s="87">
        <f>分析係数表!D31</f>
        <v>1.7751479289940829E-2</v>
      </c>
      <c r="W28" s="88">
        <f t="shared" si="7"/>
        <v>0</v>
      </c>
      <c r="X28" s="76">
        <f>分析係数表!E31</f>
        <v>1.7751479289940829E-2</v>
      </c>
      <c r="Y28" s="89">
        <f t="shared" si="8"/>
        <v>0</v>
      </c>
    </row>
    <row r="29" spans="1:25" x14ac:dyDescent="0.2">
      <c r="A29" s="6" t="s">
        <v>17</v>
      </c>
      <c r="B29" s="5" t="s">
        <v>272</v>
      </c>
      <c r="C29" s="90"/>
      <c r="D29" s="76">
        <f>投入係数表!AI29</f>
        <v>9.53070334177826E-3</v>
      </c>
      <c r="E29" s="77">
        <f t="shared" si="9"/>
        <v>0.95307033417782594</v>
      </c>
      <c r="F29" s="76">
        <f>分析係数表!C32</f>
        <v>0.82390745501285345</v>
      </c>
      <c r="G29" s="77">
        <f t="shared" si="0"/>
        <v>0.78524175348070235</v>
      </c>
      <c r="H29" s="77">
        <v>0.86569111993253567</v>
      </c>
      <c r="I29" s="77">
        <f t="shared" si="1"/>
        <v>0.86569111993253567</v>
      </c>
      <c r="J29" s="76">
        <f>分析係数表!G32</f>
        <v>0.14108527131782947</v>
      </c>
      <c r="K29" s="78">
        <f t="shared" si="2"/>
        <v>0.12213626653311745</v>
      </c>
      <c r="L29" s="79"/>
      <c r="M29" s="80"/>
      <c r="N29" s="81">
        <f>分析係数表!H32</f>
        <v>6.9772630468734158E-3</v>
      </c>
      <c r="O29" s="82">
        <f t="shared" si="3"/>
        <v>0.24339940521441311</v>
      </c>
      <c r="P29" s="76">
        <f>分析係数表!C32</f>
        <v>0.82390745501285345</v>
      </c>
      <c r="Q29" s="82">
        <f t="shared" si="4"/>
        <v>0.20053858450184936</v>
      </c>
      <c r="R29" s="83">
        <v>0.26226719848611862</v>
      </c>
      <c r="S29" s="84">
        <f t="shared" si="5"/>
        <v>1.1279583184186543</v>
      </c>
      <c r="T29" s="85">
        <f>分析係数表!F32</f>
        <v>0.48372093023255813</v>
      </c>
      <c r="U29" s="86">
        <f t="shared" si="6"/>
        <v>0.54561704704902347</v>
      </c>
      <c r="V29" s="87">
        <f>分析係数表!D32</f>
        <v>4.6511627906976744E-3</v>
      </c>
      <c r="W29" s="88">
        <f t="shared" si="7"/>
        <v>0</v>
      </c>
      <c r="X29" s="76">
        <f>分析係数表!E32</f>
        <v>6.2015503875968991E-3</v>
      </c>
      <c r="Y29" s="89">
        <f t="shared" si="8"/>
        <v>0</v>
      </c>
    </row>
    <row r="30" spans="1:25" x14ac:dyDescent="0.2">
      <c r="A30" s="6" t="s">
        <v>18</v>
      </c>
      <c r="B30" s="5" t="s">
        <v>273</v>
      </c>
      <c r="C30" s="90"/>
      <c r="D30" s="76">
        <f>投入係数表!AI30</f>
        <v>4.825672578115575E-3</v>
      </c>
      <c r="E30" s="77">
        <f t="shared" si="9"/>
        <v>0.48256725781155752</v>
      </c>
      <c r="F30" s="76">
        <f>分析係数表!C33</f>
        <v>1</v>
      </c>
      <c r="G30" s="77">
        <f t="shared" si="0"/>
        <v>0.48256725781155752</v>
      </c>
      <c r="H30" s="77">
        <v>0.50807310537182337</v>
      </c>
      <c r="I30" s="77">
        <f t="shared" si="1"/>
        <v>0.50807310537182337</v>
      </c>
      <c r="J30" s="76">
        <f>分析係数表!G33</f>
        <v>0.50819672131147542</v>
      </c>
      <c r="K30" s="78">
        <f t="shared" si="2"/>
        <v>0.25820108633650041</v>
      </c>
      <c r="L30" s="79"/>
      <c r="M30" s="80"/>
      <c r="N30" s="81">
        <f>分析係数表!H33</f>
        <v>1.0141370707664847E-3</v>
      </c>
      <c r="O30" s="82">
        <f t="shared" si="3"/>
        <v>3.5377820525350739E-2</v>
      </c>
      <c r="P30" s="76">
        <f>分析係数表!C33</f>
        <v>1</v>
      </c>
      <c r="Q30" s="82">
        <f t="shared" si="4"/>
        <v>3.5377820525350739E-2</v>
      </c>
      <c r="R30" s="83">
        <v>0.12428899012813578</v>
      </c>
      <c r="S30" s="84">
        <f t="shared" si="5"/>
        <v>0.63236209549995914</v>
      </c>
      <c r="T30" s="85">
        <f>分析係数表!F33</f>
        <v>0.64606977721731818</v>
      </c>
      <c r="U30" s="86">
        <f t="shared" si="6"/>
        <v>0.40855003816033508</v>
      </c>
      <c r="V30" s="87">
        <f>分析係数表!D33</f>
        <v>1.8495166036149643E-2</v>
      </c>
      <c r="W30" s="88">
        <f t="shared" si="7"/>
        <v>0</v>
      </c>
      <c r="X30" s="76">
        <f>分析係数表!E33</f>
        <v>1.7234131988230348E-2</v>
      </c>
      <c r="Y30" s="89">
        <f t="shared" si="8"/>
        <v>0</v>
      </c>
    </row>
    <row r="31" spans="1:25" x14ac:dyDescent="0.2">
      <c r="A31" s="6" t="s">
        <v>19</v>
      </c>
      <c r="B31" s="5" t="s">
        <v>274</v>
      </c>
      <c r="C31" s="90"/>
      <c r="D31" s="76">
        <f>投入係数表!AI31</f>
        <v>2.147424297261431E-2</v>
      </c>
      <c r="E31" s="77">
        <f t="shared" si="9"/>
        <v>2.147424297261431</v>
      </c>
      <c r="F31" s="76">
        <f>分析係数表!C34</f>
        <v>0.25927379784102056</v>
      </c>
      <c r="G31" s="77">
        <f t="shared" si="0"/>
        <v>0.55677085312705588</v>
      </c>
      <c r="H31" s="77">
        <v>0.65247397074678082</v>
      </c>
      <c r="I31" s="77">
        <f t="shared" si="1"/>
        <v>0.65247397074678082</v>
      </c>
      <c r="J31" s="76">
        <f>分析係数表!G34</f>
        <v>0.42506142506142508</v>
      </c>
      <c r="K31" s="78">
        <f t="shared" si="2"/>
        <v>0.27734151582111322</v>
      </c>
      <c r="L31" s="79"/>
      <c r="M31" s="80"/>
      <c r="N31" s="81">
        <f>分析係数表!H34</f>
        <v>0.17165284059793523</v>
      </c>
      <c r="O31" s="82">
        <f t="shared" si="3"/>
        <v>5.9880499021208671</v>
      </c>
      <c r="P31" s="76">
        <f>分析係数表!C34</f>
        <v>0.25927379784102056</v>
      </c>
      <c r="Q31" s="82">
        <f t="shared" si="4"/>
        <v>1.5525444397844286</v>
      </c>
      <c r="R31" s="83">
        <v>1.6790163529171667</v>
      </c>
      <c r="S31" s="84">
        <f t="shared" si="5"/>
        <v>2.3314903236639477</v>
      </c>
      <c r="T31" s="85">
        <f>分析係数表!F34</f>
        <v>0.69978501228501233</v>
      </c>
      <c r="U31" s="86">
        <f t="shared" si="6"/>
        <v>1.631541984787563</v>
      </c>
      <c r="V31" s="87">
        <f>分析係数表!D34</f>
        <v>0.29069410319410321</v>
      </c>
      <c r="W31" s="88">
        <f t="shared" si="7"/>
        <v>1</v>
      </c>
      <c r="X31" s="76">
        <f>分析係数表!E34</f>
        <v>0.18903562653562653</v>
      </c>
      <c r="Y31" s="89">
        <f t="shared" si="8"/>
        <v>0</v>
      </c>
    </row>
    <row r="32" spans="1:25" x14ac:dyDescent="0.2">
      <c r="A32" s="6" t="s">
        <v>20</v>
      </c>
      <c r="B32" s="5" t="s">
        <v>37</v>
      </c>
      <c r="C32" s="90"/>
      <c r="D32" s="76">
        <f>投入係数表!AI32</f>
        <v>6.9972252382675838E-3</v>
      </c>
      <c r="E32" s="77">
        <f t="shared" si="9"/>
        <v>0.69972252382675837</v>
      </c>
      <c r="F32" s="76">
        <f>分析係数表!C35</f>
        <v>0.58271802035521847</v>
      </c>
      <c r="G32" s="77">
        <f t="shared" si="0"/>
        <v>0.40774092388228583</v>
      </c>
      <c r="H32" s="77">
        <v>0.51936597379493887</v>
      </c>
      <c r="I32" s="77">
        <f t="shared" si="1"/>
        <v>0.51936597379493887</v>
      </c>
      <c r="J32" s="76">
        <f>分析係数表!G35</f>
        <v>0.3146067415730337</v>
      </c>
      <c r="K32" s="78">
        <f t="shared" si="2"/>
        <v>0.16339603669953132</v>
      </c>
      <c r="L32" s="79"/>
      <c r="M32" s="80"/>
      <c r="N32" s="81">
        <f>分析係数表!H35</f>
        <v>6.4762793339147723E-2</v>
      </c>
      <c r="O32" s="82">
        <f t="shared" si="3"/>
        <v>2.2592276187488984</v>
      </c>
      <c r="P32" s="76">
        <f>分析係数表!C35</f>
        <v>0.58271802035521847</v>
      </c>
      <c r="Q32" s="82">
        <f t="shared" si="4"/>
        <v>1.3164926455291923</v>
      </c>
      <c r="R32" s="83">
        <v>1.574950546826654</v>
      </c>
      <c r="S32" s="84">
        <f t="shared" si="5"/>
        <v>2.094316520621593</v>
      </c>
      <c r="T32" s="85">
        <f>分析係数表!F35</f>
        <v>0.64558587479935792</v>
      </c>
      <c r="U32" s="86">
        <f t="shared" si="6"/>
        <v>1.3520611630722386</v>
      </c>
      <c r="V32" s="87">
        <f>分析係数表!D35</f>
        <v>5.2969502407704656E-2</v>
      </c>
      <c r="W32" s="88">
        <f t="shared" si="7"/>
        <v>0</v>
      </c>
      <c r="X32" s="76">
        <f>分析係数表!E35</f>
        <v>4.8475120385232745E-2</v>
      </c>
      <c r="Y32" s="89">
        <f t="shared" si="8"/>
        <v>0</v>
      </c>
    </row>
    <row r="33" spans="1:25" x14ac:dyDescent="0.2">
      <c r="A33" s="6" t="s">
        <v>21</v>
      </c>
      <c r="B33" s="5" t="s">
        <v>38</v>
      </c>
      <c r="C33" s="90"/>
      <c r="D33" s="76">
        <f>投入係数表!AI33</f>
        <v>7.1178670527204729E-3</v>
      </c>
      <c r="E33" s="77">
        <f t="shared" si="9"/>
        <v>0.71178670527204724</v>
      </c>
      <c r="F33" s="76">
        <f>分析係数表!C36</f>
        <v>0.66070007955449483</v>
      </c>
      <c r="G33" s="77">
        <f t="shared" si="0"/>
        <v>0.47027753279907336</v>
      </c>
      <c r="H33" s="77">
        <v>0.53772188932237863</v>
      </c>
      <c r="I33" s="77">
        <f t="shared" si="1"/>
        <v>0.53772188932237863</v>
      </c>
      <c r="J33" s="76">
        <f>分析係数表!G36</f>
        <v>1.3413413413413414E-2</v>
      </c>
      <c r="K33" s="78">
        <f t="shared" si="2"/>
        <v>7.2126860029227968E-3</v>
      </c>
      <c r="L33" s="79"/>
      <c r="M33" s="80"/>
      <c r="N33" s="81">
        <f>分析係数表!H36</f>
        <v>0.12962700038537209</v>
      </c>
      <c r="O33" s="82">
        <f t="shared" si="3"/>
        <v>4.5219930195503313</v>
      </c>
      <c r="P33" s="76">
        <f>分析係数表!C36</f>
        <v>0.66070007955449483</v>
      </c>
      <c r="Q33" s="82">
        <f t="shared" si="4"/>
        <v>2.9876811477617742</v>
      </c>
      <c r="R33" s="83">
        <v>3.123284333930993</v>
      </c>
      <c r="S33" s="84">
        <f t="shared" si="5"/>
        <v>3.6610062232533718</v>
      </c>
      <c r="T33" s="85">
        <f>分析係数表!F36</f>
        <v>0.89049049049049045</v>
      </c>
      <c r="U33" s="86">
        <f t="shared" si="6"/>
        <v>3.2600912274336329</v>
      </c>
      <c r="V33" s="87">
        <f>分析係数表!D36</f>
        <v>8.8088088088088094E-3</v>
      </c>
      <c r="W33" s="88">
        <f t="shared" si="7"/>
        <v>0</v>
      </c>
      <c r="X33" s="76">
        <f>分析係数表!E36</f>
        <v>2.002002002002002E-3</v>
      </c>
      <c r="Y33" s="89">
        <f t="shared" si="8"/>
        <v>0</v>
      </c>
    </row>
    <row r="34" spans="1:25" x14ac:dyDescent="0.2">
      <c r="A34" s="6" t="s">
        <v>22</v>
      </c>
      <c r="B34" s="5" t="s">
        <v>377</v>
      </c>
      <c r="C34" s="90"/>
      <c r="D34" s="76">
        <f>投入係数表!AI34</f>
        <v>1.9664615755820968E-2</v>
      </c>
      <c r="E34" s="77">
        <f t="shared" si="9"/>
        <v>1.9664615755820969</v>
      </c>
      <c r="F34" s="76">
        <f>分析係数表!C37</f>
        <v>0.61776513884242223</v>
      </c>
      <c r="G34" s="77">
        <f t="shared" si="0"/>
        <v>1.2148114082677626</v>
      </c>
      <c r="H34" s="77">
        <v>1.4406441617310919</v>
      </c>
      <c r="I34" s="77">
        <f t="shared" si="1"/>
        <v>1.4406441617310919</v>
      </c>
      <c r="J34" s="76">
        <f>分析係数表!G37</f>
        <v>0.47462053207116045</v>
      </c>
      <c r="K34" s="78">
        <f t="shared" si="2"/>
        <v>0.6837592985660218</v>
      </c>
      <c r="L34" s="79"/>
      <c r="M34" s="80"/>
      <c r="N34" s="81">
        <f>分析係数表!H37</f>
        <v>5.0585157089832258E-2</v>
      </c>
      <c r="O34" s="82">
        <f t="shared" si="3"/>
        <v>1.7646456878044947</v>
      </c>
      <c r="P34" s="76">
        <f>分析係数表!C37</f>
        <v>0.61776513884242223</v>
      </c>
      <c r="Q34" s="82">
        <f t="shared" si="4"/>
        <v>1.0901365883342253</v>
      </c>
      <c r="R34" s="83">
        <v>1.3233398918745347</v>
      </c>
      <c r="S34" s="84">
        <f t="shared" si="5"/>
        <v>2.7639840536056264</v>
      </c>
      <c r="T34" s="85">
        <f>分析係数表!F37</f>
        <v>0.71813285457809695</v>
      </c>
      <c r="U34" s="86">
        <f t="shared" si="6"/>
        <v>1.9849077584241481</v>
      </c>
      <c r="V34" s="87">
        <f>分析係数表!D37</f>
        <v>9.4662967194385508E-2</v>
      </c>
      <c r="W34" s="88">
        <f t="shared" si="7"/>
        <v>0</v>
      </c>
      <c r="X34" s="76">
        <f>分析係数表!E37</f>
        <v>8.6339154561775752E-2</v>
      </c>
      <c r="Y34" s="89">
        <f t="shared" si="8"/>
        <v>0</v>
      </c>
    </row>
    <row r="35" spans="1:25" x14ac:dyDescent="0.2">
      <c r="A35" s="6" t="s">
        <v>23</v>
      </c>
      <c r="B35" s="5" t="s">
        <v>193</v>
      </c>
      <c r="C35" s="90"/>
      <c r="D35" s="76">
        <f>投入係数表!AI35</f>
        <v>3.1728797201109903E-2</v>
      </c>
      <c r="E35" s="77">
        <f t="shared" si="9"/>
        <v>3.1728797201109904</v>
      </c>
      <c r="F35" s="76">
        <f>分析係数表!C38</f>
        <v>2.0566981656475858E-2</v>
      </c>
      <c r="G35" s="77">
        <f t="shared" si="0"/>
        <v>6.5256559001726999E-2</v>
      </c>
      <c r="H35" s="77">
        <v>7.2105460510988123E-2</v>
      </c>
      <c r="I35" s="77">
        <f t="shared" si="1"/>
        <v>7.2105460510988123E-2</v>
      </c>
      <c r="J35" s="76">
        <f>分析係数表!G38</f>
        <v>0.31874999999999998</v>
      </c>
      <c r="K35" s="78">
        <f t="shared" si="2"/>
        <v>2.2983615537877464E-2</v>
      </c>
      <c r="L35" s="79"/>
      <c r="M35" s="80"/>
      <c r="N35" s="81">
        <f>分析係数表!H38</f>
        <v>4.4398920958156701E-2</v>
      </c>
      <c r="O35" s="82">
        <f t="shared" si="3"/>
        <v>1.5488409825998553</v>
      </c>
      <c r="P35" s="76">
        <f>分析係数表!C38</f>
        <v>2.0566981656475858E-2</v>
      </c>
      <c r="Q35" s="82">
        <f t="shared" si="4"/>
        <v>3.1854984077929263E-2</v>
      </c>
      <c r="R35" s="83">
        <v>3.9326827334411542E-2</v>
      </c>
      <c r="S35" s="84">
        <f t="shared" si="5"/>
        <v>0.11143228784539966</v>
      </c>
      <c r="T35" s="85">
        <f>分析係数表!F38</f>
        <v>0.52500000000000002</v>
      </c>
      <c r="U35" s="86">
        <f t="shared" si="6"/>
        <v>5.850195111883482E-2</v>
      </c>
      <c r="V35" s="87">
        <f>分析係数表!D38</f>
        <v>0.28125</v>
      </c>
      <c r="W35" s="88">
        <f t="shared" si="7"/>
        <v>0</v>
      </c>
      <c r="X35" s="76">
        <f>分析係数表!E38</f>
        <v>0.31874999999999998</v>
      </c>
      <c r="Y35" s="89">
        <f t="shared" si="8"/>
        <v>0</v>
      </c>
    </row>
    <row r="36" spans="1:25" x14ac:dyDescent="0.2">
      <c r="A36" s="6" t="s">
        <v>24</v>
      </c>
      <c r="B36" s="5" t="s">
        <v>39</v>
      </c>
      <c r="C36" s="90"/>
      <c r="D36" s="76">
        <f>投入係数表!AI36</f>
        <v>0</v>
      </c>
      <c r="E36" s="77">
        <f t="shared" si="9"/>
        <v>0</v>
      </c>
      <c r="F36" s="76">
        <f>分析係数表!C39</f>
        <v>1</v>
      </c>
      <c r="G36" s="77">
        <f t="shared" si="0"/>
        <v>0</v>
      </c>
      <c r="H36" s="77">
        <v>6.3661613270600881E-2</v>
      </c>
      <c r="I36" s="77">
        <f t="shared" si="1"/>
        <v>6.3661613270600881E-2</v>
      </c>
      <c r="J36" s="76">
        <f>分析係数表!G39</f>
        <v>0.35457429931253304</v>
      </c>
      <c r="K36" s="78">
        <f t="shared" si="2"/>
        <v>2.2572771918528762E-2</v>
      </c>
      <c r="L36" s="79"/>
      <c r="M36" s="80"/>
      <c r="N36" s="81">
        <f>分析係数表!H39</f>
        <v>4.0565482830659388E-3</v>
      </c>
      <c r="O36" s="82">
        <f t="shared" si="3"/>
        <v>0.14151128210140296</v>
      </c>
      <c r="P36" s="76">
        <f>分析係数表!C39</f>
        <v>1</v>
      </c>
      <c r="Q36" s="82">
        <f t="shared" si="4"/>
        <v>0.14151128210140296</v>
      </c>
      <c r="R36" s="83">
        <v>0.17980154056930991</v>
      </c>
      <c r="S36" s="84">
        <f t="shared" si="5"/>
        <v>0.2434631538399108</v>
      </c>
      <c r="T36" s="85">
        <f>分析係数表!F39</f>
        <v>0.70531464833421476</v>
      </c>
      <c r="U36" s="86">
        <f t="shared" si="6"/>
        <v>0.17171812873293552</v>
      </c>
      <c r="V36" s="87">
        <f>分析係数表!D39</f>
        <v>5.4071919619249072E-2</v>
      </c>
      <c r="W36" s="88">
        <f t="shared" si="7"/>
        <v>0</v>
      </c>
      <c r="X36" s="76">
        <f>分析係数表!E39</f>
        <v>6.8482284505552618E-2</v>
      </c>
      <c r="Y36" s="89">
        <f t="shared" si="8"/>
        <v>0</v>
      </c>
    </row>
    <row r="37" spans="1:25" x14ac:dyDescent="0.2">
      <c r="A37" s="6" t="s">
        <v>25</v>
      </c>
      <c r="B37" s="5" t="s">
        <v>40</v>
      </c>
      <c r="C37" s="75">
        <f>最終需要_まとめ!C38</f>
        <v>100</v>
      </c>
      <c r="D37" s="76">
        <f>投入係数表!AI37</f>
        <v>0</v>
      </c>
      <c r="E37" s="77">
        <f t="shared" si="9"/>
        <v>0</v>
      </c>
      <c r="F37" s="76">
        <f>分析係数表!C40</f>
        <v>0.98077433041633522</v>
      </c>
      <c r="G37" s="77">
        <f t="shared" si="0"/>
        <v>0</v>
      </c>
      <c r="H37" s="77">
        <v>2.9108223504888519E-3</v>
      </c>
      <c r="I37" s="77">
        <f t="shared" si="1"/>
        <v>100.00291082235049</v>
      </c>
      <c r="J37" s="76">
        <f>分析係数表!G40</f>
        <v>0.51043551695017497</v>
      </c>
      <c r="K37" s="78">
        <f t="shared" si="2"/>
        <v>51.04503748212872</v>
      </c>
      <c r="L37" s="79"/>
      <c r="M37" s="80"/>
      <c r="N37" s="81">
        <f>分析係数表!H40</f>
        <v>2.8781210068352839E-2</v>
      </c>
      <c r="O37" s="82">
        <f t="shared" si="3"/>
        <v>1.0040225465094541</v>
      </c>
      <c r="P37" s="76">
        <f>分析係数表!C40</f>
        <v>0.98077433041633522</v>
      </c>
      <c r="Q37" s="82">
        <f t="shared" si="4"/>
        <v>0.98471954077571366</v>
      </c>
      <c r="R37" s="83">
        <v>0.98759107410443214</v>
      </c>
      <c r="S37" s="84">
        <f t="shared" si="5"/>
        <v>100.99050189645492</v>
      </c>
      <c r="T37" s="85">
        <f>分析係数表!F40</f>
        <v>0.70708167450838466</v>
      </c>
      <c r="U37" s="86">
        <f t="shared" si="6"/>
        <v>71.408533190387544</v>
      </c>
      <c r="V37" s="87">
        <f>分析係数表!D40</f>
        <v>7.3350223187356733E-2</v>
      </c>
      <c r="W37" s="88">
        <f t="shared" si="7"/>
        <v>7</v>
      </c>
      <c r="X37" s="76">
        <f>分析係数表!E40</f>
        <v>4.4637471347569069E-2</v>
      </c>
      <c r="Y37" s="89">
        <f t="shared" si="8"/>
        <v>5</v>
      </c>
    </row>
    <row r="38" spans="1:25" x14ac:dyDescent="0.2">
      <c r="A38" s="6" t="s">
        <v>26</v>
      </c>
      <c r="B38" s="5" t="s">
        <v>276</v>
      </c>
      <c r="C38" s="90"/>
      <c r="D38" s="76">
        <f>投入係数表!AI38</f>
        <v>0</v>
      </c>
      <c r="E38" s="77">
        <f t="shared" si="9"/>
        <v>0</v>
      </c>
      <c r="F38" s="76">
        <f>分析係数表!C41</f>
        <v>0.86627474829380358</v>
      </c>
      <c r="G38" s="77">
        <f t="shared" si="0"/>
        <v>0</v>
      </c>
      <c r="H38" s="77">
        <v>7.2398717669169453E-4</v>
      </c>
      <c r="I38" s="77">
        <f t="shared" si="1"/>
        <v>7.2398717669169453E-4</v>
      </c>
      <c r="J38" s="76">
        <f>分析係数表!G41</f>
        <v>0.44732977818996833</v>
      </c>
      <c r="K38" s="78">
        <f t="shared" si="2"/>
        <v>3.2386102316187714E-4</v>
      </c>
      <c r="L38" s="79"/>
      <c r="M38" s="80"/>
      <c r="N38" s="81">
        <f>分析係数表!H41</f>
        <v>6.251140904204612E-2</v>
      </c>
      <c r="O38" s="82">
        <f t="shared" si="3"/>
        <v>2.1806888571826195</v>
      </c>
      <c r="P38" s="76">
        <f>分析係数表!C41</f>
        <v>0.86627474829380358</v>
      </c>
      <c r="Q38" s="82">
        <f t="shared" si="4"/>
        <v>1.889075690862976</v>
      </c>
      <c r="R38" s="83">
        <v>1.9246898396020233</v>
      </c>
      <c r="S38" s="84">
        <f t="shared" si="5"/>
        <v>1.9254138267787151</v>
      </c>
      <c r="T38" s="85">
        <f>分析係数表!F41</f>
        <v>0.55174279310611329</v>
      </c>
      <c r="U38" s="86">
        <f t="shared" si="6"/>
        <v>1.0623332026720185</v>
      </c>
      <c r="V38" s="87">
        <f>分析係数表!D41</f>
        <v>0.15209830744261535</v>
      </c>
      <c r="W38" s="88">
        <f t="shared" si="7"/>
        <v>0</v>
      </c>
      <c r="X38" s="76">
        <f>分析係数表!E41</f>
        <v>0.14676559239508463</v>
      </c>
      <c r="Y38" s="89">
        <f t="shared" si="8"/>
        <v>0</v>
      </c>
    </row>
    <row r="39" spans="1:25" x14ac:dyDescent="0.2">
      <c r="A39" s="6" t="s">
        <v>51</v>
      </c>
      <c r="B39" s="5" t="s">
        <v>367</v>
      </c>
      <c r="C39" s="90"/>
      <c r="D39" s="76">
        <f>投入係数表!AI39</f>
        <v>2.0509108456991192E-3</v>
      </c>
      <c r="E39" s="77">
        <f t="shared" si="9"/>
        <v>0.20509108456991193</v>
      </c>
      <c r="F39" s="76">
        <f>分析係数表!C42</f>
        <v>0.22259887005649714</v>
      </c>
      <c r="G39" s="77">
        <f>E39*F39</f>
        <v>4.5653043683923894E-2</v>
      </c>
      <c r="H39" s="77">
        <v>5.1413786878543533E-2</v>
      </c>
      <c r="I39" s="77">
        <f>C39+H39</f>
        <v>5.1413786878543533E-2</v>
      </c>
      <c r="J39" s="76">
        <f>分析係数表!G42</f>
        <v>0.47474747474747475</v>
      </c>
      <c r="K39" s="78">
        <f>I39*J39</f>
        <v>2.4408565487793396E-2</v>
      </c>
      <c r="L39" s="79"/>
      <c r="M39" s="80"/>
      <c r="N39" s="81">
        <f>分析係数表!H42</f>
        <v>1.5212056061497272E-2</v>
      </c>
      <c r="O39" s="82">
        <f t="shared" si="3"/>
        <v>0.53066730788026106</v>
      </c>
      <c r="P39" s="76">
        <f>分析係数表!C42</f>
        <v>0.22259887005649714</v>
      </c>
      <c r="Q39" s="82">
        <f>O39*P39</f>
        <v>0.1181259431100694</v>
      </c>
      <c r="R39" s="83">
        <v>0.12270360924098195</v>
      </c>
      <c r="S39" s="84">
        <f>I39+R39</f>
        <v>0.17411739611952548</v>
      </c>
      <c r="T39" s="85">
        <f>分析係数表!F42</f>
        <v>0.5505050505050505</v>
      </c>
      <c r="U39" s="86">
        <f>S39*T39</f>
        <v>9.585250594458726E-2</v>
      </c>
      <c r="V39" s="87">
        <f>分析係数表!D42</f>
        <v>1.2373737373737375</v>
      </c>
      <c r="W39" s="88">
        <f>ROUND(S39*V39,0)</f>
        <v>0</v>
      </c>
      <c r="X39" s="76">
        <f>分析係数表!E42</f>
        <v>0.93434343434343436</v>
      </c>
      <c r="Y39" s="89">
        <f>ROUND(S39*X39,0)</f>
        <v>0</v>
      </c>
    </row>
    <row r="40" spans="1:25" x14ac:dyDescent="0.2">
      <c r="A40" s="6" t="s">
        <v>194</v>
      </c>
      <c r="B40" s="5" t="s">
        <v>41</v>
      </c>
      <c r="C40" s="90"/>
      <c r="D40" s="76">
        <f>投入係数表!AI40</f>
        <v>7.4677283146338522E-2</v>
      </c>
      <c r="E40" s="77">
        <f t="shared" si="9"/>
        <v>7.4677283146338524</v>
      </c>
      <c r="F40" s="76">
        <f>分析係数表!C43</f>
        <v>0.64995386035066138</v>
      </c>
      <c r="G40" s="77">
        <f>E40*F40</f>
        <v>4.8536788461462113</v>
      </c>
      <c r="H40" s="77">
        <v>5.7561541405600805</v>
      </c>
      <c r="I40" s="77">
        <f>C40+H40</f>
        <v>5.7561541405600805</v>
      </c>
      <c r="J40" s="76">
        <f>分析係数表!G43</f>
        <v>0.42414674485039844</v>
      </c>
      <c r="K40" s="78">
        <f>I40*J40</f>
        <v>2.4414540415757009</v>
      </c>
      <c r="L40" s="79"/>
      <c r="M40" s="80"/>
      <c r="N40" s="81">
        <f>分析係数表!H43</f>
        <v>4.0565482830659395E-2</v>
      </c>
      <c r="O40" s="82">
        <f t="shared" si="3"/>
        <v>1.4151128210140298</v>
      </c>
      <c r="P40" s="76">
        <f>分析係数表!C43</f>
        <v>0.64995386035066138</v>
      </c>
      <c r="Q40" s="82">
        <f>O40*P40</f>
        <v>0.91975804084978319</v>
      </c>
      <c r="R40" s="83">
        <v>1.5829251528141794</v>
      </c>
      <c r="S40" s="84">
        <f>I40+R40</f>
        <v>7.3390792933742599</v>
      </c>
      <c r="T40" s="85">
        <f>分析係数表!F43</f>
        <v>0.67869493309276796</v>
      </c>
      <c r="U40" s="86">
        <f>S40*T40</f>
        <v>4.9809959299791622</v>
      </c>
      <c r="V40" s="87">
        <f>分析係数表!D43</f>
        <v>0.11832807096677192</v>
      </c>
      <c r="W40" s="88">
        <f>ROUND(S40*V40,0)</f>
        <v>1</v>
      </c>
      <c r="X40" s="76">
        <f>分析係数表!E43</f>
        <v>8.3446098331078036E-2</v>
      </c>
      <c r="Y40" s="89">
        <f>ROUND(S40*X40,0)</f>
        <v>1</v>
      </c>
    </row>
    <row r="41" spans="1:25" x14ac:dyDescent="0.2">
      <c r="A41" s="6" t="s">
        <v>340</v>
      </c>
      <c r="B41" s="5" t="s">
        <v>42</v>
      </c>
      <c r="C41" s="90"/>
      <c r="D41" s="76">
        <f>投入係数表!AI41</f>
        <v>2.8954035468693449E-3</v>
      </c>
      <c r="E41" s="77">
        <f t="shared" si="9"/>
        <v>0.28954035468693451</v>
      </c>
      <c r="F41" s="76">
        <f>分析係数表!C44</f>
        <v>0.42233270626175756</v>
      </c>
      <c r="G41" s="77">
        <f>E41*F41</f>
        <v>0.12228236156692221</v>
      </c>
      <c r="H41" s="77">
        <v>0.12683723942280672</v>
      </c>
      <c r="I41" s="77">
        <f>C41+H41</f>
        <v>0.12683723942280672</v>
      </c>
      <c r="J41" s="76">
        <f>分析係数表!G44</f>
        <v>0.26381484852424913</v>
      </c>
      <c r="K41" s="78">
        <f>I41*J41</f>
        <v>3.3461547105561679E-2</v>
      </c>
      <c r="L41" s="79"/>
      <c r="M41" s="80"/>
      <c r="N41" s="81">
        <f>分析係数表!H44</f>
        <v>0.11630123927550047</v>
      </c>
      <c r="O41" s="82">
        <f t="shared" si="3"/>
        <v>4.0571284578472229</v>
      </c>
      <c r="P41" s="76">
        <f>分析係数表!C44</f>
        <v>0.42233270626175756</v>
      </c>
      <c r="Q41" s="82">
        <f>O41*P41</f>
        <v>1.7134580412542086</v>
      </c>
      <c r="R41" s="83">
        <v>1.7435691481108617</v>
      </c>
      <c r="S41" s="84">
        <f>I41+R41</f>
        <v>1.8704063875336685</v>
      </c>
      <c r="T41" s="85">
        <f>分析係数表!F44</f>
        <v>0.47978156286568718</v>
      </c>
      <c r="U41" s="86">
        <f>S41*T41</f>
        <v>0.89738649980486762</v>
      </c>
      <c r="V41" s="87">
        <f>分析係数表!D44</f>
        <v>0.17839032635548044</v>
      </c>
      <c r="W41" s="88">
        <f>ROUND(S41*V41,0)</f>
        <v>0</v>
      </c>
      <c r="X41" s="76">
        <f>分析係数表!E44</f>
        <v>0.10141724093095826</v>
      </c>
      <c r="Y41" s="89">
        <f>ROUND(S41*X41,0)</f>
        <v>0</v>
      </c>
    </row>
    <row r="42" spans="1:25" x14ac:dyDescent="0.2">
      <c r="A42" s="6" t="s">
        <v>341</v>
      </c>
      <c r="B42" s="5" t="s">
        <v>278</v>
      </c>
      <c r="C42" s="90"/>
      <c r="D42" s="76">
        <f>投入係数表!AI42</f>
        <v>1.9302690312462299E-3</v>
      </c>
      <c r="E42" s="77">
        <f t="shared" si="9"/>
        <v>0.19302690312462298</v>
      </c>
      <c r="F42" s="76">
        <f>分析係数表!C45</f>
        <v>1</v>
      </c>
      <c r="G42" s="77">
        <f>E42*F42</f>
        <v>0.19302690312462298</v>
      </c>
      <c r="H42" s="77">
        <v>0.20241616729310219</v>
      </c>
      <c r="I42" s="77">
        <f>C42+H42</f>
        <v>0.20241616729310219</v>
      </c>
      <c r="J42" s="76">
        <f>分析係数表!G45</f>
        <v>0</v>
      </c>
      <c r="K42" s="78">
        <f>I42*J42</f>
        <v>0</v>
      </c>
      <c r="L42" s="79"/>
      <c r="M42" s="80"/>
      <c r="N42" s="81">
        <f>分析係数表!H45</f>
        <v>0</v>
      </c>
      <c r="O42" s="82">
        <f t="shared" si="3"/>
        <v>0</v>
      </c>
      <c r="P42" s="76">
        <f>分析係数表!C45</f>
        <v>1</v>
      </c>
      <c r="Q42" s="82">
        <f>O42*P42</f>
        <v>0</v>
      </c>
      <c r="R42" s="83">
        <v>1.2891635006931719E-2</v>
      </c>
      <c r="S42" s="84">
        <f>I42+R42</f>
        <v>0.21530780230003391</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投入係数表!AI43</f>
        <v>1.4477017734346724E-2</v>
      </c>
      <c r="E43" s="77">
        <f t="shared" si="9"/>
        <v>1.4477017734346724</v>
      </c>
      <c r="F43" s="76">
        <f>分析係数表!C46</f>
        <v>0.21794871794871795</v>
      </c>
      <c r="G43" s="77">
        <f>E43*F43</f>
        <v>0.31552474549217219</v>
      </c>
      <c r="H43" s="77">
        <v>0.33660163338478627</v>
      </c>
      <c r="I43" s="77">
        <f>C43+H43</f>
        <v>0.33660163338478627</v>
      </c>
      <c r="J43" s="76">
        <f>分析係数表!G46</f>
        <v>8.6956521739130436E-3</v>
      </c>
      <c r="K43" s="78">
        <f>I43*J43</f>
        <v>2.926970725085098E-3</v>
      </c>
      <c r="L43" s="79"/>
      <c r="M43" s="80"/>
      <c r="N43" s="81">
        <f>分析係数表!H46</f>
        <v>2.3669959231689755E-2</v>
      </c>
      <c r="O43" s="82">
        <f t="shared" si="3"/>
        <v>0.82571833106168624</v>
      </c>
      <c r="P43" s="76">
        <f>分析係数表!C46</f>
        <v>0.21794871794871795</v>
      </c>
      <c r="Q43" s="82">
        <f>O43*P43</f>
        <v>0.17996425164164956</v>
      </c>
      <c r="R43" s="83">
        <v>0.20245424017514016</v>
      </c>
      <c r="S43" s="84">
        <f>I43+R43</f>
        <v>0.53905587355992646</v>
      </c>
      <c r="T43" s="85">
        <f>分析係数表!F46</f>
        <v>0.31521739130434784</v>
      </c>
      <c r="U43" s="86">
        <f>S43*T43</f>
        <v>0.16991978623084639</v>
      </c>
      <c r="V43" s="87">
        <f>分析係数表!D46</f>
        <v>4.3478260869565218E-3</v>
      </c>
      <c r="W43" s="88">
        <f>ROUND(S43*V43,0)</f>
        <v>0</v>
      </c>
      <c r="X43" s="76">
        <f>分析係数表!E46</f>
        <v>8.6956521739130436E-3</v>
      </c>
      <c r="Y43" s="89">
        <f>ROUND(S43*X43,0)</f>
        <v>0</v>
      </c>
    </row>
    <row r="44" spans="1:25" x14ac:dyDescent="0.2">
      <c r="A44" s="192">
        <v>40</v>
      </c>
      <c r="B44" s="14" t="s">
        <v>150</v>
      </c>
      <c r="C44" s="197">
        <f>SUM(C5:C43)</f>
        <v>100</v>
      </c>
      <c r="D44" s="92">
        <f>投入係数表!AI44</f>
        <v>0.2804922186029678</v>
      </c>
      <c r="E44" s="91">
        <f>SUM(E5:E43)</f>
        <v>28.049221860296775</v>
      </c>
      <c r="F44" s="92">
        <f>分析係数表!C47</f>
        <v>0.47569546306807309</v>
      </c>
      <c r="G44" s="91">
        <f>SUM(G5:G43)</f>
        <v>11.352686865604753</v>
      </c>
      <c r="H44" s="91">
        <f>SUM(H5:H43)</f>
        <v>13.309436458389177</v>
      </c>
      <c r="I44" s="91">
        <f>SUM(I5:I43)</f>
        <v>113.3094364583892</v>
      </c>
      <c r="J44" s="92">
        <f>分析係数表!G47</f>
        <v>0.28144255164914822</v>
      </c>
      <c r="K44" s="93">
        <f>SUM(K5:K43)</f>
        <v>55.63740623162257</v>
      </c>
      <c r="L44" s="94">
        <f>最終需要_まとめ!$L$33</f>
        <v>0.627</v>
      </c>
      <c r="M44" s="91">
        <f>K44*L44</f>
        <v>34.884653707227351</v>
      </c>
      <c r="N44" s="95">
        <f>分析係数表!H47</f>
        <v>1</v>
      </c>
      <c r="O44" s="109">
        <f>SUM(O5:O43)</f>
        <v>34.884653707227351</v>
      </c>
      <c r="P44" s="92">
        <f>分析係数表!C47</f>
        <v>0.47569546306807309</v>
      </c>
      <c r="Q44" s="96">
        <f>SUM(Q5:Q43)</f>
        <v>14.607264507137954</v>
      </c>
      <c r="R44" s="91">
        <f>SUM(R5:R43)</f>
        <v>16.763164316779434</v>
      </c>
      <c r="S44" s="97">
        <f>SUM(S5:S43)</f>
        <v>130.07260077516861</v>
      </c>
      <c r="T44" s="98">
        <f>分析係数表!F47</f>
        <v>0.50608191373686118</v>
      </c>
      <c r="U44" s="99">
        <f>SUM(U5:U43)</f>
        <v>89.702027063362721</v>
      </c>
      <c r="V44" s="100">
        <f>分析係数表!D47</f>
        <v>9.051105472997463E-2</v>
      </c>
      <c r="W44" s="101">
        <f>SUM(W5:W43)</f>
        <v>9</v>
      </c>
      <c r="X44" s="92">
        <f>分析係数表!E47</f>
        <v>7.0619789778905401E-2</v>
      </c>
      <c r="Y44" s="102">
        <f>SUM(Y5:Y43)</f>
        <v>6</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5" right="0.75" top="1" bottom="1" header="0.51200000000000001" footer="0.51200000000000001"/>
  <headerFooter alignWithMargins="0"/>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Y46"/>
  <sheetViews>
    <sheetView workbookViewId="0">
      <pane xSplit="2" ySplit="4" topLeftCell="C5" activePane="bottomRight" state="frozen"/>
      <selection pane="topRight" activeCell="C1" sqref="C1"/>
      <selection pane="bottomLeft" activeCell="A5" sqref="A5"/>
      <selection pane="bottomRight" activeCell="I34" sqref="I34"/>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343</v>
      </c>
      <c r="C1" s="62"/>
      <c r="D1" s="62"/>
      <c r="E1" s="62"/>
      <c r="F1" s="63"/>
      <c r="G1" s="398" t="str">
        <f>取引基本表!$E$1</f>
        <v>2015年養父市産業連関表</v>
      </c>
      <c r="H1" s="401"/>
      <c r="I1" s="401"/>
    </row>
    <row r="2" spans="1:25" x14ac:dyDescent="0.2">
      <c r="B2" s="3" t="s">
        <v>276</v>
      </c>
      <c r="S2" s="3" t="s">
        <v>152</v>
      </c>
      <c r="U2" s="64" t="s">
        <v>209</v>
      </c>
      <c r="W2" s="3" t="s">
        <v>130</v>
      </c>
      <c r="Y2" s="3" t="s">
        <v>153</v>
      </c>
    </row>
    <row r="3" spans="1:25" ht="44" x14ac:dyDescent="0.2">
      <c r="B3" s="65"/>
      <c r="C3" s="66" t="s">
        <v>227</v>
      </c>
      <c r="D3" s="66" t="s">
        <v>317</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107">
        <f>投入係数表!AJ5</f>
        <v>1.6230002318571759E-3</v>
      </c>
      <c r="E5" s="110">
        <f>$C$38*D5</f>
        <v>0.1623000231857176</v>
      </c>
      <c r="F5" s="85">
        <f>分析係数表!C8</f>
        <v>0.71474473402356309</v>
      </c>
      <c r="G5" s="110">
        <f t="shared" ref="G5:G38" si="0">E5*F5</f>
        <v>0.11600308690389384</v>
      </c>
      <c r="H5" s="110">
        <f t="array" ref="H5:H43">MMULT(逆行列係数!C5:AO43,'34'!G5:G43)</f>
        <v>0.14991930917049856</v>
      </c>
      <c r="I5" s="110">
        <f t="shared" ref="I5:I38" si="1">C5+H5</f>
        <v>0.14991930917049856</v>
      </c>
      <c r="J5" s="85">
        <f>分析係数表!G8</f>
        <v>0.11986548162382897</v>
      </c>
      <c r="K5" s="111">
        <f t="shared" ref="K5:K38" si="2">I5*J5</f>
        <v>1.7970150198433531E-2</v>
      </c>
      <c r="L5" s="79" t="s">
        <v>187</v>
      </c>
      <c r="M5" s="80" t="s">
        <v>187</v>
      </c>
      <c r="N5" s="81">
        <f>分析係数表!H8</f>
        <v>1.2980954505811005E-2</v>
      </c>
      <c r="O5" s="82">
        <f t="shared" ref="O5:O43" si="3">$M$44*N5</f>
        <v>0.40047097324226244</v>
      </c>
      <c r="P5" s="76">
        <f>分析係数表!C8</f>
        <v>0.71474473402356309</v>
      </c>
      <c r="Q5" s="82">
        <f t="shared" ref="Q5:Q38" si="4">O5*P5</f>
        <v>0.28623451925419829</v>
      </c>
      <c r="R5" s="83">
        <f t="array" ref="R5:R43">MMULT(逆行列係数!C5:AO43,'34'!Q5:Q43)</f>
        <v>0.38921174046824458</v>
      </c>
      <c r="S5" s="84">
        <f t="shared" ref="S5:S38" si="5">I5+R5</f>
        <v>0.53913104963874314</v>
      </c>
      <c r="T5" s="85">
        <f>分析係数表!F8</f>
        <v>0.45231803987509006</v>
      </c>
      <c r="U5" s="86">
        <f t="shared" ref="U5:U43" si="6">S5*T5</f>
        <v>0.24385869960839618</v>
      </c>
      <c r="V5" s="87">
        <f>分析係数表!D8</f>
        <v>0.25822723997117464</v>
      </c>
      <c r="W5" s="167">
        <f t="shared" ref="W5:W43" si="7">ROUND(S5*V5,0)</f>
        <v>0</v>
      </c>
      <c r="X5" s="76">
        <f>分析係数表!E8</f>
        <v>0.17343262070622148</v>
      </c>
      <c r="Y5" s="166">
        <f t="shared" ref="Y5:Y43" si="8">ROUND(S5*X5,0)</f>
        <v>0</v>
      </c>
    </row>
    <row r="6" spans="1:25" x14ac:dyDescent="0.2">
      <c r="A6" s="6" t="s">
        <v>219</v>
      </c>
      <c r="B6" s="5" t="s">
        <v>265</v>
      </c>
      <c r="C6" s="90"/>
      <c r="D6" s="107">
        <f>投入係数表!AJ6</f>
        <v>0</v>
      </c>
      <c r="E6" s="110">
        <f t="shared" ref="E6:E43" si="9">$C$38*D6</f>
        <v>0</v>
      </c>
      <c r="F6" s="85">
        <f>分析係数表!C9</f>
        <v>1</v>
      </c>
      <c r="G6" s="110">
        <f t="shared" si="0"/>
        <v>0</v>
      </c>
      <c r="H6" s="110">
        <v>1.0159058711034692E-2</v>
      </c>
      <c r="I6" s="110">
        <f t="shared" si="1"/>
        <v>1.0159058711034692E-2</v>
      </c>
      <c r="J6" s="85">
        <f>分析係数表!G9</f>
        <v>0.24776500638569604</v>
      </c>
      <c r="K6" s="111">
        <f t="shared" si="2"/>
        <v>2.5170592464121714E-3</v>
      </c>
      <c r="L6" s="79"/>
      <c r="M6" s="80"/>
      <c r="N6" s="81">
        <f>分析係数表!H9</f>
        <v>6.6933046670587999E-4</v>
      </c>
      <c r="O6" s="82">
        <f t="shared" si="3"/>
        <v>2.0649284557804157E-2</v>
      </c>
      <c r="P6" s="76">
        <f>分析係数表!C9</f>
        <v>1</v>
      </c>
      <c r="Q6" s="82">
        <f t="shared" si="4"/>
        <v>2.0649284557804157E-2</v>
      </c>
      <c r="R6" s="83">
        <v>2.8874309417689009E-2</v>
      </c>
      <c r="S6" s="84">
        <f t="shared" si="5"/>
        <v>3.9033368128723697E-2</v>
      </c>
      <c r="T6" s="85">
        <f>分析係数表!F9</f>
        <v>0.67688378033205621</v>
      </c>
      <c r="U6" s="86">
        <f t="shared" si="6"/>
        <v>2.6421053778063294E-2</v>
      </c>
      <c r="V6" s="87">
        <f>分析係数表!D9</f>
        <v>0.15836526181353769</v>
      </c>
      <c r="W6" s="167">
        <f t="shared" si="7"/>
        <v>0</v>
      </c>
      <c r="X6" s="76">
        <f>分析係数表!E9</f>
        <v>0.13537675606641125</v>
      </c>
      <c r="Y6" s="166">
        <f t="shared" si="8"/>
        <v>0</v>
      </c>
    </row>
    <row r="7" spans="1:25" x14ac:dyDescent="0.2">
      <c r="A7" s="6" t="s">
        <v>220</v>
      </c>
      <c r="B7" s="5" t="s">
        <v>266</v>
      </c>
      <c r="C7" s="90"/>
      <c r="D7" s="107">
        <f>投入係数表!AJ7</f>
        <v>3.8642862663266093E-4</v>
      </c>
      <c r="E7" s="110">
        <f t="shared" si="9"/>
        <v>3.8642862663266095E-2</v>
      </c>
      <c r="F7" s="85">
        <f>分析係数表!C10</f>
        <v>3.9393939393939426E-2</v>
      </c>
      <c r="G7" s="110">
        <f t="shared" si="0"/>
        <v>1.5222945897650291E-3</v>
      </c>
      <c r="H7" s="110">
        <v>1.7449169084132439E-3</v>
      </c>
      <c r="I7" s="110">
        <f t="shared" si="1"/>
        <v>1.7449169084132439E-3</v>
      </c>
      <c r="J7" s="85">
        <f>分析係数表!G10</f>
        <v>0.17647058823529413</v>
      </c>
      <c r="K7" s="111">
        <f t="shared" si="2"/>
        <v>3.0792651324939603E-4</v>
      </c>
      <c r="L7" s="79"/>
      <c r="M7" s="80"/>
      <c r="N7" s="81">
        <f>分析係数表!H10</f>
        <v>1.3183781919964303E-3</v>
      </c>
      <c r="O7" s="82">
        <f t="shared" si="3"/>
        <v>4.0672833219917284E-2</v>
      </c>
      <c r="P7" s="76">
        <f>分析係数表!C10</f>
        <v>3.9393939393939426E-2</v>
      </c>
      <c r="Q7" s="82">
        <f t="shared" si="4"/>
        <v>1.6022631268452277E-3</v>
      </c>
      <c r="R7" s="83">
        <v>2.271344198609655E-3</v>
      </c>
      <c r="S7" s="84">
        <f t="shared" si="5"/>
        <v>4.0162611070228994E-3</v>
      </c>
      <c r="T7" s="85">
        <f>分析係数表!F10</f>
        <v>0.58823529411764708</v>
      </c>
      <c r="U7" s="86">
        <f t="shared" si="6"/>
        <v>2.3625065335428821E-3</v>
      </c>
      <c r="V7" s="87">
        <f>分析係数表!D10</f>
        <v>0.11764705882352941</v>
      </c>
      <c r="W7" s="167">
        <f t="shared" si="7"/>
        <v>0</v>
      </c>
      <c r="X7" s="76">
        <f>分析係数表!E10</f>
        <v>0</v>
      </c>
      <c r="Y7" s="166">
        <f t="shared" si="8"/>
        <v>0</v>
      </c>
    </row>
    <row r="8" spans="1:25" x14ac:dyDescent="0.2">
      <c r="A8" s="6" t="s">
        <v>221</v>
      </c>
      <c r="B8" s="5" t="s">
        <v>27</v>
      </c>
      <c r="C8" s="90"/>
      <c r="D8" s="107">
        <f>投入係数表!AJ8</f>
        <v>0</v>
      </c>
      <c r="E8" s="110">
        <f t="shared" si="9"/>
        <v>0</v>
      </c>
      <c r="F8" s="85">
        <f>分析係数表!C11</f>
        <v>0.34065202927478377</v>
      </c>
      <c r="G8" s="110">
        <f t="shared" si="0"/>
        <v>0</v>
      </c>
      <c r="H8" s="110">
        <v>1.5334343256125271E-2</v>
      </c>
      <c r="I8" s="110">
        <f t="shared" si="1"/>
        <v>1.5334343256125271E-2</v>
      </c>
      <c r="J8" s="85">
        <f>分析係数表!G11</f>
        <v>0.33868808567603748</v>
      </c>
      <c r="K8" s="111">
        <f t="shared" si="2"/>
        <v>5.1935593625163229E-3</v>
      </c>
      <c r="L8" s="79"/>
      <c r="M8" s="80"/>
      <c r="N8" s="81">
        <f>分析係数表!H11</f>
        <v>-2.0282741415329697E-5</v>
      </c>
      <c r="O8" s="82">
        <f t="shared" si="3"/>
        <v>-6.2573589569103511E-4</v>
      </c>
      <c r="P8" s="76">
        <f>分析係数表!C11</f>
        <v>0.34065202927478377</v>
      </c>
      <c r="Q8" s="82">
        <f t="shared" si="4"/>
        <v>-2.1315820265722555E-4</v>
      </c>
      <c r="R8" s="83">
        <v>1.5070429986928062E-2</v>
      </c>
      <c r="S8" s="84">
        <f t="shared" si="5"/>
        <v>3.040477324305333E-2</v>
      </c>
      <c r="T8" s="85">
        <f>分析係数表!F11</f>
        <v>0.55689424364123163</v>
      </c>
      <c r="U8" s="86">
        <f t="shared" si="6"/>
        <v>1.6932243198273342E-2</v>
      </c>
      <c r="V8" s="87">
        <f>分析係数表!D11</f>
        <v>4.2838018741633198E-2</v>
      </c>
      <c r="W8" s="167">
        <f t="shared" si="7"/>
        <v>0</v>
      </c>
      <c r="X8" s="76">
        <f>分析係数表!E11</f>
        <v>3.2128514056224897E-2</v>
      </c>
      <c r="Y8" s="166">
        <f t="shared" si="8"/>
        <v>0</v>
      </c>
    </row>
    <row r="9" spans="1:25" x14ac:dyDescent="0.2">
      <c r="A9" s="6" t="s">
        <v>222</v>
      </c>
      <c r="B9" s="5" t="s">
        <v>190</v>
      </c>
      <c r="C9" s="90"/>
      <c r="D9" s="107">
        <f>投入係数表!AJ9</f>
        <v>6.2601437514491071E-3</v>
      </c>
      <c r="E9" s="110">
        <f t="shared" si="9"/>
        <v>0.62601437514491076</v>
      </c>
      <c r="F9" s="85">
        <f>分析係数表!C12</f>
        <v>0.100342633382281</v>
      </c>
      <c r="G9" s="110">
        <f t="shared" si="0"/>
        <v>6.2815930937203501E-2</v>
      </c>
      <c r="H9" s="110">
        <v>7.4683587611989954E-2</v>
      </c>
      <c r="I9" s="110">
        <f t="shared" si="1"/>
        <v>7.4683587611989954E-2</v>
      </c>
      <c r="J9" s="85">
        <f>分析係数表!G12</f>
        <v>0.13263417643429981</v>
      </c>
      <c r="K9" s="111">
        <f t="shared" si="2"/>
        <v>9.9055961360751624E-3</v>
      </c>
      <c r="L9" s="79"/>
      <c r="M9" s="80"/>
      <c r="N9" s="81">
        <f>分析係数表!H12</f>
        <v>9.8026489260288424E-2</v>
      </c>
      <c r="O9" s="82">
        <f t="shared" si="3"/>
        <v>3.024181583874773</v>
      </c>
      <c r="P9" s="76">
        <f>分析係数表!C12</f>
        <v>0.100342633382281</v>
      </c>
      <c r="Q9" s="82">
        <f t="shared" si="4"/>
        <v>0.30345434395219223</v>
      </c>
      <c r="R9" s="83">
        <v>0.33670514146878089</v>
      </c>
      <c r="S9" s="84">
        <f t="shared" si="5"/>
        <v>0.41138872908077084</v>
      </c>
      <c r="T9" s="85">
        <f>分析係数表!F12</f>
        <v>0.36681061073411475</v>
      </c>
      <c r="U9" s="86">
        <f t="shared" si="6"/>
        <v>0.15090175096324882</v>
      </c>
      <c r="V9" s="87">
        <f>分析係数表!D12</f>
        <v>2.9364589759407773E-2</v>
      </c>
      <c r="W9" s="167">
        <f t="shared" si="7"/>
        <v>0</v>
      </c>
      <c r="X9" s="76">
        <f>分析係数表!E12</f>
        <v>2.8994447871684145E-2</v>
      </c>
      <c r="Y9" s="166">
        <f t="shared" si="8"/>
        <v>0</v>
      </c>
    </row>
    <row r="10" spans="1:25" x14ac:dyDescent="0.2">
      <c r="A10" s="6" t="s">
        <v>223</v>
      </c>
      <c r="B10" s="5" t="s">
        <v>28</v>
      </c>
      <c r="C10" s="90"/>
      <c r="D10" s="107">
        <f>投入係数表!AJ10</f>
        <v>2.7822861117551586E-3</v>
      </c>
      <c r="E10" s="110">
        <f t="shared" si="9"/>
        <v>0.27822861117551584</v>
      </c>
      <c r="F10" s="85">
        <f>分析係数表!C13</f>
        <v>0</v>
      </c>
      <c r="G10" s="110">
        <f t="shared" si="0"/>
        <v>0</v>
      </c>
      <c r="H10" s="110">
        <v>0</v>
      </c>
      <c r="I10" s="110">
        <f t="shared" si="1"/>
        <v>0</v>
      </c>
      <c r="J10" s="85">
        <f>分析係数表!G13</f>
        <v>0.24545454545454545</v>
      </c>
      <c r="K10" s="111">
        <f t="shared" si="2"/>
        <v>0</v>
      </c>
      <c r="L10" s="79"/>
      <c r="M10" s="80"/>
      <c r="N10" s="81">
        <f>分析係数表!H13</f>
        <v>1.4563008336206721E-2</v>
      </c>
      <c r="O10" s="82">
        <f t="shared" si="3"/>
        <v>0.4492783731061632</v>
      </c>
      <c r="P10" s="76">
        <f>分析係数表!C13</f>
        <v>0</v>
      </c>
      <c r="Q10" s="82">
        <f t="shared" si="4"/>
        <v>0</v>
      </c>
      <c r="R10" s="83">
        <v>0</v>
      </c>
      <c r="S10" s="84">
        <f t="shared" si="5"/>
        <v>0</v>
      </c>
      <c r="T10" s="85">
        <f>分析係数表!F13</f>
        <v>0.38181818181818183</v>
      </c>
      <c r="U10" s="86">
        <f t="shared" si="6"/>
        <v>0</v>
      </c>
      <c r="V10" s="87">
        <f>分析係数表!D13</f>
        <v>0.28545454545454546</v>
      </c>
      <c r="W10" s="167">
        <f t="shared" si="7"/>
        <v>0</v>
      </c>
      <c r="X10" s="76">
        <f>分析係数表!E13</f>
        <v>0.23818181818181819</v>
      </c>
      <c r="Y10" s="166">
        <f t="shared" si="8"/>
        <v>0</v>
      </c>
    </row>
    <row r="11" spans="1:25" x14ac:dyDescent="0.2">
      <c r="A11" s="6" t="s">
        <v>224</v>
      </c>
      <c r="B11" s="5" t="s">
        <v>267</v>
      </c>
      <c r="C11" s="90"/>
      <c r="D11" s="107">
        <f>投入係数表!AJ11</f>
        <v>3.7870005410000772E-3</v>
      </c>
      <c r="E11" s="110">
        <f t="shared" si="9"/>
        <v>0.37870005410000773</v>
      </c>
      <c r="F11" s="85">
        <f>分析係数表!C14</f>
        <v>0.15141787051899414</v>
      </c>
      <c r="G11" s="110">
        <f t="shared" si="0"/>
        <v>5.7341955757251047E-2</v>
      </c>
      <c r="H11" s="110">
        <v>7.604873683412168E-2</v>
      </c>
      <c r="I11" s="110">
        <f t="shared" si="1"/>
        <v>7.604873683412168E-2</v>
      </c>
      <c r="J11" s="85">
        <f>分析係数表!G14</f>
        <v>0.18116805721096543</v>
      </c>
      <c r="K11" s="111">
        <f t="shared" si="2"/>
        <v>1.3777601905585812E-2</v>
      </c>
      <c r="L11" s="79"/>
      <c r="M11" s="80"/>
      <c r="N11" s="81">
        <f>分析係数表!H14</f>
        <v>1.2372472263351114E-3</v>
      </c>
      <c r="O11" s="82">
        <f t="shared" si="3"/>
        <v>3.8169889637153141E-2</v>
      </c>
      <c r="P11" s="76">
        <f>分析係数表!C14</f>
        <v>0.15141787051899414</v>
      </c>
      <c r="Q11" s="82">
        <f t="shared" si="4"/>
        <v>5.7796034068027507E-3</v>
      </c>
      <c r="R11" s="83">
        <v>2.3594290148486123E-2</v>
      </c>
      <c r="S11" s="84">
        <f t="shared" si="5"/>
        <v>9.9643026982607796E-2</v>
      </c>
      <c r="T11" s="85">
        <f>分析係数表!F14</f>
        <v>0.38617401668653156</v>
      </c>
      <c r="U11" s="86">
        <f t="shared" si="6"/>
        <v>3.8479547964678097E-2</v>
      </c>
      <c r="V11" s="87">
        <f>分析係数表!D14</f>
        <v>0.10846245530393325</v>
      </c>
      <c r="W11" s="167">
        <f t="shared" si="7"/>
        <v>0</v>
      </c>
      <c r="X11" s="76">
        <f>分析係数表!E14</f>
        <v>8.1048867699642438E-2</v>
      </c>
      <c r="Y11" s="166">
        <f t="shared" si="8"/>
        <v>0</v>
      </c>
    </row>
    <row r="12" spans="1:25" x14ac:dyDescent="0.2">
      <c r="A12" s="6" t="s">
        <v>225</v>
      </c>
      <c r="B12" s="5" t="s">
        <v>29</v>
      </c>
      <c r="C12" s="90"/>
      <c r="D12" s="107">
        <f>投入係数表!AJ12</f>
        <v>0.17938016848288121</v>
      </c>
      <c r="E12" s="110">
        <f t="shared" si="9"/>
        <v>17.938016848288122</v>
      </c>
      <c r="F12" s="85">
        <f>分析係数表!C15</f>
        <v>0</v>
      </c>
      <c r="G12" s="110">
        <f t="shared" si="0"/>
        <v>0</v>
      </c>
      <c r="H12" s="110">
        <v>0</v>
      </c>
      <c r="I12" s="110">
        <f t="shared" si="1"/>
        <v>0</v>
      </c>
      <c r="J12" s="85">
        <f>分析係数表!G15</f>
        <v>9.5665424991534034E-2</v>
      </c>
      <c r="K12" s="111">
        <f t="shared" si="2"/>
        <v>0</v>
      </c>
      <c r="L12" s="79"/>
      <c r="M12" s="80"/>
      <c r="N12" s="81">
        <f>分析係数表!H15</f>
        <v>9.0663854126523738E-3</v>
      </c>
      <c r="O12" s="82">
        <f t="shared" si="3"/>
        <v>0.2797039453738927</v>
      </c>
      <c r="P12" s="76">
        <f>分析係数表!C15</f>
        <v>0</v>
      </c>
      <c r="Q12" s="82">
        <f t="shared" si="4"/>
        <v>0</v>
      </c>
      <c r="R12" s="83">
        <v>0</v>
      </c>
      <c r="S12" s="84">
        <f t="shared" si="5"/>
        <v>0</v>
      </c>
      <c r="T12" s="85">
        <f>分析係数表!F15</f>
        <v>0.30392820860142228</v>
      </c>
      <c r="U12" s="86">
        <f t="shared" si="6"/>
        <v>0</v>
      </c>
      <c r="V12" s="87">
        <f>分析係数表!D15</f>
        <v>1.7101252963088384E-2</v>
      </c>
      <c r="W12" s="167">
        <f t="shared" si="7"/>
        <v>0</v>
      </c>
      <c r="X12" s="76">
        <f>分析係数表!E15</f>
        <v>1.5577378936674569E-2</v>
      </c>
      <c r="Y12" s="166">
        <f t="shared" si="8"/>
        <v>0</v>
      </c>
    </row>
    <row r="13" spans="1:25" x14ac:dyDescent="0.2">
      <c r="A13" s="6" t="s">
        <v>226</v>
      </c>
      <c r="B13" s="5" t="s">
        <v>30</v>
      </c>
      <c r="C13" s="90"/>
      <c r="D13" s="107">
        <f>投入係数表!AJ13</f>
        <v>2.3185717597959659E-3</v>
      </c>
      <c r="E13" s="110">
        <f t="shared" si="9"/>
        <v>0.2318571759795966</v>
      </c>
      <c r="F13" s="85">
        <f>分析係数表!C16</f>
        <v>7.3463935886019627E-2</v>
      </c>
      <c r="G13" s="110">
        <f t="shared" si="0"/>
        <v>1.7033140710878653E-2</v>
      </c>
      <c r="H13" s="110">
        <v>2.3116773856008088E-2</v>
      </c>
      <c r="I13" s="110">
        <f t="shared" si="1"/>
        <v>2.3116773856008088E-2</v>
      </c>
      <c r="J13" s="85">
        <f>分析係数表!G16</f>
        <v>3.2967032967032968E-2</v>
      </c>
      <c r="K13" s="111">
        <f t="shared" si="2"/>
        <v>7.6209144580246439E-4</v>
      </c>
      <c r="L13" s="79"/>
      <c r="M13" s="80"/>
      <c r="N13" s="81">
        <f>分析係数表!H16</f>
        <v>1.7422874875768209E-2</v>
      </c>
      <c r="O13" s="82">
        <f t="shared" si="3"/>
        <v>0.53750713439859921</v>
      </c>
      <c r="P13" s="76">
        <f>分析係数表!C16</f>
        <v>7.3463935886019627E-2</v>
      </c>
      <c r="Q13" s="82">
        <f t="shared" si="4"/>
        <v>3.9487389659736825E-2</v>
      </c>
      <c r="R13" s="83">
        <v>4.6436773141582448E-2</v>
      </c>
      <c r="S13" s="84">
        <f t="shared" si="5"/>
        <v>6.9553546997590532E-2</v>
      </c>
      <c r="T13" s="85">
        <f>分析係数表!F16</f>
        <v>0.28846153846153844</v>
      </c>
      <c r="U13" s="86">
        <f t="shared" si="6"/>
        <v>2.0063523172381883E-2</v>
      </c>
      <c r="V13" s="87">
        <f>分析係数表!D16</f>
        <v>8.241758241758242E-3</v>
      </c>
      <c r="W13" s="167">
        <f t="shared" si="7"/>
        <v>0</v>
      </c>
      <c r="X13" s="76">
        <f>分析係数表!E16</f>
        <v>8.241758241758242E-3</v>
      </c>
      <c r="Y13" s="166">
        <f t="shared" si="8"/>
        <v>0</v>
      </c>
    </row>
    <row r="14" spans="1:25" x14ac:dyDescent="0.2">
      <c r="A14" s="6" t="s">
        <v>2</v>
      </c>
      <c r="B14" s="5" t="s">
        <v>364</v>
      </c>
      <c r="C14" s="90"/>
      <c r="D14" s="107">
        <f>投入係数表!AJ14</f>
        <v>2.3185717597959659E-3</v>
      </c>
      <c r="E14" s="110">
        <f t="shared" si="9"/>
        <v>0.2318571759795966</v>
      </c>
      <c r="F14" s="85">
        <f>分析係数表!C17</f>
        <v>2.3129921259842479E-2</v>
      </c>
      <c r="G14" s="110">
        <f t="shared" si="0"/>
        <v>5.36283822393751E-3</v>
      </c>
      <c r="H14" s="110">
        <v>7.5820697745369479E-3</v>
      </c>
      <c r="I14" s="110">
        <f t="shared" si="1"/>
        <v>7.5820697745369479E-3</v>
      </c>
      <c r="J14" s="85">
        <f>分析係数表!G17</f>
        <v>0.21126760563380281</v>
      </c>
      <c r="K14" s="111">
        <f t="shared" si="2"/>
        <v>1.601845727014848E-3</v>
      </c>
      <c r="L14" s="79"/>
      <c r="M14" s="80"/>
      <c r="N14" s="81">
        <f>分析係数表!H17</f>
        <v>2.8801492809768167E-3</v>
      </c>
      <c r="O14" s="82">
        <f t="shared" si="3"/>
        <v>8.8854497188126977E-2</v>
      </c>
      <c r="P14" s="76">
        <f>分析係数表!C17</f>
        <v>2.3129921259842479E-2</v>
      </c>
      <c r="Q14" s="82">
        <f t="shared" si="4"/>
        <v>2.0551975235442721E-3</v>
      </c>
      <c r="R14" s="83">
        <v>4.211713508004743E-3</v>
      </c>
      <c r="S14" s="84">
        <f t="shared" si="5"/>
        <v>1.179378328254169E-2</v>
      </c>
      <c r="T14" s="85">
        <f>分析係数表!F17</f>
        <v>0.32746478873239437</v>
      </c>
      <c r="U14" s="86">
        <f t="shared" si="6"/>
        <v>3.862048750973159E-3</v>
      </c>
      <c r="V14" s="87">
        <f>分析係数表!D17</f>
        <v>0.12676056338028169</v>
      </c>
      <c r="W14" s="167">
        <f t="shared" si="7"/>
        <v>0</v>
      </c>
      <c r="X14" s="76">
        <f>分析係数表!E17</f>
        <v>0.10563380281690141</v>
      </c>
      <c r="Y14" s="166">
        <f t="shared" si="8"/>
        <v>0</v>
      </c>
    </row>
    <row r="15" spans="1:25" x14ac:dyDescent="0.2">
      <c r="A15" s="6" t="s">
        <v>3</v>
      </c>
      <c r="B15" s="5" t="s">
        <v>31</v>
      </c>
      <c r="C15" s="90"/>
      <c r="D15" s="107">
        <f>投入係数表!AJ15</f>
        <v>7.7285725326532186E-4</v>
      </c>
      <c r="E15" s="110">
        <f t="shared" si="9"/>
        <v>7.728572532653219E-2</v>
      </c>
      <c r="F15" s="85">
        <f>分析係数表!C18</f>
        <v>0.3230337078651685</v>
      </c>
      <c r="G15" s="110">
        <f t="shared" si="0"/>
        <v>2.4965894417278655E-2</v>
      </c>
      <c r="H15" s="110">
        <v>3.5530599186330697E-2</v>
      </c>
      <c r="I15" s="110">
        <f t="shared" si="1"/>
        <v>3.5530599186330697E-2</v>
      </c>
      <c r="J15" s="85">
        <f>分析係数表!G18</f>
        <v>0.21584440227703985</v>
      </c>
      <c r="K15" s="111">
        <f t="shared" si="2"/>
        <v>7.6690809439186282E-3</v>
      </c>
      <c r="L15" s="79"/>
      <c r="M15" s="80"/>
      <c r="N15" s="81">
        <f>分析係数表!H18</f>
        <v>4.66503052552583E-4</v>
      </c>
      <c r="O15" s="82">
        <f t="shared" si="3"/>
        <v>1.4391925600893807E-2</v>
      </c>
      <c r="P15" s="76">
        <f>分析係数表!C18</f>
        <v>0.3230337078651685</v>
      </c>
      <c r="Q15" s="82">
        <f t="shared" si="4"/>
        <v>4.6490770901763696E-3</v>
      </c>
      <c r="R15" s="83">
        <v>1.1111850014448411E-2</v>
      </c>
      <c r="S15" s="84">
        <f t="shared" si="5"/>
        <v>4.6642449200779104E-2</v>
      </c>
      <c r="T15" s="85">
        <f>分析係数表!F18</f>
        <v>0.45967741935483869</v>
      </c>
      <c r="U15" s="86">
        <f t="shared" si="6"/>
        <v>2.1440480681003297E-2</v>
      </c>
      <c r="V15" s="87">
        <f>分析係数表!D18</f>
        <v>4.8861480075901326E-2</v>
      </c>
      <c r="W15" s="167">
        <f t="shared" si="7"/>
        <v>0</v>
      </c>
      <c r="X15" s="76">
        <f>分析係数表!E18</f>
        <v>4.6489563567362426E-2</v>
      </c>
      <c r="Y15" s="166">
        <f t="shared" si="8"/>
        <v>0</v>
      </c>
    </row>
    <row r="16" spans="1:25" x14ac:dyDescent="0.2">
      <c r="A16" s="6" t="s">
        <v>4</v>
      </c>
      <c r="B16" s="5" t="s">
        <v>32</v>
      </c>
      <c r="C16" s="90"/>
      <c r="D16" s="107">
        <f>投入係数表!AJ16</f>
        <v>0</v>
      </c>
      <c r="E16" s="110">
        <f t="shared" si="9"/>
        <v>0</v>
      </c>
      <c r="F16" s="85">
        <f>分析係数表!C19</f>
        <v>0.12071832391087467</v>
      </c>
      <c r="G16" s="110">
        <f t="shared" si="0"/>
        <v>0</v>
      </c>
      <c r="H16" s="110">
        <v>2.2215887284622021E-3</v>
      </c>
      <c r="I16" s="110">
        <f t="shared" si="1"/>
        <v>2.2215887284622021E-3</v>
      </c>
      <c r="J16" s="85">
        <f>分析係数表!G19</f>
        <v>5.7680250783699059E-2</v>
      </c>
      <c r="K16" s="111">
        <f t="shared" si="2"/>
        <v>1.2814179499593892E-4</v>
      </c>
      <c r="L16" s="79"/>
      <c r="M16" s="80"/>
      <c r="N16" s="81">
        <f>分析係数表!H19</f>
        <v>-1.2169644849197817E-4</v>
      </c>
      <c r="O16" s="82">
        <f t="shared" si="3"/>
        <v>-3.7544153741462106E-3</v>
      </c>
      <c r="P16" s="76">
        <f>分析係数表!C19</f>
        <v>0.12071832391087467</v>
      </c>
      <c r="Q16" s="82">
        <f t="shared" si="4"/>
        <v>-4.5322673123214996E-4</v>
      </c>
      <c r="R16" s="83">
        <v>2.8491529691789187E-3</v>
      </c>
      <c r="S16" s="84">
        <f t="shared" si="5"/>
        <v>5.0707416976411204E-3</v>
      </c>
      <c r="T16" s="85">
        <f>分析係数表!F19</f>
        <v>0.23887147335423198</v>
      </c>
      <c r="U16" s="86">
        <f t="shared" si="6"/>
        <v>1.2112555403142738E-3</v>
      </c>
      <c r="V16" s="87">
        <f>分析係数表!D19</f>
        <v>1.0658307210031349E-2</v>
      </c>
      <c r="W16" s="167">
        <f t="shared" si="7"/>
        <v>0</v>
      </c>
      <c r="X16" s="76">
        <f>分析係数表!E19</f>
        <v>1.128526645768025E-2</v>
      </c>
      <c r="Y16" s="166">
        <f t="shared" si="8"/>
        <v>0</v>
      </c>
    </row>
    <row r="17" spans="1:25" x14ac:dyDescent="0.2">
      <c r="A17" s="6" t="s">
        <v>5</v>
      </c>
      <c r="B17" s="5" t="s">
        <v>33</v>
      </c>
      <c r="C17" s="90"/>
      <c r="D17" s="107">
        <f>投入係数表!AJ17</f>
        <v>1.6230002318571759E-3</v>
      </c>
      <c r="E17" s="110">
        <f t="shared" si="9"/>
        <v>0.1623000231857176</v>
      </c>
      <c r="F17" s="85">
        <f>分析係数表!C20</f>
        <v>0.31557475401967838</v>
      </c>
      <c r="G17" s="110">
        <f t="shared" si="0"/>
        <v>5.1217789894220926E-2</v>
      </c>
      <c r="H17" s="110">
        <v>6.5762685440782204E-2</v>
      </c>
      <c r="I17" s="110">
        <f t="shared" si="1"/>
        <v>6.5762685440782204E-2</v>
      </c>
      <c r="J17" s="85">
        <f>分析係数表!G20</f>
        <v>9.9984279201383433E-2</v>
      </c>
      <c r="K17" s="111">
        <f t="shared" si="2"/>
        <v>6.5752347021439212E-3</v>
      </c>
      <c r="L17" s="79"/>
      <c r="M17" s="80"/>
      <c r="N17" s="81">
        <f>分析係数表!H20</f>
        <v>5.8819950104456117E-4</v>
      </c>
      <c r="O17" s="82">
        <f t="shared" si="3"/>
        <v>1.8146340975040018E-2</v>
      </c>
      <c r="P17" s="76">
        <f>分析係数表!C20</f>
        <v>0.31557475401967838</v>
      </c>
      <c r="Q17" s="82">
        <f t="shared" si="4"/>
        <v>5.7265270895554641E-3</v>
      </c>
      <c r="R17" s="83">
        <v>1.9728005645358003E-2</v>
      </c>
      <c r="S17" s="84">
        <f t="shared" si="5"/>
        <v>8.5490691086140214E-2</v>
      </c>
      <c r="T17" s="85">
        <f>分析係数表!F20</f>
        <v>0.22276371639679296</v>
      </c>
      <c r="U17" s="86">
        <f t="shared" si="6"/>
        <v>1.9044224063678776E-2</v>
      </c>
      <c r="V17" s="87">
        <f>分析係数表!D20</f>
        <v>9.4324791699418331E-4</v>
      </c>
      <c r="W17" s="167">
        <f t="shared" si="7"/>
        <v>0</v>
      </c>
      <c r="X17" s="76">
        <f>分析係数表!E20</f>
        <v>6.2883194466278891E-4</v>
      </c>
      <c r="Y17" s="166">
        <f t="shared" si="8"/>
        <v>0</v>
      </c>
    </row>
    <row r="18" spans="1:25" x14ac:dyDescent="0.2">
      <c r="A18" s="6" t="s">
        <v>6</v>
      </c>
      <c r="B18" s="5" t="s">
        <v>34</v>
      </c>
      <c r="C18" s="90"/>
      <c r="D18" s="107">
        <f>投入係数表!AJ18</f>
        <v>3.0914290130612873E-4</v>
      </c>
      <c r="E18" s="110">
        <f t="shared" si="9"/>
        <v>3.0914290130612872E-2</v>
      </c>
      <c r="F18" s="85">
        <f>分析係数表!C21</f>
        <v>0.13081936685288642</v>
      </c>
      <c r="G18" s="110">
        <f t="shared" si="0"/>
        <v>4.0441878615932111E-3</v>
      </c>
      <c r="H18" s="110">
        <v>1.0873703398058418E-2</v>
      </c>
      <c r="I18" s="110">
        <f t="shared" si="1"/>
        <v>1.0873703398058418E-2</v>
      </c>
      <c r="J18" s="85">
        <f>分析係数表!G21</f>
        <v>0.28416378885051802</v>
      </c>
      <c r="K18" s="111">
        <f t="shared" si="2"/>
        <v>3.0899127564290325E-3</v>
      </c>
      <c r="L18" s="79"/>
      <c r="M18" s="80"/>
      <c r="N18" s="81">
        <f>分析係数表!H21</f>
        <v>9.7357158793582536E-4</v>
      </c>
      <c r="O18" s="82">
        <f t="shared" si="3"/>
        <v>3.0035322993169685E-2</v>
      </c>
      <c r="P18" s="76">
        <f>分析係数表!C21</f>
        <v>0.13081936685288642</v>
      </c>
      <c r="Q18" s="82">
        <f t="shared" si="4"/>
        <v>3.9292019371884E-3</v>
      </c>
      <c r="R18" s="83">
        <v>9.4577885435134373E-3</v>
      </c>
      <c r="S18" s="84">
        <f t="shared" si="5"/>
        <v>2.0331491941571855E-2</v>
      </c>
      <c r="T18" s="85">
        <f>分析係数表!F21</f>
        <v>0.42476566354218054</v>
      </c>
      <c r="U18" s="86">
        <f t="shared" si="6"/>
        <v>8.6361196653642648E-3</v>
      </c>
      <c r="V18" s="87">
        <f>分析係数表!D21</f>
        <v>7.9921065614208184E-2</v>
      </c>
      <c r="W18" s="167">
        <f t="shared" si="7"/>
        <v>0</v>
      </c>
      <c r="X18" s="76">
        <f>分析係数表!E21</f>
        <v>6.6600888011840165E-2</v>
      </c>
      <c r="Y18" s="166">
        <f t="shared" si="8"/>
        <v>0</v>
      </c>
    </row>
    <row r="19" spans="1:25" x14ac:dyDescent="0.2">
      <c r="A19" s="6" t="s">
        <v>7</v>
      </c>
      <c r="B19" s="5" t="s">
        <v>268</v>
      </c>
      <c r="C19" s="90"/>
      <c r="D19" s="107">
        <f>投入係数表!AJ19</f>
        <v>0</v>
      </c>
      <c r="E19" s="110">
        <f t="shared" si="9"/>
        <v>0</v>
      </c>
      <c r="F19" s="85">
        <f>分析係数表!C22</f>
        <v>7.3540561031084195E-2</v>
      </c>
      <c r="G19" s="110">
        <f t="shared" si="0"/>
        <v>0</v>
      </c>
      <c r="H19" s="110">
        <v>1.8957878843117635E-3</v>
      </c>
      <c r="I19" s="110">
        <f t="shared" si="1"/>
        <v>1.8957878843117635E-3</v>
      </c>
      <c r="J19" s="85">
        <f>分析係数表!G22</f>
        <v>0.1948261924009701</v>
      </c>
      <c r="K19" s="111">
        <f t="shared" si="2"/>
        <v>3.6934913510035169E-4</v>
      </c>
      <c r="L19" s="79"/>
      <c r="M19" s="80"/>
      <c r="N19" s="81">
        <f>分析係数表!H22</f>
        <v>4.0565482830659394E-5</v>
      </c>
      <c r="O19" s="82">
        <f t="shared" si="3"/>
        <v>1.2514717913820702E-3</v>
      </c>
      <c r="P19" s="76">
        <f>分析係数表!C22</f>
        <v>7.3540561031084195E-2</v>
      </c>
      <c r="Q19" s="82">
        <f t="shared" si="4"/>
        <v>9.2033937652813403E-5</v>
      </c>
      <c r="R19" s="83">
        <v>1.1904793450363887E-3</v>
      </c>
      <c r="S19" s="84">
        <f t="shared" si="5"/>
        <v>3.0862672293481522E-3</v>
      </c>
      <c r="T19" s="85">
        <f>分析係数表!F22</f>
        <v>0.41269199676637025</v>
      </c>
      <c r="U19" s="86">
        <f t="shared" si="6"/>
        <v>1.2736777854343022E-3</v>
      </c>
      <c r="V19" s="87">
        <f>分析係数表!D22</f>
        <v>1.4955537590945837E-2</v>
      </c>
      <c r="W19" s="167">
        <f t="shared" si="7"/>
        <v>0</v>
      </c>
      <c r="X19" s="76">
        <f>分析係数表!E22</f>
        <v>1.3742926434923201E-2</v>
      </c>
      <c r="Y19" s="166">
        <f t="shared" si="8"/>
        <v>0</v>
      </c>
    </row>
    <row r="20" spans="1:25" x14ac:dyDescent="0.2">
      <c r="A20" s="6" t="s">
        <v>8</v>
      </c>
      <c r="B20" s="5" t="s">
        <v>269</v>
      </c>
      <c r="C20" s="90"/>
      <c r="D20" s="107">
        <f>投入係数表!AJ20</f>
        <v>0</v>
      </c>
      <c r="E20" s="110">
        <f t="shared" si="9"/>
        <v>0</v>
      </c>
      <c r="F20" s="85">
        <f>分析係数表!C23</f>
        <v>0</v>
      </c>
      <c r="G20" s="110">
        <f t="shared" si="0"/>
        <v>0</v>
      </c>
      <c r="H20" s="110">
        <v>0</v>
      </c>
      <c r="I20" s="110">
        <f t="shared" si="1"/>
        <v>0</v>
      </c>
      <c r="J20" s="85">
        <f>分析係数表!G23</f>
        <v>0.21560920830993824</v>
      </c>
      <c r="K20" s="111">
        <f t="shared" si="2"/>
        <v>0</v>
      </c>
      <c r="L20" s="79"/>
      <c r="M20" s="80"/>
      <c r="N20" s="81">
        <f>分析係数表!H23</f>
        <v>2.0282741415329697E-5</v>
      </c>
      <c r="O20" s="82">
        <f t="shared" si="3"/>
        <v>6.2573589569103511E-4</v>
      </c>
      <c r="P20" s="76">
        <f>分析係数表!C23</f>
        <v>0</v>
      </c>
      <c r="Q20" s="82">
        <f t="shared" si="4"/>
        <v>0</v>
      </c>
      <c r="R20" s="83">
        <v>0</v>
      </c>
      <c r="S20" s="84">
        <f t="shared" si="5"/>
        <v>0</v>
      </c>
      <c r="T20" s="85">
        <f>分析係数表!F23</f>
        <v>0.4407636159460977</v>
      </c>
      <c r="U20" s="86">
        <f t="shared" si="6"/>
        <v>0</v>
      </c>
      <c r="V20" s="87">
        <f>分析係数表!D23</f>
        <v>7.046603032004492E-2</v>
      </c>
      <c r="W20" s="167">
        <f t="shared" si="7"/>
        <v>0</v>
      </c>
      <c r="X20" s="76">
        <f>分析係数表!E23</f>
        <v>6.9904548006737788E-2</v>
      </c>
      <c r="Y20" s="166">
        <f t="shared" si="8"/>
        <v>0</v>
      </c>
    </row>
    <row r="21" spans="1:25" x14ac:dyDescent="0.2">
      <c r="A21" s="6" t="s">
        <v>9</v>
      </c>
      <c r="B21" s="5" t="s">
        <v>270</v>
      </c>
      <c r="C21" s="90"/>
      <c r="D21" s="107">
        <f>投入係数表!AJ21</f>
        <v>1.3756859108122729E-2</v>
      </c>
      <c r="E21" s="110">
        <f t="shared" si="9"/>
        <v>1.375685910812273</v>
      </c>
      <c r="F21" s="85">
        <f>分析係数表!C24</f>
        <v>9.8081023454157812E-2</v>
      </c>
      <c r="G21" s="110">
        <f t="shared" si="0"/>
        <v>0.13492868208393299</v>
      </c>
      <c r="H21" s="110">
        <v>0.13983961633397041</v>
      </c>
      <c r="I21" s="110">
        <f t="shared" si="1"/>
        <v>0.13983961633397041</v>
      </c>
      <c r="J21" s="85">
        <f>分析係数表!G24</f>
        <v>0.21052631578947367</v>
      </c>
      <c r="K21" s="111">
        <f t="shared" si="2"/>
        <v>2.9439919228204294E-2</v>
      </c>
      <c r="L21" s="79"/>
      <c r="M21" s="80"/>
      <c r="N21" s="81">
        <f>分析係数表!H24</f>
        <v>4.0565482830659392E-4</v>
      </c>
      <c r="O21" s="82">
        <f t="shared" si="3"/>
        <v>1.2514717913820701E-2</v>
      </c>
      <c r="P21" s="76">
        <f>分析係数表!C24</f>
        <v>9.8081023454157812E-2</v>
      </c>
      <c r="Q21" s="82">
        <f t="shared" si="4"/>
        <v>1.2274563412276172E-3</v>
      </c>
      <c r="R21" s="83">
        <v>4.3192196386841976E-3</v>
      </c>
      <c r="S21" s="84">
        <f t="shared" si="5"/>
        <v>0.14415883597265461</v>
      </c>
      <c r="T21" s="85">
        <f>分析係数表!F24</f>
        <v>0.39473684210526316</v>
      </c>
      <c r="U21" s="86">
        <f t="shared" si="6"/>
        <v>5.6904803673416292E-2</v>
      </c>
      <c r="V21" s="87">
        <f>分析係数表!D24</f>
        <v>4.6052631578947366E-2</v>
      </c>
      <c r="W21" s="167">
        <f t="shared" si="7"/>
        <v>0</v>
      </c>
      <c r="X21" s="76">
        <f>分析係数表!E24</f>
        <v>4.6052631578947366E-2</v>
      </c>
      <c r="Y21" s="166">
        <f t="shared" si="8"/>
        <v>0</v>
      </c>
    </row>
    <row r="22" spans="1:25" x14ac:dyDescent="0.2">
      <c r="A22" s="6" t="s">
        <v>10</v>
      </c>
      <c r="B22" s="5" t="s">
        <v>271</v>
      </c>
      <c r="C22" s="90"/>
      <c r="D22" s="107">
        <f>投入係数表!AJ22</f>
        <v>0</v>
      </c>
      <c r="E22" s="110">
        <f t="shared" si="9"/>
        <v>0</v>
      </c>
      <c r="F22" s="85">
        <f>分析係数表!C25</f>
        <v>1.7970049916805286E-2</v>
      </c>
      <c r="G22" s="110">
        <f t="shared" si="0"/>
        <v>0</v>
      </c>
      <c r="H22" s="110">
        <v>9.939904343565344E-4</v>
      </c>
      <c r="I22" s="110">
        <f t="shared" si="1"/>
        <v>9.939904343565344E-4</v>
      </c>
      <c r="J22" s="85">
        <f>分析係数表!G25</f>
        <v>0.19552238805970149</v>
      </c>
      <c r="K22" s="111">
        <f t="shared" si="2"/>
        <v>1.9434738343388955E-4</v>
      </c>
      <c r="L22" s="79"/>
      <c r="M22" s="80"/>
      <c r="N22" s="81">
        <f>分析係数表!H25</f>
        <v>5.4763401821390182E-4</v>
      </c>
      <c r="O22" s="82">
        <f t="shared" si="3"/>
        <v>1.689486918365795E-2</v>
      </c>
      <c r="P22" s="76">
        <f>分析係数表!C25</f>
        <v>1.7970049916805286E-2</v>
      </c>
      <c r="Q22" s="82">
        <f t="shared" si="4"/>
        <v>3.0360164256822874E-4</v>
      </c>
      <c r="R22" s="83">
        <v>2.0875415378382414E-3</v>
      </c>
      <c r="S22" s="84">
        <f t="shared" si="5"/>
        <v>3.0815319721947758E-3</v>
      </c>
      <c r="T22" s="85">
        <f>分析係数表!F25</f>
        <v>0.34776119402985073</v>
      </c>
      <c r="U22" s="86">
        <f t="shared" si="6"/>
        <v>1.0716372380916159E-3</v>
      </c>
      <c r="V22" s="87">
        <f>分析係数表!D25</f>
        <v>4.6268656716417909E-2</v>
      </c>
      <c r="W22" s="167">
        <f t="shared" si="7"/>
        <v>0</v>
      </c>
      <c r="X22" s="76">
        <f>分析係数表!E25</f>
        <v>3.5820895522388062E-2</v>
      </c>
      <c r="Y22" s="166">
        <f t="shared" si="8"/>
        <v>0</v>
      </c>
    </row>
    <row r="23" spans="1:25" x14ac:dyDescent="0.2">
      <c r="A23" s="6" t="s">
        <v>11</v>
      </c>
      <c r="B23" s="5" t="s">
        <v>35</v>
      </c>
      <c r="C23" s="90"/>
      <c r="D23" s="107">
        <f>投入係数表!AJ23</f>
        <v>7.7285725326532183E-5</v>
      </c>
      <c r="E23" s="110">
        <f t="shared" si="9"/>
        <v>7.7285725326532179E-3</v>
      </c>
      <c r="F23" s="85">
        <f>分析係数表!C26</f>
        <v>0.78646748681898071</v>
      </c>
      <c r="G23" s="110">
        <f t="shared" si="0"/>
        <v>6.0782710164539811E-3</v>
      </c>
      <c r="H23" s="110">
        <v>2.47773194196662E-2</v>
      </c>
      <c r="I23" s="110">
        <f t="shared" si="1"/>
        <v>2.47773194196662E-2</v>
      </c>
      <c r="J23" s="85">
        <f>分析係数表!G26</f>
        <v>0.1963978281022381</v>
      </c>
      <c r="K23" s="111">
        <f t="shared" si="2"/>
        <v>4.8662117202178485E-3</v>
      </c>
      <c r="L23" s="79"/>
      <c r="M23" s="80"/>
      <c r="N23" s="81">
        <f>分析係数表!H26</f>
        <v>1.1845120986552542E-2</v>
      </c>
      <c r="O23" s="82">
        <f t="shared" si="3"/>
        <v>0.36542976308356445</v>
      </c>
      <c r="P23" s="76">
        <f>分析係数表!C26</f>
        <v>0.78646748681898071</v>
      </c>
      <c r="Q23" s="82">
        <f t="shared" si="4"/>
        <v>0.28739862738118649</v>
      </c>
      <c r="R23" s="83">
        <v>0.32758636046652995</v>
      </c>
      <c r="S23" s="84">
        <f t="shared" si="5"/>
        <v>0.35236367988619616</v>
      </c>
      <c r="T23" s="85">
        <f>分析係数表!F26</f>
        <v>0.33492252681764006</v>
      </c>
      <c r="U23" s="86">
        <f t="shared" si="6"/>
        <v>0.11801453402624687</v>
      </c>
      <c r="V23" s="87">
        <f>分析係数表!D26</f>
        <v>2.0262216924910609E-2</v>
      </c>
      <c r="W23" s="167">
        <f t="shared" si="7"/>
        <v>0</v>
      </c>
      <c r="X23" s="76">
        <f>分析係数表!E26</f>
        <v>2.2447357965832339E-2</v>
      </c>
      <c r="Y23" s="166">
        <f t="shared" si="8"/>
        <v>0</v>
      </c>
    </row>
    <row r="24" spans="1:25" x14ac:dyDescent="0.2">
      <c r="A24" s="6" t="s">
        <v>12</v>
      </c>
      <c r="B24" s="5" t="s">
        <v>365</v>
      </c>
      <c r="C24" s="90"/>
      <c r="D24" s="107">
        <f>投入係数表!AJ24</f>
        <v>0</v>
      </c>
      <c r="E24" s="110">
        <f t="shared" si="9"/>
        <v>0</v>
      </c>
      <c r="F24" s="85">
        <f>分析係数表!C27</f>
        <v>0.30036101083032496</v>
      </c>
      <c r="G24" s="110">
        <f t="shared" si="0"/>
        <v>0</v>
      </c>
      <c r="H24" s="110">
        <v>1.3928985212702878E-3</v>
      </c>
      <c r="I24" s="110">
        <f t="shared" si="1"/>
        <v>1.3928985212702878E-3</v>
      </c>
      <c r="J24" s="85">
        <f>分析係数表!G27</f>
        <v>0.17003676470588236</v>
      </c>
      <c r="K24" s="111">
        <f t="shared" si="2"/>
        <v>2.368439581204074E-4</v>
      </c>
      <c r="L24" s="79"/>
      <c r="M24" s="80"/>
      <c r="N24" s="81">
        <f>分析係数表!H27</f>
        <v>1.1256921485507981E-2</v>
      </c>
      <c r="O24" s="82">
        <f t="shared" si="3"/>
        <v>0.34728342210852448</v>
      </c>
      <c r="P24" s="76">
        <f>分析係数表!C27</f>
        <v>0.30036101083032496</v>
      </c>
      <c r="Q24" s="82">
        <f t="shared" si="4"/>
        <v>0.10431039970913084</v>
      </c>
      <c r="R24" s="83">
        <v>0.1060185774149726</v>
      </c>
      <c r="S24" s="84">
        <f t="shared" si="5"/>
        <v>0.1074114759362429</v>
      </c>
      <c r="T24" s="85">
        <f>分析係数表!F27</f>
        <v>0.32077205882352944</v>
      </c>
      <c r="U24" s="86">
        <f t="shared" si="6"/>
        <v>3.4454600277342623E-2</v>
      </c>
      <c r="V24" s="87">
        <f>分析係数表!D27</f>
        <v>0</v>
      </c>
      <c r="W24" s="167">
        <f t="shared" si="7"/>
        <v>0</v>
      </c>
      <c r="X24" s="76">
        <f>分析係数表!E27</f>
        <v>0</v>
      </c>
      <c r="Y24" s="166">
        <f t="shared" si="8"/>
        <v>0</v>
      </c>
    </row>
    <row r="25" spans="1:25" x14ac:dyDescent="0.2">
      <c r="A25" s="6" t="s">
        <v>13</v>
      </c>
      <c r="B25" s="5" t="s">
        <v>191</v>
      </c>
      <c r="C25" s="90"/>
      <c r="D25" s="107">
        <f>投入係数表!AJ25</f>
        <v>0</v>
      </c>
      <c r="E25" s="110">
        <f t="shared" si="9"/>
        <v>0</v>
      </c>
      <c r="F25" s="85">
        <f>分析係数表!C28</f>
        <v>0.10035725885027602</v>
      </c>
      <c r="G25" s="110">
        <f t="shared" si="0"/>
        <v>0</v>
      </c>
      <c r="H25" s="110">
        <v>7.1661230120309144E-3</v>
      </c>
      <c r="I25" s="110">
        <f t="shared" si="1"/>
        <v>7.1661230120309144E-3</v>
      </c>
      <c r="J25" s="85">
        <f>分析係数表!G28</f>
        <v>0.12476459510357815</v>
      </c>
      <c r="K25" s="111">
        <f t="shared" si="2"/>
        <v>8.9407843605847099E-4</v>
      </c>
      <c r="L25" s="79"/>
      <c r="M25" s="80"/>
      <c r="N25" s="81">
        <f>分析係数表!H28</f>
        <v>2.1134616554773542E-2</v>
      </c>
      <c r="O25" s="82">
        <f t="shared" si="3"/>
        <v>0.65201680331005851</v>
      </c>
      <c r="P25" s="76">
        <f>分析係数表!C28</f>
        <v>0.10035725885027602</v>
      </c>
      <c r="Q25" s="82">
        <f t="shared" si="4"/>
        <v>6.5434619104517047E-2</v>
      </c>
      <c r="R25" s="83">
        <v>7.2208955534462965E-2</v>
      </c>
      <c r="S25" s="84">
        <f t="shared" si="5"/>
        <v>7.937507854649388E-2</v>
      </c>
      <c r="T25" s="85">
        <f>分析係数表!F28</f>
        <v>0.21374764595103579</v>
      </c>
      <c r="U25" s="86">
        <f t="shared" si="6"/>
        <v>1.696623618649163E-2</v>
      </c>
      <c r="V25" s="87">
        <f>分析係数表!D28</f>
        <v>3.5310734463276837E-2</v>
      </c>
      <c r="W25" s="167">
        <f t="shared" si="7"/>
        <v>0</v>
      </c>
      <c r="X25" s="76">
        <f>分析係数表!E28</f>
        <v>3.7664783427495289E-2</v>
      </c>
      <c r="Y25" s="166">
        <f t="shared" si="8"/>
        <v>0</v>
      </c>
    </row>
    <row r="26" spans="1:25" x14ac:dyDescent="0.2">
      <c r="A26" s="6" t="s">
        <v>14</v>
      </c>
      <c r="B26" s="5" t="s">
        <v>50</v>
      </c>
      <c r="C26" s="90"/>
      <c r="D26" s="107">
        <f>投入係数表!AJ26</f>
        <v>3.2460004637143518E-3</v>
      </c>
      <c r="E26" s="110">
        <f t="shared" si="9"/>
        <v>0.32460004637143519</v>
      </c>
      <c r="F26" s="85">
        <f>分析係数表!C29</f>
        <v>0.36404243439419315</v>
      </c>
      <c r="G26" s="110">
        <f t="shared" si="0"/>
        <v>0.11816819108552525</v>
      </c>
      <c r="H26" s="110">
        <v>0.14891952870412198</v>
      </c>
      <c r="I26" s="110">
        <f t="shared" si="1"/>
        <v>0.14891952870412198</v>
      </c>
      <c r="J26" s="85">
        <f>分析係数表!G29</f>
        <v>0.26159695817490497</v>
      </c>
      <c r="K26" s="111">
        <f t="shared" si="2"/>
        <v>3.8956895721838761E-2</v>
      </c>
      <c r="L26" s="79"/>
      <c r="M26" s="80"/>
      <c r="N26" s="81">
        <f>分析係数表!H29</f>
        <v>1.0060239742003528E-2</v>
      </c>
      <c r="O26" s="82">
        <f t="shared" si="3"/>
        <v>0.31036500426275337</v>
      </c>
      <c r="P26" s="76">
        <f>分析係数表!C29</f>
        <v>0.36404243439419315</v>
      </c>
      <c r="Q26" s="82">
        <f t="shared" si="4"/>
        <v>0.11298603170257687</v>
      </c>
      <c r="R26" s="83">
        <v>0.15148176329887461</v>
      </c>
      <c r="S26" s="84">
        <f t="shared" si="5"/>
        <v>0.30040129200299659</v>
      </c>
      <c r="T26" s="85">
        <f>分析係数表!F29</f>
        <v>0.47034220532319393</v>
      </c>
      <c r="U26" s="86">
        <f t="shared" si="6"/>
        <v>0.14129140616262614</v>
      </c>
      <c r="V26" s="87">
        <f>分析係数表!D29</f>
        <v>0.1285171102661597</v>
      </c>
      <c r="W26" s="167">
        <f t="shared" si="7"/>
        <v>0</v>
      </c>
      <c r="X26" s="76">
        <f>分析係数表!E29</f>
        <v>0.10532319391634981</v>
      </c>
      <c r="Y26" s="166">
        <f t="shared" si="8"/>
        <v>0</v>
      </c>
    </row>
    <row r="27" spans="1:25" x14ac:dyDescent="0.2">
      <c r="A27" s="6" t="s">
        <v>15</v>
      </c>
      <c r="B27" s="5" t="s">
        <v>36</v>
      </c>
      <c r="C27" s="90"/>
      <c r="D27" s="107">
        <f>投入係数表!AJ27</f>
        <v>2.2412860344694337E-3</v>
      </c>
      <c r="E27" s="110">
        <f t="shared" si="9"/>
        <v>0.22412860344694338</v>
      </c>
      <c r="F27" s="85">
        <f>分析係数表!C30</f>
        <v>1</v>
      </c>
      <c r="G27" s="110">
        <f t="shared" si="0"/>
        <v>0.22412860344694338</v>
      </c>
      <c r="H27" s="110">
        <v>0.27430369382639919</v>
      </c>
      <c r="I27" s="110">
        <f t="shared" si="1"/>
        <v>0.27430369382639919</v>
      </c>
      <c r="J27" s="85">
        <f>分析係数表!G30</f>
        <v>0.34476121737038373</v>
      </c>
      <c r="K27" s="111">
        <f t="shared" si="2"/>
        <v>9.45692754127824E-2</v>
      </c>
      <c r="L27" s="79"/>
      <c r="M27" s="80"/>
      <c r="N27" s="81">
        <f>分析係数表!H30</f>
        <v>0</v>
      </c>
      <c r="O27" s="82">
        <f t="shared" si="3"/>
        <v>0</v>
      </c>
      <c r="P27" s="76">
        <f>分析係数表!C30</f>
        <v>1</v>
      </c>
      <c r="Q27" s="82">
        <f t="shared" si="4"/>
        <v>0</v>
      </c>
      <c r="R27" s="83">
        <v>6.415960844865351E-2</v>
      </c>
      <c r="S27" s="84">
        <f t="shared" si="5"/>
        <v>0.33846330227505272</v>
      </c>
      <c r="T27" s="85">
        <f>分析係数表!F30</f>
        <v>0.44087573679778658</v>
      </c>
      <c r="U27" s="86">
        <f t="shared" si="6"/>
        <v>0.14922025776952583</v>
      </c>
      <c r="V27" s="87">
        <f>分析係数表!D30</f>
        <v>0.13545049921809216</v>
      </c>
      <c r="W27" s="167">
        <f t="shared" si="7"/>
        <v>0</v>
      </c>
      <c r="X27" s="76">
        <f>分析係数表!E30</f>
        <v>8.8415734391916273E-2</v>
      </c>
      <c r="Y27" s="166">
        <f t="shared" si="8"/>
        <v>0</v>
      </c>
    </row>
    <row r="28" spans="1:25" x14ac:dyDescent="0.2">
      <c r="A28" s="6" t="s">
        <v>16</v>
      </c>
      <c r="B28" s="5" t="s">
        <v>192</v>
      </c>
      <c r="C28" s="90"/>
      <c r="D28" s="107">
        <f>投入係数表!AJ28</f>
        <v>1.0820001545714506E-2</v>
      </c>
      <c r="E28" s="110">
        <f t="shared" si="9"/>
        <v>1.0820001545714506</v>
      </c>
      <c r="F28" s="85">
        <f>分析係数表!C31</f>
        <v>4.5149153453372781E-2</v>
      </c>
      <c r="G28" s="110">
        <f t="shared" si="0"/>
        <v>4.885139101531949E-2</v>
      </c>
      <c r="H28" s="110">
        <v>5.7726227690671997E-2</v>
      </c>
      <c r="I28" s="110">
        <f t="shared" si="1"/>
        <v>5.7726227690671997E-2</v>
      </c>
      <c r="J28" s="85">
        <f>分析係数表!G31</f>
        <v>7.1005917159763315E-2</v>
      </c>
      <c r="K28" s="111">
        <f t="shared" si="2"/>
        <v>4.0989037413494906E-3</v>
      </c>
      <c r="L28" s="79"/>
      <c r="M28" s="80"/>
      <c r="N28" s="81">
        <f>分析係数表!H31</f>
        <v>2.4521834371133602E-2</v>
      </c>
      <c r="O28" s="82">
        <f t="shared" si="3"/>
        <v>0.75651469789046144</v>
      </c>
      <c r="P28" s="76">
        <f>分析係数表!C31</f>
        <v>4.5149153453372781E-2</v>
      </c>
      <c r="Q28" s="82">
        <f t="shared" si="4"/>
        <v>3.4155998184788393E-2</v>
      </c>
      <c r="R28" s="83">
        <v>4.4081773773657656E-2</v>
      </c>
      <c r="S28" s="84">
        <f t="shared" si="5"/>
        <v>0.10180800146432965</v>
      </c>
      <c r="T28" s="85">
        <f>分析係数表!F31</f>
        <v>0.34319526627218933</v>
      </c>
      <c r="U28" s="86">
        <f t="shared" si="6"/>
        <v>3.4940024171190055E-2</v>
      </c>
      <c r="V28" s="87">
        <f>分析係数表!D31</f>
        <v>1.7751479289940829E-2</v>
      </c>
      <c r="W28" s="167">
        <f t="shared" si="7"/>
        <v>0</v>
      </c>
      <c r="X28" s="76">
        <f>分析係数表!E31</f>
        <v>1.7751479289940829E-2</v>
      </c>
      <c r="Y28" s="166">
        <f t="shared" si="8"/>
        <v>0</v>
      </c>
    </row>
    <row r="29" spans="1:25" x14ac:dyDescent="0.2">
      <c r="A29" s="6" t="s">
        <v>17</v>
      </c>
      <c r="B29" s="5" t="s">
        <v>272</v>
      </c>
      <c r="C29" s="90"/>
      <c r="D29" s="107">
        <f>投入係数表!AJ29</f>
        <v>4.5598577942653996E-3</v>
      </c>
      <c r="E29" s="110">
        <f t="shared" si="9"/>
        <v>0.45598577942653995</v>
      </c>
      <c r="F29" s="85">
        <f>分析係数表!C32</f>
        <v>0.82390745501285345</v>
      </c>
      <c r="G29" s="110">
        <f t="shared" si="0"/>
        <v>0.3756900830493729</v>
      </c>
      <c r="H29" s="110">
        <v>0.43225896384029827</v>
      </c>
      <c r="I29" s="110">
        <f t="shared" si="1"/>
        <v>0.43225896384029827</v>
      </c>
      <c r="J29" s="85">
        <f>分析係数表!G32</f>
        <v>0.14108527131782947</v>
      </c>
      <c r="K29" s="111">
        <f t="shared" si="2"/>
        <v>6.0985373192972321E-2</v>
      </c>
      <c r="L29" s="79"/>
      <c r="M29" s="80"/>
      <c r="N29" s="81">
        <f>分析係数表!H32</f>
        <v>6.9772630468734158E-3</v>
      </c>
      <c r="O29" s="82">
        <f t="shared" si="3"/>
        <v>0.21525314811771609</v>
      </c>
      <c r="P29" s="76">
        <f>分析係数表!C32</f>
        <v>0.82390745501285345</v>
      </c>
      <c r="Q29" s="82">
        <f t="shared" si="4"/>
        <v>0.17734867344917224</v>
      </c>
      <c r="R29" s="83">
        <v>0.23193910466798451</v>
      </c>
      <c r="S29" s="84">
        <f t="shared" si="5"/>
        <v>0.66419806850828278</v>
      </c>
      <c r="T29" s="85">
        <f>分析係数表!F32</f>
        <v>0.48372093023255813</v>
      </c>
      <c r="U29" s="86">
        <f t="shared" si="6"/>
        <v>0.32128650755749494</v>
      </c>
      <c r="V29" s="87">
        <f>分析係数表!D32</f>
        <v>4.6511627906976744E-3</v>
      </c>
      <c r="W29" s="167">
        <f t="shared" si="7"/>
        <v>0</v>
      </c>
      <c r="X29" s="76">
        <f>分析係数表!E32</f>
        <v>6.2015503875968991E-3</v>
      </c>
      <c r="Y29" s="166">
        <f t="shared" si="8"/>
        <v>0</v>
      </c>
    </row>
    <row r="30" spans="1:25" x14ac:dyDescent="0.2">
      <c r="A30" s="6" t="s">
        <v>18</v>
      </c>
      <c r="B30" s="5" t="s">
        <v>273</v>
      </c>
      <c r="C30" s="90"/>
      <c r="D30" s="107">
        <f>投入係数表!AJ30</f>
        <v>3.7870005410000772E-3</v>
      </c>
      <c r="E30" s="110">
        <f t="shared" si="9"/>
        <v>0.37870005410000773</v>
      </c>
      <c r="F30" s="85">
        <f>分析係数表!C33</f>
        <v>1</v>
      </c>
      <c r="G30" s="110">
        <f t="shared" si="0"/>
        <v>0.37870005410000773</v>
      </c>
      <c r="H30" s="110">
        <v>0.41662241522633253</v>
      </c>
      <c r="I30" s="110">
        <f t="shared" si="1"/>
        <v>0.41662241522633253</v>
      </c>
      <c r="J30" s="85">
        <f>分析係数表!G33</f>
        <v>0.50819672131147542</v>
      </c>
      <c r="K30" s="111">
        <f t="shared" si="2"/>
        <v>0.21172614544289031</v>
      </c>
      <c r="L30" s="79"/>
      <c r="M30" s="80"/>
      <c r="N30" s="81">
        <f>分析係数表!H33</f>
        <v>1.0141370707664847E-3</v>
      </c>
      <c r="O30" s="82">
        <f t="shared" si="3"/>
        <v>3.128679478455175E-2</v>
      </c>
      <c r="P30" s="76">
        <f>分析係数表!C33</f>
        <v>1</v>
      </c>
      <c r="Q30" s="82">
        <f t="shared" si="4"/>
        <v>3.128679478455175E-2</v>
      </c>
      <c r="R30" s="83">
        <v>0.10991644115927661</v>
      </c>
      <c r="S30" s="84">
        <f t="shared" si="5"/>
        <v>0.52653885638560916</v>
      </c>
      <c r="T30" s="85">
        <f>分析係数表!F33</f>
        <v>0.64606977721731818</v>
      </c>
      <c r="U30" s="86">
        <f t="shared" si="6"/>
        <v>0.34018084164131202</v>
      </c>
      <c r="V30" s="87">
        <f>分析係数表!D33</f>
        <v>1.8495166036149643E-2</v>
      </c>
      <c r="W30" s="167">
        <f t="shared" si="7"/>
        <v>0</v>
      </c>
      <c r="X30" s="76">
        <f>分析係数表!E33</f>
        <v>1.7234131988230348E-2</v>
      </c>
      <c r="Y30" s="166">
        <f t="shared" si="8"/>
        <v>0</v>
      </c>
    </row>
    <row r="31" spans="1:25" x14ac:dyDescent="0.2">
      <c r="A31" s="6" t="s">
        <v>19</v>
      </c>
      <c r="B31" s="5" t="s">
        <v>274</v>
      </c>
      <c r="C31" s="90"/>
      <c r="D31" s="107">
        <f>投入係数表!AJ31</f>
        <v>6.2060437437205351E-2</v>
      </c>
      <c r="E31" s="110">
        <f t="shared" si="9"/>
        <v>6.2060437437205351</v>
      </c>
      <c r="F31" s="85">
        <f>分析係数表!C34</f>
        <v>0.25927379784102056</v>
      </c>
      <c r="G31" s="110">
        <f t="shared" si="0"/>
        <v>1.6090645310019285</v>
      </c>
      <c r="H31" s="110">
        <v>1.7037128895853086</v>
      </c>
      <c r="I31" s="110">
        <f t="shared" si="1"/>
        <v>1.7037128895853086</v>
      </c>
      <c r="J31" s="85">
        <f>分析係数表!G34</f>
        <v>0.42506142506142508</v>
      </c>
      <c r="K31" s="111">
        <f t="shared" si="2"/>
        <v>0.7241826287426496</v>
      </c>
      <c r="L31" s="79"/>
      <c r="M31" s="80"/>
      <c r="N31" s="81">
        <f>分析係数表!H34</f>
        <v>0.17165284059793523</v>
      </c>
      <c r="O31" s="82">
        <f t="shared" si="3"/>
        <v>5.2956028852332304</v>
      </c>
      <c r="P31" s="76">
        <f>分析係数表!C34</f>
        <v>0.25927379784102056</v>
      </c>
      <c r="Q31" s="82">
        <f t="shared" si="4"/>
        <v>1.3730110719122859</v>
      </c>
      <c r="R31" s="83">
        <v>1.484858006896826</v>
      </c>
      <c r="S31" s="84">
        <f t="shared" si="5"/>
        <v>3.1885708964821347</v>
      </c>
      <c r="T31" s="85">
        <f>分析係数表!F34</f>
        <v>0.69978501228501233</v>
      </c>
      <c r="U31" s="86">
        <f t="shared" si="6"/>
        <v>2.2313141239663832</v>
      </c>
      <c r="V31" s="87">
        <f>分析係数表!D34</f>
        <v>0.29069410319410321</v>
      </c>
      <c r="W31" s="167">
        <f t="shared" si="7"/>
        <v>1</v>
      </c>
      <c r="X31" s="76">
        <f>分析係数表!E34</f>
        <v>0.18903562653562653</v>
      </c>
      <c r="Y31" s="166">
        <f t="shared" si="8"/>
        <v>1</v>
      </c>
    </row>
    <row r="32" spans="1:25" x14ac:dyDescent="0.2">
      <c r="A32" s="6" t="s">
        <v>20</v>
      </c>
      <c r="B32" s="5" t="s">
        <v>37</v>
      </c>
      <c r="C32" s="90"/>
      <c r="D32" s="107">
        <f>投入係数表!AJ32</f>
        <v>7.41942963134709E-3</v>
      </c>
      <c r="E32" s="110">
        <f t="shared" si="9"/>
        <v>0.74194296313470898</v>
      </c>
      <c r="F32" s="85">
        <f>分析係数表!C35</f>
        <v>0.58271802035521847</v>
      </c>
      <c r="G32" s="110">
        <f t="shared" si="0"/>
        <v>0.43234353469434245</v>
      </c>
      <c r="H32" s="110">
        <v>0.57807670688457458</v>
      </c>
      <c r="I32" s="110">
        <f t="shared" si="1"/>
        <v>0.57807670688457458</v>
      </c>
      <c r="J32" s="85">
        <f>分析係数表!G35</f>
        <v>0.3146067415730337</v>
      </c>
      <c r="K32" s="111">
        <f t="shared" si="2"/>
        <v>0.18186682913222571</v>
      </c>
      <c r="L32" s="79"/>
      <c r="M32" s="80"/>
      <c r="N32" s="81">
        <f>分析係数表!H35</f>
        <v>6.4762793339147723E-2</v>
      </c>
      <c r="O32" s="82">
        <f t="shared" si="3"/>
        <v>1.9979747149414753</v>
      </c>
      <c r="P32" s="76">
        <f>分析係数表!C35</f>
        <v>0.58271802035521847</v>
      </c>
      <c r="Q32" s="82">
        <f t="shared" si="4"/>
        <v>1.1642558706104784</v>
      </c>
      <c r="R32" s="83">
        <v>1.3928261781721101</v>
      </c>
      <c r="S32" s="84">
        <f t="shared" si="5"/>
        <v>1.9709028850566845</v>
      </c>
      <c r="T32" s="85">
        <f>分析係数表!F35</f>
        <v>0.64558587479935792</v>
      </c>
      <c r="U32" s="86">
        <f t="shared" si="6"/>
        <v>1.272387063193898</v>
      </c>
      <c r="V32" s="87">
        <f>分析係数表!D35</f>
        <v>5.2969502407704656E-2</v>
      </c>
      <c r="W32" s="167">
        <f t="shared" si="7"/>
        <v>0</v>
      </c>
      <c r="X32" s="76">
        <f>分析係数表!E35</f>
        <v>4.8475120385232745E-2</v>
      </c>
      <c r="Y32" s="166">
        <f t="shared" si="8"/>
        <v>0</v>
      </c>
    </row>
    <row r="33" spans="1:25" x14ac:dyDescent="0.2">
      <c r="A33" s="6" t="s">
        <v>21</v>
      </c>
      <c r="B33" s="5" t="s">
        <v>38</v>
      </c>
      <c r="C33" s="90"/>
      <c r="D33" s="107">
        <f>投入係数表!AJ33</f>
        <v>1.9321431331633047E-2</v>
      </c>
      <c r="E33" s="110">
        <f t="shared" si="9"/>
        <v>1.9321431331633048</v>
      </c>
      <c r="F33" s="85">
        <f>分析係数表!C36</f>
        <v>0.66070007955449483</v>
      </c>
      <c r="G33" s="110">
        <f t="shared" si="0"/>
        <v>1.2765671217916663</v>
      </c>
      <c r="H33" s="110">
        <v>1.3778739572753613</v>
      </c>
      <c r="I33" s="110">
        <f t="shared" si="1"/>
        <v>1.3778739572753613</v>
      </c>
      <c r="J33" s="85">
        <f>分析係数表!G36</f>
        <v>1.3413413413413414E-2</v>
      </c>
      <c r="K33" s="111">
        <f t="shared" si="2"/>
        <v>1.8481993020510352E-2</v>
      </c>
      <c r="L33" s="79"/>
      <c r="M33" s="80"/>
      <c r="N33" s="81">
        <f>分析係数表!H36</f>
        <v>0.12962700038537209</v>
      </c>
      <c r="O33" s="82">
        <f t="shared" si="3"/>
        <v>3.9990781093614052</v>
      </c>
      <c r="P33" s="76">
        <f>分析係数表!C36</f>
        <v>0.66070007955449483</v>
      </c>
      <c r="Q33" s="82">
        <f t="shared" si="4"/>
        <v>2.6421912249997193</v>
      </c>
      <c r="R33" s="83">
        <v>2.7621135094934068</v>
      </c>
      <c r="S33" s="84">
        <f t="shared" si="5"/>
        <v>4.1399874667687682</v>
      </c>
      <c r="T33" s="85">
        <f>分析係数表!F36</f>
        <v>0.89049049049049045</v>
      </c>
      <c r="U33" s="86">
        <f t="shared" si="6"/>
        <v>3.6866194699074035</v>
      </c>
      <c r="V33" s="87">
        <f>分析係数表!D36</f>
        <v>8.8088088088088094E-3</v>
      </c>
      <c r="W33" s="167">
        <f t="shared" si="7"/>
        <v>0</v>
      </c>
      <c r="X33" s="76">
        <f>分析係数表!E36</f>
        <v>2.002002002002002E-3</v>
      </c>
      <c r="Y33" s="166">
        <f t="shared" si="8"/>
        <v>0</v>
      </c>
    </row>
    <row r="34" spans="1:25" x14ac:dyDescent="0.2">
      <c r="A34" s="6" t="s">
        <v>22</v>
      </c>
      <c r="B34" s="5" t="s">
        <v>377</v>
      </c>
      <c r="C34" s="90"/>
      <c r="D34" s="107">
        <f>投入係数表!AJ34</f>
        <v>1.1902001700285957E-2</v>
      </c>
      <c r="E34" s="110">
        <f t="shared" si="9"/>
        <v>1.1902001700285956</v>
      </c>
      <c r="F34" s="85">
        <f>分析係数表!C37</f>
        <v>0.61776513884242223</v>
      </c>
      <c r="G34" s="110">
        <f t="shared" si="0"/>
        <v>0.73526417328798988</v>
      </c>
      <c r="H34" s="110">
        <v>0.90439801644715812</v>
      </c>
      <c r="I34" s="110">
        <f t="shared" si="1"/>
        <v>0.90439801644715812</v>
      </c>
      <c r="J34" s="85">
        <f>分析係数表!G37</f>
        <v>0.47462053207116045</v>
      </c>
      <c r="K34" s="111">
        <f t="shared" si="2"/>
        <v>0.42924586777025231</v>
      </c>
      <c r="L34" s="79"/>
      <c r="M34" s="80"/>
      <c r="N34" s="81">
        <f>分析係数表!H37</f>
        <v>5.0585157089832258E-2</v>
      </c>
      <c r="O34" s="82">
        <f t="shared" si="3"/>
        <v>1.5605853238534415</v>
      </c>
      <c r="P34" s="76">
        <f>分析係数表!C37</f>
        <v>0.61776513884242223</v>
      </c>
      <c r="Q34" s="82">
        <f t="shared" si="4"/>
        <v>0.96407520926576773</v>
      </c>
      <c r="R34" s="83">
        <v>1.1703113140511641</v>
      </c>
      <c r="S34" s="84">
        <f t="shared" si="5"/>
        <v>2.0747093304983224</v>
      </c>
      <c r="T34" s="85">
        <f>分析係数表!F37</f>
        <v>0.71813285457809695</v>
      </c>
      <c r="U34" s="86">
        <f t="shared" si="6"/>
        <v>1.4899169339305727</v>
      </c>
      <c r="V34" s="87">
        <f>分析係数表!D37</f>
        <v>9.4662967194385508E-2</v>
      </c>
      <c r="W34" s="167">
        <f t="shared" si="7"/>
        <v>0</v>
      </c>
      <c r="X34" s="76">
        <f>分析係数表!E37</f>
        <v>8.6339154561775752E-2</v>
      </c>
      <c r="Y34" s="166">
        <f t="shared" si="8"/>
        <v>0</v>
      </c>
    </row>
    <row r="35" spans="1:25" x14ac:dyDescent="0.2">
      <c r="A35" s="6" t="s">
        <v>23</v>
      </c>
      <c r="B35" s="5" t="s">
        <v>193</v>
      </c>
      <c r="C35" s="90"/>
      <c r="D35" s="107">
        <f>投入係数表!AJ35</f>
        <v>1.1283715897673699E-2</v>
      </c>
      <c r="E35" s="110">
        <f t="shared" si="9"/>
        <v>1.1283715897673698</v>
      </c>
      <c r="F35" s="85">
        <f>分析係数表!C38</f>
        <v>2.0566981656475858E-2</v>
      </c>
      <c r="G35" s="110">
        <f t="shared" si="0"/>
        <v>2.3207197788433997E-2</v>
      </c>
      <c r="H35" s="110">
        <v>2.9304511713436929E-2</v>
      </c>
      <c r="I35" s="110">
        <f t="shared" si="1"/>
        <v>2.9304511713436929E-2</v>
      </c>
      <c r="J35" s="85">
        <f>分析係数表!G38</f>
        <v>0.31874999999999998</v>
      </c>
      <c r="K35" s="111">
        <f t="shared" si="2"/>
        <v>9.34081310865802E-3</v>
      </c>
      <c r="L35" s="79"/>
      <c r="M35" s="80"/>
      <c r="N35" s="81">
        <f>分析係数表!H38</f>
        <v>4.4398920958156701E-2</v>
      </c>
      <c r="O35" s="82">
        <f t="shared" si="3"/>
        <v>1.3697358756676759</v>
      </c>
      <c r="P35" s="76">
        <f>分析係数表!C38</f>
        <v>2.0566981656475858E-2</v>
      </c>
      <c r="Q35" s="82">
        <f t="shared" si="4"/>
        <v>2.8171332629073984E-2</v>
      </c>
      <c r="R35" s="83">
        <v>3.4779145749172354E-2</v>
      </c>
      <c r="S35" s="84">
        <f t="shared" si="5"/>
        <v>6.4083657462609286E-2</v>
      </c>
      <c r="T35" s="85">
        <f>分析係数表!F38</f>
        <v>0.52500000000000002</v>
      </c>
      <c r="U35" s="86">
        <f t="shared" si="6"/>
        <v>3.3643920167869878E-2</v>
      </c>
      <c r="V35" s="87">
        <f>分析係数表!D38</f>
        <v>0.28125</v>
      </c>
      <c r="W35" s="167">
        <f t="shared" si="7"/>
        <v>0</v>
      </c>
      <c r="X35" s="76">
        <f>分析係数表!E38</f>
        <v>0.31874999999999998</v>
      </c>
      <c r="Y35" s="166">
        <f t="shared" si="8"/>
        <v>0</v>
      </c>
    </row>
    <row r="36" spans="1:25" x14ac:dyDescent="0.2">
      <c r="A36" s="6" t="s">
        <v>24</v>
      </c>
      <c r="B36" s="5" t="s">
        <v>39</v>
      </c>
      <c r="C36" s="90"/>
      <c r="D36" s="107">
        <f>投入係数表!AJ36</f>
        <v>0</v>
      </c>
      <c r="E36" s="110">
        <f t="shared" si="9"/>
        <v>0</v>
      </c>
      <c r="F36" s="85">
        <f>分析係数表!C39</f>
        <v>1</v>
      </c>
      <c r="G36" s="110">
        <f t="shared" si="0"/>
        <v>0</v>
      </c>
      <c r="H36" s="110">
        <v>2.268233089947258E-2</v>
      </c>
      <c r="I36" s="110">
        <f t="shared" si="1"/>
        <v>2.268233089947258E-2</v>
      </c>
      <c r="J36" s="85">
        <f>分析係数表!G39</f>
        <v>0.35457429931253304</v>
      </c>
      <c r="K36" s="111">
        <f t="shared" si="2"/>
        <v>8.0425715854555071E-3</v>
      </c>
      <c r="L36" s="79"/>
      <c r="M36" s="80"/>
      <c r="N36" s="81">
        <f>分析係数表!H39</f>
        <v>4.0565482830659388E-3</v>
      </c>
      <c r="O36" s="82">
        <f t="shared" si="3"/>
        <v>0.125147179138207</v>
      </c>
      <c r="P36" s="76">
        <f>分析係数表!C39</f>
        <v>1</v>
      </c>
      <c r="Q36" s="82">
        <f t="shared" si="4"/>
        <v>0.125147179138207</v>
      </c>
      <c r="R36" s="83">
        <v>0.15900962292765447</v>
      </c>
      <c r="S36" s="84">
        <f t="shared" si="5"/>
        <v>0.18169195382712705</v>
      </c>
      <c r="T36" s="85">
        <f>分析係数表!F39</f>
        <v>0.70531464833421476</v>
      </c>
      <c r="U36" s="86">
        <f t="shared" si="6"/>
        <v>0.12814999651873651</v>
      </c>
      <c r="V36" s="87">
        <f>分析係数表!D39</f>
        <v>5.4071919619249072E-2</v>
      </c>
      <c r="W36" s="167">
        <f t="shared" si="7"/>
        <v>0</v>
      </c>
      <c r="X36" s="76">
        <f>分析係数表!E39</f>
        <v>6.8482284505552618E-2</v>
      </c>
      <c r="Y36" s="166">
        <f t="shared" si="8"/>
        <v>0</v>
      </c>
    </row>
    <row r="37" spans="1:25" x14ac:dyDescent="0.2">
      <c r="A37" s="6" t="s">
        <v>25</v>
      </c>
      <c r="B37" s="5" t="s">
        <v>40</v>
      </c>
      <c r="C37" s="90"/>
      <c r="D37" s="107">
        <f>投入係数表!AJ37</f>
        <v>7.7285725326532183E-5</v>
      </c>
      <c r="E37" s="110">
        <f t="shared" si="9"/>
        <v>7.7285725326532179E-3</v>
      </c>
      <c r="F37" s="85">
        <f>分析係数表!C40</f>
        <v>0.98077433041633522</v>
      </c>
      <c r="G37" s="110">
        <f t="shared" si="0"/>
        <v>7.5799855507870401E-3</v>
      </c>
      <c r="H37" s="110">
        <v>9.5838303136046663E-3</v>
      </c>
      <c r="I37" s="110">
        <f t="shared" si="1"/>
        <v>9.5838303136046663E-3</v>
      </c>
      <c r="J37" s="85">
        <f>分析係数表!G40</f>
        <v>0.51043551695017497</v>
      </c>
      <c r="K37" s="111">
        <f t="shared" si="2"/>
        <v>4.8919273804875554E-3</v>
      </c>
      <c r="L37" s="79"/>
      <c r="M37" s="80"/>
      <c r="N37" s="81">
        <f>分析係数表!H40</f>
        <v>2.8781210068352839E-2</v>
      </c>
      <c r="O37" s="82">
        <f t="shared" si="3"/>
        <v>0.88791923598557887</v>
      </c>
      <c r="P37" s="76">
        <f>分析係数表!C40</f>
        <v>0.98077433041633522</v>
      </c>
      <c r="Q37" s="82">
        <f t="shared" si="4"/>
        <v>0.87084839413754001</v>
      </c>
      <c r="R37" s="83">
        <v>0.87338786866249651</v>
      </c>
      <c r="S37" s="84">
        <f t="shared" si="5"/>
        <v>0.88297169897610117</v>
      </c>
      <c r="T37" s="85">
        <f>分析係数表!F40</f>
        <v>0.70708167450838466</v>
      </c>
      <c r="U37" s="86">
        <f t="shared" si="6"/>
        <v>0.62433310745553494</v>
      </c>
      <c r="V37" s="87">
        <f>分析係数表!D40</f>
        <v>7.3350223187356733E-2</v>
      </c>
      <c r="W37" s="167">
        <f t="shared" si="7"/>
        <v>0</v>
      </c>
      <c r="X37" s="76">
        <f>分析係数表!E40</f>
        <v>4.4637471347569069E-2</v>
      </c>
      <c r="Y37" s="166">
        <f t="shared" si="8"/>
        <v>0</v>
      </c>
    </row>
    <row r="38" spans="1:25" x14ac:dyDescent="0.2">
      <c r="A38" s="6" t="s">
        <v>26</v>
      </c>
      <c r="B38" s="5" t="s">
        <v>276</v>
      </c>
      <c r="C38" s="75">
        <f>最終需要_まとめ!C39</f>
        <v>100</v>
      </c>
      <c r="D38" s="107">
        <f>投入係数表!AJ38</f>
        <v>2.1021717288816754E-2</v>
      </c>
      <c r="E38" s="110">
        <f t="shared" si="9"/>
        <v>2.1021717288816753</v>
      </c>
      <c r="F38" s="85">
        <f>分析係数表!C41</f>
        <v>0.86627474829380358</v>
      </c>
      <c r="G38" s="110">
        <f t="shared" si="0"/>
        <v>1.8210582853073232</v>
      </c>
      <c r="H38" s="110">
        <v>1.8551295203510956</v>
      </c>
      <c r="I38" s="110">
        <f t="shared" si="1"/>
        <v>101.8551295203511</v>
      </c>
      <c r="J38" s="85">
        <f>分析係数表!G41</f>
        <v>0.44732977818996833</v>
      </c>
      <c r="K38" s="111">
        <f t="shared" si="2"/>
        <v>45.56283249584915</v>
      </c>
      <c r="L38" s="79"/>
      <c r="M38" s="80"/>
      <c r="N38" s="81">
        <f>分析係数表!H41</f>
        <v>6.251140904204612E-2</v>
      </c>
      <c r="O38" s="82">
        <f t="shared" si="3"/>
        <v>1.9285180305197702</v>
      </c>
      <c r="P38" s="76">
        <f>分析係数表!C41</f>
        <v>0.86627474829380358</v>
      </c>
      <c r="Q38" s="82">
        <f t="shared" si="4"/>
        <v>1.6706264714685757</v>
      </c>
      <c r="R38" s="83">
        <v>1.7021222659092377</v>
      </c>
      <c r="S38" s="84">
        <f t="shared" si="5"/>
        <v>103.55725178626034</v>
      </c>
      <c r="T38" s="85">
        <f>分析係数表!F41</f>
        <v>0.55174279310611329</v>
      </c>
      <c r="U38" s="86">
        <f t="shared" si="6"/>
        <v>57.136967346944317</v>
      </c>
      <c r="V38" s="87">
        <f>分析係数表!D41</f>
        <v>0.15209830744261535</v>
      </c>
      <c r="W38" s="167">
        <f t="shared" si="7"/>
        <v>16</v>
      </c>
      <c r="X38" s="76">
        <f>分析係数表!E41</f>
        <v>0.14676559239508463</v>
      </c>
      <c r="Y38" s="166">
        <f t="shared" si="8"/>
        <v>15</v>
      </c>
    </row>
    <row r="39" spans="1:25" x14ac:dyDescent="0.2">
      <c r="A39" s="6" t="s">
        <v>51</v>
      </c>
      <c r="B39" s="5" t="s">
        <v>367</v>
      </c>
      <c r="C39" s="90"/>
      <c r="D39" s="107">
        <f>投入係数表!AJ39</f>
        <v>1.0047144292449186E-3</v>
      </c>
      <c r="E39" s="110">
        <f t="shared" si="9"/>
        <v>0.10047144292449185</v>
      </c>
      <c r="F39" s="85">
        <f>分析係数表!C42</f>
        <v>0.22259887005649714</v>
      </c>
      <c r="G39" s="110">
        <f>E39*F39</f>
        <v>2.2364829667937732E-2</v>
      </c>
      <c r="H39" s="110">
        <v>2.6597032099105102E-2</v>
      </c>
      <c r="I39" s="110">
        <f>C39+H39</f>
        <v>2.6597032099105102E-2</v>
      </c>
      <c r="J39" s="85">
        <f>分析係数表!G42</f>
        <v>0.47474747474747475</v>
      </c>
      <c r="K39" s="111">
        <f>I39*J39</f>
        <v>1.2626873824827675E-2</v>
      </c>
      <c r="L39" s="79"/>
      <c r="M39" s="80"/>
      <c r="N39" s="81">
        <f>分析係数表!H42</f>
        <v>1.5212056061497272E-2</v>
      </c>
      <c r="O39" s="82">
        <f t="shared" si="3"/>
        <v>0.46930192176827634</v>
      </c>
      <c r="P39" s="76">
        <f>分析係数表!C42</f>
        <v>0.22259887005649714</v>
      </c>
      <c r="Q39" s="82">
        <f>O39*P39</f>
        <v>0.10446607750096093</v>
      </c>
      <c r="R39" s="83">
        <v>0.10851439078604377</v>
      </c>
      <c r="S39" s="84">
        <f>I39+R39</f>
        <v>0.13511142288514888</v>
      </c>
      <c r="T39" s="85">
        <f>分析係数表!F42</f>
        <v>0.5505050505050505</v>
      </c>
      <c r="U39" s="86">
        <f t="shared" si="6"/>
        <v>7.4379520679198119E-2</v>
      </c>
      <c r="V39" s="87">
        <f>分析係数表!D42</f>
        <v>1.2373737373737375</v>
      </c>
      <c r="W39" s="167">
        <f t="shared" si="7"/>
        <v>0</v>
      </c>
      <c r="X39" s="76">
        <f>分析係数表!E42</f>
        <v>0.93434343434343436</v>
      </c>
      <c r="Y39" s="166">
        <f t="shared" si="8"/>
        <v>0</v>
      </c>
    </row>
    <row r="40" spans="1:25" x14ac:dyDescent="0.2">
      <c r="A40" s="6" t="s">
        <v>194</v>
      </c>
      <c r="B40" s="5" t="s">
        <v>41</v>
      </c>
      <c r="C40" s="90"/>
      <c r="D40" s="107">
        <f>投入係数表!AJ40</f>
        <v>4.6603292371898912E-2</v>
      </c>
      <c r="E40" s="110">
        <f t="shared" si="9"/>
        <v>4.6603292371898908</v>
      </c>
      <c r="F40" s="85">
        <f>分析係数表!C43</f>
        <v>0.64995386035066138</v>
      </c>
      <c r="G40" s="110">
        <f>E40*F40</f>
        <v>3.0289989782166225</v>
      </c>
      <c r="H40" s="110">
        <v>3.7470570438264676</v>
      </c>
      <c r="I40" s="110">
        <f>C40+H40</f>
        <v>3.7470570438264676</v>
      </c>
      <c r="J40" s="85">
        <f>分析係数表!G43</f>
        <v>0.42414674485039844</v>
      </c>
      <c r="K40" s="111">
        <f>I40*J40</f>
        <v>1.5893020479077531</v>
      </c>
      <c r="L40" s="79"/>
      <c r="M40" s="80"/>
      <c r="N40" s="81">
        <f>分析係数表!H43</f>
        <v>4.0565482830659395E-2</v>
      </c>
      <c r="O40" s="82">
        <f t="shared" si="3"/>
        <v>1.2514717913820703</v>
      </c>
      <c r="P40" s="76">
        <f>分析係数表!C43</f>
        <v>0.64995386035066138</v>
      </c>
      <c r="Q40" s="82">
        <f>O40*P40</f>
        <v>0.8133989219287342</v>
      </c>
      <c r="R40" s="83">
        <v>1.3998786154708005</v>
      </c>
      <c r="S40" s="84">
        <f>I40+R40</f>
        <v>5.1469356592972684</v>
      </c>
      <c r="T40" s="85">
        <f>分析係数表!F43</f>
        <v>0.67869493309276796</v>
      </c>
      <c r="U40" s="86">
        <f t="shared" si="6"/>
        <v>3.4931991529195412</v>
      </c>
      <c r="V40" s="87">
        <f>分析係数表!D43</f>
        <v>0.11832807096677192</v>
      </c>
      <c r="W40" s="167">
        <f t="shared" si="7"/>
        <v>1</v>
      </c>
      <c r="X40" s="76">
        <f>分析係数表!E43</f>
        <v>8.3446098331078036E-2</v>
      </c>
      <c r="Y40" s="166">
        <f t="shared" si="8"/>
        <v>0</v>
      </c>
    </row>
    <row r="41" spans="1:25" x14ac:dyDescent="0.2">
      <c r="A41" s="6" t="s">
        <v>340</v>
      </c>
      <c r="B41" s="5" t="s">
        <v>42</v>
      </c>
      <c r="C41" s="90"/>
      <c r="D41" s="107">
        <f>投入係数表!AJ41</f>
        <v>1.2674858953551279E-2</v>
      </c>
      <c r="E41" s="110">
        <f t="shared" si="9"/>
        <v>1.2674858953551278</v>
      </c>
      <c r="F41" s="85">
        <f>分析係数表!C44</f>
        <v>0.42233270626175756</v>
      </c>
      <c r="G41" s="110">
        <f>E41*F41</f>
        <v>0.53530074833393793</v>
      </c>
      <c r="H41" s="110">
        <v>0.55306594271241871</v>
      </c>
      <c r="I41" s="110">
        <f>C41+H41</f>
        <v>0.55306594271241871</v>
      </c>
      <c r="J41" s="85">
        <f>分析係数表!G44</f>
        <v>0.26381484852424913</v>
      </c>
      <c r="K41" s="111">
        <f>I41*J41</f>
        <v>0.1459070079005978</v>
      </c>
      <c r="L41" s="79"/>
      <c r="M41" s="80"/>
      <c r="N41" s="81">
        <f>分析係数表!H44</f>
        <v>0.11630123927550047</v>
      </c>
      <c r="O41" s="82">
        <f t="shared" si="3"/>
        <v>3.587969625892395</v>
      </c>
      <c r="P41" s="76">
        <f>分析係数表!C44</f>
        <v>0.42233270626175756</v>
      </c>
      <c r="Q41" s="82">
        <f>O41*P41</f>
        <v>1.5153169220881211</v>
      </c>
      <c r="R41" s="83">
        <v>1.5419460362328081</v>
      </c>
      <c r="S41" s="84">
        <f>I41+R41</f>
        <v>2.0950119789452266</v>
      </c>
      <c r="T41" s="85">
        <f>分析係数表!F44</f>
        <v>0.47978156286568718</v>
      </c>
      <c r="U41" s="86">
        <f t="shared" si="6"/>
        <v>1.005148121480677</v>
      </c>
      <c r="V41" s="87">
        <f>分析係数表!D44</f>
        <v>0.17839032635548044</v>
      </c>
      <c r="W41" s="167">
        <f t="shared" si="7"/>
        <v>0</v>
      </c>
      <c r="X41" s="76">
        <f>分析係数表!E44</f>
        <v>0.10141724093095826</v>
      </c>
      <c r="Y41" s="166">
        <f t="shared" si="8"/>
        <v>0</v>
      </c>
    </row>
    <row r="42" spans="1:25" x14ac:dyDescent="0.2">
      <c r="A42" s="6" t="s">
        <v>341</v>
      </c>
      <c r="B42" s="5" t="s">
        <v>278</v>
      </c>
      <c r="C42" s="90"/>
      <c r="D42" s="107">
        <f>投入係数表!AJ42</f>
        <v>7.7285725326532186E-4</v>
      </c>
      <c r="E42" s="110">
        <f t="shared" si="9"/>
        <v>7.728572532653219E-2</v>
      </c>
      <c r="F42" s="85">
        <f>分析係数表!C45</f>
        <v>1</v>
      </c>
      <c r="G42" s="110">
        <f>E42*F42</f>
        <v>7.728572532653219E-2</v>
      </c>
      <c r="H42" s="110">
        <v>8.6883832148772683E-2</v>
      </c>
      <c r="I42" s="110">
        <f>C42+H42</f>
        <v>8.6883832148772683E-2</v>
      </c>
      <c r="J42" s="85">
        <f>分析係数表!G45</f>
        <v>0</v>
      </c>
      <c r="K42" s="111">
        <f>I42*J42</f>
        <v>0</v>
      </c>
      <c r="L42" s="79"/>
      <c r="M42" s="80"/>
      <c r="N42" s="81">
        <f>分析係数表!H45</f>
        <v>0</v>
      </c>
      <c r="O42" s="82">
        <f t="shared" si="3"/>
        <v>0</v>
      </c>
      <c r="P42" s="76">
        <f>分析係数表!C45</f>
        <v>1</v>
      </c>
      <c r="Q42" s="82">
        <f>O42*P42</f>
        <v>0</v>
      </c>
      <c r="R42" s="83">
        <v>1.1400870175430837E-2</v>
      </c>
      <c r="S42" s="84">
        <f>I42+R42</f>
        <v>9.8284702324203527E-2</v>
      </c>
      <c r="T42" s="85">
        <f>分析係数表!F45</f>
        <v>0</v>
      </c>
      <c r="U42" s="86">
        <f t="shared" si="6"/>
        <v>0</v>
      </c>
      <c r="V42" s="87">
        <f>分析係数表!D45</f>
        <v>0</v>
      </c>
      <c r="W42" s="167">
        <f t="shared" si="7"/>
        <v>0</v>
      </c>
      <c r="X42" s="76">
        <f>分析係数表!E45</f>
        <v>0</v>
      </c>
      <c r="Y42" s="166">
        <f t="shared" si="8"/>
        <v>0</v>
      </c>
    </row>
    <row r="43" spans="1:25" x14ac:dyDescent="0.2">
      <c r="A43" s="6" t="s">
        <v>342</v>
      </c>
      <c r="B43" s="5" t="s">
        <v>279</v>
      </c>
      <c r="C43" s="90"/>
      <c r="D43" s="107">
        <f>投入係数表!AJ43</f>
        <v>4.6371435195919318E-3</v>
      </c>
      <c r="E43" s="110">
        <f t="shared" si="9"/>
        <v>0.46371435195919319</v>
      </c>
      <c r="F43" s="85">
        <f>分析係数表!C46</f>
        <v>0.21794871794871795</v>
      </c>
      <c r="G43" s="110">
        <f>E43*F43</f>
        <v>0.10106594850392672</v>
      </c>
      <c r="H43" s="110">
        <v>0.11992956567537226</v>
      </c>
      <c r="I43" s="110">
        <f>C43+H43</f>
        <v>0.11992956567537226</v>
      </c>
      <c r="J43" s="85">
        <f>分析係数表!G46</f>
        <v>8.6956521739130436E-3</v>
      </c>
      <c r="K43" s="111">
        <f>I43*J43</f>
        <v>1.042865788481498E-3</v>
      </c>
      <c r="L43" s="79"/>
      <c r="M43" s="80"/>
      <c r="N43" s="81">
        <f>分析係数表!H46</f>
        <v>2.3669959231689755E-2</v>
      </c>
      <c r="O43" s="82">
        <f t="shared" si="3"/>
        <v>0.73023379027143798</v>
      </c>
      <c r="P43" s="76">
        <f>分析係数表!C46</f>
        <v>0.21794871794871795</v>
      </c>
      <c r="Q43" s="82">
        <f>O43*P43</f>
        <v>0.15915351839249289</v>
      </c>
      <c r="R43" s="83">
        <v>0.17904280624305552</v>
      </c>
      <c r="S43" s="84">
        <f>I43+R43</f>
        <v>0.29897237191842779</v>
      </c>
      <c r="T43" s="85">
        <f>分析係数表!F46</f>
        <v>0.31521739130434784</v>
      </c>
      <c r="U43" s="86">
        <f t="shared" si="6"/>
        <v>9.4241291148200068E-2</v>
      </c>
      <c r="V43" s="87">
        <f>分析係数表!D46</f>
        <v>4.3478260869565218E-3</v>
      </c>
      <c r="W43" s="167">
        <f t="shared" si="7"/>
        <v>0</v>
      </c>
      <c r="X43" s="76">
        <f>分析係数表!E46</f>
        <v>8.6956521739130436E-3</v>
      </c>
      <c r="Y43" s="166">
        <f t="shared" si="8"/>
        <v>0</v>
      </c>
    </row>
    <row r="44" spans="1:25" x14ac:dyDescent="0.2">
      <c r="A44" s="192">
        <v>40</v>
      </c>
      <c r="B44" s="14" t="s">
        <v>150</v>
      </c>
      <c r="C44" s="197">
        <f>SUM(C5:C43)</f>
        <v>100</v>
      </c>
      <c r="D44" s="108">
        <f>投入係数表!AJ44</f>
        <v>0.43882834840404977</v>
      </c>
      <c r="E44" s="96">
        <f>SUM(E5:E43)</f>
        <v>43.882834840404982</v>
      </c>
      <c r="F44" s="98">
        <f>分析係数表!C47</f>
        <v>0.47569546306807309</v>
      </c>
      <c r="G44" s="96">
        <f>SUM(G5:G43)</f>
        <v>11.296953454565008</v>
      </c>
      <c r="H44" s="96">
        <f>SUM(H5:H43)</f>
        <v>12.993169117701941</v>
      </c>
      <c r="I44" s="96">
        <f>SUM(I5:I43)</f>
        <v>112.99316911770195</v>
      </c>
      <c r="J44" s="98">
        <f>分析係数表!G47</f>
        <v>0.28144255164914822</v>
      </c>
      <c r="K44" s="112">
        <f>SUM(K5:K43)</f>
        <v>49.203599466116593</v>
      </c>
      <c r="L44" s="94">
        <f>最終需要_まとめ!$L$33</f>
        <v>0.627</v>
      </c>
      <c r="M44" s="91">
        <f>K44*L44</f>
        <v>30.850656865255104</v>
      </c>
      <c r="N44" s="95">
        <f>分析係数表!H47</f>
        <v>1</v>
      </c>
      <c r="O44" s="96">
        <f>SUM(O5:O43)</f>
        <v>30.8506568652551</v>
      </c>
      <c r="P44" s="92">
        <f>分析係数表!C47</f>
        <v>0.47569546306807309</v>
      </c>
      <c r="Q44" s="96">
        <f>SUM(Q5:Q43)</f>
        <v>12.918107452973485</v>
      </c>
      <c r="R44" s="91">
        <f>SUM(R5:R43)</f>
        <v>14.824702995567</v>
      </c>
      <c r="S44" s="97">
        <f>SUM(S5:S43)</f>
        <v>127.81787211326895</v>
      </c>
      <c r="T44" s="98">
        <f>分析係数表!F47</f>
        <v>0.50608191373686118</v>
      </c>
      <c r="U44" s="99">
        <f>SUM(U5:U43)</f>
        <v>73.039118028721418</v>
      </c>
      <c r="V44" s="100">
        <f>分析係数表!D47</f>
        <v>9.051105472997463E-2</v>
      </c>
      <c r="W44" s="164">
        <f>SUM(W5:W43)</f>
        <v>18</v>
      </c>
      <c r="X44" s="92">
        <f>分析係数表!E47</f>
        <v>7.0619789778905401E-2</v>
      </c>
      <c r="Y44" s="165">
        <f>SUM(Y5:Y43)</f>
        <v>16</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343</v>
      </c>
      <c r="C1" s="62"/>
      <c r="D1" s="62"/>
      <c r="E1" s="62"/>
      <c r="F1" s="63"/>
      <c r="G1" s="398" t="str">
        <f>取引基本表!$E$1</f>
        <v>2015年養父市産業連関表</v>
      </c>
      <c r="H1" s="401"/>
      <c r="I1" s="401"/>
    </row>
    <row r="2" spans="1:25" x14ac:dyDescent="0.2">
      <c r="B2" s="3" t="s">
        <v>367</v>
      </c>
      <c r="S2" s="3" t="s">
        <v>152</v>
      </c>
      <c r="U2" s="64" t="s">
        <v>209</v>
      </c>
      <c r="W2" s="3" t="s">
        <v>130</v>
      </c>
      <c r="Y2" s="3" t="s">
        <v>153</v>
      </c>
    </row>
    <row r="3" spans="1:25" ht="44" x14ac:dyDescent="0.2">
      <c r="B3" s="65"/>
      <c r="C3" s="66" t="s">
        <v>227</v>
      </c>
      <c r="D3" s="66" t="s">
        <v>382</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107">
        <f>投入係数表!AK5</f>
        <v>0</v>
      </c>
      <c r="E5" s="110">
        <f>$C$39*D5</f>
        <v>0</v>
      </c>
      <c r="F5" s="85">
        <f>分析係数表!C8</f>
        <v>0.71474473402356309</v>
      </c>
      <c r="G5" s="110">
        <f t="shared" ref="G5:G38" si="0">E5*F5</f>
        <v>0</v>
      </c>
      <c r="H5" s="110">
        <f t="array" ref="H5:H43">MMULT(逆行列係数!C5:AO43,'35'!G5:G43)</f>
        <v>6.2978681178071138E-3</v>
      </c>
      <c r="I5" s="110">
        <f t="shared" ref="I5:I38" si="1">C5+H5</f>
        <v>6.2978681178071138E-3</v>
      </c>
      <c r="J5" s="85">
        <f>分析係数表!G8</f>
        <v>0.11986548162382897</v>
      </c>
      <c r="K5" s="111">
        <f t="shared" ref="K5:K38" si="2">I5*J5</f>
        <v>7.5489699514430693E-4</v>
      </c>
      <c r="L5" s="79" t="s">
        <v>177</v>
      </c>
      <c r="M5" s="80" t="s">
        <v>177</v>
      </c>
      <c r="N5" s="81">
        <f>分析係数表!H8</f>
        <v>1.2980954505811005E-2</v>
      </c>
      <c r="O5" s="82">
        <f t="shared" ref="O5:O43" si="3">$M$44*N5</f>
        <v>0.43154579684990618</v>
      </c>
      <c r="P5" s="76">
        <f>分析係数表!C8</f>
        <v>0.71474473402356309</v>
      </c>
      <c r="Q5" s="82">
        <f t="shared" ref="Q5:Q38" si="4">O5*P5</f>
        <v>0.30844508578847279</v>
      </c>
      <c r="R5" s="83">
        <f t="array" ref="R5:R43">MMULT(逆行列係数!C5:AO43,'35'!Q5:Q43)</f>
        <v>0.41941289608048427</v>
      </c>
      <c r="S5" s="84">
        <f t="shared" ref="S5:S38" si="5">I5+R5</f>
        <v>0.4257107641982914</v>
      </c>
      <c r="T5" s="85">
        <f>分析係数表!F8</f>
        <v>0.45231803987509006</v>
      </c>
      <c r="U5" s="86">
        <f t="shared" ref="U5:U38" si="6">S5*T5</f>
        <v>0.19255665841589784</v>
      </c>
      <c r="V5" s="87">
        <f>分析係数表!D8</f>
        <v>0.25822723997117464</v>
      </c>
      <c r="W5" s="167">
        <f t="shared" ref="W5:W38" si="7">ROUND(S5*V5,0)</f>
        <v>0</v>
      </c>
      <c r="X5" s="76">
        <f>分析係数表!E8</f>
        <v>0.17343262070622148</v>
      </c>
      <c r="Y5" s="166">
        <f t="shared" ref="Y5:Y38" si="8">ROUND(S5*X5,0)</f>
        <v>0</v>
      </c>
    </row>
    <row r="6" spans="1:25" x14ac:dyDescent="0.2">
      <c r="A6" s="6" t="s">
        <v>219</v>
      </c>
      <c r="B6" s="5" t="s">
        <v>265</v>
      </c>
      <c r="C6" s="90"/>
      <c r="D6" s="107">
        <f>投入係数表!AK6</f>
        <v>0</v>
      </c>
      <c r="E6" s="110">
        <f t="shared" ref="E6:E43" si="9">$C$39*D6</f>
        <v>0</v>
      </c>
      <c r="F6" s="85">
        <f>分析係数表!C9</f>
        <v>1</v>
      </c>
      <c r="G6" s="110">
        <f t="shared" si="0"/>
        <v>0</v>
      </c>
      <c r="H6" s="110">
        <v>4.5302542883670457E-2</v>
      </c>
      <c r="I6" s="110">
        <f t="shared" si="1"/>
        <v>4.5302542883670457E-2</v>
      </c>
      <c r="J6" s="85">
        <f>分析係数表!G9</f>
        <v>0.24776500638569604</v>
      </c>
      <c r="K6" s="111">
        <f t="shared" si="2"/>
        <v>1.1224384826860879E-2</v>
      </c>
      <c r="L6" s="79"/>
      <c r="M6" s="80"/>
      <c r="N6" s="81">
        <f>分析係数表!H9</f>
        <v>6.6933046670587999E-4</v>
      </c>
      <c r="O6" s="82">
        <f t="shared" si="3"/>
        <v>2.2251580150073291E-2</v>
      </c>
      <c r="P6" s="76">
        <f>分析係数表!C9</f>
        <v>1</v>
      </c>
      <c r="Q6" s="82">
        <f t="shared" si="4"/>
        <v>2.2251580150073291E-2</v>
      </c>
      <c r="R6" s="83">
        <v>3.1114831532644931E-2</v>
      </c>
      <c r="S6" s="84">
        <f t="shared" si="5"/>
        <v>7.6417374416315381E-2</v>
      </c>
      <c r="T6" s="85">
        <f>分析係数表!F9</f>
        <v>0.67688378033205621</v>
      </c>
      <c r="U6" s="86">
        <f t="shared" si="6"/>
        <v>5.1725681277965715E-2</v>
      </c>
      <c r="V6" s="87">
        <f>分析係数表!D9</f>
        <v>0.15836526181353769</v>
      </c>
      <c r="W6" s="167">
        <f t="shared" si="7"/>
        <v>0</v>
      </c>
      <c r="X6" s="76">
        <f>分析係数表!E9</f>
        <v>0.13537675606641125</v>
      </c>
      <c r="Y6" s="166">
        <f t="shared" si="8"/>
        <v>0</v>
      </c>
    </row>
    <row r="7" spans="1:25" x14ac:dyDescent="0.2">
      <c r="A7" s="6" t="s">
        <v>220</v>
      </c>
      <c r="B7" s="5" t="s">
        <v>266</v>
      </c>
      <c r="C7" s="90"/>
      <c r="D7" s="107">
        <f>投入係数表!AK7</f>
        <v>0</v>
      </c>
      <c r="E7" s="110">
        <f t="shared" si="9"/>
        <v>0</v>
      </c>
      <c r="F7" s="85">
        <f>分析係数表!C10</f>
        <v>3.9393939393939426E-2</v>
      </c>
      <c r="G7" s="110">
        <f t="shared" si="0"/>
        <v>0</v>
      </c>
      <c r="H7" s="110">
        <v>2.4302445515669046E-4</v>
      </c>
      <c r="I7" s="110">
        <f t="shared" si="1"/>
        <v>2.4302445515669046E-4</v>
      </c>
      <c r="J7" s="85">
        <f>分析係数表!G10</f>
        <v>0.17647058823529413</v>
      </c>
      <c r="K7" s="111">
        <f t="shared" si="2"/>
        <v>4.2886668557063025E-5</v>
      </c>
      <c r="L7" s="79"/>
      <c r="M7" s="80"/>
      <c r="N7" s="81">
        <f>分析係数表!H10</f>
        <v>1.3183781919964303E-3</v>
      </c>
      <c r="O7" s="82">
        <f t="shared" si="3"/>
        <v>4.3828869992568603E-2</v>
      </c>
      <c r="P7" s="76">
        <f>分析係数表!C10</f>
        <v>3.9393939393939426E-2</v>
      </c>
      <c r="Q7" s="82">
        <f t="shared" si="4"/>
        <v>1.7265918481920979E-3</v>
      </c>
      <c r="R7" s="83">
        <v>2.4475907309178578E-3</v>
      </c>
      <c r="S7" s="84">
        <f t="shared" si="5"/>
        <v>2.6906151860745485E-3</v>
      </c>
      <c r="T7" s="85">
        <f>分析係数表!F10</f>
        <v>0.58823529411764708</v>
      </c>
      <c r="U7" s="86">
        <f t="shared" si="6"/>
        <v>1.5827148153379697E-3</v>
      </c>
      <c r="V7" s="87">
        <f>分析係数表!D10</f>
        <v>0.11764705882352941</v>
      </c>
      <c r="W7" s="167">
        <f t="shared" si="7"/>
        <v>0</v>
      </c>
      <c r="X7" s="76">
        <f>分析係数表!E10</f>
        <v>0</v>
      </c>
      <c r="Y7" s="166">
        <f t="shared" si="8"/>
        <v>0</v>
      </c>
    </row>
    <row r="8" spans="1:25" x14ac:dyDescent="0.2">
      <c r="A8" s="6" t="s">
        <v>221</v>
      </c>
      <c r="B8" s="5" t="s">
        <v>27</v>
      </c>
      <c r="C8" s="90"/>
      <c r="D8" s="107">
        <f>投入係数表!AK8</f>
        <v>0</v>
      </c>
      <c r="E8" s="110">
        <f t="shared" si="9"/>
        <v>0</v>
      </c>
      <c r="F8" s="85">
        <f>分析係数表!C11</f>
        <v>0.34065202927478377</v>
      </c>
      <c r="G8" s="110">
        <f t="shared" si="0"/>
        <v>0</v>
      </c>
      <c r="H8" s="110">
        <v>1.3845529943407993E-2</v>
      </c>
      <c r="I8" s="110">
        <f t="shared" si="1"/>
        <v>1.3845529943407993E-2</v>
      </c>
      <c r="J8" s="85">
        <f>分析係数表!G11</f>
        <v>0.33868808567603748</v>
      </c>
      <c r="K8" s="111">
        <f t="shared" si="2"/>
        <v>4.6893160317031087E-3</v>
      </c>
      <c r="L8" s="79"/>
      <c r="M8" s="80"/>
      <c r="N8" s="81">
        <f>分析係数表!H11</f>
        <v>-2.0282741415329697E-5</v>
      </c>
      <c r="O8" s="82">
        <f t="shared" si="3"/>
        <v>-6.7429030757797852E-4</v>
      </c>
      <c r="P8" s="76">
        <f>分析係数表!C11</f>
        <v>0.34065202927478377</v>
      </c>
      <c r="Q8" s="82">
        <f t="shared" si="4"/>
        <v>-2.2969836159675649E-4</v>
      </c>
      <c r="R8" s="83">
        <v>1.6239830479911684E-2</v>
      </c>
      <c r="S8" s="84">
        <f t="shared" si="5"/>
        <v>3.0085360423319676E-2</v>
      </c>
      <c r="T8" s="85">
        <f>分析係数表!F11</f>
        <v>0.55689424364123163</v>
      </c>
      <c r="U8" s="86">
        <f t="shared" si="6"/>
        <v>1.6754364037618454E-2</v>
      </c>
      <c r="V8" s="87">
        <f>分析係数表!D11</f>
        <v>4.2838018741633198E-2</v>
      </c>
      <c r="W8" s="167">
        <f t="shared" si="7"/>
        <v>0</v>
      </c>
      <c r="X8" s="76">
        <f>分析係数表!E11</f>
        <v>3.2128514056224897E-2</v>
      </c>
      <c r="Y8" s="166">
        <f t="shared" si="8"/>
        <v>0</v>
      </c>
    </row>
    <row r="9" spans="1:25" x14ac:dyDescent="0.2">
      <c r="A9" s="6" t="s">
        <v>222</v>
      </c>
      <c r="B9" s="5" t="s">
        <v>190</v>
      </c>
      <c r="C9" s="90"/>
      <c r="D9" s="107">
        <f>投入係数表!AK9</f>
        <v>0</v>
      </c>
      <c r="E9" s="110">
        <f t="shared" si="9"/>
        <v>0</v>
      </c>
      <c r="F9" s="85">
        <f>分析係数表!C12</f>
        <v>0.100342633382281</v>
      </c>
      <c r="G9" s="110">
        <f t="shared" si="0"/>
        <v>0</v>
      </c>
      <c r="H9" s="110">
        <v>3.5470707254186291E-3</v>
      </c>
      <c r="I9" s="110">
        <f t="shared" si="1"/>
        <v>3.5470707254186291E-3</v>
      </c>
      <c r="J9" s="85">
        <f>分析係数表!G12</f>
        <v>0.13263417643429981</v>
      </c>
      <c r="K9" s="111">
        <f t="shared" si="2"/>
        <v>4.7046280442011428E-4</v>
      </c>
      <c r="L9" s="79"/>
      <c r="M9" s="80"/>
      <c r="N9" s="81">
        <f>分析係数表!H12</f>
        <v>9.8026489260288424E-2</v>
      </c>
      <c r="O9" s="82">
        <f t="shared" si="3"/>
        <v>3.2588450565243701</v>
      </c>
      <c r="P9" s="76">
        <f>分析係数表!C12</f>
        <v>0.100342633382281</v>
      </c>
      <c r="Q9" s="82">
        <f t="shared" si="4"/>
        <v>0.32700109475648365</v>
      </c>
      <c r="R9" s="83">
        <v>0.36283201102494089</v>
      </c>
      <c r="S9" s="84">
        <f t="shared" si="5"/>
        <v>0.36637908175035955</v>
      </c>
      <c r="T9" s="85">
        <f>分析係数表!F12</f>
        <v>0.36681061073411475</v>
      </c>
      <c r="U9" s="86">
        <f t="shared" si="6"/>
        <v>0.13439173473705354</v>
      </c>
      <c r="V9" s="87">
        <f>分析係数表!D12</f>
        <v>2.9364589759407773E-2</v>
      </c>
      <c r="W9" s="167">
        <f t="shared" si="7"/>
        <v>0</v>
      </c>
      <c r="X9" s="76">
        <f>分析係数表!E12</f>
        <v>2.8994447871684145E-2</v>
      </c>
      <c r="Y9" s="166">
        <f t="shared" si="8"/>
        <v>0</v>
      </c>
    </row>
    <row r="10" spans="1:25" x14ac:dyDescent="0.2">
      <c r="A10" s="6" t="s">
        <v>223</v>
      </c>
      <c r="B10" s="5" t="s">
        <v>28</v>
      </c>
      <c r="C10" s="90"/>
      <c r="D10" s="107">
        <f>投入係数表!AK10</f>
        <v>2.5252525252525252E-2</v>
      </c>
      <c r="E10" s="110">
        <f t="shared" si="9"/>
        <v>2.5252525252525251</v>
      </c>
      <c r="F10" s="85">
        <f>分析係数表!C13</f>
        <v>0</v>
      </c>
      <c r="G10" s="110">
        <f t="shared" si="0"/>
        <v>0</v>
      </c>
      <c r="H10" s="110">
        <v>0</v>
      </c>
      <c r="I10" s="110">
        <f t="shared" si="1"/>
        <v>0</v>
      </c>
      <c r="J10" s="85">
        <f>分析係数表!G13</f>
        <v>0.24545454545454545</v>
      </c>
      <c r="K10" s="111">
        <f t="shared" si="2"/>
        <v>0</v>
      </c>
      <c r="L10" s="79"/>
      <c r="M10" s="80"/>
      <c r="N10" s="81">
        <f>分析係数表!H13</f>
        <v>1.4563008336206721E-2</v>
      </c>
      <c r="O10" s="82">
        <f t="shared" si="3"/>
        <v>0.48414044084098851</v>
      </c>
      <c r="P10" s="76">
        <f>分析係数表!C13</f>
        <v>0</v>
      </c>
      <c r="Q10" s="82">
        <f t="shared" si="4"/>
        <v>0</v>
      </c>
      <c r="R10" s="83">
        <v>0</v>
      </c>
      <c r="S10" s="84">
        <f t="shared" si="5"/>
        <v>0</v>
      </c>
      <c r="T10" s="85">
        <f>分析係数表!F13</f>
        <v>0.38181818181818183</v>
      </c>
      <c r="U10" s="86">
        <f t="shared" si="6"/>
        <v>0</v>
      </c>
      <c r="V10" s="87">
        <f>分析係数表!D13</f>
        <v>0.28545454545454546</v>
      </c>
      <c r="W10" s="167">
        <f t="shared" si="7"/>
        <v>0</v>
      </c>
      <c r="X10" s="76">
        <f>分析係数表!E13</f>
        <v>0.23818181818181819</v>
      </c>
      <c r="Y10" s="166">
        <f t="shared" si="8"/>
        <v>0</v>
      </c>
    </row>
    <row r="11" spans="1:25" x14ac:dyDescent="0.2">
      <c r="A11" s="6" t="s">
        <v>224</v>
      </c>
      <c r="B11" s="5" t="s">
        <v>267</v>
      </c>
      <c r="C11" s="90"/>
      <c r="D11" s="107">
        <f>投入係数表!AK11</f>
        <v>2.0202020202020204E-2</v>
      </c>
      <c r="E11" s="110">
        <f t="shared" si="9"/>
        <v>2.0202020202020203</v>
      </c>
      <c r="F11" s="85">
        <f>分析係数表!C14</f>
        <v>0.15141787051899414</v>
      </c>
      <c r="G11" s="110">
        <f t="shared" si="0"/>
        <v>0.3058946879171599</v>
      </c>
      <c r="H11" s="110">
        <v>0.36353313487291861</v>
      </c>
      <c r="I11" s="110">
        <f t="shared" si="1"/>
        <v>0.36353313487291861</v>
      </c>
      <c r="J11" s="85">
        <f>分析係数表!G14</f>
        <v>0.18116805721096543</v>
      </c>
      <c r="K11" s="111">
        <f t="shared" si="2"/>
        <v>6.5860591776738531E-2</v>
      </c>
      <c r="L11" s="79"/>
      <c r="M11" s="80"/>
      <c r="N11" s="81">
        <f>分析係数表!H14</f>
        <v>1.2372472263351114E-3</v>
      </c>
      <c r="O11" s="82">
        <f t="shared" si="3"/>
        <v>4.1131708762256684E-2</v>
      </c>
      <c r="P11" s="76">
        <f>分析係数表!C14</f>
        <v>0.15141787051899414</v>
      </c>
      <c r="Q11" s="82">
        <f t="shared" si="4"/>
        <v>6.2280757515883588E-3</v>
      </c>
      <c r="R11" s="83">
        <v>2.5425105497163689E-2</v>
      </c>
      <c r="S11" s="84">
        <f t="shared" si="5"/>
        <v>0.38895824037008231</v>
      </c>
      <c r="T11" s="85">
        <f>分析係数表!F14</f>
        <v>0.38617401668653156</v>
      </c>
      <c r="U11" s="86">
        <f t="shared" si="6"/>
        <v>0.15020556600704013</v>
      </c>
      <c r="V11" s="87">
        <f>分析係数表!D14</f>
        <v>0.10846245530393325</v>
      </c>
      <c r="W11" s="167">
        <f t="shared" si="7"/>
        <v>0</v>
      </c>
      <c r="X11" s="76">
        <f>分析係数表!E14</f>
        <v>8.1048867699642438E-2</v>
      </c>
      <c r="Y11" s="166">
        <f t="shared" si="8"/>
        <v>0</v>
      </c>
    </row>
    <row r="12" spans="1:25" x14ac:dyDescent="0.2">
      <c r="A12" s="6" t="s">
        <v>225</v>
      </c>
      <c r="B12" s="5" t="s">
        <v>29</v>
      </c>
      <c r="C12" s="90"/>
      <c r="D12" s="107">
        <f>投入係数表!AK12</f>
        <v>5.0505050505050509E-3</v>
      </c>
      <c r="E12" s="110">
        <f t="shared" si="9"/>
        <v>0.50505050505050508</v>
      </c>
      <c r="F12" s="85">
        <f>分析係数表!C15</f>
        <v>0</v>
      </c>
      <c r="G12" s="110">
        <f t="shared" si="0"/>
        <v>0</v>
      </c>
      <c r="H12" s="110">
        <v>0</v>
      </c>
      <c r="I12" s="110">
        <f t="shared" si="1"/>
        <v>0</v>
      </c>
      <c r="J12" s="85">
        <f>分析係数表!G15</f>
        <v>9.5665424991534034E-2</v>
      </c>
      <c r="K12" s="111">
        <f t="shared" si="2"/>
        <v>0</v>
      </c>
      <c r="L12" s="79"/>
      <c r="M12" s="80"/>
      <c r="N12" s="81">
        <f>分析係数表!H15</f>
        <v>9.0663854126523738E-3</v>
      </c>
      <c r="O12" s="82">
        <f t="shared" si="3"/>
        <v>0.30140776748735637</v>
      </c>
      <c r="P12" s="76">
        <f>分析係数表!C15</f>
        <v>0</v>
      </c>
      <c r="Q12" s="82">
        <f t="shared" si="4"/>
        <v>0</v>
      </c>
      <c r="R12" s="83">
        <v>0</v>
      </c>
      <c r="S12" s="84">
        <f t="shared" si="5"/>
        <v>0</v>
      </c>
      <c r="T12" s="85">
        <f>分析係数表!F15</f>
        <v>0.30392820860142228</v>
      </c>
      <c r="U12" s="86">
        <f t="shared" si="6"/>
        <v>0</v>
      </c>
      <c r="V12" s="87">
        <f>分析係数表!D15</f>
        <v>1.7101252963088384E-2</v>
      </c>
      <c r="W12" s="167">
        <f t="shared" si="7"/>
        <v>0</v>
      </c>
      <c r="X12" s="76">
        <f>分析係数表!E15</f>
        <v>1.5577378936674569E-2</v>
      </c>
      <c r="Y12" s="166">
        <f t="shared" si="8"/>
        <v>0</v>
      </c>
    </row>
    <row r="13" spans="1:25" x14ac:dyDescent="0.2">
      <c r="A13" s="6" t="s">
        <v>226</v>
      </c>
      <c r="B13" s="5" t="s">
        <v>30</v>
      </c>
      <c r="C13" s="90"/>
      <c r="D13" s="107">
        <f>投入係数表!AK13</f>
        <v>5.0505050505050509E-3</v>
      </c>
      <c r="E13" s="110">
        <f t="shared" si="9"/>
        <v>0.50505050505050508</v>
      </c>
      <c r="F13" s="85">
        <f>分析係数表!C16</f>
        <v>7.3463935886019627E-2</v>
      </c>
      <c r="G13" s="110">
        <f t="shared" si="0"/>
        <v>3.7102997922232137E-2</v>
      </c>
      <c r="H13" s="110">
        <v>4.6973555795900464E-2</v>
      </c>
      <c r="I13" s="110">
        <f t="shared" si="1"/>
        <v>4.6973555795900464E-2</v>
      </c>
      <c r="J13" s="85">
        <f>分析係数表!G16</f>
        <v>3.2967032967032968E-2</v>
      </c>
      <c r="K13" s="111">
        <f t="shared" si="2"/>
        <v>1.5485787625022132E-3</v>
      </c>
      <c r="L13" s="79"/>
      <c r="M13" s="80"/>
      <c r="N13" s="81">
        <f>分析係数表!H16</f>
        <v>1.7422874875768209E-2</v>
      </c>
      <c r="O13" s="82">
        <f t="shared" si="3"/>
        <v>0.57921537420948355</v>
      </c>
      <c r="P13" s="76">
        <f>分析係数表!C16</f>
        <v>7.3463935886019627E-2</v>
      </c>
      <c r="Q13" s="82">
        <f t="shared" si="4"/>
        <v>4.2551441115122365E-2</v>
      </c>
      <c r="R13" s="83">
        <v>5.0040066839999627E-2</v>
      </c>
      <c r="S13" s="84">
        <f t="shared" si="5"/>
        <v>9.701362263590009E-2</v>
      </c>
      <c r="T13" s="85">
        <f>分析係数表!F16</f>
        <v>0.28846153846153844</v>
      </c>
      <c r="U13" s="86">
        <f t="shared" si="6"/>
        <v>2.798469883727887E-2</v>
      </c>
      <c r="V13" s="87">
        <f>分析係数表!D16</f>
        <v>8.241758241758242E-3</v>
      </c>
      <c r="W13" s="167">
        <f t="shared" si="7"/>
        <v>0</v>
      </c>
      <c r="X13" s="76">
        <f>分析係数表!E16</f>
        <v>8.241758241758242E-3</v>
      </c>
      <c r="Y13" s="166">
        <f t="shared" si="8"/>
        <v>0</v>
      </c>
    </row>
    <row r="14" spans="1:25" x14ac:dyDescent="0.2">
      <c r="A14" s="6" t="s">
        <v>2</v>
      </c>
      <c r="B14" s="5" t="s">
        <v>364</v>
      </c>
      <c r="C14" s="90"/>
      <c r="D14" s="107">
        <f>投入係数表!AK14</f>
        <v>1.0101010101010102E-2</v>
      </c>
      <c r="E14" s="110">
        <f t="shared" si="9"/>
        <v>1.0101010101010102</v>
      </c>
      <c r="F14" s="85">
        <f>分析係数表!C17</f>
        <v>2.3129921259842479E-2</v>
      </c>
      <c r="G14" s="110">
        <f t="shared" si="0"/>
        <v>2.3363556828123716E-2</v>
      </c>
      <c r="H14" s="110">
        <v>2.8105694321620057E-2</v>
      </c>
      <c r="I14" s="110">
        <f t="shared" si="1"/>
        <v>2.8105694321620057E-2</v>
      </c>
      <c r="J14" s="85">
        <f>分析係数表!G17</f>
        <v>0.21126760563380281</v>
      </c>
      <c r="K14" s="111">
        <f t="shared" si="2"/>
        <v>5.9378227440042373E-3</v>
      </c>
      <c r="L14" s="79"/>
      <c r="M14" s="80"/>
      <c r="N14" s="81">
        <f>分析係数表!H17</f>
        <v>2.8801492809768167E-3</v>
      </c>
      <c r="O14" s="82">
        <f t="shared" si="3"/>
        <v>9.5749223676072928E-2</v>
      </c>
      <c r="P14" s="76">
        <f>分析係数表!C17</f>
        <v>2.3129921259842479E-2</v>
      </c>
      <c r="Q14" s="82">
        <f t="shared" si="4"/>
        <v>2.2146720043186119E-3</v>
      </c>
      <c r="R14" s="83">
        <v>4.538524345972776E-3</v>
      </c>
      <c r="S14" s="84">
        <f t="shared" si="5"/>
        <v>3.2644218667592831E-2</v>
      </c>
      <c r="T14" s="85">
        <f>分析係数表!F17</f>
        <v>0.32746478873239437</v>
      </c>
      <c r="U14" s="86">
        <f t="shared" si="6"/>
        <v>1.0689832169317371E-2</v>
      </c>
      <c r="V14" s="87">
        <f>分析係数表!D17</f>
        <v>0.12676056338028169</v>
      </c>
      <c r="W14" s="167">
        <f t="shared" si="7"/>
        <v>0</v>
      </c>
      <c r="X14" s="76">
        <f>分析係数表!E17</f>
        <v>0.10563380281690141</v>
      </c>
      <c r="Y14" s="166">
        <f t="shared" si="8"/>
        <v>0</v>
      </c>
    </row>
    <row r="15" spans="1:25" x14ac:dyDescent="0.2">
      <c r="A15" s="6" t="s">
        <v>3</v>
      </c>
      <c r="B15" s="5" t="s">
        <v>31</v>
      </c>
      <c r="C15" s="90"/>
      <c r="D15" s="107">
        <f>投入係数表!AK15</f>
        <v>0</v>
      </c>
      <c r="E15" s="110">
        <f t="shared" si="9"/>
        <v>0</v>
      </c>
      <c r="F15" s="85">
        <f>分析係数表!C18</f>
        <v>0.3230337078651685</v>
      </c>
      <c r="G15" s="110">
        <f t="shared" si="0"/>
        <v>0</v>
      </c>
      <c r="H15" s="110">
        <v>5.7347811807202899E-3</v>
      </c>
      <c r="I15" s="110">
        <f t="shared" si="1"/>
        <v>5.7347811807202899E-3</v>
      </c>
      <c r="J15" s="85">
        <f>分析係数表!G18</f>
        <v>0.21584440227703985</v>
      </c>
      <c r="K15" s="111">
        <f t="shared" si="2"/>
        <v>1.2378204161421879E-3</v>
      </c>
      <c r="L15" s="79"/>
      <c r="M15" s="80"/>
      <c r="N15" s="81">
        <f>分析係数表!H18</f>
        <v>4.66503052552583E-4</v>
      </c>
      <c r="O15" s="82">
        <f t="shared" si="3"/>
        <v>1.5508677074293504E-2</v>
      </c>
      <c r="P15" s="76">
        <f>分析係数表!C18</f>
        <v>0.3230337078651685</v>
      </c>
      <c r="Q15" s="82">
        <f t="shared" si="4"/>
        <v>5.0098254593925638E-3</v>
      </c>
      <c r="R15" s="83">
        <v>1.1974081742151406E-2</v>
      </c>
      <c r="S15" s="84">
        <f t="shared" si="5"/>
        <v>1.7708862922871695E-2</v>
      </c>
      <c r="T15" s="85">
        <f>分析係数表!F18</f>
        <v>0.45967741935483869</v>
      </c>
      <c r="U15" s="86">
        <f t="shared" si="6"/>
        <v>8.1403644080942465E-3</v>
      </c>
      <c r="V15" s="87">
        <f>分析係数表!D18</f>
        <v>4.8861480075901326E-2</v>
      </c>
      <c r="W15" s="167">
        <f t="shared" si="7"/>
        <v>0</v>
      </c>
      <c r="X15" s="76">
        <f>分析係数表!E18</f>
        <v>4.6489563567362426E-2</v>
      </c>
      <c r="Y15" s="166">
        <f t="shared" si="8"/>
        <v>0</v>
      </c>
    </row>
    <row r="16" spans="1:25" x14ac:dyDescent="0.2">
      <c r="A16" s="6" t="s">
        <v>4</v>
      </c>
      <c r="B16" s="5" t="s">
        <v>32</v>
      </c>
      <c r="C16" s="90"/>
      <c r="D16" s="107">
        <f>投入係数表!AK16</f>
        <v>0</v>
      </c>
      <c r="E16" s="110">
        <f t="shared" si="9"/>
        <v>0</v>
      </c>
      <c r="F16" s="85">
        <f>分析係数表!C19</f>
        <v>0.12071832391087467</v>
      </c>
      <c r="G16" s="110">
        <f t="shared" si="0"/>
        <v>0</v>
      </c>
      <c r="H16" s="110">
        <v>4.0249491751560111E-3</v>
      </c>
      <c r="I16" s="110">
        <f t="shared" si="1"/>
        <v>4.0249491751560111E-3</v>
      </c>
      <c r="J16" s="85">
        <f>分析係数表!G19</f>
        <v>5.7680250783699059E-2</v>
      </c>
      <c r="K16" s="111">
        <f t="shared" si="2"/>
        <v>2.3216007781464139E-4</v>
      </c>
      <c r="L16" s="79"/>
      <c r="M16" s="80"/>
      <c r="N16" s="81">
        <f>分析係数表!H19</f>
        <v>-1.2169644849197817E-4</v>
      </c>
      <c r="O16" s="82">
        <f t="shared" si="3"/>
        <v>-4.0457418454678705E-3</v>
      </c>
      <c r="P16" s="76">
        <f>分析係数表!C19</f>
        <v>0.12071832391087467</v>
      </c>
      <c r="Q16" s="82">
        <f t="shared" si="4"/>
        <v>-4.8839517456097025E-4</v>
      </c>
      <c r="R16" s="83">
        <v>3.0702349747775354E-3</v>
      </c>
      <c r="S16" s="84">
        <f t="shared" si="5"/>
        <v>7.0951841499335465E-3</v>
      </c>
      <c r="T16" s="85">
        <f>分析係数表!F19</f>
        <v>0.23887147335423198</v>
      </c>
      <c r="U16" s="86">
        <f t="shared" si="6"/>
        <v>1.6948370916142202E-3</v>
      </c>
      <c r="V16" s="87">
        <f>分析係数表!D19</f>
        <v>1.0658307210031349E-2</v>
      </c>
      <c r="W16" s="167">
        <f t="shared" si="7"/>
        <v>0</v>
      </c>
      <c r="X16" s="76">
        <f>分析係数表!E19</f>
        <v>1.128526645768025E-2</v>
      </c>
      <c r="Y16" s="166">
        <f t="shared" si="8"/>
        <v>0</v>
      </c>
    </row>
    <row r="17" spans="1:25" x14ac:dyDescent="0.2">
      <c r="A17" s="6" t="s">
        <v>5</v>
      </c>
      <c r="B17" s="5" t="s">
        <v>33</v>
      </c>
      <c r="C17" s="90"/>
      <c r="D17" s="107">
        <f>投入係数表!AK17</f>
        <v>0</v>
      </c>
      <c r="E17" s="110">
        <f t="shared" si="9"/>
        <v>0</v>
      </c>
      <c r="F17" s="85">
        <f>分析係数表!C20</f>
        <v>0.31557475401967838</v>
      </c>
      <c r="G17" s="110">
        <f t="shared" si="0"/>
        <v>0</v>
      </c>
      <c r="H17" s="110">
        <v>1.0254691542340001E-2</v>
      </c>
      <c r="I17" s="110">
        <f t="shared" si="1"/>
        <v>1.0254691542340001E-2</v>
      </c>
      <c r="J17" s="85">
        <f>分析係数表!G20</f>
        <v>9.9984279201383433E-2</v>
      </c>
      <c r="K17" s="111">
        <f t="shared" si="2"/>
        <v>1.0253079422933879E-3</v>
      </c>
      <c r="L17" s="79"/>
      <c r="M17" s="80"/>
      <c r="N17" s="81">
        <f>分析係数表!H20</f>
        <v>5.8819950104456117E-4</v>
      </c>
      <c r="O17" s="82">
        <f t="shared" si="3"/>
        <v>1.9554418919761375E-2</v>
      </c>
      <c r="P17" s="76">
        <f>分析係数表!C20</f>
        <v>0.31557475401967838</v>
      </c>
      <c r="Q17" s="82">
        <f t="shared" si="4"/>
        <v>6.1708809406014415E-3</v>
      </c>
      <c r="R17" s="83">
        <v>2.1258813959870337E-2</v>
      </c>
      <c r="S17" s="84">
        <f t="shared" si="5"/>
        <v>3.151350550221034E-2</v>
      </c>
      <c r="T17" s="85">
        <f>分析係数表!F20</f>
        <v>0.22276371639679296</v>
      </c>
      <c r="U17" s="86">
        <f t="shared" si="6"/>
        <v>7.0200656023631583E-3</v>
      </c>
      <c r="V17" s="87">
        <f>分析係数表!D20</f>
        <v>9.4324791699418331E-4</v>
      </c>
      <c r="W17" s="167">
        <f t="shared" si="7"/>
        <v>0</v>
      </c>
      <c r="X17" s="76">
        <f>分析係数表!E20</f>
        <v>6.2883194466278891E-4</v>
      </c>
      <c r="Y17" s="166">
        <f t="shared" si="8"/>
        <v>0</v>
      </c>
    </row>
    <row r="18" spans="1:25" x14ac:dyDescent="0.2">
      <c r="A18" s="6" t="s">
        <v>6</v>
      </c>
      <c r="B18" s="5" t="s">
        <v>34</v>
      </c>
      <c r="C18" s="90"/>
      <c r="D18" s="107">
        <f>投入係数表!AK18</f>
        <v>5.0505050505050509E-3</v>
      </c>
      <c r="E18" s="110">
        <f t="shared" si="9"/>
        <v>0.50505050505050508</v>
      </c>
      <c r="F18" s="85">
        <f>分析係数表!C21</f>
        <v>0.13081936685288642</v>
      </c>
      <c r="G18" s="110">
        <f t="shared" si="0"/>
        <v>6.6070387299437594E-2</v>
      </c>
      <c r="H18" s="110">
        <v>7.207320809693854E-2</v>
      </c>
      <c r="I18" s="110">
        <f t="shared" si="1"/>
        <v>7.207320809693854E-2</v>
      </c>
      <c r="J18" s="85">
        <f>分析係数表!G21</f>
        <v>0.28416378885051802</v>
      </c>
      <c r="K18" s="111">
        <f t="shared" si="2"/>
        <v>2.0480595887437888E-2</v>
      </c>
      <c r="L18" s="79"/>
      <c r="M18" s="80"/>
      <c r="N18" s="81">
        <f>分析係数表!H21</f>
        <v>9.7357158793582536E-4</v>
      </c>
      <c r="O18" s="82">
        <f t="shared" si="3"/>
        <v>3.2365934763742964E-2</v>
      </c>
      <c r="P18" s="76">
        <f>分析係数表!C21</f>
        <v>0.13081936685288642</v>
      </c>
      <c r="Q18" s="82">
        <f t="shared" si="4"/>
        <v>4.2340910933946806E-3</v>
      </c>
      <c r="R18" s="83">
        <v>1.0191672221345642E-2</v>
      </c>
      <c r="S18" s="84">
        <f t="shared" si="5"/>
        <v>8.2264880318284189E-2</v>
      </c>
      <c r="T18" s="85">
        <f>分析係数表!F21</f>
        <v>0.42476566354218054</v>
      </c>
      <c r="U18" s="86">
        <f t="shared" si="6"/>
        <v>3.4943296474614055E-2</v>
      </c>
      <c r="V18" s="87">
        <f>分析係数表!D21</f>
        <v>7.9921065614208184E-2</v>
      </c>
      <c r="W18" s="167">
        <f t="shared" si="7"/>
        <v>0</v>
      </c>
      <c r="X18" s="76">
        <f>分析係数表!E21</f>
        <v>6.6600888011840165E-2</v>
      </c>
      <c r="Y18" s="166">
        <f t="shared" si="8"/>
        <v>0</v>
      </c>
    </row>
    <row r="19" spans="1:25" x14ac:dyDescent="0.2">
      <c r="A19" s="6" t="s">
        <v>7</v>
      </c>
      <c r="B19" s="5" t="s">
        <v>268</v>
      </c>
      <c r="C19" s="90"/>
      <c r="D19" s="107">
        <f>投入係数表!AK19</f>
        <v>0</v>
      </c>
      <c r="E19" s="110">
        <f t="shared" si="9"/>
        <v>0</v>
      </c>
      <c r="F19" s="85">
        <f>分析係数表!C22</f>
        <v>7.3540561031084195E-2</v>
      </c>
      <c r="G19" s="110">
        <f t="shared" si="0"/>
        <v>0</v>
      </c>
      <c r="H19" s="110">
        <v>2.5775184678854699E-3</v>
      </c>
      <c r="I19" s="110">
        <f t="shared" si="1"/>
        <v>2.5775184678854699E-3</v>
      </c>
      <c r="J19" s="85">
        <f>分析係数表!G22</f>
        <v>0.1948261924009701</v>
      </c>
      <c r="K19" s="111">
        <f t="shared" si="2"/>
        <v>5.0216810894130823E-4</v>
      </c>
      <c r="L19" s="79"/>
      <c r="M19" s="80"/>
      <c r="N19" s="81">
        <f>分析係数表!H22</f>
        <v>4.0565482830659394E-5</v>
      </c>
      <c r="O19" s="82">
        <f t="shared" si="3"/>
        <v>1.348580615155957E-3</v>
      </c>
      <c r="P19" s="76">
        <f>分析係数表!C22</f>
        <v>7.3540561031084195E-2</v>
      </c>
      <c r="Q19" s="82">
        <f t="shared" si="4"/>
        <v>9.9175375034213725E-5</v>
      </c>
      <c r="R19" s="83">
        <v>1.2828554175293378E-3</v>
      </c>
      <c r="S19" s="84">
        <f t="shared" si="5"/>
        <v>3.8603738854148077E-3</v>
      </c>
      <c r="T19" s="85">
        <f>分析係数表!F22</f>
        <v>0.41269199676637025</v>
      </c>
      <c r="U19" s="86">
        <f t="shared" si="6"/>
        <v>1.593145407036588E-3</v>
      </c>
      <c r="V19" s="87">
        <f>分析係数表!D22</f>
        <v>1.4955537590945837E-2</v>
      </c>
      <c r="W19" s="167">
        <f t="shared" si="7"/>
        <v>0</v>
      </c>
      <c r="X19" s="76">
        <f>分析係数表!E22</f>
        <v>1.3742926434923201E-2</v>
      </c>
      <c r="Y19" s="166">
        <f t="shared" si="8"/>
        <v>0</v>
      </c>
    </row>
    <row r="20" spans="1:25" x14ac:dyDescent="0.2">
      <c r="A20" s="6" t="s">
        <v>8</v>
      </c>
      <c r="B20" s="5" t="s">
        <v>269</v>
      </c>
      <c r="C20" s="90"/>
      <c r="D20" s="107">
        <f>投入係数表!AK20</f>
        <v>0</v>
      </c>
      <c r="E20" s="110">
        <f t="shared" si="9"/>
        <v>0</v>
      </c>
      <c r="F20" s="85">
        <f>分析係数表!C23</f>
        <v>0</v>
      </c>
      <c r="G20" s="110">
        <f t="shared" si="0"/>
        <v>0</v>
      </c>
      <c r="H20" s="110">
        <v>0</v>
      </c>
      <c r="I20" s="110">
        <f t="shared" si="1"/>
        <v>0</v>
      </c>
      <c r="J20" s="85">
        <f>分析係数表!G23</f>
        <v>0.21560920830993824</v>
      </c>
      <c r="K20" s="111">
        <f t="shared" si="2"/>
        <v>0</v>
      </c>
      <c r="L20" s="79"/>
      <c r="M20" s="80"/>
      <c r="N20" s="81">
        <f>分析係数表!H23</f>
        <v>2.0282741415329697E-5</v>
      </c>
      <c r="O20" s="82">
        <f t="shared" si="3"/>
        <v>6.7429030757797852E-4</v>
      </c>
      <c r="P20" s="76">
        <f>分析係数表!C23</f>
        <v>0</v>
      </c>
      <c r="Q20" s="82">
        <f t="shared" si="4"/>
        <v>0</v>
      </c>
      <c r="R20" s="83">
        <v>0</v>
      </c>
      <c r="S20" s="84">
        <f t="shared" si="5"/>
        <v>0</v>
      </c>
      <c r="T20" s="85">
        <f>分析係数表!F23</f>
        <v>0.4407636159460977</v>
      </c>
      <c r="U20" s="86">
        <f t="shared" si="6"/>
        <v>0</v>
      </c>
      <c r="V20" s="87">
        <f>分析係数表!D23</f>
        <v>7.046603032004492E-2</v>
      </c>
      <c r="W20" s="167">
        <f t="shared" si="7"/>
        <v>0</v>
      </c>
      <c r="X20" s="76">
        <f>分析係数表!E23</f>
        <v>6.9904548006737788E-2</v>
      </c>
      <c r="Y20" s="166">
        <f t="shared" si="8"/>
        <v>0</v>
      </c>
    </row>
    <row r="21" spans="1:25" x14ac:dyDescent="0.2">
      <c r="A21" s="6" t="s">
        <v>9</v>
      </c>
      <c r="B21" s="5" t="s">
        <v>270</v>
      </c>
      <c r="C21" s="90"/>
      <c r="D21" s="107">
        <f>投入係数表!AK21</f>
        <v>0</v>
      </c>
      <c r="E21" s="110">
        <f t="shared" si="9"/>
        <v>0</v>
      </c>
      <c r="F21" s="85">
        <f>分析係数表!C24</f>
        <v>9.8081023454157812E-2</v>
      </c>
      <c r="G21" s="110">
        <f t="shared" si="0"/>
        <v>0</v>
      </c>
      <c r="H21" s="110">
        <v>1.7349547380365298E-3</v>
      </c>
      <c r="I21" s="110">
        <f t="shared" si="1"/>
        <v>1.7349547380365298E-3</v>
      </c>
      <c r="J21" s="85">
        <f>分析係数表!G24</f>
        <v>0.21052631578947367</v>
      </c>
      <c r="K21" s="111">
        <f t="shared" si="2"/>
        <v>3.6525362906032207E-4</v>
      </c>
      <c r="L21" s="79"/>
      <c r="M21" s="80"/>
      <c r="N21" s="81">
        <f>分析係数表!H24</f>
        <v>4.0565482830659392E-4</v>
      </c>
      <c r="O21" s="82">
        <f t="shared" si="3"/>
        <v>1.3485806151559568E-2</v>
      </c>
      <c r="P21" s="76">
        <f>分析係数表!C24</f>
        <v>9.8081023454157812E-2</v>
      </c>
      <c r="Q21" s="82">
        <f t="shared" si="4"/>
        <v>1.3227016694493396E-3</v>
      </c>
      <c r="R21" s="83">
        <v>4.6543724896090186E-3</v>
      </c>
      <c r="S21" s="84">
        <f t="shared" si="5"/>
        <v>6.3893272276455484E-3</v>
      </c>
      <c r="T21" s="85">
        <f>分析係数表!F24</f>
        <v>0.39473684210526316</v>
      </c>
      <c r="U21" s="86">
        <f t="shared" si="6"/>
        <v>2.5221028530179796E-3</v>
      </c>
      <c r="V21" s="87">
        <f>分析係数表!D24</f>
        <v>4.6052631578947366E-2</v>
      </c>
      <c r="W21" s="167">
        <f t="shared" si="7"/>
        <v>0</v>
      </c>
      <c r="X21" s="76">
        <f>分析係数表!E24</f>
        <v>4.6052631578947366E-2</v>
      </c>
      <c r="Y21" s="166">
        <f t="shared" si="8"/>
        <v>0</v>
      </c>
    </row>
    <row r="22" spans="1:25" x14ac:dyDescent="0.2">
      <c r="A22" s="6" t="s">
        <v>10</v>
      </c>
      <c r="B22" s="5" t="s">
        <v>271</v>
      </c>
      <c r="C22" s="90"/>
      <c r="D22" s="107">
        <f>投入係数表!AK22</f>
        <v>0</v>
      </c>
      <c r="E22" s="110">
        <f t="shared" si="9"/>
        <v>0</v>
      </c>
      <c r="F22" s="85">
        <f>分析係数表!C25</f>
        <v>1.7970049916805286E-2</v>
      </c>
      <c r="G22" s="110">
        <f t="shared" si="0"/>
        <v>0</v>
      </c>
      <c r="H22" s="110">
        <v>1.0483091674465639E-3</v>
      </c>
      <c r="I22" s="110">
        <f t="shared" si="1"/>
        <v>1.0483091674465639E-3</v>
      </c>
      <c r="J22" s="85">
        <f>分析係数表!G25</f>
        <v>0.19552238805970149</v>
      </c>
      <c r="K22" s="111">
        <f t="shared" si="2"/>
        <v>2.0496791184402964E-4</v>
      </c>
      <c r="L22" s="79"/>
      <c r="M22" s="80"/>
      <c r="N22" s="81">
        <f>分析係数表!H25</f>
        <v>5.4763401821390182E-4</v>
      </c>
      <c r="O22" s="82">
        <f t="shared" si="3"/>
        <v>1.8205838304605419E-2</v>
      </c>
      <c r="P22" s="76">
        <f>分析係数表!C25</f>
        <v>1.7970049916805286E-2</v>
      </c>
      <c r="Q22" s="82">
        <f t="shared" si="4"/>
        <v>3.2715982311104513E-4</v>
      </c>
      <c r="R22" s="83">
        <v>2.2495257748898247E-3</v>
      </c>
      <c r="S22" s="84">
        <f t="shared" si="5"/>
        <v>3.2978349423363885E-3</v>
      </c>
      <c r="T22" s="85">
        <f>分析係数表!F25</f>
        <v>0.34776119402985073</v>
      </c>
      <c r="U22" s="86">
        <f t="shared" si="6"/>
        <v>1.1468590172602664E-3</v>
      </c>
      <c r="V22" s="87">
        <f>分析係数表!D25</f>
        <v>4.6268656716417909E-2</v>
      </c>
      <c r="W22" s="167">
        <f t="shared" si="7"/>
        <v>0</v>
      </c>
      <c r="X22" s="76">
        <f>分析係数表!E25</f>
        <v>3.5820895522388062E-2</v>
      </c>
      <c r="Y22" s="166">
        <f t="shared" si="8"/>
        <v>0</v>
      </c>
    </row>
    <row r="23" spans="1:25" x14ac:dyDescent="0.2">
      <c r="A23" s="6" t="s">
        <v>11</v>
      </c>
      <c r="B23" s="5" t="s">
        <v>35</v>
      </c>
      <c r="C23" s="90"/>
      <c r="D23" s="107">
        <f>投入係数表!AK23</f>
        <v>0</v>
      </c>
      <c r="E23" s="110">
        <f t="shared" si="9"/>
        <v>0</v>
      </c>
      <c r="F23" s="85">
        <f>分析係数表!C26</f>
        <v>0.78646748681898071</v>
      </c>
      <c r="G23" s="110">
        <f t="shared" si="0"/>
        <v>0</v>
      </c>
      <c r="H23" s="110">
        <v>2.3589403874854326E-2</v>
      </c>
      <c r="I23" s="110">
        <f t="shared" si="1"/>
        <v>2.3589403874854326E-2</v>
      </c>
      <c r="J23" s="85">
        <f>分析係数表!G26</f>
        <v>0.1963978281022381</v>
      </c>
      <c r="K23" s="111">
        <f t="shared" si="2"/>
        <v>4.6329076872479091E-3</v>
      </c>
      <c r="L23" s="79"/>
      <c r="M23" s="80"/>
      <c r="N23" s="81">
        <f>分析係数表!H26</f>
        <v>1.1845120986552542E-2</v>
      </c>
      <c r="O23" s="82">
        <f t="shared" si="3"/>
        <v>0.39378553962553936</v>
      </c>
      <c r="P23" s="76">
        <f>分析係数表!C26</f>
        <v>0.78646748681898071</v>
      </c>
      <c r="Q23" s="82">
        <f t="shared" si="4"/>
        <v>0.30969952369495407</v>
      </c>
      <c r="R23" s="83">
        <v>0.3530056518707268</v>
      </c>
      <c r="S23" s="84">
        <f t="shared" si="5"/>
        <v>0.37659505574558111</v>
      </c>
      <c r="T23" s="85">
        <f>分析係数表!F26</f>
        <v>0.33492252681764006</v>
      </c>
      <c r="U23" s="86">
        <f t="shared" si="6"/>
        <v>0.12613016765734003</v>
      </c>
      <c r="V23" s="87">
        <f>分析係数表!D26</f>
        <v>2.0262216924910609E-2</v>
      </c>
      <c r="W23" s="167">
        <f t="shared" si="7"/>
        <v>0</v>
      </c>
      <c r="X23" s="76">
        <f>分析係数表!E26</f>
        <v>2.2447357965832339E-2</v>
      </c>
      <c r="Y23" s="166">
        <f t="shared" si="8"/>
        <v>0</v>
      </c>
    </row>
    <row r="24" spans="1:25" x14ac:dyDescent="0.2">
      <c r="A24" s="6" t="s">
        <v>12</v>
      </c>
      <c r="B24" s="5" t="s">
        <v>365</v>
      </c>
      <c r="C24" s="90"/>
      <c r="D24" s="107">
        <f>投入係数表!AK24</f>
        <v>0</v>
      </c>
      <c r="E24" s="110">
        <f t="shared" si="9"/>
        <v>0</v>
      </c>
      <c r="F24" s="85">
        <f>分析係数表!C27</f>
        <v>0.30036101083032496</v>
      </c>
      <c r="G24" s="110">
        <f t="shared" si="0"/>
        <v>0</v>
      </c>
      <c r="H24" s="110">
        <v>2.0044080283267152E-3</v>
      </c>
      <c r="I24" s="110">
        <f t="shared" si="1"/>
        <v>2.0044080283267152E-3</v>
      </c>
      <c r="J24" s="85">
        <f>分析係数表!G27</f>
        <v>0.17003676470588236</v>
      </c>
      <c r="K24" s="111">
        <f t="shared" si="2"/>
        <v>3.4082305628717124E-4</v>
      </c>
      <c r="L24" s="79"/>
      <c r="M24" s="80"/>
      <c r="N24" s="81">
        <f>分析係数表!H27</f>
        <v>1.1256921485507981E-2</v>
      </c>
      <c r="O24" s="82">
        <f t="shared" si="3"/>
        <v>0.37423112070577802</v>
      </c>
      <c r="P24" s="76">
        <f>分析係数表!C27</f>
        <v>0.30036101083032496</v>
      </c>
      <c r="Q24" s="82">
        <f t="shared" si="4"/>
        <v>0.11240443769935284</v>
      </c>
      <c r="R24" s="83">
        <v>0.11424516264193885</v>
      </c>
      <c r="S24" s="84">
        <f t="shared" si="5"/>
        <v>0.11624957067026556</v>
      </c>
      <c r="T24" s="85">
        <f>分析係数表!F27</f>
        <v>0.32077205882352944</v>
      </c>
      <c r="U24" s="86">
        <f t="shared" si="6"/>
        <v>3.7289614121252465E-2</v>
      </c>
      <c r="V24" s="87">
        <f>分析係数表!D27</f>
        <v>0</v>
      </c>
      <c r="W24" s="167">
        <f t="shared" si="7"/>
        <v>0</v>
      </c>
      <c r="X24" s="76">
        <f>分析係数表!E27</f>
        <v>0</v>
      </c>
      <c r="Y24" s="166">
        <f t="shared" si="8"/>
        <v>0</v>
      </c>
    </row>
    <row r="25" spans="1:25" x14ac:dyDescent="0.2">
      <c r="A25" s="6" t="s">
        <v>13</v>
      </c>
      <c r="B25" s="5" t="s">
        <v>191</v>
      </c>
      <c r="C25" s="90"/>
      <c r="D25" s="107">
        <f>投入係数表!AK25</f>
        <v>0</v>
      </c>
      <c r="E25" s="110">
        <f t="shared" si="9"/>
        <v>0</v>
      </c>
      <c r="F25" s="85">
        <f>分析係数表!C28</f>
        <v>0.10035725885027602</v>
      </c>
      <c r="G25" s="110">
        <f t="shared" si="0"/>
        <v>0</v>
      </c>
      <c r="H25" s="110">
        <v>1.2581985373437842E-2</v>
      </c>
      <c r="I25" s="110">
        <f t="shared" si="1"/>
        <v>1.2581985373437842E-2</v>
      </c>
      <c r="J25" s="85">
        <f>分析係数表!G28</f>
        <v>0.12476459510357815</v>
      </c>
      <c r="K25" s="111">
        <f t="shared" si="2"/>
        <v>1.5697863107161148E-3</v>
      </c>
      <c r="L25" s="79"/>
      <c r="M25" s="80"/>
      <c r="N25" s="81">
        <f>分析係数表!H28</f>
        <v>2.1134616554773542E-2</v>
      </c>
      <c r="O25" s="82">
        <f t="shared" si="3"/>
        <v>0.70261050049625351</v>
      </c>
      <c r="P25" s="76">
        <f>分析係数表!C28</f>
        <v>0.10035725885027602</v>
      </c>
      <c r="Q25" s="82">
        <f t="shared" si="4"/>
        <v>7.0512063869224498E-2</v>
      </c>
      <c r="R25" s="83">
        <v>7.7812059644503426E-2</v>
      </c>
      <c r="S25" s="84">
        <f t="shared" si="5"/>
        <v>9.0394045017941266E-2</v>
      </c>
      <c r="T25" s="85">
        <f>分析係数表!F28</f>
        <v>0.21374764595103579</v>
      </c>
      <c r="U25" s="86">
        <f t="shared" si="6"/>
        <v>1.9321514330576901E-2</v>
      </c>
      <c r="V25" s="87">
        <f>分析係数表!D28</f>
        <v>3.5310734463276837E-2</v>
      </c>
      <c r="W25" s="167">
        <f t="shared" si="7"/>
        <v>0</v>
      </c>
      <c r="X25" s="76">
        <f>分析係数表!E28</f>
        <v>3.7664783427495289E-2</v>
      </c>
      <c r="Y25" s="166">
        <f t="shared" si="8"/>
        <v>0</v>
      </c>
    </row>
    <row r="26" spans="1:25" x14ac:dyDescent="0.2">
      <c r="A26" s="6" t="s">
        <v>14</v>
      </c>
      <c r="B26" s="5" t="s">
        <v>50</v>
      </c>
      <c r="C26" s="90"/>
      <c r="D26" s="107">
        <f>投入係数表!AK26</f>
        <v>5.0505050505050504E-2</v>
      </c>
      <c r="E26" s="110">
        <f t="shared" si="9"/>
        <v>5.0505050505050502</v>
      </c>
      <c r="F26" s="85">
        <f>分析係数表!C29</f>
        <v>0.36404243439419315</v>
      </c>
      <c r="G26" s="110">
        <f t="shared" si="0"/>
        <v>1.8385981535060258</v>
      </c>
      <c r="H26" s="110">
        <v>1.9123741360423798</v>
      </c>
      <c r="I26" s="110">
        <f t="shared" si="1"/>
        <v>1.9123741360423798</v>
      </c>
      <c r="J26" s="85">
        <f>分析係数表!G29</f>
        <v>0.26159695817490497</v>
      </c>
      <c r="K26" s="111">
        <f t="shared" si="2"/>
        <v>0.50027125688104845</v>
      </c>
      <c r="L26" s="79"/>
      <c r="M26" s="80"/>
      <c r="N26" s="81">
        <f>分析係数表!H29</f>
        <v>1.0060239742003528E-2</v>
      </c>
      <c r="O26" s="82">
        <f t="shared" si="3"/>
        <v>0.3344479925586773</v>
      </c>
      <c r="P26" s="76">
        <f>分析係数表!C29</f>
        <v>0.36404243439419315</v>
      </c>
      <c r="Q26" s="82">
        <f t="shared" si="4"/>
        <v>0.12175326138931188</v>
      </c>
      <c r="R26" s="83">
        <v>0.16323609604408387</v>
      </c>
      <c r="S26" s="84">
        <f t="shared" si="5"/>
        <v>2.0756102320864636</v>
      </c>
      <c r="T26" s="85">
        <f>分析係数表!F29</f>
        <v>0.47034220532319393</v>
      </c>
      <c r="U26" s="86">
        <f t="shared" si="6"/>
        <v>0.97624709395093368</v>
      </c>
      <c r="V26" s="87">
        <f>分析係数表!D29</f>
        <v>0.1285171102661597</v>
      </c>
      <c r="W26" s="167">
        <f t="shared" si="7"/>
        <v>0</v>
      </c>
      <c r="X26" s="76">
        <f>分析係数表!E29</f>
        <v>0.10532319391634981</v>
      </c>
      <c r="Y26" s="166">
        <f t="shared" si="8"/>
        <v>0</v>
      </c>
    </row>
    <row r="27" spans="1:25" x14ac:dyDescent="0.2">
      <c r="A27" s="6" t="s">
        <v>15</v>
      </c>
      <c r="B27" s="5" t="s">
        <v>36</v>
      </c>
      <c r="C27" s="90"/>
      <c r="D27" s="107">
        <f>投入係数表!AK27</f>
        <v>0</v>
      </c>
      <c r="E27" s="110">
        <f t="shared" si="9"/>
        <v>0</v>
      </c>
      <c r="F27" s="85">
        <f>分析係数表!C30</f>
        <v>1</v>
      </c>
      <c r="G27" s="110">
        <f t="shared" si="0"/>
        <v>0</v>
      </c>
      <c r="H27" s="110">
        <v>5.3882394289838341E-2</v>
      </c>
      <c r="I27" s="110">
        <f t="shared" si="1"/>
        <v>5.3882394289838341E-2</v>
      </c>
      <c r="J27" s="85">
        <f>分析係数表!G30</f>
        <v>0.34476121737038373</v>
      </c>
      <c r="K27" s="111">
        <f t="shared" si="2"/>
        <v>1.8576559850195681E-2</v>
      </c>
      <c r="L27" s="79"/>
      <c r="M27" s="80"/>
      <c r="N27" s="81">
        <f>分析係数表!H30</f>
        <v>0</v>
      </c>
      <c r="O27" s="82">
        <f t="shared" si="3"/>
        <v>0</v>
      </c>
      <c r="P27" s="76">
        <f>分析係数表!C30</f>
        <v>1</v>
      </c>
      <c r="Q27" s="82">
        <f t="shared" si="4"/>
        <v>0</v>
      </c>
      <c r="R27" s="83">
        <v>6.9138117875031574E-2</v>
      </c>
      <c r="S27" s="84">
        <f t="shared" si="5"/>
        <v>0.12302051216486992</v>
      </c>
      <c r="T27" s="85">
        <f>分析係数表!F30</f>
        <v>0.44087573679778658</v>
      </c>
      <c r="U27" s="86">
        <f t="shared" si="6"/>
        <v>5.4236758941928094E-2</v>
      </c>
      <c r="V27" s="87">
        <f>分析係数表!D30</f>
        <v>0.13545049921809216</v>
      </c>
      <c r="W27" s="167">
        <f t="shared" si="7"/>
        <v>0</v>
      </c>
      <c r="X27" s="76">
        <f>分析係数表!E30</f>
        <v>8.8415734391916273E-2</v>
      </c>
      <c r="Y27" s="166">
        <f t="shared" si="8"/>
        <v>0</v>
      </c>
    </row>
    <row r="28" spans="1:25" x14ac:dyDescent="0.2">
      <c r="A28" s="6" t="s">
        <v>16</v>
      </c>
      <c r="B28" s="5" t="s">
        <v>192</v>
      </c>
      <c r="C28" s="90"/>
      <c r="D28" s="107">
        <f>投入係数表!AK28</f>
        <v>5.0505050505050509E-3</v>
      </c>
      <c r="E28" s="110">
        <f t="shared" si="9"/>
        <v>0.50505050505050508</v>
      </c>
      <c r="F28" s="85">
        <f>分析係数表!C31</f>
        <v>4.5149153453372781E-2</v>
      </c>
      <c r="G28" s="110">
        <f t="shared" si="0"/>
        <v>2.2802602754228678E-2</v>
      </c>
      <c r="H28" s="110">
        <v>3.1532495552800327E-2</v>
      </c>
      <c r="I28" s="110">
        <f t="shared" si="1"/>
        <v>3.1532495552800327E-2</v>
      </c>
      <c r="J28" s="85">
        <f>分析係数表!G31</f>
        <v>7.1005917159763315E-2</v>
      </c>
      <c r="K28" s="111">
        <f t="shared" si="2"/>
        <v>2.2389937670627452E-3</v>
      </c>
      <c r="L28" s="79"/>
      <c r="M28" s="80"/>
      <c r="N28" s="81">
        <f>分析係数表!H31</f>
        <v>2.4521834371133602E-2</v>
      </c>
      <c r="O28" s="82">
        <f t="shared" si="3"/>
        <v>0.81521698186177594</v>
      </c>
      <c r="P28" s="76">
        <f>分析係数表!C31</f>
        <v>4.5149153453372781E-2</v>
      </c>
      <c r="Q28" s="82">
        <f t="shared" si="4"/>
        <v>3.6806356611872738E-2</v>
      </c>
      <c r="R28" s="83">
        <v>4.7502329658739961E-2</v>
      </c>
      <c r="S28" s="84">
        <f t="shared" si="5"/>
        <v>7.9034825211540288E-2</v>
      </c>
      <c r="T28" s="85">
        <f>分析係数表!F31</f>
        <v>0.34319526627218933</v>
      </c>
      <c r="U28" s="86">
        <f t="shared" si="6"/>
        <v>2.7124377883250513E-2</v>
      </c>
      <c r="V28" s="87">
        <f>分析係数表!D31</f>
        <v>1.7751479289940829E-2</v>
      </c>
      <c r="W28" s="167">
        <f t="shared" si="7"/>
        <v>0</v>
      </c>
      <c r="X28" s="76">
        <f>分析係数表!E31</f>
        <v>1.7751479289940829E-2</v>
      </c>
      <c r="Y28" s="166">
        <f t="shared" si="8"/>
        <v>0</v>
      </c>
    </row>
    <row r="29" spans="1:25" x14ac:dyDescent="0.2">
      <c r="A29" s="6" t="s">
        <v>17</v>
      </c>
      <c r="B29" s="5" t="s">
        <v>272</v>
      </c>
      <c r="C29" s="90"/>
      <c r="D29" s="107">
        <f>投入係数表!AK29</f>
        <v>5.0505050505050509E-3</v>
      </c>
      <c r="E29" s="110">
        <f t="shared" si="9"/>
        <v>0.50505050505050508</v>
      </c>
      <c r="F29" s="85">
        <f>分析係数表!C32</f>
        <v>0.82390745501285345</v>
      </c>
      <c r="G29" s="110">
        <f t="shared" si="0"/>
        <v>0.41611487626911792</v>
      </c>
      <c r="H29" s="110">
        <v>0.46682499900340657</v>
      </c>
      <c r="I29" s="110">
        <f t="shared" si="1"/>
        <v>0.46682499900340657</v>
      </c>
      <c r="J29" s="85">
        <f>分析係数表!G32</f>
        <v>0.14108527131782947</v>
      </c>
      <c r="K29" s="111">
        <f t="shared" si="2"/>
        <v>6.5862131642341087E-2</v>
      </c>
      <c r="L29" s="79"/>
      <c r="M29" s="80"/>
      <c r="N29" s="81">
        <f>分析係数表!H32</f>
        <v>6.9772630468734158E-3</v>
      </c>
      <c r="O29" s="82">
        <f t="shared" si="3"/>
        <v>0.23195586580682459</v>
      </c>
      <c r="P29" s="76">
        <f>分析係数表!C32</f>
        <v>0.82390745501285345</v>
      </c>
      <c r="Q29" s="82">
        <f t="shared" si="4"/>
        <v>0.1911101670722038</v>
      </c>
      <c r="R29" s="83">
        <v>0.24993658075700009</v>
      </c>
      <c r="S29" s="84">
        <f t="shared" si="5"/>
        <v>0.71676157976040666</v>
      </c>
      <c r="T29" s="85">
        <f>分析係数表!F32</f>
        <v>0.48372093023255813</v>
      </c>
      <c r="U29" s="86">
        <f t="shared" si="6"/>
        <v>0.34671257811666184</v>
      </c>
      <c r="V29" s="87">
        <f>分析係数表!D32</f>
        <v>4.6511627906976744E-3</v>
      </c>
      <c r="W29" s="167">
        <f t="shared" si="7"/>
        <v>0</v>
      </c>
      <c r="X29" s="76">
        <f>分析係数表!E32</f>
        <v>6.2015503875968991E-3</v>
      </c>
      <c r="Y29" s="166">
        <f t="shared" si="8"/>
        <v>0</v>
      </c>
    </row>
    <row r="30" spans="1:25" x14ac:dyDescent="0.2">
      <c r="A30" s="6" t="s">
        <v>18</v>
      </c>
      <c r="B30" s="5" t="s">
        <v>273</v>
      </c>
      <c r="C30" s="90"/>
      <c r="D30" s="107">
        <f>投入係数表!AK30</f>
        <v>0</v>
      </c>
      <c r="E30" s="110">
        <f t="shared" si="9"/>
        <v>0</v>
      </c>
      <c r="F30" s="85">
        <f>分析係数表!C33</f>
        <v>1</v>
      </c>
      <c r="G30" s="110">
        <f t="shared" si="0"/>
        <v>0</v>
      </c>
      <c r="H30" s="110">
        <v>3.2781159224773218E-2</v>
      </c>
      <c r="I30" s="110">
        <f t="shared" si="1"/>
        <v>3.2781159224773218E-2</v>
      </c>
      <c r="J30" s="85">
        <f>分析係数表!G33</f>
        <v>0.50819672131147542</v>
      </c>
      <c r="K30" s="111">
        <f t="shared" si="2"/>
        <v>1.6659277638819178E-2</v>
      </c>
      <c r="L30" s="79"/>
      <c r="M30" s="80"/>
      <c r="N30" s="81">
        <f>分析係数表!H33</f>
        <v>1.0141370707664847E-3</v>
      </c>
      <c r="O30" s="82">
        <f t="shared" si="3"/>
        <v>3.371451537889892E-2</v>
      </c>
      <c r="P30" s="76">
        <f>分析係数表!C33</f>
        <v>1</v>
      </c>
      <c r="Q30" s="82">
        <f t="shared" si="4"/>
        <v>3.371451537889892E-2</v>
      </c>
      <c r="R30" s="83">
        <v>0.1184454838335835</v>
      </c>
      <c r="S30" s="84">
        <f t="shared" si="5"/>
        <v>0.1512266430583567</v>
      </c>
      <c r="T30" s="85">
        <f>分析係数表!F33</f>
        <v>0.64606977721731818</v>
      </c>
      <c r="U30" s="86">
        <f t="shared" si="6"/>
        <v>9.7702963590035413E-2</v>
      </c>
      <c r="V30" s="87">
        <f>分析係数表!D33</f>
        <v>1.8495166036149643E-2</v>
      </c>
      <c r="W30" s="167">
        <f t="shared" si="7"/>
        <v>0</v>
      </c>
      <c r="X30" s="76">
        <f>分析係数表!E33</f>
        <v>1.7234131988230348E-2</v>
      </c>
      <c r="Y30" s="166">
        <f t="shared" si="8"/>
        <v>0</v>
      </c>
    </row>
    <row r="31" spans="1:25" x14ac:dyDescent="0.2">
      <c r="A31" s="6" t="s">
        <v>19</v>
      </c>
      <c r="B31" s="5" t="s">
        <v>274</v>
      </c>
      <c r="C31" s="90"/>
      <c r="D31" s="107">
        <f>投入係数表!AK31</f>
        <v>4.0404040404040407E-2</v>
      </c>
      <c r="E31" s="110">
        <f t="shared" si="9"/>
        <v>4.0404040404040407</v>
      </c>
      <c r="F31" s="85">
        <f>分析係数表!C34</f>
        <v>0.25927379784102056</v>
      </c>
      <c r="G31" s="110">
        <f t="shared" si="0"/>
        <v>1.0475709003677598</v>
      </c>
      <c r="H31" s="110">
        <v>1.1449854113602516</v>
      </c>
      <c r="I31" s="110">
        <f t="shared" si="1"/>
        <v>1.1449854113602516</v>
      </c>
      <c r="J31" s="85">
        <f>分析係数表!G34</f>
        <v>0.42506142506142508</v>
      </c>
      <c r="K31" s="111">
        <f t="shared" si="2"/>
        <v>0.48668913062733055</v>
      </c>
      <c r="L31" s="79"/>
      <c r="M31" s="80"/>
      <c r="N31" s="81">
        <f>分析係数表!H34</f>
        <v>0.17165284059793523</v>
      </c>
      <c r="O31" s="82">
        <f t="shared" si="3"/>
        <v>5.7065188730324321</v>
      </c>
      <c r="P31" s="76">
        <f>分析係数表!C34</f>
        <v>0.25927379784102056</v>
      </c>
      <c r="Q31" s="82">
        <f t="shared" si="4"/>
        <v>1.4795508206625794</v>
      </c>
      <c r="R31" s="83">
        <v>1.6000765963320291</v>
      </c>
      <c r="S31" s="84">
        <f t="shared" si="5"/>
        <v>2.7450620076922805</v>
      </c>
      <c r="T31" s="85">
        <f>分析係数表!F34</f>
        <v>0.69978501228501233</v>
      </c>
      <c r="U31" s="86">
        <f t="shared" si="6"/>
        <v>1.9209532507760632</v>
      </c>
      <c r="V31" s="87">
        <f>分析係数表!D34</f>
        <v>0.29069410319410321</v>
      </c>
      <c r="W31" s="167">
        <f t="shared" si="7"/>
        <v>1</v>
      </c>
      <c r="X31" s="76">
        <f>分析係数表!E34</f>
        <v>0.18903562653562653</v>
      </c>
      <c r="Y31" s="166">
        <f t="shared" si="8"/>
        <v>1</v>
      </c>
    </row>
    <row r="32" spans="1:25" x14ac:dyDescent="0.2">
      <c r="A32" s="6" t="s">
        <v>20</v>
      </c>
      <c r="B32" s="5" t="s">
        <v>37</v>
      </c>
      <c r="C32" s="90"/>
      <c r="D32" s="107">
        <f>投入係数表!AK32</f>
        <v>2.5252525252525252E-2</v>
      </c>
      <c r="E32" s="110">
        <f t="shared" si="9"/>
        <v>2.5252525252525251</v>
      </c>
      <c r="F32" s="85">
        <f>分析係数表!C35</f>
        <v>0.58271802035521847</v>
      </c>
      <c r="G32" s="110">
        <f t="shared" si="0"/>
        <v>1.4715101524121676</v>
      </c>
      <c r="H32" s="110">
        <v>1.6433090519210378</v>
      </c>
      <c r="I32" s="110">
        <f t="shared" si="1"/>
        <v>1.6433090519210378</v>
      </c>
      <c r="J32" s="85">
        <f>分析係数表!G35</f>
        <v>0.3146067415730337</v>
      </c>
      <c r="K32" s="111">
        <f t="shared" si="2"/>
        <v>0.51699610622234893</v>
      </c>
      <c r="L32" s="79"/>
      <c r="M32" s="80"/>
      <c r="N32" s="81">
        <f>分析係数表!H35</f>
        <v>6.4762793339147723E-2</v>
      </c>
      <c r="O32" s="82">
        <f t="shared" si="3"/>
        <v>2.1530089520964855</v>
      </c>
      <c r="P32" s="76">
        <f>分析係数表!C35</f>
        <v>0.58271802035521847</v>
      </c>
      <c r="Q32" s="82">
        <f t="shared" si="4"/>
        <v>1.2545971143727275</v>
      </c>
      <c r="R32" s="83">
        <v>1.5009034938696544</v>
      </c>
      <c r="S32" s="84">
        <f t="shared" si="5"/>
        <v>3.1442125457906922</v>
      </c>
      <c r="T32" s="85">
        <f>分析係数表!F35</f>
        <v>0.64558587479935792</v>
      </c>
      <c r="U32" s="86">
        <f t="shared" si="6"/>
        <v>2.0298592069294004</v>
      </c>
      <c r="V32" s="87">
        <f>分析係数表!D35</f>
        <v>5.2969502407704656E-2</v>
      </c>
      <c r="W32" s="167">
        <f t="shared" si="7"/>
        <v>0</v>
      </c>
      <c r="X32" s="76">
        <f>分析係数表!E35</f>
        <v>4.8475120385232745E-2</v>
      </c>
      <c r="Y32" s="166">
        <f t="shared" si="8"/>
        <v>0</v>
      </c>
    </row>
    <row r="33" spans="1:25" x14ac:dyDescent="0.2">
      <c r="A33" s="6" t="s">
        <v>21</v>
      </c>
      <c r="B33" s="5" t="s">
        <v>38</v>
      </c>
      <c r="C33" s="90"/>
      <c r="D33" s="107">
        <f>投入係数表!AK33</f>
        <v>1.5151515151515152E-2</v>
      </c>
      <c r="E33" s="110">
        <f t="shared" si="9"/>
        <v>1.5151515151515151</v>
      </c>
      <c r="F33" s="85">
        <f>分析係数表!C36</f>
        <v>0.66070007955449483</v>
      </c>
      <c r="G33" s="110">
        <f t="shared" si="0"/>
        <v>1.0010607265977194</v>
      </c>
      <c r="H33" s="110">
        <v>1.1006797531029358</v>
      </c>
      <c r="I33" s="110">
        <f t="shared" si="1"/>
        <v>1.1006797531029358</v>
      </c>
      <c r="J33" s="85">
        <f>分析係数表!G36</f>
        <v>1.3413413413413414E-2</v>
      </c>
      <c r="K33" s="111">
        <f t="shared" si="2"/>
        <v>1.4763872564143483E-2</v>
      </c>
      <c r="L33" s="79"/>
      <c r="M33" s="80"/>
      <c r="N33" s="81">
        <f>分析係数表!H36</f>
        <v>0.12962700038537209</v>
      </c>
      <c r="O33" s="82">
        <f t="shared" si="3"/>
        <v>4.3093893557308602</v>
      </c>
      <c r="P33" s="76">
        <f>分析係数表!C36</f>
        <v>0.66070007955449483</v>
      </c>
      <c r="Q33" s="82">
        <f t="shared" si="4"/>
        <v>2.8472138901626725</v>
      </c>
      <c r="R33" s="83">
        <v>2.9764416277010493</v>
      </c>
      <c r="S33" s="84">
        <f t="shared" si="5"/>
        <v>4.0771213808039848</v>
      </c>
      <c r="T33" s="85">
        <f>分析係数表!F36</f>
        <v>0.89049049049049045</v>
      </c>
      <c r="U33" s="86">
        <f t="shared" si="6"/>
        <v>3.6306378181814063</v>
      </c>
      <c r="V33" s="87">
        <f>分析係数表!D36</f>
        <v>8.8088088088088094E-3</v>
      </c>
      <c r="W33" s="167">
        <f t="shared" si="7"/>
        <v>0</v>
      </c>
      <c r="X33" s="76">
        <f>分析係数表!E36</f>
        <v>2.002002002002002E-3</v>
      </c>
      <c r="Y33" s="166">
        <f t="shared" si="8"/>
        <v>0</v>
      </c>
    </row>
    <row r="34" spans="1:25" x14ac:dyDescent="0.2">
      <c r="A34" s="6" t="s">
        <v>22</v>
      </c>
      <c r="B34" s="5" t="s">
        <v>377</v>
      </c>
      <c r="C34" s="90"/>
      <c r="D34" s="107">
        <f>投入係数表!AK34</f>
        <v>3.0303030303030304E-2</v>
      </c>
      <c r="E34" s="110">
        <f t="shared" si="9"/>
        <v>3.0303030303030303</v>
      </c>
      <c r="F34" s="85">
        <f>分析係数表!C37</f>
        <v>0.61776513884242223</v>
      </c>
      <c r="G34" s="110">
        <f t="shared" si="0"/>
        <v>1.8720155722497642</v>
      </c>
      <c r="H34" s="110">
        <v>2.1212854462580797</v>
      </c>
      <c r="I34" s="110">
        <f t="shared" si="1"/>
        <v>2.1212854462580797</v>
      </c>
      <c r="J34" s="85">
        <f>分析係数表!G37</f>
        <v>0.47462053207116045</v>
      </c>
      <c r="K34" s="111">
        <f t="shared" si="2"/>
        <v>1.0068056271778187</v>
      </c>
      <c r="L34" s="79"/>
      <c r="M34" s="80"/>
      <c r="N34" s="81">
        <f>分析係数表!H37</f>
        <v>5.0585157089832258E-2</v>
      </c>
      <c r="O34" s="82">
        <f t="shared" si="3"/>
        <v>1.6816800270994781</v>
      </c>
      <c r="P34" s="76">
        <f>分析係数表!C37</f>
        <v>0.61776513884242223</v>
      </c>
      <c r="Q34" s="82">
        <f t="shared" si="4"/>
        <v>1.0388832954296374</v>
      </c>
      <c r="R34" s="83">
        <v>1.2611224341574139</v>
      </c>
      <c r="S34" s="84">
        <f t="shared" si="5"/>
        <v>3.3824078804154936</v>
      </c>
      <c r="T34" s="85">
        <f>分析係数表!F37</f>
        <v>0.71813285457809695</v>
      </c>
      <c r="U34" s="86">
        <f t="shared" si="6"/>
        <v>2.4290182265102289</v>
      </c>
      <c r="V34" s="87">
        <f>分析係数表!D37</f>
        <v>9.4662967194385508E-2</v>
      </c>
      <c r="W34" s="167">
        <f t="shared" si="7"/>
        <v>0</v>
      </c>
      <c r="X34" s="76">
        <f>分析係数表!E37</f>
        <v>8.6339154561775752E-2</v>
      </c>
      <c r="Y34" s="166">
        <f t="shared" si="8"/>
        <v>0</v>
      </c>
    </row>
    <row r="35" spans="1:25" x14ac:dyDescent="0.2">
      <c r="A35" s="6" t="s">
        <v>23</v>
      </c>
      <c r="B35" s="5" t="s">
        <v>193</v>
      </c>
      <c r="C35" s="90"/>
      <c r="D35" s="107">
        <f>投入係数表!AK35</f>
        <v>7.0707070707070704E-2</v>
      </c>
      <c r="E35" s="110">
        <f t="shared" si="9"/>
        <v>7.0707070707070701</v>
      </c>
      <c r="F35" s="85">
        <f>分析係数表!C38</f>
        <v>2.0566981656475858E-2</v>
      </c>
      <c r="G35" s="110">
        <f t="shared" si="0"/>
        <v>0.14542310262154645</v>
      </c>
      <c r="H35" s="110">
        <v>0.15411545365790005</v>
      </c>
      <c r="I35" s="110">
        <f t="shared" si="1"/>
        <v>0.15411545365790005</v>
      </c>
      <c r="J35" s="85">
        <f>分析係数表!G38</f>
        <v>0.31874999999999998</v>
      </c>
      <c r="K35" s="111">
        <f t="shared" si="2"/>
        <v>4.9124300853455635E-2</v>
      </c>
      <c r="L35" s="79"/>
      <c r="M35" s="80"/>
      <c r="N35" s="81">
        <f>分析係数表!H38</f>
        <v>4.4398920958156701E-2</v>
      </c>
      <c r="O35" s="82">
        <f t="shared" si="3"/>
        <v>1.4760214832881946</v>
      </c>
      <c r="P35" s="76">
        <f>分析係数表!C38</f>
        <v>2.0566981656475858E-2</v>
      </c>
      <c r="Q35" s="82">
        <f t="shared" si="4"/>
        <v>3.0357306771352587E-2</v>
      </c>
      <c r="R35" s="83">
        <v>3.7477857744776265E-2</v>
      </c>
      <c r="S35" s="84">
        <f t="shared" si="5"/>
        <v>0.19159331140267633</v>
      </c>
      <c r="T35" s="85">
        <f>分析係数表!F38</f>
        <v>0.52500000000000002</v>
      </c>
      <c r="U35" s="86">
        <f t="shared" si="6"/>
        <v>0.10058648848640507</v>
      </c>
      <c r="V35" s="87">
        <f>分析係数表!D38</f>
        <v>0.28125</v>
      </c>
      <c r="W35" s="167">
        <f t="shared" si="7"/>
        <v>0</v>
      </c>
      <c r="X35" s="76">
        <f>分析係数表!E38</f>
        <v>0.31874999999999998</v>
      </c>
      <c r="Y35" s="166">
        <f t="shared" si="8"/>
        <v>0</v>
      </c>
    </row>
    <row r="36" spans="1:25" x14ac:dyDescent="0.2">
      <c r="A36" s="6" t="s">
        <v>24</v>
      </c>
      <c r="B36" s="5" t="s">
        <v>39</v>
      </c>
      <c r="C36" s="90"/>
      <c r="D36" s="107">
        <f>投入係数表!AK36</f>
        <v>0</v>
      </c>
      <c r="E36" s="110">
        <f t="shared" si="9"/>
        <v>0</v>
      </c>
      <c r="F36" s="85">
        <f>分析係数表!C39</f>
        <v>1</v>
      </c>
      <c r="G36" s="110">
        <f t="shared" si="0"/>
        <v>0</v>
      </c>
      <c r="H36" s="110">
        <v>4.5757978885611665E-2</v>
      </c>
      <c r="I36" s="110">
        <f t="shared" si="1"/>
        <v>4.5757978885611665E-2</v>
      </c>
      <c r="J36" s="85">
        <f>分析係数表!G39</f>
        <v>0.35457429931253304</v>
      </c>
      <c r="K36" s="111">
        <f t="shared" si="2"/>
        <v>1.6224603301323439E-2</v>
      </c>
      <c r="L36" s="79"/>
      <c r="M36" s="80"/>
      <c r="N36" s="81">
        <f>分析係数表!H39</f>
        <v>4.0565482830659388E-3</v>
      </c>
      <c r="O36" s="82">
        <f t="shared" si="3"/>
        <v>0.13485806151559568</v>
      </c>
      <c r="P36" s="76">
        <f>分析係数表!C39</f>
        <v>1</v>
      </c>
      <c r="Q36" s="82">
        <f t="shared" si="4"/>
        <v>0.13485806151559568</v>
      </c>
      <c r="R36" s="83">
        <v>0.17134808517471894</v>
      </c>
      <c r="S36" s="84">
        <f t="shared" si="5"/>
        <v>0.21710606406033062</v>
      </c>
      <c r="T36" s="85">
        <f>分析係数表!F39</f>
        <v>0.70531464833421476</v>
      </c>
      <c r="U36" s="86">
        <f t="shared" si="6"/>
        <v>0.15312808722393759</v>
      </c>
      <c r="V36" s="87">
        <f>分析係数表!D39</f>
        <v>5.4071919619249072E-2</v>
      </c>
      <c r="W36" s="167">
        <f t="shared" si="7"/>
        <v>0</v>
      </c>
      <c r="X36" s="76">
        <f>分析係数表!E39</f>
        <v>6.8482284505552618E-2</v>
      </c>
      <c r="Y36" s="166">
        <f t="shared" si="8"/>
        <v>0</v>
      </c>
    </row>
    <row r="37" spans="1:25" x14ac:dyDescent="0.2">
      <c r="A37" s="6" t="s">
        <v>25</v>
      </c>
      <c r="B37" s="5" t="s">
        <v>40</v>
      </c>
      <c r="C37" s="90"/>
      <c r="D37" s="107">
        <f>投入係数表!AK37</f>
        <v>0</v>
      </c>
      <c r="E37" s="110">
        <f t="shared" si="9"/>
        <v>0</v>
      </c>
      <c r="F37" s="85">
        <f>分析係数表!C40</f>
        <v>0.98077433041633522</v>
      </c>
      <c r="G37" s="110">
        <f t="shared" si="0"/>
        <v>0</v>
      </c>
      <c r="H37" s="110">
        <v>3.7465015459611823E-3</v>
      </c>
      <c r="I37" s="110">
        <f t="shared" si="1"/>
        <v>3.7465015459611823E-3</v>
      </c>
      <c r="J37" s="85">
        <f>分析係数表!G40</f>
        <v>0.51043551695017497</v>
      </c>
      <c r="K37" s="111">
        <f t="shared" si="2"/>
        <v>1.9123474533673257E-3</v>
      </c>
      <c r="L37" s="79"/>
      <c r="M37" s="80"/>
      <c r="N37" s="81">
        <f>分析係数表!H40</f>
        <v>2.8781210068352839E-2</v>
      </c>
      <c r="O37" s="82">
        <f t="shared" si="3"/>
        <v>0.95681794645315144</v>
      </c>
      <c r="P37" s="76">
        <f>分析係数表!C40</f>
        <v>0.98077433041633522</v>
      </c>
      <c r="Q37" s="82">
        <f t="shared" si="4"/>
        <v>0.93842248076292245</v>
      </c>
      <c r="R37" s="83">
        <v>0.94115900757928539</v>
      </c>
      <c r="S37" s="84">
        <f t="shared" si="5"/>
        <v>0.94490550912524662</v>
      </c>
      <c r="T37" s="85">
        <f>分析係数表!F40</f>
        <v>0.70708167450838466</v>
      </c>
      <c r="U37" s="86">
        <f t="shared" si="6"/>
        <v>0.66812536964447711</v>
      </c>
      <c r="V37" s="87">
        <f>分析係数表!D40</f>
        <v>7.3350223187356733E-2</v>
      </c>
      <c r="W37" s="167">
        <f t="shared" si="7"/>
        <v>0</v>
      </c>
      <c r="X37" s="76">
        <f>分析係数表!E40</f>
        <v>4.4637471347569069E-2</v>
      </c>
      <c r="Y37" s="166">
        <f t="shared" si="8"/>
        <v>0</v>
      </c>
    </row>
    <row r="38" spans="1:25" x14ac:dyDescent="0.2">
      <c r="A38" s="6" t="s">
        <v>26</v>
      </c>
      <c r="B38" s="5" t="s">
        <v>276</v>
      </c>
      <c r="C38" s="90"/>
      <c r="D38" s="107">
        <f>投入係数表!AK38</f>
        <v>0</v>
      </c>
      <c r="E38" s="110">
        <f t="shared" si="9"/>
        <v>0</v>
      </c>
      <c r="F38" s="85">
        <f>分析係数表!C41</f>
        <v>0.86627474829380358</v>
      </c>
      <c r="G38" s="110">
        <f t="shared" si="0"/>
        <v>0</v>
      </c>
      <c r="H38" s="110">
        <v>4.667411417592401E-4</v>
      </c>
      <c r="I38" s="110">
        <f t="shared" si="1"/>
        <v>4.667411417592401E-4</v>
      </c>
      <c r="J38" s="85">
        <f>分析係数表!G41</f>
        <v>0.44732977818996833</v>
      </c>
      <c r="K38" s="111">
        <f t="shared" si="2"/>
        <v>2.0878721141529344E-4</v>
      </c>
      <c r="L38" s="79"/>
      <c r="M38" s="80"/>
      <c r="N38" s="81">
        <f>分析係数表!H41</f>
        <v>6.251140904204612E-2</v>
      </c>
      <c r="O38" s="82">
        <f t="shared" si="3"/>
        <v>2.0781627279553296</v>
      </c>
      <c r="P38" s="76">
        <f>分析係数表!C41</f>
        <v>0.86627474829380358</v>
      </c>
      <c r="Q38" s="82">
        <f t="shared" si="4"/>
        <v>1.8002598940730674</v>
      </c>
      <c r="R38" s="83">
        <v>1.8341996265817055</v>
      </c>
      <c r="S38" s="84">
        <f t="shared" si="5"/>
        <v>1.8346663677234647</v>
      </c>
      <c r="T38" s="85">
        <f>分析係数表!F41</f>
        <v>0.55174279310611329</v>
      </c>
      <c r="U38" s="86">
        <f t="shared" si="6"/>
        <v>1.012263946145592</v>
      </c>
      <c r="V38" s="87">
        <f>分析係数表!D41</f>
        <v>0.15209830744261535</v>
      </c>
      <c r="W38" s="167">
        <f t="shared" si="7"/>
        <v>0</v>
      </c>
      <c r="X38" s="76">
        <f>分析係数表!E41</f>
        <v>0.14676559239508463</v>
      </c>
      <c r="Y38" s="166">
        <f t="shared" si="8"/>
        <v>0</v>
      </c>
    </row>
    <row r="39" spans="1:25" x14ac:dyDescent="0.2">
      <c r="A39" s="6" t="s">
        <v>51</v>
      </c>
      <c r="B39" s="5" t="s">
        <v>367</v>
      </c>
      <c r="C39" s="75">
        <f>最終需要_まとめ!C40</f>
        <v>100</v>
      </c>
      <c r="D39" s="107">
        <f>投入係数表!AK39</f>
        <v>0</v>
      </c>
      <c r="E39" s="110">
        <f t="shared" si="9"/>
        <v>0</v>
      </c>
      <c r="F39" s="85">
        <f>分析係数表!C42</f>
        <v>0.22259887005649714</v>
      </c>
      <c r="G39" s="110">
        <f>E39*F39</f>
        <v>0</v>
      </c>
      <c r="H39" s="110">
        <v>5.9433008730429386E-3</v>
      </c>
      <c r="I39" s="110">
        <f>C39+H39</f>
        <v>100.00594330087304</v>
      </c>
      <c r="J39" s="85">
        <f>分析係数表!G42</f>
        <v>0.47474747474747475</v>
      </c>
      <c r="K39" s="111">
        <f>I39*J39</f>
        <v>47.477569041828616</v>
      </c>
      <c r="L39" s="79"/>
      <c r="M39" s="80"/>
      <c r="N39" s="81">
        <f>分析係数表!H42</f>
        <v>1.5212056061497272E-2</v>
      </c>
      <c r="O39" s="82">
        <f t="shared" si="3"/>
        <v>0.5057177306834838</v>
      </c>
      <c r="P39" s="76">
        <f>分析係数表!C42</f>
        <v>0.22259887005649714</v>
      </c>
      <c r="Q39" s="82">
        <f>O39*P39</f>
        <v>0.11257219541767943</v>
      </c>
      <c r="R39" s="83">
        <v>0.11693464038682401</v>
      </c>
      <c r="S39" s="84">
        <f>I39+R39</f>
        <v>100.12287794125987</v>
      </c>
      <c r="T39" s="85">
        <f>分析係数表!F42</f>
        <v>0.5505050505050505</v>
      </c>
      <c r="U39" s="86">
        <f>S39*T39</f>
        <v>55.118149977764276</v>
      </c>
      <c r="V39" s="87">
        <f>分析係数表!D42</f>
        <v>1.2373737373737375</v>
      </c>
      <c r="W39" s="167">
        <f>ROUND(S39*V39,0)</f>
        <v>124</v>
      </c>
      <c r="X39" s="76">
        <f>分析係数表!E42</f>
        <v>0.93434343434343436</v>
      </c>
      <c r="Y39" s="166">
        <f>ROUND(S39*X39,0)</f>
        <v>94</v>
      </c>
    </row>
    <row r="40" spans="1:25" x14ac:dyDescent="0.2">
      <c r="A40" s="6" t="s">
        <v>194</v>
      </c>
      <c r="B40" s="5" t="s">
        <v>41</v>
      </c>
      <c r="C40" s="90"/>
      <c r="D40" s="107">
        <f>投入係数表!AK40</f>
        <v>8.0808080808080815E-2</v>
      </c>
      <c r="E40" s="110">
        <f t="shared" si="9"/>
        <v>8.0808080808080813</v>
      </c>
      <c r="F40" s="85">
        <f>分析係数表!C43</f>
        <v>0.64995386035066138</v>
      </c>
      <c r="G40" s="110">
        <f>E40*F40</f>
        <v>5.252152406874032</v>
      </c>
      <c r="H40" s="110">
        <v>6.2868991979872959</v>
      </c>
      <c r="I40" s="110">
        <f>C40+H40</f>
        <v>6.2868991979872959</v>
      </c>
      <c r="J40" s="85">
        <f>分析係数表!G43</f>
        <v>0.42414674485039844</v>
      </c>
      <c r="K40" s="111">
        <f>I40*J40</f>
        <v>2.666567830028892</v>
      </c>
      <c r="L40" s="79"/>
      <c r="M40" s="80"/>
      <c r="N40" s="81">
        <f>分析係数表!H43</f>
        <v>4.0565482830659395E-2</v>
      </c>
      <c r="O40" s="82">
        <f t="shared" si="3"/>
        <v>1.348580615155957</v>
      </c>
      <c r="P40" s="76">
        <f>分析係数表!C43</f>
        <v>0.64995386035066138</v>
      </c>
      <c r="Q40" s="82">
        <f>O40*P40</f>
        <v>0.87651517681468383</v>
      </c>
      <c r="R40" s="83">
        <v>1.5085031699439455</v>
      </c>
      <c r="S40" s="84">
        <f>I40+R40</f>
        <v>7.7954023679312412</v>
      </c>
      <c r="T40" s="85">
        <f>分析係数表!F43</f>
        <v>0.67869493309276796</v>
      </c>
      <c r="U40" s="86">
        <f>S40*T40</f>
        <v>5.2907000885342983</v>
      </c>
      <c r="V40" s="87">
        <f>分析係数表!D43</f>
        <v>0.11832807096677192</v>
      </c>
      <c r="W40" s="167">
        <f>ROUND(S40*V40,0)</f>
        <v>1</v>
      </c>
      <c r="X40" s="76">
        <f>分析係数表!E43</f>
        <v>8.3446098331078036E-2</v>
      </c>
      <c r="Y40" s="166">
        <f>ROUND(S40*X40,0)</f>
        <v>1</v>
      </c>
    </row>
    <row r="41" spans="1:25" x14ac:dyDescent="0.2">
      <c r="A41" s="6" t="s">
        <v>340</v>
      </c>
      <c r="B41" s="5" t="s">
        <v>42</v>
      </c>
      <c r="C41" s="90"/>
      <c r="D41" s="107">
        <f>投入係数表!AK41</f>
        <v>5.0505050505050509E-3</v>
      </c>
      <c r="E41" s="110">
        <f t="shared" si="9"/>
        <v>0.50505050505050508</v>
      </c>
      <c r="F41" s="85">
        <f>分析係数表!C44</f>
        <v>0.42233270626175756</v>
      </c>
      <c r="G41" s="110">
        <f>E41*F41</f>
        <v>0.21329934659684727</v>
      </c>
      <c r="H41" s="110">
        <v>0.21944391461670018</v>
      </c>
      <c r="I41" s="110">
        <f>C41+H41</f>
        <v>0.21944391461670018</v>
      </c>
      <c r="J41" s="85">
        <f>分析係数表!G44</f>
        <v>0.26381484852424913</v>
      </c>
      <c r="K41" s="111">
        <f>I41*J41</f>
        <v>5.7892563094173018E-2</v>
      </c>
      <c r="L41" s="79"/>
      <c r="M41" s="80"/>
      <c r="N41" s="81">
        <f>分析係数表!H44</f>
        <v>0.11630123927550047</v>
      </c>
      <c r="O41" s="82">
        <f t="shared" si="3"/>
        <v>3.8663806236521281</v>
      </c>
      <c r="P41" s="76">
        <f>分析係数表!C44</f>
        <v>0.42233270626175756</v>
      </c>
      <c r="Q41" s="82">
        <f>O41*P41</f>
        <v>1.6328989922250252</v>
      </c>
      <c r="R41" s="83">
        <v>1.6615944109964234</v>
      </c>
      <c r="S41" s="84">
        <f>I41+R41</f>
        <v>1.8810383256131236</v>
      </c>
      <c r="T41" s="85">
        <f>分析係数表!F44</f>
        <v>0.47978156286568718</v>
      </c>
      <c r="U41" s="86">
        <f>S41*T41</f>
        <v>0.90248750767291985</v>
      </c>
      <c r="V41" s="87">
        <f>分析係数表!D44</f>
        <v>0.17839032635548044</v>
      </c>
      <c r="W41" s="167">
        <f>ROUND(S41*V41,0)</f>
        <v>0</v>
      </c>
      <c r="X41" s="76">
        <f>分析係数表!E44</f>
        <v>0.10141724093095826</v>
      </c>
      <c r="Y41" s="166">
        <f>ROUND(S41*X41,0)</f>
        <v>0</v>
      </c>
    </row>
    <row r="42" spans="1:25" x14ac:dyDescent="0.2">
      <c r="A42" s="6" t="s">
        <v>341</v>
      </c>
      <c r="B42" s="5" t="s">
        <v>278</v>
      </c>
      <c r="C42" s="90"/>
      <c r="D42" s="107">
        <f>投入係数表!AK42</f>
        <v>0</v>
      </c>
      <c r="E42" s="110">
        <f t="shared" si="9"/>
        <v>0</v>
      </c>
      <c r="F42" s="85">
        <f>分析係数表!C45</f>
        <v>1</v>
      </c>
      <c r="G42" s="110">
        <f>E42*F42</f>
        <v>0</v>
      </c>
      <c r="H42" s="110">
        <v>1.2543477290789183E-2</v>
      </c>
      <c r="I42" s="110">
        <f>C42+H42</f>
        <v>1.2543477290789183E-2</v>
      </c>
      <c r="J42" s="85">
        <f>分析係数表!G45</f>
        <v>0</v>
      </c>
      <c r="K42" s="111">
        <f>I42*J42</f>
        <v>0</v>
      </c>
      <c r="L42" s="79"/>
      <c r="M42" s="80"/>
      <c r="N42" s="81">
        <f>分析係数表!H45</f>
        <v>0</v>
      </c>
      <c r="O42" s="82">
        <f t="shared" si="3"/>
        <v>0</v>
      </c>
      <c r="P42" s="76">
        <f>分析係数表!C45</f>
        <v>1</v>
      </c>
      <c r="Q42" s="82">
        <f>O42*P42</f>
        <v>0</v>
      </c>
      <c r="R42" s="83">
        <v>1.228552862347481E-2</v>
      </c>
      <c r="S42" s="84">
        <f>I42+R42</f>
        <v>2.4829005914263992E-2</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107">
        <f>投入係数表!AK43</f>
        <v>1.0101010101010102E-2</v>
      </c>
      <c r="E43" s="110">
        <f t="shared" si="9"/>
        <v>1.0101010101010102</v>
      </c>
      <c r="F43" s="85">
        <f>分析係数表!C46</f>
        <v>0.21794871794871795</v>
      </c>
      <c r="G43" s="110">
        <f>E43*F43</f>
        <v>0.22015022015022018</v>
      </c>
      <c r="H43" s="110">
        <v>0.24193873893541801</v>
      </c>
      <c r="I43" s="110">
        <f>C43+H43</f>
        <v>0.24193873893541801</v>
      </c>
      <c r="J43" s="85">
        <f>分析係数表!G46</f>
        <v>8.6956521739130436E-3</v>
      </c>
      <c r="K43" s="111">
        <f>I43*J43</f>
        <v>2.1038151211775478E-3</v>
      </c>
      <c r="L43" s="79"/>
      <c r="M43" s="80"/>
      <c r="N43" s="81">
        <f>分析係数表!H46</f>
        <v>2.3669959231689755E-2</v>
      </c>
      <c r="O43" s="82">
        <f t="shared" si="3"/>
        <v>0.78689678894350079</v>
      </c>
      <c r="P43" s="76">
        <f>分析係数表!C46</f>
        <v>0.21794871794871795</v>
      </c>
      <c r="Q43" s="82">
        <f>O43*P43</f>
        <v>0.17150314630819891</v>
      </c>
      <c r="R43" s="83">
        <v>0.19293575727812276</v>
      </c>
      <c r="S43" s="84">
        <f>I43+R43</f>
        <v>0.4348744962135408</v>
      </c>
      <c r="T43" s="85">
        <f>分析係数表!F46</f>
        <v>0.31521739130434784</v>
      </c>
      <c r="U43" s="86">
        <f>S43*T43</f>
        <v>0.13708000424122482</v>
      </c>
      <c r="V43" s="87">
        <f>分析係数表!D46</f>
        <v>4.3478260869565218E-3</v>
      </c>
      <c r="W43" s="167">
        <f>ROUND(S43*V43,0)</f>
        <v>0</v>
      </c>
      <c r="X43" s="76">
        <f>分析係数表!E46</f>
        <v>8.6956521739130436E-3</v>
      </c>
      <c r="Y43" s="166">
        <f>ROUND(S43*X43,0)</f>
        <v>0</v>
      </c>
    </row>
    <row r="44" spans="1:25" x14ac:dyDescent="0.2">
      <c r="A44" s="192">
        <v>40</v>
      </c>
      <c r="B44" s="14" t="s">
        <v>150</v>
      </c>
      <c r="C44" s="197">
        <f>SUM(C5:C43)</f>
        <v>100</v>
      </c>
      <c r="D44" s="108">
        <f>投入係数表!AK44</f>
        <v>0.40909090909090912</v>
      </c>
      <c r="E44" s="96">
        <f>SUM(E5:E43)</f>
        <v>40.909090909090914</v>
      </c>
      <c r="F44" s="98">
        <f>分析係数表!C47</f>
        <v>0.47569546306807309</v>
      </c>
      <c r="G44" s="96">
        <f>SUM(G5:G43)</f>
        <v>13.933129690366382</v>
      </c>
      <c r="H44" s="96">
        <f>SUM(H5:H43)</f>
        <v>16.121982782451024</v>
      </c>
      <c r="I44" s="96">
        <f>SUM(I5:I43)</f>
        <v>116.12198278245103</v>
      </c>
      <c r="J44" s="98">
        <f>分析係数表!G47</f>
        <v>0.28144255164914822</v>
      </c>
      <c r="K44" s="112">
        <f>SUM(K5:K43)</f>
        <v>53.021586976901233</v>
      </c>
      <c r="L44" s="94">
        <f>最終需要_まとめ!$L$33</f>
        <v>0.627</v>
      </c>
      <c r="M44" s="91">
        <f>K44*L44</f>
        <v>33.244535034517071</v>
      </c>
      <c r="N44" s="95">
        <f>分析係数表!H47</f>
        <v>1</v>
      </c>
      <c r="O44" s="96">
        <f>SUM(O5:O43)</f>
        <v>33.244535034517071</v>
      </c>
      <c r="P44" s="92">
        <f>分析係数表!C47</f>
        <v>0.47569546306807309</v>
      </c>
      <c r="Q44" s="96">
        <f>SUM(Q5:Q43)</f>
        <v>13.920496982471034</v>
      </c>
      <c r="R44" s="91">
        <f>SUM(R5:R43)</f>
        <v>15.97503613180724</v>
      </c>
      <c r="S44" s="97">
        <f>SUM(S5:S43)</f>
        <v>132.09701891425829</v>
      </c>
      <c r="T44" s="98">
        <f>分析係数表!F47</f>
        <v>0.50608191373686118</v>
      </c>
      <c r="U44" s="99">
        <f>SUM(U5:U43)</f>
        <v>75.720706961853708</v>
      </c>
      <c r="V44" s="100">
        <f>分析係数表!D47</f>
        <v>9.051105472997463E-2</v>
      </c>
      <c r="W44" s="164">
        <f>SUM(W5:W43)</f>
        <v>126</v>
      </c>
      <c r="X44" s="92">
        <f>分析係数表!E47</f>
        <v>7.0619789778905401E-2</v>
      </c>
      <c r="Y44" s="165">
        <f>SUM(Y5:Y43)</f>
        <v>96</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 right="0.7" top="0.75" bottom="0.75" header="0.3" footer="0.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343</v>
      </c>
      <c r="C1" s="62"/>
      <c r="D1" s="62"/>
      <c r="E1" s="62"/>
      <c r="F1" s="63"/>
      <c r="G1" s="398" t="str">
        <f>取引基本表!$E$1</f>
        <v>2015年養父市産業連関表</v>
      </c>
      <c r="H1" s="401"/>
      <c r="I1" s="401"/>
    </row>
    <row r="2" spans="1:25" x14ac:dyDescent="0.2">
      <c r="B2" s="3" t="s">
        <v>286</v>
      </c>
      <c r="S2" s="3" t="s">
        <v>152</v>
      </c>
      <c r="U2" s="64" t="s">
        <v>209</v>
      </c>
      <c r="W2" s="3" t="s">
        <v>130</v>
      </c>
      <c r="Y2" s="3" t="s">
        <v>153</v>
      </c>
    </row>
    <row r="3" spans="1:25" ht="44" x14ac:dyDescent="0.2">
      <c r="B3" s="65"/>
      <c r="C3" s="66" t="s">
        <v>227</v>
      </c>
      <c r="D3" s="66" t="s">
        <v>228</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107">
        <f>投入係数表!AL5</f>
        <v>0</v>
      </c>
      <c r="E5" s="110">
        <f>$C$40*D5</f>
        <v>0</v>
      </c>
      <c r="F5" s="85">
        <f>分析係数表!C8</f>
        <v>0.71474473402356309</v>
      </c>
      <c r="G5" s="110">
        <f t="shared" ref="G5:G38" si="0">E5*F5</f>
        <v>0</v>
      </c>
      <c r="H5" s="110">
        <f t="array" ref="H5:H43">MMULT(逆行列係数!C5:AO43,'36'!G5:G43)</f>
        <v>1.3535821460299096E-3</v>
      </c>
      <c r="I5" s="110">
        <f t="shared" ref="I5:I38" si="1">C5+H5</f>
        <v>1.3535821460299096E-3</v>
      </c>
      <c r="J5" s="85">
        <f>分析係数表!G8</f>
        <v>0.11986548162382897</v>
      </c>
      <c r="K5" s="111">
        <f t="shared" ref="K5:K38" si="2">I5*J5</f>
        <v>1.6224777585129111E-4</v>
      </c>
      <c r="L5" s="79" t="s">
        <v>177</v>
      </c>
      <c r="M5" s="80" t="s">
        <v>177</v>
      </c>
      <c r="N5" s="81">
        <f>分析係数表!H8</f>
        <v>1.2980954505811005E-2</v>
      </c>
      <c r="O5" s="82">
        <f t="shared" ref="O5:O43" si="3">$M$44*N5</f>
        <v>0.39265649683347875</v>
      </c>
      <c r="P5" s="76">
        <f>分析係数表!C8</f>
        <v>0.71474473402356309</v>
      </c>
      <c r="Q5" s="82">
        <f t="shared" ref="Q5:Q38" si="4">O5*P5</f>
        <v>0.28064916339186879</v>
      </c>
      <c r="R5" s="83">
        <f t="array" ref="R5:R43">MMULT(逆行列係数!C5:AO43,'36'!Q5:Q43)</f>
        <v>0.38161696789512511</v>
      </c>
      <c r="S5" s="84">
        <f t="shared" ref="S5:S38" si="5">I5+R5</f>
        <v>0.38297055004115504</v>
      </c>
      <c r="T5" s="85">
        <f>分析係数表!F8</f>
        <v>0.45231803987509006</v>
      </c>
      <c r="U5" s="86">
        <f t="shared" ref="U5:U38" si="6">S5*T5</f>
        <v>0.17322448852450034</v>
      </c>
      <c r="V5" s="87">
        <f>分析係数表!D8</f>
        <v>0.25822723997117464</v>
      </c>
      <c r="W5" s="167">
        <f t="shared" ref="W5:W38" si="7">ROUND(S5*V5,0)</f>
        <v>0</v>
      </c>
      <c r="X5" s="76">
        <f>分析係数表!E8</f>
        <v>0.17343262070622148</v>
      </c>
      <c r="Y5" s="166">
        <f t="shared" ref="Y5:Y38" si="8">ROUND(S5*X5,0)</f>
        <v>0</v>
      </c>
    </row>
    <row r="6" spans="1:25" x14ac:dyDescent="0.2">
      <c r="A6" s="6" t="s">
        <v>219</v>
      </c>
      <c r="B6" s="5" t="s">
        <v>265</v>
      </c>
      <c r="C6" s="90"/>
      <c r="D6" s="107">
        <f>投入係数表!AL6</f>
        <v>0</v>
      </c>
      <c r="E6" s="110">
        <f t="shared" ref="E6:E43" si="9">$C$40*D6</f>
        <v>0</v>
      </c>
      <c r="F6" s="85">
        <f>分析係数表!C9</f>
        <v>1</v>
      </c>
      <c r="G6" s="110">
        <f t="shared" si="0"/>
        <v>0</v>
      </c>
      <c r="H6" s="110">
        <v>1.1232833602966376E-2</v>
      </c>
      <c r="I6" s="110">
        <f t="shared" si="1"/>
        <v>1.1232833602966376E-2</v>
      </c>
      <c r="J6" s="85">
        <f>分析係数表!G9</f>
        <v>0.24776500638569604</v>
      </c>
      <c r="K6" s="111">
        <f t="shared" si="2"/>
        <v>2.7831030893684253E-3</v>
      </c>
      <c r="L6" s="79"/>
      <c r="M6" s="80"/>
      <c r="N6" s="81">
        <f>分析係数表!H9</f>
        <v>6.6933046670587999E-4</v>
      </c>
      <c r="O6" s="82">
        <f t="shared" si="3"/>
        <v>2.024635061797625E-2</v>
      </c>
      <c r="P6" s="76">
        <f>分析係数表!C9</f>
        <v>1</v>
      </c>
      <c r="Q6" s="82">
        <f t="shared" si="4"/>
        <v>2.024635061797625E-2</v>
      </c>
      <c r="R6" s="83">
        <v>2.8310878795145603E-2</v>
      </c>
      <c r="S6" s="84">
        <f t="shared" si="5"/>
        <v>3.9543712398111983E-2</v>
      </c>
      <c r="T6" s="85">
        <f>分析係数表!F9</f>
        <v>0.67688378033205621</v>
      </c>
      <c r="U6" s="86">
        <f t="shared" si="6"/>
        <v>2.6766497536397638E-2</v>
      </c>
      <c r="V6" s="87">
        <f>分析係数表!D9</f>
        <v>0.15836526181353769</v>
      </c>
      <c r="W6" s="167">
        <f t="shared" si="7"/>
        <v>0</v>
      </c>
      <c r="X6" s="76">
        <f>分析係数表!E9</f>
        <v>0.13537675606641125</v>
      </c>
      <c r="Y6" s="166">
        <f t="shared" si="8"/>
        <v>0</v>
      </c>
    </row>
    <row r="7" spans="1:25" x14ac:dyDescent="0.2">
      <c r="A7" s="6" t="s">
        <v>220</v>
      </c>
      <c r="B7" s="5" t="s">
        <v>266</v>
      </c>
      <c r="C7" s="90"/>
      <c r="D7" s="107">
        <f>投入係数表!AL7</f>
        <v>0</v>
      </c>
      <c r="E7" s="110">
        <f t="shared" si="9"/>
        <v>0</v>
      </c>
      <c r="F7" s="85">
        <f>分析係数表!C10</f>
        <v>3.9393939393939426E-2</v>
      </c>
      <c r="G7" s="110">
        <f t="shared" si="0"/>
        <v>0</v>
      </c>
      <c r="H7" s="110">
        <v>3.6447519431737008E-5</v>
      </c>
      <c r="I7" s="110">
        <f t="shared" si="1"/>
        <v>3.6447519431737008E-5</v>
      </c>
      <c r="J7" s="85">
        <f>分析係数表!G10</f>
        <v>0.17647058823529413</v>
      </c>
      <c r="K7" s="111">
        <f t="shared" si="2"/>
        <v>6.4319151938359433E-6</v>
      </c>
      <c r="L7" s="79"/>
      <c r="M7" s="80"/>
      <c r="N7" s="81">
        <f>分析係数表!H10</f>
        <v>1.3183781919964303E-3</v>
      </c>
      <c r="O7" s="82">
        <f t="shared" si="3"/>
        <v>3.9879175459650189E-2</v>
      </c>
      <c r="P7" s="76">
        <f>分析係数表!C10</f>
        <v>3.9393939393939426E-2</v>
      </c>
      <c r="Q7" s="82">
        <f t="shared" si="4"/>
        <v>1.5709978211377359E-3</v>
      </c>
      <c r="R7" s="83">
        <v>2.2270229697511383E-3</v>
      </c>
      <c r="S7" s="84">
        <f t="shared" si="5"/>
        <v>2.2634704891828753E-3</v>
      </c>
      <c r="T7" s="85">
        <f>分析係数表!F10</f>
        <v>0.58823529411764708</v>
      </c>
      <c r="U7" s="86">
        <f t="shared" si="6"/>
        <v>1.331453228931103E-3</v>
      </c>
      <c r="V7" s="87">
        <f>分析係数表!D10</f>
        <v>0.11764705882352941</v>
      </c>
      <c r="W7" s="167">
        <f t="shared" si="7"/>
        <v>0</v>
      </c>
      <c r="X7" s="76">
        <f>分析係数表!E10</f>
        <v>0</v>
      </c>
      <c r="Y7" s="166">
        <f t="shared" si="8"/>
        <v>0</v>
      </c>
    </row>
    <row r="8" spans="1:25" x14ac:dyDescent="0.2">
      <c r="A8" s="6" t="s">
        <v>221</v>
      </c>
      <c r="B8" s="5" t="s">
        <v>27</v>
      </c>
      <c r="C8" s="90"/>
      <c r="D8" s="107">
        <f>投入係数表!AL8</f>
        <v>0</v>
      </c>
      <c r="E8" s="110">
        <f t="shared" si="9"/>
        <v>0</v>
      </c>
      <c r="F8" s="85">
        <f>分析係数表!C11</f>
        <v>0.34065202927478377</v>
      </c>
      <c r="G8" s="110">
        <f t="shared" si="0"/>
        <v>0</v>
      </c>
      <c r="H8" s="110">
        <v>9.5140018420977208E-3</v>
      </c>
      <c r="I8" s="110">
        <f t="shared" si="1"/>
        <v>9.5140018420977208E-3</v>
      </c>
      <c r="J8" s="85">
        <f>分析係数表!G11</f>
        <v>0.33868808567603748</v>
      </c>
      <c r="K8" s="111">
        <f t="shared" si="2"/>
        <v>3.2222790710183711E-3</v>
      </c>
      <c r="L8" s="79"/>
      <c r="M8" s="80"/>
      <c r="N8" s="81">
        <f>分析係数表!H11</f>
        <v>-2.0282741415329697E-5</v>
      </c>
      <c r="O8" s="82">
        <f t="shared" si="3"/>
        <v>-6.1352577630231059E-4</v>
      </c>
      <c r="P8" s="76">
        <f>分析係数表!C11</f>
        <v>0.34065202927478377</v>
      </c>
      <c r="Q8" s="82">
        <f t="shared" si="4"/>
        <v>-2.0899880070976914E-4</v>
      </c>
      <c r="R8" s="83">
        <v>1.4776357438674146E-2</v>
      </c>
      <c r="S8" s="84">
        <f t="shared" si="5"/>
        <v>2.4290359280771869E-2</v>
      </c>
      <c r="T8" s="85">
        <f>分析係数表!F11</f>
        <v>0.55689424364123163</v>
      </c>
      <c r="U8" s="86">
        <f t="shared" si="6"/>
        <v>1.3527161259439221E-2</v>
      </c>
      <c r="V8" s="87">
        <f>分析係数表!D11</f>
        <v>4.2838018741633198E-2</v>
      </c>
      <c r="W8" s="167">
        <f t="shared" si="7"/>
        <v>0</v>
      </c>
      <c r="X8" s="76">
        <f>分析係数表!E11</f>
        <v>3.2128514056224897E-2</v>
      </c>
      <c r="Y8" s="166">
        <f t="shared" si="8"/>
        <v>0</v>
      </c>
    </row>
    <row r="9" spans="1:25" x14ac:dyDescent="0.2">
      <c r="A9" s="6" t="s">
        <v>222</v>
      </c>
      <c r="B9" s="5" t="s">
        <v>190</v>
      </c>
      <c r="C9" s="90"/>
      <c r="D9" s="107">
        <f>投入係数表!AL9</f>
        <v>0</v>
      </c>
      <c r="E9" s="110">
        <f t="shared" si="9"/>
        <v>0</v>
      </c>
      <c r="F9" s="85">
        <f>分析係数表!C12</f>
        <v>0.100342633382281</v>
      </c>
      <c r="G9" s="110">
        <f t="shared" si="0"/>
        <v>0</v>
      </c>
      <c r="H9" s="110">
        <v>7.3041291704712156E-4</v>
      </c>
      <c r="I9" s="110">
        <f t="shared" si="1"/>
        <v>7.3041291704712156E-4</v>
      </c>
      <c r="J9" s="85">
        <f>分析係数表!G12</f>
        <v>0.13263417643429981</v>
      </c>
      <c r="K9" s="111">
        <f t="shared" si="2"/>
        <v>9.687771570951951E-5</v>
      </c>
      <c r="L9" s="79"/>
      <c r="M9" s="80"/>
      <c r="N9" s="81">
        <f>分析係数表!H12</f>
        <v>9.8026489260288424E-2</v>
      </c>
      <c r="O9" s="82">
        <f t="shared" si="3"/>
        <v>2.9651700768690672</v>
      </c>
      <c r="P9" s="76">
        <f>分析係数表!C12</f>
        <v>0.100342633382281</v>
      </c>
      <c r="Q9" s="82">
        <f t="shared" si="4"/>
        <v>0.29753297393938277</v>
      </c>
      <c r="R9" s="83">
        <v>0.33013494147795092</v>
      </c>
      <c r="S9" s="84">
        <f t="shared" si="5"/>
        <v>0.33086535439499803</v>
      </c>
      <c r="T9" s="85">
        <f>分析係数表!F12</f>
        <v>0.36681061073411475</v>
      </c>
      <c r="U9" s="86">
        <f t="shared" si="6"/>
        <v>0.12136492271638855</v>
      </c>
      <c r="V9" s="87">
        <f>分析係数表!D12</f>
        <v>2.9364589759407773E-2</v>
      </c>
      <c r="W9" s="167">
        <f t="shared" si="7"/>
        <v>0</v>
      </c>
      <c r="X9" s="76">
        <f>分析係数表!E12</f>
        <v>2.8994447871684145E-2</v>
      </c>
      <c r="Y9" s="166">
        <f t="shared" si="8"/>
        <v>0</v>
      </c>
    </row>
    <row r="10" spans="1:25" x14ac:dyDescent="0.2">
      <c r="A10" s="6" t="s">
        <v>223</v>
      </c>
      <c r="B10" s="5" t="s">
        <v>28</v>
      </c>
      <c r="C10" s="90"/>
      <c r="D10" s="107">
        <f>投入係数表!AL10</f>
        <v>2.1049466245677342E-3</v>
      </c>
      <c r="E10" s="110">
        <f t="shared" si="9"/>
        <v>0.21049466245677342</v>
      </c>
      <c r="F10" s="85">
        <f>分析係数表!C13</f>
        <v>0</v>
      </c>
      <c r="G10" s="110">
        <f t="shared" si="0"/>
        <v>0</v>
      </c>
      <c r="H10" s="110">
        <v>0</v>
      </c>
      <c r="I10" s="110">
        <f t="shared" si="1"/>
        <v>0</v>
      </c>
      <c r="J10" s="85">
        <f>分析係数表!G13</f>
        <v>0.24545454545454545</v>
      </c>
      <c r="K10" s="111">
        <f t="shared" si="2"/>
        <v>0</v>
      </c>
      <c r="L10" s="79"/>
      <c r="M10" s="80"/>
      <c r="N10" s="81">
        <f>分析係数表!H13</f>
        <v>1.4563008336206721E-2</v>
      </c>
      <c r="O10" s="82">
        <f t="shared" si="3"/>
        <v>0.44051150738505895</v>
      </c>
      <c r="P10" s="76">
        <f>分析係数表!C13</f>
        <v>0</v>
      </c>
      <c r="Q10" s="82">
        <f t="shared" si="4"/>
        <v>0</v>
      </c>
      <c r="R10" s="83">
        <v>0</v>
      </c>
      <c r="S10" s="84">
        <f t="shared" si="5"/>
        <v>0</v>
      </c>
      <c r="T10" s="85">
        <f>分析係数表!F13</f>
        <v>0.38181818181818183</v>
      </c>
      <c r="U10" s="86">
        <f t="shared" si="6"/>
        <v>0</v>
      </c>
      <c r="V10" s="87">
        <f>分析係数表!D13</f>
        <v>0.28545454545454546</v>
      </c>
      <c r="W10" s="167">
        <f t="shared" si="7"/>
        <v>0</v>
      </c>
      <c r="X10" s="76">
        <f>分析係数表!E13</f>
        <v>0.23818181818181819</v>
      </c>
      <c r="Y10" s="166">
        <f t="shared" si="8"/>
        <v>0</v>
      </c>
    </row>
    <row r="11" spans="1:25" x14ac:dyDescent="0.2">
      <c r="A11" s="6" t="s">
        <v>224</v>
      </c>
      <c r="B11" s="5" t="s">
        <v>267</v>
      </c>
      <c r="C11" s="90"/>
      <c r="D11" s="107">
        <f>投入係数表!AL11</f>
        <v>4.5105999097880016E-3</v>
      </c>
      <c r="E11" s="110">
        <f t="shared" si="9"/>
        <v>0.45105999097880017</v>
      </c>
      <c r="F11" s="85">
        <f>分析係数表!C14</f>
        <v>0.15141787051899414</v>
      </c>
      <c r="G11" s="110">
        <f t="shared" si="0"/>
        <v>6.8298543310326629E-2</v>
      </c>
      <c r="H11" s="110">
        <v>9.0244150655862748E-2</v>
      </c>
      <c r="I11" s="110">
        <f t="shared" si="1"/>
        <v>9.0244150655862748E-2</v>
      </c>
      <c r="J11" s="85">
        <f>分析係数表!G14</f>
        <v>0.18116805721096543</v>
      </c>
      <c r="K11" s="111">
        <f t="shared" si="2"/>
        <v>1.6349357448976327E-2</v>
      </c>
      <c r="L11" s="79"/>
      <c r="M11" s="80"/>
      <c r="N11" s="81">
        <f>分析係数表!H14</f>
        <v>1.2372472263351114E-3</v>
      </c>
      <c r="O11" s="82">
        <f t="shared" si="3"/>
        <v>3.7425072354440946E-2</v>
      </c>
      <c r="P11" s="76">
        <f>分析係数表!C14</f>
        <v>0.15141787051899414</v>
      </c>
      <c r="Q11" s="82">
        <f t="shared" si="4"/>
        <v>5.6668247599287258E-3</v>
      </c>
      <c r="R11" s="83">
        <v>2.3133889679871379E-2</v>
      </c>
      <c r="S11" s="84">
        <f t="shared" si="5"/>
        <v>0.11337804033573412</v>
      </c>
      <c r="T11" s="85">
        <f>分析係数表!F14</f>
        <v>0.38617401668653156</v>
      </c>
      <c r="U11" s="86">
        <f t="shared" si="6"/>
        <v>4.3783653240498037E-2</v>
      </c>
      <c r="V11" s="87">
        <f>分析係数表!D14</f>
        <v>0.10846245530393325</v>
      </c>
      <c r="W11" s="167">
        <f t="shared" si="7"/>
        <v>0</v>
      </c>
      <c r="X11" s="76">
        <f>分析係数表!E14</f>
        <v>8.1048867699642438E-2</v>
      </c>
      <c r="Y11" s="166">
        <f t="shared" si="8"/>
        <v>0</v>
      </c>
    </row>
    <row r="12" spans="1:25" x14ac:dyDescent="0.2">
      <c r="A12" s="6" t="s">
        <v>225</v>
      </c>
      <c r="B12" s="5" t="s">
        <v>29</v>
      </c>
      <c r="C12" s="90"/>
      <c r="D12" s="107">
        <f>投入係数表!AL12</f>
        <v>4.2098932491354685E-3</v>
      </c>
      <c r="E12" s="110">
        <f t="shared" si="9"/>
        <v>0.42098932491354685</v>
      </c>
      <c r="F12" s="85">
        <f>分析係数表!C15</f>
        <v>0</v>
      </c>
      <c r="G12" s="110">
        <f t="shared" si="0"/>
        <v>0</v>
      </c>
      <c r="H12" s="110">
        <v>0</v>
      </c>
      <c r="I12" s="110">
        <f t="shared" si="1"/>
        <v>0</v>
      </c>
      <c r="J12" s="85">
        <f>分析係数表!G15</f>
        <v>9.5665424991534034E-2</v>
      </c>
      <c r="K12" s="111">
        <f t="shared" si="2"/>
        <v>0</v>
      </c>
      <c r="L12" s="79"/>
      <c r="M12" s="80"/>
      <c r="N12" s="81">
        <f>分析係数表!H15</f>
        <v>9.0663854126523738E-3</v>
      </c>
      <c r="O12" s="82">
        <f t="shared" si="3"/>
        <v>0.27424602200713283</v>
      </c>
      <c r="P12" s="76">
        <f>分析係数表!C15</f>
        <v>0</v>
      </c>
      <c r="Q12" s="82">
        <f t="shared" si="4"/>
        <v>0</v>
      </c>
      <c r="R12" s="83">
        <v>0</v>
      </c>
      <c r="S12" s="84">
        <f t="shared" si="5"/>
        <v>0</v>
      </c>
      <c r="T12" s="85">
        <f>分析係数表!F15</f>
        <v>0.30392820860142228</v>
      </c>
      <c r="U12" s="86">
        <f t="shared" si="6"/>
        <v>0</v>
      </c>
      <c r="V12" s="87">
        <f>分析係数表!D15</f>
        <v>1.7101252963088384E-2</v>
      </c>
      <c r="W12" s="167">
        <f t="shared" si="7"/>
        <v>0</v>
      </c>
      <c r="X12" s="76">
        <f>分析係数表!E15</f>
        <v>1.5577378936674569E-2</v>
      </c>
      <c r="Y12" s="166">
        <f t="shared" si="8"/>
        <v>0</v>
      </c>
    </row>
    <row r="13" spans="1:25" x14ac:dyDescent="0.2">
      <c r="A13" s="6" t="s">
        <v>226</v>
      </c>
      <c r="B13" s="5" t="s">
        <v>30</v>
      </c>
      <c r="C13" s="90"/>
      <c r="D13" s="107">
        <f>投入係数表!AL13</f>
        <v>1.9545932942414673E-3</v>
      </c>
      <c r="E13" s="110">
        <f t="shared" si="9"/>
        <v>0.19545932942414673</v>
      </c>
      <c r="F13" s="85">
        <f>分析係数表!C16</f>
        <v>7.3463935886019627E-2</v>
      </c>
      <c r="G13" s="110">
        <f t="shared" si="0"/>
        <v>1.4359211645139905E-2</v>
      </c>
      <c r="H13" s="110">
        <v>1.8999334950161068E-2</v>
      </c>
      <c r="I13" s="110">
        <f t="shared" si="1"/>
        <v>1.8999334950161068E-2</v>
      </c>
      <c r="J13" s="85">
        <f>分析係数表!G16</f>
        <v>3.2967032967032968E-2</v>
      </c>
      <c r="K13" s="111">
        <f t="shared" si="2"/>
        <v>6.2635170165366153E-4</v>
      </c>
      <c r="L13" s="79"/>
      <c r="M13" s="80"/>
      <c r="N13" s="81">
        <f>分析係数表!H16</f>
        <v>1.7422874875768209E-2</v>
      </c>
      <c r="O13" s="82">
        <f t="shared" si="3"/>
        <v>0.52701864184368485</v>
      </c>
      <c r="P13" s="76">
        <f>分析係数表!C16</f>
        <v>7.3463935886019627E-2</v>
      </c>
      <c r="Q13" s="82">
        <f t="shared" si="4"/>
        <v>3.8716863715141603E-2</v>
      </c>
      <c r="R13" s="83">
        <v>4.5530642379402561E-2</v>
      </c>
      <c r="S13" s="84">
        <f t="shared" si="5"/>
        <v>6.4529977329563629E-2</v>
      </c>
      <c r="T13" s="85">
        <f>分析係数表!F16</f>
        <v>0.28846153846153844</v>
      </c>
      <c r="U13" s="86">
        <f t="shared" si="6"/>
        <v>1.8614416537374123E-2</v>
      </c>
      <c r="V13" s="87">
        <f>分析係数表!D16</f>
        <v>8.241758241758242E-3</v>
      </c>
      <c r="W13" s="167">
        <f t="shared" si="7"/>
        <v>0</v>
      </c>
      <c r="X13" s="76">
        <f>分析係数表!E16</f>
        <v>8.241758241758242E-3</v>
      </c>
      <c r="Y13" s="166">
        <f t="shared" si="8"/>
        <v>0</v>
      </c>
    </row>
    <row r="14" spans="1:25" x14ac:dyDescent="0.2">
      <c r="A14" s="6" t="s">
        <v>2</v>
      </c>
      <c r="B14" s="5" t="s">
        <v>364</v>
      </c>
      <c r="C14" s="90"/>
      <c r="D14" s="107">
        <f>投入係数表!AL14</f>
        <v>6.4651932040294688E-3</v>
      </c>
      <c r="E14" s="110">
        <f t="shared" si="9"/>
        <v>0.64651932040294691</v>
      </c>
      <c r="F14" s="85">
        <f>分析係数表!C17</f>
        <v>2.3129921259842479E-2</v>
      </c>
      <c r="G14" s="110">
        <f t="shared" si="0"/>
        <v>1.4953940973887032E-2</v>
      </c>
      <c r="H14" s="110">
        <v>1.8106346810493827E-2</v>
      </c>
      <c r="I14" s="110">
        <f t="shared" si="1"/>
        <v>1.8106346810493827E-2</v>
      </c>
      <c r="J14" s="85">
        <f>分析係数表!G17</f>
        <v>0.21126760563380281</v>
      </c>
      <c r="K14" s="111">
        <f t="shared" si="2"/>
        <v>3.8252845374282733E-3</v>
      </c>
      <c r="L14" s="79"/>
      <c r="M14" s="80"/>
      <c r="N14" s="81">
        <f>分析係数表!H17</f>
        <v>2.8801492809768167E-3</v>
      </c>
      <c r="O14" s="82">
        <f t="shared" si="3"/>
        <v>8.7120660234928093E-2</v>
      </c>
      <c r="P14" s="76">
        <f>分析係数表!C17</f>
        <v>2.3129921259842479E-2</v>
      </c>
      <c r="Q14" s="82">
        <f t="shared" si="4"/>
        <v>2.0150940113393767E-3</v>
      </c>
      <c r="R14" s="83">
        <v>4.1295294346313446E-3</v>
      </c>
      <c r="S14" s="84">
        <f t="shared" si="5"/>
        <v>2.2235876245125172E-2</v>
      </c>
      <c r="T14" s="85">
        <f>分析係数表!F17</f>
        <v>0.32746478873239437</v>
      </c>
      <c r="U14" s="86">
        <f t="shared" si="6"/>
        <v>7.2814665168895809E-3</v>
      </c>
      <c r="V14" s="87">
        <f>分析係数表!D17</f>
        <v>0.12676056338028169</v>
      </c>
      <c r="W14" s="167">
        <f t="shared" si="7"/>
        <v>0</v>
      </c>
      <c r="X14" s="76">
        <f>分析係数表!E17</f>
        <v>0.10563380281690141</v>
      </c>
      <c r="Y14" s="166">
        <f t="shared" si="8"/>
        <v>0</v>
      </c>
    </row>
    <row r="15" spans="1:25" x14ac:dyDescent="0.2">
      <c r="A15" s="6" t="s">
        <v>3</v>
      </c>
      <c r="B15" s="5" t="s">
        <v>31</v>
      </c>
      <c r="C15" s="90"/>
      <c r="D15" s="107">
        <f>投入係数表!AL15</f>
        <v>4.5105999097880018E-4</v>
      </c>
      <c r="E15" s="110">
        <f t="shared" si="9"/>
        <v>4.5105999097880017E-2</v>
      </c>
      <c r="F15" s="85">
        <f>分析係数表!C18</f>
        <v>0.3230337078651685</v>
      </c>
      <c r="G15" s="110">
        <f t="shared" si="0"/>
        <v>1.4570758135551127E-2</v>
      </c>
      <c r="H15" s="110">
        <v>2.3410432522147983E-2</v>
      </c>
      <c r="I15" s="110">
        <f t="shared" si="1"/>
        <v>2.3410432522147983E-2</v>
      </c>
      <c r="J15" s="85">
        <f>分析係数表!G18</f>
        <v>0.21584440227703985</v>
      </c>
      <c r="K15" s="111">
        <f t="shared" si="2"/>
        <v>5.0530108147900056E-3</v>
      </c>
      <c r="L15" s="79"/>
      <c r="M15" s="80"/>
      <c r="N15" s="81">
        <f>分析係数表!H18</f>
        <v>4.66503052552583E-4</v>
      </c>
      <c r="O15" s="82">
        <f t="shared" si="3"/>
        <v>1.4111092854953143E-2</v>
      </c>
      <c r="P15" s="76">
        <f>分析係数表!C18</f>
        <v>0.3230337078651685</v>
      </c>
      <c r="Q15" s="82">
        <f t="shared" si="4"/>
        <v>4.5583586469652004E-3</v>
      </c>
      <c r="R15" s="83">
        <v>1.0895022090334864E-2</v>
      </c>
      <c r="S15" s="84">
        <f t="shared" si="5"/>
        <v>3.4305454612482848E-2</v>
      </c>
      <c r="T15" s="85">
        <f>分析係数表!F18</f>
        <v>0.45967741935483869</v>
      </c>
      <c r="U15" s="86">
        <f t="shared" si="6"/>
        <v>1.5769442846060664E-2</v>
      </c>
      <c r="V15" s="87">
        <f>分析係数表!D18</f>
        <v>4.8861480075901326E-2</v>
      </c>
      <c r="W15" s="167">
        <f t="shared" si="7"/>
        <v>0</v>
      </c>
      <c r="X15" s="76">
        <f>分析係数表!E18</f>
        <v>4.6489563567362426E-2</v>
      </c>
      <c r="Y15" s="166">
        <f t="shared" si="8"/>
        <v>0</v>
      </c>
    </row>
    <row r="16" spans="1:25" x14ac:dyDescent="0.2">
      <c r="A16" s="6" t="s">
        <v>4</v>
      </c>
      <c r="B16" s="5" t="s">
        <v>32</v>
      </c>
      <c r="C16" s="90"/>
      <c r="D16" s="107">
        <f>投入係数表!AL16</f>
        <v>0</v>
      </c>
      <c r="E16" s="110">
        <f t="shared" si="9"/>
        <v>0</v>
      </c>
      <c r="F16" s="85">
        <f>分析係数表!C19</f>
        <v>0.12071832391087467</v>
      </c>
      <c r="G16" s="110">
        <f t="shared" si="0"/>
        <v>0</v>
      </c>
      <c r="H16" s="110">
        <v>5.6416043657324883E-3</v>
      </c>
      <c r="I16" s="110">
        <f t="shared" si="1"/>
        <v>5.6416043657324883E-3</v>
      </c>
      <c r="J16" s="85">
        <f>分析係数表!G19</f>
        <v>5.7680250783699059E-2</v>
      </c>
      <c r="K16" s="111">
        <f t="shared" si="2"/>
        <v>3.2540915463786141E-4</v>
      </c>
      <c r="L16" s="79"/>
      <c r="M16" s="80"/>
      <c r="N16" s="81">
        <f>分析係数表!H19</f>
        <v>-1.2169644849197817E-4</v>
      </c>
      <c r="O16" s="82">
        <f t="shared" si="3"/>
        <v>-3.6811546578138631E-3</v>
      </c>
      <c r="P16" s="76">
        <f>分析係数表!C19</f>
        <v>0.12071832391087467</v>
      </c>
      <c r="Q16" s="82">
        <f t="shared" si="4"/>
        <v>-4.4438282034799895E-4</v>
      </c>
      <c r="R16" s="83">
        <v>2.7935568332532424E-3</v>
      </c>
      <c r="S16" s="84">
        <f t="shared" si="5"/>
        <v>8.4351611989857307E-3</v>
      </c>
      <c r="T16" s="85">
        <f>分析係数表!F19</f>
        <v>0.23887147335423198</v>
      </c>
      <c r="U16" s="86">
        <f t="shared" si="6"/>
        <v>2.0149193835821712E-3</v>
      </c>
      <c r="V16" s="87">
        <f>分析係数表!D19</f>
        <v>1.0658307210031349E-2</v>
      </c>
      <c r="W16" s="167">
        <f t="shared" si="7"/>
        <v>0</v>
      </c>
      <c r="X16" s="76">
        <f>分析係数表!E19</f>
        <v>1.128526645768025E-2</v>
      </c>
      <c r="Y16" s="166">
        <f t="shared" si="8"/>
        <v>0</v>
      </c>
    </row>
    <row r="17" spans="1:25" x14ac:dyDescent="0.2">
      <c r="A17" s="6" t="s">
        <v>5</v>
      </c>
      <c r="B17" s="5" t="s">
        <v>33</v>
      </c>
      <c r="C17" s="90"/>
      <c r="D17" s="107">
        <f>投入係数表!AL17</f>
        <v>3.0070666065253347E-4</v>
      </c>
      <c r="E17" s="110">
        <f t="shared" si="9"/>
        <v>3.0070666065253347E-2</v>
      </c>
      <c r="F17" s="85">
        <f>分析係数表!C20</f>
        <v>0.31557475401967838</v>
      </c>
      <c r="G17" s="110">
        <f t="shared" si="0"/>
        <v>9.4895430467502144E-3</v>
      </c>
      <c r="H17" s="110">
        <v>2.7398889436884108E-2</v>
      </c>
      <c r="I17" s="110">
        <f t="shared" si="1"/>
        <v>2.7398889436884108E-2</v>
      </c>
      <c r="J17" s="85">
        <f>分析係数表!G20</f>
        <v>9.9984279201383433E-2</v>
      </c>
      <c r="K17" s="111">
        <f t="shared" si="2"/>
        <v>2.7394582112652559E-3</v>
      </c>
      <c r="L17" s="79"/>
      <c r="M17" s="80"/>
      <c r="N17" s="81">
        <f>分析係数表!H20</f>
        <v>5.8819950104456117E-4</v>
      </c>
      <c r="O17" s="82">
        <f t="shared" si="3"/>
        <v>1.7792247512767007E-2</v>
      </c>
      <c r="P17" s="76">
        <f>分析係数表!C20</f>
        <v>0.31557475401967838</v>
      </c>
      <c r="Q17" s="82">
        <f t="shared" si="4"/>
        <v>5.6147841322986827E-3</v>
      </c>
      <c r="R17" s="83">
        <v>1.9343048819499019E-2</v>
      </c>
      <c r="S17" s="84">
        <f t="shared" si="5"/>
        <v>4.6741938256383127E-2</v>
      </c>
      <c r="T17" s="85">
        <f>分析係数表!F20</f>
        <v>0.22276371639679296</v>
      </c>
      <c r="U17" s="86">
        <f t="shared" si="6"/>
        <v>1.0412407877581338E-2</v>
      </c>
      <c r="V17" s="87">
        <f>分析係数表!D20</f>
        <v>9.4324791699418331E-4</v>
      </c>
      <c r="W17" s="167">
        <f t="shared" si="7"/>
        <v>0</v>
      </c>
      <c r="X17" s="76">
        <f>分析係数表!E20</f>
        <v>6.2883194466278891E-4</v>
      </c>
      <c r="Y17" s="166">
        <f t="shared" si="8"/>
        <v>0</v>
      </c>
    </row>
    <row r="18" spans="1:25" x14ac:dyDescent="0.2">
      <c r="A18" s="6" t="s">
        <v>6</v>
      </c>
      <c r="B18" s="5" t="s">
        <v>34</v>
      </c>
      <c r="C18" s="90"/>
      <c r="D18" s="107">
        <f>投入係数表!AL18</f>
        <v>6.0141332130506694E-4</v>
      </c>
      <c r="E18" s="110">
        <f t="shared" si="9"/>
        <v>6.0141332130506694E-2</v>
      </c>
      <c r="F18" s="85">
        <f>分析係数表!C21</f>
        <v>0.13081936685288642</v>
      </c>
      <c r="G18" s="110">
        <f t="shared" si="0"/>
        <v>7.8676509910020412E-3</v>
      </c>
      <c r="H18" s="110">
        <v>1.4265931204753474E-2</v>
      </c>
      <c r="I18" s="110">
        <f t="shared" si="1"/>
        <v>1.4265931204753474E-2</v>
      </c>
      <c r="J18" s="85">
        <f>分析係数表!G21</f>
        <v>0.28416378885051802</v>
      </c>
      <c r="K18" s="111">
        <f t="shared" si="2"/>
        <v>4.0538610626235823E-3</v>
      </c>
      <c r="L18" s="79"/>
      <c r="M18" s="80"/>
      <c r="N18" s="81">
        <f>分析係数表!H21</f>
        <v>9.7357158793582536E-4</v>
      </c>
      <c r="O18" s="82">
        <f t="shared" si="3"/>
        <v>2.9449237262510905E-2</v>
      </c>
      <c r="P18" s="76">
        <f>分析係数表!C21</f>
        <v>0.13081936685288642</v>
      </c>
      <c r="Q18" s="82">
        <f t="shared" si="4"/>
        <v>3.8525305729821069E-3</v>
      </c>
      <c r="R18" s="83">
        <v>9.273236677358989E-3</v>
      </c>
      <c r="S18" s="84">
        <f t="shared" si="5"/>
        <v>2.3539167882112463E-2</v>
      </c>
      <c r="T18" s="85">
        <f>分析係数表!F21</f>
        <v>0.42476566354218054</v>
      </c>
      <c r="U18" s="86">
        <f t="shared" si="6"/>
        <v>9.998630264676284E-3</v>
      </c>
      <c r="V18" s="87">
        <f>分析係数表!D21</f>
        <v>7.9921065614208184E-2</v>
      </c>
      <c r="W18" s="167">
        <f t="shared" si="7"/>
        <v>0</v>
      </c>
      <c r="X18" s="76">
        <f>分析係数表!E21</f>
        <v>6.6600888011840165E-2</v>
      </c>
      <c r="Y18" s="166">
        <f t="shared" si="8"/>
        <v>0</v>
      </c>
    </row>
    <row r="19" spans="1:25" x14ac:dyDescent="0.2">
      <c r="A19" s="6" t="s">
        <v>7</v>
      </c>
      <c r="B19" s="5" t="s">
        <v>268</v>
      </c>
      <c r="C19" s="90"/>
      <c r="D19" s="107">
        <f>投入係数表!AL19</f>
        <v>4.3602465794617355E-3</v>
      </c>
      <c r="E19" s="110">
        <f t="shared" si="9"/>
        <v>0.43602465794617357</v>
      </c>
      <c r="F19" s="85">
        <f>分析係数表!C22</f>
        <v>7.3540561031084195E-2</v>
      </c>
      <c r="G19" s="110">
        <f t="shared" si="0"/>
        <v>3.2065497968748184E-2</v>
      </c>
      <c r="H19" s="110">
        <v>3.6860913815436477E-2</v>
      </c>
      <c r="I19" s="110">
        <f t="shared" si="1"/>
        <v>3.6860913815436477E-2</v>
      </c>
      <c r="J19" s="85">
        <f>分析係数表!G22</f>
        <v>0.1948261924009701</v>
      </c>
      <c r="K19" s="111">
        <f t="shared" si="2"/>
        <v>7.1814714870818037E-3</v>
      </c>
      <c r="L19" s="79"/>
      <c r="M19" s="80"/>
      <c r="N19" s="81">
        <f>分析係数表!H22</f>
        <v>4.0565482830659394E-5</v>
      </c>
      <c r="O19" s="82">
        <f t="shared" si="3"/>
        <v>1.2270515526046212E-3</v>
      </c>
      <c r="P19" s="76">
        <f>分析係数表!C22</f>
        <v>7.3540561031084195E-2</v>
      </c>
      <c r="Q19" s="82">
        <f t="shared" si="4"/>
        <v>9.0238059592606768E-5</v>
      </c>
      <c r="R19" s="83">
        <v>1.1672492650093319E-3</v>
      </c>
      <c r="S19" s="84">
        <f t="shared" si="5"/>
        <v>3.8028163080445807E-2</v>
      </c>
      <c r="T19" s="85">
        <f>分析係数表!F22</f>
        <v>0.41269199676637025</v>
      </c>
      <c r="U19" s="86">
        <f t="shared" si="6"/>
        <v>1.5693918555026342E-2</v>
      </c>
      <c r="V19" s="87">
        <f>分析係数表!D22</f>
        <v>1.4955537590945837E-2</v>
      </c>
      <c r="W19" s="167">
        <f t="shared" si="7"/>
        <v>0</v>
      </c>
      <c r="X19" s="76">
        <f>分析係数表!E22</f>
        <v>1.3742926434923201E-2</v>
      </c>
      <c r="Y19" s="166">
        <f t="shared" si="8"/>
        <v>0</v>
      </c>
    </row>
    <row r="20" spans="1:25" x14ac:dyDescent="0.2">
      <c r="A20" s="6" t="s">
        <v>8</v>
      </c>
      <c r="B20" s="5" t="s">
        <v>269</v>
      </c>
      <c r="C20" s="90"/>
      <c r="D20" s="107">
        <f>投入係数表!AL20</f>
        <v>6.4651932040294688E-3</v>
      </c>
      <c r="E20" s="110">
        <f t="shared" si="9"/>
        <v>0.64651932040294691</v>
      </c>
      <c r="F20" s="85">
        <f>分析係数表!C23</f>
        <v>0</v>
      </c>
      <c r="G20" s="110">
        <f t="shared" si="0"/>
        <v>0</v>
      </c>
      <c r="H20" s="110">
        <v>0</v>
      </c>
      <c r="I20" s="110">
        <f t="shared" si="1"/>
        <v>0</v>
      </c>
      <c r="J20" s="85">
        <f>分析係数表!G23</f>
        <v>0.21560920830993824</v>
      </c>
      <c r="K20" s="111">
        <f t="shared" si="2"/>
        <v>0</v>
      </c>
      <c r="L20" s="79"/>
      <c r="M20" s="80"/>
      <c r="N20" s="81">
        <f>分析係数表!H23</f>
        <v>2.0282741415329697E-5</v>
      </c>
      <c r="O20" s="82">
        <f t="shared" si="3"/>
        <v>6.1352577630231059E-4</v>
      </c>
      <c r="P20" s="76">
        <f>分析係数表!C23</f>
        <v>0</v>
      </c>
      <c r="Q20" s="82">
        <f t="shared" si="4"/>
        <v>0</v>
      </c>
      <c r="R20" s="83">
        <v>0</v>
      </c>
      <c r="S20" s="84">
        <f t="shared" si="5"/>
        <v>0</v>
      </c>
      <c r="T20" s="85">
        <f>分析係数表!F23</f>
        <v>0.4407636159460977</v>
      </c>
      <c r="U20" s="86">
        <f t="shared" si="6"/>
        <v>0</v>
      </c>
      <c r="V20" s="87">
        <f>分析係数表!D23</f>
        <v>7.046603032004492E-2</v>
      </c>
      <c r="W20" s="167">
        <f t="shared" si="7"/>
        <v>0</v>
      </c>
      <c r="X20" s="76">
        <f>分析係数表!E23</f>
        <v>6.9904548006737788E-2</v>
      </c>
      <c r="Y20" s="166">
        <f t="shared" si="8"/>
        <v>0</v>
      </c>
    </row>
    <row r="21" spans="1:25" x14ac:dyDescent="0.2">
      <c r="A21" s="6" t="s">
        <v>9</v>
      </c>
      <c r="B21" s="5" t="s">
        <v>270</v>
      </c>
      <c r="C21" s="90"/>
      <c r="D21" s="107">
        <f>投入係数表!AL21</f>
        <v>2.2552999548940008E-3</v>
      </c>
      <c r="E21" s="110">
        <f t="shared" si="9"/>
        <v>0.22552999548940009</v>
      </c>
      <c r="F21" s="85">
        <f>分析係数表!C24</f>
        <v>9.8081023454157812E-2</v>
      </c>
      <c r="G21" s="110">
        <f t="shared" si="0"/>
        <v>2.2120212777211955E-2</v>
      </c>
      <c r="H21" s="110">
        <v>2.5163966943020283E-2</v>
      </c>
      <c r="I21" s="110">
        <f t="shared" si="1"/>
        <v>2.5163966943020283E-2</v>
      </c>
      <c r="J21" s="85">
        <f>分析係数表!G24</f>
        <v>0.21052631578947367</v>
      </c>
      <c r="K21" s="111">
        <f t="shared" si="2"/>
        <v>5.2976772511621646E-3</v>
      </c>
      <c r="L21" s="79"/>
      <c r="M21" s="80"/>
      <c r="N21" s="81">
        <f>分析係数表!H24</f>
        <v>4.0565482830659392E-4</v>
      </c>
      <c r="O21" s="82">
        <f t="shared" si="3"/>
        <v>1.2270515526046211E-2</v>
      </c>
      <c r="P21" s="76">
        <f>分析係数表!C24</f>
        <v>9.8081023454157812E-2</v>
      </c>
      <c r="Q21" s="82">
        <f t="shared" si="4"/>
        <v>1.203504721104746E-3</v>
      </c>
      <c r="R21" s="83">
        <v>4.2349377750135579E-3</v>
      </c>
      <c r="S21" s="84">
        <f t="shared" si="5"/>
        <v>2.9398904718033841E-2</v>
      </c>
      <c r="T21" s="85">
        <f>分析係数表!F24</f>
        <v>0.39473684210526316</v>
      </c>
      <c r="U21" s="86">
        <f t="shared" si="6"/>
        <v>1.1604830809750201E-2</v>
      </c>
      <c r="V21" s="87">
        <f>分析係数表!D24</f>
        <v>4.6052631578947366E-2</v>
      </c>
      <c r="W21" s="167">
        <f t="shared" si="7"/>
        <v>0</v>
      </c>
      <c r="X21" s="76">
        <f>分析係数表!E24</f>
        <v>4.6052631578947366E-2</v>
      </c>
      <c r="Y21" s="166">
        <f t="shared" si="8"/>
        <v>0</v>
      </c>
    </row>
    <row r="22" spans="1:25" x14ac:dyDescent="0.2">
      <c r="A22" s="6" t="s">
        <v>10</v>
      </c>
      <c r="B22" s="5" t="s">
        <v>271</v>
      </c>
      <c r="C22" s="90"/>
      <c r="D22" s="107">
        <f>投入係数表!AL22</f>
        <v>6.6155465343557358E-3</v>
      </c>
      <c r="E22" s="110">
        <f t="shared" si="9"/>
        <v>0.66155465343557363</v>
      </c>
      <c r="F22" s="85">
        <f>分析係数表!C25</f>
        <v>1.7970049916805286E-2</v>
      </c>
      <c r="G22" s="110">
        <f t="shared" si="0"/>
        <v>1.188817014493208E-2</v>
      </c>
      <c r="H22" s="110">
        <v>1.4787782839614641E-2</v>
      </c>
      <c r="I22" s="110">
        <f t="shared" si="1"/>
        <v>1.4787782839614641E-2</v>
      </c>
      <c r="J22" s="85">
        <f>分析係数表!G25</f>
        <v>0.19552238805970149</v>
      </c>
      <c r="K22" s="111">
        <f t="shared" si="2"/>
        <v>2.891342614909728E-3</v>
      </c>
      <c r="L22" s="79"/>
      <c r="M22" s="80"/>
      <c r="N22" s="81">
        <f>分析係数表!H25</f>
        <v>5.4763401821390182E-4</v>
      </c>
      <c r="O22" s="82">
        <f t="shared" si="3"/>
        <v>1.6565195960162385E-2</v>
      </c>
      <c r="P22" s="76">
        <f>分析係数表!C25</f>
        <v>1.7970049916805286E-2</v>
      </c>
      <c r="Q22" s="82">
        <f t="shared" si="4"/>
        <v>2.9767739828577935E-4</v>
      </c>
      <c r="R22" s="83">
        <v>2.0468068899117745E-3</v>
      </c>
      <c r="S22" s="84">
        <f t="shared" si="5"/>
        <v>1.6834589729526415E-2</v>
      </c>
      <c r="T22" s="85">
        <f>分析係数表!F25</f>
        <v>0.34776119402985073</v>
      </c>
      <c r="U22" s="86">
        <f t="shared" si="6"/>
        <v>5.8544170253427685E-3</v>
      </c>
      <c r="V22" s="87">
        <f>分析係数表!D25</f>
        <v>4.6268656716417909E-2</v>
      </c>
      <c r="W22" s="167">
        <f t="shared" si="7"/>
        <v>0</v>
      </c>
      <c r="X22" s="76">
        <f>分析係数表!E25</f>
        <v>3.5820895522388062E-2</v>
      </c>
      <c r="Y22" s="166">
        <f t="shared" si="8"/>
        <v>0</v>
      </c>
    </row>
    <row r="23" spans="1:25" x14ac:dyDescent="0.2">
      <c r="A23" s="6" t="s">
        <v>11</v>
      </c>
      <c r="B23" s="5" t="s">
        <v>35</v>
      </c>
      <c r="C23" s="90"/>
      <c r="D23" s="107">
        <f>投入係数表!AL23</f>
        <v>3.9091865884829345E-3</v>
      </c>
      <c r="E23" s="110">
        <f t="shared" si="9"/>
        <v>0.39091865884829347</v>
      </c>
      <c r="F23" s="85">
        <f>分析係数表!C26</f>
        <v>0.78646748681898071</v>
      </c>
      <c r="G23" s="110">
        <f t="shared" si="0"/>
        <v>0.30744481517506383</v>
      </c>
      <c r="H23" s="110">
        <v>0.38669756653010307</v>
      </c>
      <c r="I23" s="110">
        <f t="shared" si="1"/>
        <v>0.38669756653010307</v>
      </c>
      <c r="J23" s="85">
        <f>分析係数表!G26</f>
        <v>0.1963978281022381</v>
      </c>
      <c r="K23" s="111">
        <f t="shared" si="2"/>
        <v>7.5946562198932963E-2</v>
      </c>
      <c r="L23" s="79"/>
      <c r="M23" s="80"/>
      <c r="N23" s="81">
        <f>分析係数表!H26</f>
        <v>1.1845120986552542E-2</v>
      </c>
      <c r="O23" s="82">
        <f t="shared" si="3"/>
        <v>0.35829905336054935</v>
      </c>
      <c r="P23" s="76">
        <f>分析係数表!C26</f>
        <v>0.78646748681898071</v>
      </c>
      <c r="Q23" s="82">
        <f t="shared" si="4"/>
        <v>0.2817905560260911</v>
      </c>
      <c r="R23" s="83">
        <v>0.32119409721464032</v>
      </c>
      <c r="S23" s="84">
        <f t="shared" si="5"/>
        <v>0.70789166374474344</v>
      </c>
      <c r="T23" s="85">
        <f>分析係数表!F26</f>
        <v>0.33492252681764006</v>
      </c>
      <c r="U23" s="86">
        <f t="shared" si="6"/>
        <v>0.23708886473453267</v>
      </c>
      <c r="V23" s="87">
        <f>分析係数表!D26</f>
        <v>2.0262216924910609E-2</v>
      </c>
      <c r="W23" s="167">
        <f t="shared" si="7"/>
        <v>0</v>
      </c>
      <c r="X23" s="76">
        <f>分析係数表!E26</f>
        <v>2.2447357965832339E-2</v>
      </c>
      <c r="Y23" s="166">
        <f t="shared" si="8"/>
        <v>0</v>
      </c>
    </row>
    <row r="24" spans="1:25" x14ac:dyDescent="0.2">
      <c r="A24" s="6" t="s">
        <v>12</v>
      </c>
      <c r="B24" s="5" t="s">
        <v>365</v>
      </c>
      <c r="C24" s="90"/>
      <c r="D24" s="107">
        <f>投入係数表!AL24</f>
        <v>9.0211998195760036E-4</v>
      </c>
      <c r="E24" s="110">
        <f t="shared" si="9"/>
        <v>9.0211998195760035E-2</v>
      </c>
      <c r="F24" s="85">
        <f>分析係数表!C27</f>
        <v>0.30036101083032496</v>
      </c>
      <c r="G24" s="110">
        <f t="shared" si="0"/>
        <v>2.7096166967101935E-2</v>
      </c>
      <c r="H24" s="110">
        <v>3.0955627134202999E-2</v>
      </c>
      <c r="I24" s="110">
        <f t="shared" si="1"/>
        <v>3.0955627134202999E-2</v>
      </c>
      <c r="J24" s="85">
        <f>分析係数表!G27</f>
        <v>0.17003676470588236</v>
      </c>
      <c r="K24" s="111">
        <f t="shared" si="2"/>
        <v>5.2635946873415031E-3</v>
      </c>
      <c r="L24" s="79"/>
      <c r="M24" s="80"/>
      <c r="N24" s="81">
        <f>分析係数表!H27</f>
        <v>1.1256921485507981E-2</v>
      </c>
      <c r="O24" s="82">
        <f t="shared" si="3"/>
        <v>0.34050680584778237</v>
      </c>
      <c r="P24" s="76">
        <f>分析係数表!C27</f>
        <v>0.30036101083032496</v>
      </c>
      <c r="Q24" s="82">
        <f t="shared" si="4"/>
        <v>0.10227496839904512</v>
      </c>
      <c r="R24" s="83">
        <v>0.10394981406517316</v>
      </c>
      <c r="S24" s="84">
        <f t="shared" si="5"/>
        <v>0.13490544119937617</v>
      </c>
      <c r="T24" s="85">
        <f>分析係数表!F27</f>
        <v>0.32077205882352944</v>
      </c>
      <c r="U24" s="86">
        <f t="shared" si="6"/>
        <v>4.3273896120020486E-2</v>
      </c>
      <c r="V24" s="87">
        <f>分析係数表!D27</f>
        <v>0</v>
      </c>
      <c r="W24" s="167">
        <f t="shared" si="7"/>
        <v>0</v>
      </c>
      <c r="X24" s="76">
        <f>分析係数表!E27</f>
        <v>0</v>
      </c>
      <c r="Y24" s="166">
        <f t="shared" si="8"/>
        <v>0</v>
      </c>
    </row>
    <row r="25" spans="1:25" x14ac:dyDescent="0.2">
      <c r="A25" s="6" t="s">
        <v>13</v>
      </c>
      <c r="B25" s="5" t="s">
        <v>191</v>
      </c>
      <c r="C25" s="90"/>
      <c r="D25" s="107">
        <f>投入係数表!AL25</f>
        <v>1.5937453014584272E-2</v>
      </c>
      <c r="E25" s="110">
        <f t="shared" si="9"/>
        <v>1.5937453014584273</v>
      </c>
      <c r="F25" s="85">
        <f>分析係数表!C28</f>
        <v>0.10035725885027602</v>
      </c>
      <c r="G25" s="110">
        <f t="shared" si="0"/>
        <v>0.15994390975987458</v>
      </c>
      <c r="H25" s="110">
        <v>0.18745694262427215</v>
      </c>
      <c r="I25" s="110">
        <f t="shared" si="1"/>
        <v>0.18745694262427215</v>
      </c>
      <c r="J25" s="85">
        <f>分析係数表!G28</f>
        <v>0.12476459510357815</v>
      </c>
      <c r="K25" s="111">
        <f t="shared" si="2"/>
        <v>2.3387989545871995E-2</v>
      </c>
      <c r="L25" s="79"/>
      <c r="M25" s="80"/>
      <c r="N25" s="81">
        <f>分析係数表!H28</f>
        <v>2.1134616554773542E-2</v>
      </c>
      <c r="O25" s="82">
        <f t="shared" si="3"/>
        <v>0.63929385890700763</v>
      </c>
      <c r="P25" s="76">
        <f>分析係数表!C28</f>
        <v>0.10035725885027602</v>
      </c>
      <c r="Q25" s="82">
        <f t="shared" si="4"/>
        <v>6.4157779279722396E-2</v>
      </c>
      <c r="R25" s="83">
        <v>7.0799926622932774E-2</v>
      </c>
      <c r="S25" s="84">
        <f t="shared" si="5"/>
        <v>0.25825686924720492</v>
      </c>
      <c r="T25" s="85">
        <f>分析係数表!F28</f>
        <v>0.21374764595103579</v>
      </c>
      <c r="U25" s="86">
        <f t="shared" si="6"/>
        <v>5.5201797852274498E-2</v>
      </c>
      <c r="V25" s="87">
        <f>分析係数表!D28</f>
        <v>3.5310734463276837E-2</v>
      </c>
      <c r="W25" s="167">
        <f t="shared" si="7"/>
        <v>0</v>
      </c>
      <c r="X25" s="76">
        <f>分析係数表!E28</f>
        <v>3.7664783427495289E-2</v>
      </c>
      <c r="Y25" s="166">
        <f t="shared" si="8"/>
        <v>0</v>
      </c>
    </row>
    <row r="26" spans="1:25" x14ac:dyDescent="0.2">
      <c r="A26" s="6" t="s">
        <v>14</v>
      </c>
      <c r="B26" s="5" t="s">
        <v>50</v>
      </c>
      <c r="C26" s="90"/>
      <c r="D26" s="107">
        <f>投入係数表!AL26</f>
        <v>6.1644865433769357E-3</v>
      </c>
      <c r="E26" s="110">
        <f t="shared" si="9"/>
        <v>0.61644865433769358</v>
      </c>
      <c r="F26" s="85">
        <f>分析係数表!C29</f>
        <v>0.36404243439419315</v>
      </c>
      <c r="G26" s="110">
        <f t="shared" si="0"/>
        <v>0.22441346880411847</v>
      </c>
      <c r="H26" s="110">
        <v>0.26699976160391686</v>
      </c>
      <c r="I26" s="110">
        <f t="shared" si="1"/>
        <v>0.26699976160391686</v>
      </c>
      <c r="J26" s="85">
        <f>分析係数表!G29</f>
        <v>0.26159695817490497</v>
      </c>
      <c r="K26" s="111">
        <f t="shared" si="2"/>
        <v>6.9846325469009443E-2</v>
      </c>
      <c r="L26" s="79"/>
      <c r="M26" s="80"/>
      <c r="N26" s="81">
        <f>分析係数表!H29</f>
        <v>1.0060239742003528E-2</v>
      </c>
      <c r="O26" s="82">
        <f t="shared" si="3"/>
        <v>0.30430878504594605</v>
      </c>
      <c r="P26" s="76">
        <f>分析係数表!C29</f>
        <v>0.36404243439419315</v>
      </c>
      <c r="Q26" s="82">
        <f t="shared" si="4"/>
        <v>0.11078131091566544</v>
      </c>
      <c r="R26" s="83">
        <v>0.14852586700487808</v>
      </c>
      <c r="S26" s="84">
        <f t="shared" si="5"/>
        <v>0.41552562860879494</v>
      </c>
      <c r="T26" s="85">
        <f>分析係数表!F29</f>
        <v>0.47034220532319393</v>
      </c>
      <c r="U26" s="86">
        <f t="shared" si="6"/>
        <v>0.19543924052816705</v>
      </c>
      <c r="V26" s="87">
        <f>分析係数表!D29</f>
        <v>0.1285171102661597</v>
      </c>
      <c r="W26" s="167">
        <f t="shared" si="7"/>
        <v>0</v>
      </c>
      <c r="X26" s="76">
        <f>分析係数表!E29</f>
        <v>0.10532319391634981</v>
      </c>
      <c r="Y26" s="166">
        <f t="shared" si="8"/>
        <v>0</v>
      </c>
    </row>
    <row r="27" spans="1:25" x14ac:dyDescent="0.2">
      <c r="A27" s="6" t="s">
        <v>15</v>
      </c>
      <c r="B27" s="5" t="s">
        <v>36</v>
      </c>
      <c r="C27" s="90"/>
      <c r="D27" s="107">
        <f>投入係数表!AL27</f>
        <v>1.3531799729364006E-3</v>
      </c>
      <c r="E27" s="110">
        <f t="shared" si="9"/>
        <v>0.13531799729364005</v>
      </c>
      <c r="F27" s="85">
        <f>分析係数表!C30</f>
        <v>1</v>
      </c>
      <c r="G27" s="110">
        <f t="shared" si="0"/>
        <v>0.13531799729364005</v>
      </c>
      <c r="H27" s="110">
        <v>0.16517043938898202</v>
      </c>
      <c r="I27" s="110">
        <f t="shared" si="1"/>
        <v>0.16517043938898202</v>
      </c>
      <c r="J27" s="85">
        <f>分析係数表!G30</f>
        <v>0.34476121737038373</v>
      </c>
      <c r="K27" s="111">
        <f t="shared" si="2"/>
        <v>5.6944361757346622E-2</v>
      </c>
      <c r="L27" s="79"/>
      <c r="M27" s="80"/>
      <c r="N27" s="81">
        <f>分析係数表!H30</f>
        <v>0</v>
      </c>
      <c r="O27" s="82">
        <f t="shared" si="3"/>
        <v>0</v>
      </c>
      <c r="P27" s="76">
        <f>分析係数表!C30</f>
        <v>1</v>
      </c>
      <c r="Q27" s="82">
        <f t="shared" si="4"/>
        <v>0</v>
      </c>
      <c r="R27" s="83">
        <v>6.2907648181571935E-2</v>
      </c>
      <c r="S27" s="84">
        <f t="shared" si="5"/>
        <v>0.22807808757055395</v>
      </c>
      <c r="T27" s="85">
        <f>分析係数表!F30</f>
        <v>0.44087573679778658</v>
      </c>
      <c r="U27" s="86">
        <f t="shared" si="6"/>
        <v>0.10055409490509806</v>
      </c>
      <c r="V27" s="87">
        <f>分析係数表!D30</f>
        <v>0.13545049921809216</v>
      </c>
      <c r="W27" s="167">
        <f t="shared" si="7"/>
        <v>0</v>
      </c>
      <c r="X27" s="76">
        <f>分析係数表!E30</f>
        <v>8.8415734391916273E-2</v>
      </c>
      <c r="Y27" s="166">
        <f t="shared" si="8"/>
        <v>0</v>
      </c>
    </row>
    <row r="28" spans="1:25" x14ac:dyDescent="0.2">
      <c r="A28" s="6" t="s">
        <v>16</v>
      </c>
      <c r="B28" s="5" t="s">
        <v>192</v>
      </c>
      <c r="C28" s="90"/>
      <c r="D28" s="107">
        <f>投入係数表!AL28</f>
        <v>5.8637798827244026E-3</v>
      </c>
      <c r="E28" s="110">
        <f t="shared" si="9"/>
        <v>0.58637798827244025</v>
      </c>
      <c r="F28" s="85">
        <f>分析係数表!C31</f>
        <v>4.5149153453372781E-2</v>
      </c>
      <c r="G28" s="110">
        <f t="shared" si="0"/>
        <v>2.6474469774192429E-2</v>
      </c>
      <c r="H28" s="110">
        <v>3.1909145357698794E-2</v>
      </c>
      <c r="I28" s="110">
        <f t="shared" si="1"/>
        <v>3.1909145357698794E-2</v>
      </c>
      <c r="J28" s="85">
        <f>分析係数表!G31</f>
        <v>7.1005917159763315E-2</v>
      </c>
      <c r="K28" s="111">
        <f t="shared" si="2"/>
        <v>2.2657381319076066E-3</v>
      </c>
      <c r="L28" s="79"/>
      <c r="M28" s="80"/>
      <c r="N28" s="81">
        <f>分析係数表!H31</f>
        <v>2.4521834371133602E-2</v>
      </c>
      <c r="O28" s="82">
        <f t="shared" si="3"/>
        <v>0.74175266354949354</v>
      </c>
      <c r="P28" s="76">
        <f>分析係数表!C31</f>
        <v>4.5149153453372781E-2</v>
      </c>
      <c r="Q28" s="82">
        <f t="shared" si="4"/>
        <v>3.3489504831044077E-2</v>
      </c>
      <c r="R28" s="83">
        <v>4.322159662168415E-2</v>
      </c>
      <c r="S28" s="84">
        <f t="shared" si="5"/>
        <v>7.5130741979382937E-2</v>
      </c>
      <c r="T28" s="85">
        <f>分析係数表!F31</f>
        <v>0.34319526627218933</v>
      </c>
      <c r="U28" s="86">
        <f t="shared" si="6"/>
        <v>2.578451499884148E-2</v>
      </c>
      <c r="V28" s="87">
        <f>分析係数表!D31</f>
        <v>1.7751479289940829E-2</v>
      </c>
      <c r="W28" s="167">
        <f t="shared" si="7"/>
        <v>0</v>
      </c>
      <c r="X28" s="76">
        <f>分析係数表!E31</f>
        <v>1.7751479289940829E-2</v>
      </c>
      <c r="Y28" s="166">
        <f t="shared" si="8"/>
        <v>0</v>
      </c>
    </row>
    <row r="29" spans="1:25" x14ac:dyDescent="0.2">
      <c r="A29" s="6" t="s">
        <v>17</v>
      </c>
      <c r="B29" s="5" t="s">
        <v>272</v>
      </c>
      <c r="C29" s="90"/>
      <c r="D29" s="107">
        <f>投入係数表!AL29</f>
        <v>7.5176665163133359E-4</v>
      </c>
      <c r="E29" s="110">
        <f t="shared" si="9"/>
        <v>7.5176665163133358E-2</v>
      </c>
      <c r="F29" s="85">
        <f>分析係数表!C32</f>
        <v>0.82390745501285345</v>
      </c>
      <c r="G29" s="110">
        <f t="shared" si="0"/>
        <v>6.1938614870910645E-2</v>
      </c>
      <c r="H29" s="110">
        <v>7.9213722162743069E-2</v>
      </c>
      <c r="I29" s="110">
        <f t="shared" si="1"/>
        <v>7.9213722162743069E-2</v>
      </c>
      <c r="J29" s="85">
        <f>分析係数表!G32</f>
        <v>0.14108527131782947</v>
      </c>
      <c r="K29" s="111">
        <f t="shared" si="2"/>
        <v>1.1175889483425768E-2</v>
      </c>
      <c r="L29" s="79"/>
      <c r="M29" s="80"/>
      <c r="N29" s="81">
        <f>分析係数表!H32</f>
        <v>6.9772630468734158E-3</v>
      </c>
      <c r="O29" s="82">
        <f t="shared" si="3"/>
        <v>0.21105286704799486</v>
      </c>
      <c r="P29" s="76">
        <f>分析係数表!C32</f>
        <v>0.82390745501285345</v>
      </c>
      <c r="Q29" s="82">
        <f t="shared" si="4"/>
        <v>0.17388803056267957</v>
      </c>
      <c r="R29" s="83">
        <v>0.22741322693200713</v>
      </c>
      <c r="S29" s="84">
        <f t="shared" si="5"/>
        <v>0.30662694909475019</v>
      </c>
      <c r="T29" s="85">
        <f>分析係数表!F32</f>
        <v>0.48372093023255813</v>
      </c>
      <c r="U29" s="86">
        <f t="shared" si="6"/>
        <v>0.1483218730504838</v>
      </c>
      <c r="V29" s="87">
        <f>分析係数表!D32</f>
        <v>4.6511627906976744E-3</v>
      </c>
      <c r="W29" s="167">
        <f t="shared" si="7"/>
        <v>0</v>
      </c>
      <c r="X29" s="76">
        <f>分析係数表!E32</f>
        <v>6.2015503875968991E-3</v>
      </c>
      <c r="Y29" s="166">
        <f t="shared" si="8"/>
        <v>0</v>
      </c>
    </row>
    <row r="30" spans="1:25" x14ac:dyDescent="0.2">
      <c r="A30" s="6" t="s">
        <v>18</v>
      </c>
      <c r="B30" s="5" t="s">
        <v>273</v>
      </c>
      <c r="C30" s="90"/>
      <c r="D30" s="107">
        <f>投入係数表!AL30</f>
        <v>1.5035333032626674E-4</v>
      </c>
      <c r="E30" s="110">
        <f t="shared" si="9"/>
        <v>1.5035333032626674E-2</v>
      </c>
      <c r="F30" s="85">
        <f>分析係数表!C33</f>
        <v>1</v>
      </c>
      <c r="G30" s="110">
        <f t="shared" si="0"/>
        <v>1.5035333032626674E-2</v>
      </c>
      <c r="H30" s="110">
        <v>2.6753264541975654E-2</v>
      </c>
      <c r="I30" s="110">
        <f t="shared" si="1"/>
        <v>2.6753264541975654E-2</v>
      </c>
      <c r="J30" s="85">
        <f>分析係数表!G33</f>
        <v>0.50819672131147542</v>
      </c>
      <c r="K30" s="111">
        <f t="shared" si="2"/>
        <v>1.3595921324610578E-2</v>
      </c>
      <c r="L30" s="79"/>
      <c r="M30" s="80"/>
      <c r="N30" s="81">
        <f>分析係数表!H33</f>
        <v>1.0141370707664847E-3</v>
      </c>
      <c r="O30" s="82">
        <f t="shared" si="3"/>
        <v>3.0676288815115527E-2</v>
      </c>
      <c r="P30" s="76">
        <f>分析係数表!C33</f>
        <v>1</v>
      </c>
      <c r="Q30" s="82">
        <f t="shared" si="4"/>
        <v>3.0676288815115527E-2</v>
      </c>
      <c r="R30" s="83">
        <v>0.1077716179541825</v>
      </c>
      <c r="S30" s="84">
        <f t="shared" si="5"/>
        <v>0.13452488249615815</v>
      </c>
      <c r="T30" s="85">
        <f>分析係数表!F33</f>
        <v>0.64606977721731818</v>
      </c>
      <c r="U30" s="86">
        <f t="shared" si="6"/>
        <v>8.6912460864478805E-2</v>
      </c>
      <c r="V30" s="87">
        <f>分析係数表!D33</f>
        <v>1.8495166036149643E-2</v>
      </c>
      <c r="W30" s="167">
        <f t="shared" si="7"/>
        <v>0</v>
      </c>
      <c r="X30" s="76">
        <f>分析係数表!E33</f>
        <v>1.7234131988230348E-2</v>
      </c>
      <c r="Y30" s="166">
        <f t="shared" si="8"/>
        <v>0</v>
      </c>
    </row>
    <row r="31" spans="1:25" x14ac:dyDescent="0.2">
      <c r="A31" s="6" t="s">
        <v>19</v>
      </c>
      <c r="B31" s="5" t="s">
        <v>274</v>
      </c>
      <c r="C31" s="90"/>
      <c r="D31" s="107">
        <f>投入係数表!AL31</f>
        <v>1.6087806344910541E-2</v>
      </c>
      <c r="E31" s="110">
        <f t="shared" si="9"/>
        <v>1.608780634491054</v>
      </c>
      <c r="F31" s="85">
        <f>分析係数表!C34</f>
        <v>0.25927379784102056</v>
      </c>
      <c r="G31" s="110">
        <f t="shared" si="0"/>
        <v>0.41711466499758232</v>
      </c>
      <c r="H31" s="110">
        <v>0.49939111122803509</v>
      </c>
      <c r="I31" s="110">
        <f t="shared" si="1"/>
        <v>0.49939111122803509</v>
      </c>
      <c r="J31" s="85">
        <f>分析係数表!G34</f>
        <v>0.42506142506142508</v>
      </c>
      <c r="K31" s="111">
        <f t="shared" si="2"/>
        <v>0.21227189740159724</v>
      </c>
      <c r="L31" s="79"/>
      <c r="M31" s="80"/>
      <c r="N31" s="81">
        <f>分析係数表!H34</f>
        <v>0.17165284059793523</v>
      </c>
      <c r="O31" s="82">
        <f t="shared" si="3"/>
        <v>5.1922686448464548</v>
      </c>
      <c r="P31" s="76">
        <f>分析係数表!C34</f>
        <v>0.25927379784102056</v>
      </c>
      <c r="Q31" s="82">
        <f t="shared" si="4"/>
        <v>1.3462192109601896</v>
      </c>
      <c r="R31" s="83">
        <v>1.4558836525975709</v>
      </c>
      <c r="S31" s="84">
        <f t="shared" si="5"/>
        <v>1.9552747638256061</v>
      </c>
      <c r="T31" s="85">
        <f>分析係数表!F34</f>
        <v>0.69978501228501233</v>
      </c>
      <c r="U31" s="86">
        <f t="shared" si="6"/>
        <v>1.3682719746242764</v>
      </c>
      <c r="V31" s="87">
        <f>分析係数表!D34</f>
        <v>0.29069410319410321</v>
      </c>
      <c r="W31" s="167">
        <f t="shared" si="7"/>
        <v>1</v>
      </c>
      <c r="X31" s="76">
        <f>分析係数表!E34</f>
        <v>0.18903562653562653</v>
      </c>
      <c r="Y31" s="166">
        <f t="shared" si="8"/>
        <v>0</v>
      </c>
    </row>
    <row r="32" spans="1:25" x14ac:dyDescent="0.2">
      <c r="A32" s="6" t="s">
        <v>20</v>
      </c>
      <c r="B32" s="5" t="s">
        <v>37</v>
      </c>
      <c r="C32" s="90"/>
      <c r="D32" s="107">
        <f>投入係数表!AL32</f>
        <v>4.6609532401142685E-3</v>
      </c>
      <c r="E32" s="110">
        <f t="shared" si="9"/>
        <v>0.46609532401142684</v>
      </c>
      <c r="F32" s="85">
        <f>分析係数表!C35</f>
        <v>0.58271802035521847</v>
      </c>
      <c r="G32" s="110">
        <f t="shared" si="0"/>
        <v>0.27160214450476278</v>
      </c>
      <c r="H32" s="110">
        <v>0.35430567226654014</v>
      </c>
      <c r="I32" s="110">
        <f t="shared" si="1"/>
        <v>0.35430567226654014</v>
      </c>
      <c r="J32" s="85">
        <f>分析係数表!G35</f>
        <v>0.3146067415730337</v>
      </c>
      <c r="K32" s="111">
        <f t="shared" si="2"/>
        <v>0.11146695307261936</v>
      </c>
      <c r="L32" s="79"/>
      <c r="M32" s="80"/>
      <c r="N32" s="81">
        <f>分析係数表!H35</f>
        <v>6.4762793339147723E-2</v>
      </c>
      <c r="O32" s="82">
        <f t="shared" si="3"/>
        <v>1.9589878037332777</v>
      </c>
      <c r="P32" s="76">
        <f>分析係数表!C35</f>
        <v>0.58271802035521847</v>
      </c>
      <c r="Q32" s="82">
        <f t="shared" si="4"/>
        <v>1.1415374948914729</v>
      </c>
      <c r="R32" s="83">
        <v>1.3656476607810928</v>
      </c>
      <c r="S32" s="84">
        <f t="shared" si="5"/>
        <v>1.7199533330476329</v>
      </c>
      <c r="T32" s="85">
        <f>分析係数表!F35</f>
        <v>0.64558587479935792</v>
      </c>
      <c r="U32" s="86">
        <f t="shared" si="6"/>
        <v>1.1103775771296274</v>
      </c>
      <c r="V32" s="87">
        <f>分析係数表!D35</f>
        <v>5.2969502407704656E-2</v>
      </c>
      <c r="W32" s="167">
        <f t="shared" si="7"/>
        <v>0</v>
      </c>
      <c r="X32" s="76">
        <f>分析係数表!E35</f>
        <v>4.8475120385232745E-2</v>
      </c>
      <c r="Y32" s="166">
        <f t="shared" si="8"/>
        <v>0</v>
      </c>
    </row>
    <row r="33" spans="1:25" x14ac:dyDescent="0.2">
      <c r="A33" s="6" t="s">
        <v>21</v>
      </c>
      <c r="B33" s="5" t="s">
        <v>38</v>
      </c>
      <c r="C33" s="90"/>
      <c r="D33" s="107">
        <f>投入係数表!AL33</f>
        <v>6.0141332130506688E-3</v>
      </c>
      <c r="E33" s="110">
        <f t="shared" si="9"/>
        <v>0.60141332130506686</v>
      </c>
      <c r="F33" s="85">
        <f>分析係数表!C36</f>
        <v>0.66070007955449483</v>
      </c>
      <c r="G33" s="110">
        <f t="shared" si="0"/>
        <v>0.39735382923139062</v>
      </c>
      <c r="H33" s="110">
        <v>0.46974337924787468</v>
      </c>
      <c r="I33" s="110">
        <f t="shared" si="1"/>
        <v>0.46974337924787468</v>
      </c>
      <c r="J33" s="85">
        <f>分析係数表!G36</f>
        <v>1.3413413413413414E-2</v>
      </c>
      <c r="K33" s="111">
        <f t="shared" si="2"/>
        <v>6.3008621440655867E-3</v>
      </c>
      <c r="L33" s="79"/>
      <c r="M33" s="80"/>
      <c r="N33" s="81">
        <f>分析係数表!H36</f>
        <v>0.12962700038537209</v>
      </c>
      <c r="O33" s="82">
        <f t="shared" si="3"/>
        <v>3.921043236348067</v>
      </c>
      <c r="P33" s="76">
        <f>分析係数表!C36</f>
        <v>0.66070007955449483</v>
      </c>
      <c r="Q33" s="82">
        <f t="shared" si="4"/>
        <v>2.5906335781917815</v>
      </c>
      <c r="R33" s="83">
        <v>2.7082157933029709</v>
      </c>
      <c r="S33" s="84">
        <f t="shared" si="5"/>
        <v>3.1779591725508456</v>
      </c>
      <c r="T33" s="85">
        <f>分析係数表!F36</f>
        <v>0.89049049049049045</v>
      </c>
      <c r="U33" s="86">
        <f t="shared" si="6"/>
        <v>2.8299424223235556</v>
      </c>
      <c r="V33" s="87">
        <f>分析係数表!D36</f>
        <v>8.8088088088088094E-3</v>
      </c>
      <c r="W33" s="167">
        <f t="shared" si="7"/>
        <v>0</v>
      </c>
      <c r="X33" s="76">
        <f>分析係数表!E36</f>
        <v>2.002002002002002E-3</v>
      </c>
      <c r="Y33" s="166">
        <f t="shared" si="8"/>
        <v>0</v>
      </c>
    </row>
    <row r="34" spans="1:25" x14ac:dyDescent="0.2">
      <c r="A34" s="6" t="s">
        <v>22</v>
      </c>
      <c r="B34" s="5" t="s">
        <v>377</v>
      </c>
      <c r="C34" s="90"/>
      <c r="D34" s="107">
        <f>投入係数表!AL34</f>
        <v>7.6680198466396029E-3</v>
      </c>
      <c r="E34" s="110">
        <f t="shared" si="9"/>
        <v>0.76680198466396032</v>
      </c>
      <c r="F34" s="85">
        <f>分析係数表!C37</f>
        <v>0.61776513884242223</v>
      </c>
      <c r="G34" s="110">
        <f t="shared" si="0"/>
        <v>0.4737035345205764</v>
      </c>
      <c r="H34" s="110">
        <v>0.61446174668661313</v>
      </c>
      <c r="I34" s="110">
        <f t="shared" si="1"/>
        <v>0.61446174668661313</v>
      </c>
      <c r="J34" s="85">
        <f>分析係数表!G37</f>
        <v>0.47462053207116045</v>
      </c>
      <c r="K34" s="111">
        <f t="shared" si="2"/>
        <v>0.29163616114977492</v>
      </c>
      <c r="L34" s="79"/>
      <c r="M34" s="80"/>
      <c r="N34" s="81">
        <f>分析係数表!H37</f>
        <v>5.0585157089832258E-2</v>
      </c>
      <c r="O34" s="82">
        <f t="shared" si="3"/>
        <v>1.5301332860979624</v>
      </c>
      <c r="P34" s="76">
        <f>分析係数表!C37</f>
        <v>0.61776513884242223</v>
      </c>
      <c r="Q34" s="82">
        <f t="shared" si="4"/>
        <v>0.94526300193371948</v>
      </c>
      <c r="R34" s="83">
        <v>1.1474747771592559</v>
      </c>
      <c r="S34" s="84">
        <f t="shared" si="5"/>
        <v>1.7619365238458691</v>
      </c>
      <c r="T34" s="85">
        <f>分析係数表!F37</f>
        <v>0.71813285457809695</v>
      </c>
      <c r="U34" s="86">
        <f t="shared" si="6"/>
        <v>1.2653045054548431</v>
      </c>
      <c r="V34" s="87">
        <f>分析係数表!D37</f>
        <v>9.4662967194385508E-2</v>
      </c>
      <c r="W34" s="167">
        <f t="shared" si="7"/>
        <v>0</v>
      </c>
      <c r="X34" s="76">
        <f>分析係数表!E37</f>
        <v>8.6339154561775752E-2</v>
      </c>
      <c r="Y34" s="166">
        <f t="shared" si="8"/>
        <v>0</v>
      </c>
    </row>
    <row r="35" spans="1:25" x14ac:dyDescent="0.2">
      <c r="A35" s="6" t="s">
        <v>23</v>
      </c>
      <c r="B35" s="5" t="s">
        <v>193</v>
      </c>
      <c r="C35" s="90"/>
      <c r="D35" s="107">
        <f>投入係数表!AL35</f>
        <v>3.0221019395579612E-2</v>
      </c>
      <c r="E35" s="110">
        <f t="shared" si="9"/>
        <v>3.0221019395579614</v>
      </c>
      <c r="F35" s="85">
        <f>分析係数表!C38</f>
        <v>2.0566981656475858E-2</v>
      </c>
      <c r="G35" s="110">
        <f t="shared" si="0"/>
        <v>6.2155515154888701E-2</v>
      </c>
      <c r="H35" s="110">
        <v>7.088376298027356E-2</v>
      </c>
      <c r="I35" s="110">
        <f t="shared" si="1"/>
        <v>7.088376298027356E-2</v>
      </c>
      <c r="J35" s="85">
        <f>分析係数表!G38</f>
        <v>0.31874999999999998</v>
      </c>
      <c r="K35" s="111">
        <f t="shared" si="2"/>
        <v>2.2594199449962195E-2</v>
      </c>
      <c r="L35" s="79"/>
      <c r="M35" s="80"/>
      <c r="N35" s="81">
        <f>分析係数表!H38</f>
        <v>4.4398920958156701E-2</v>
      </c>
      <c r="O35" s="82">
        <f t="shared" si="3"/>
        <v>1.3430079243257578</v>
      </c>
      <c r="P35" s="76">
        <f>分析係数表!C38</f>
        <v>2.0566981656475858E-2</v>
      </c>
      <c r="Q35" s="82">
        <f t="shared" si="4"/>
        <v>2.7621619344109578E-2</v>
      </c>
      <c r="R35" s="83">
        <v>3.4100492782705938E-2</v>
      </c>
      <c r="S35" s="84">
        <f t="shared" si="5"/>
        <v>0.1049842557629795</v>
      </c>
      <c r="T35" s="85">
        <f>分析係数表!F38</f>
        <v>0.52500000000000002</v>
      </c>
      <c r="U35" s="86">
        <f t="shared" si="6"/>
        <v>5.5116734275564239E-2</v>
      </c>
      <c r="V35" s="87">
        <f>分析係数表!D38</f>
        <v>0.28125</v>
      </c>
      <c r="W35" s="167">
        <f t="shared" si="7"/>
        <v>0</v>
      </c>
      <c r="X35" s="76">
        <f>分析係数表!E38</f>
        <v>0.31874999999999998</v>
      </c>
      <c r="Y35" s="166">
        <f t="shared" si="8"/>
        <v>0</v>
      </c>
    </row>
    <row r="36" spans="1:25" x14ac:dyDescent="0.2">
      <c r="A36" s="6" t="s">
        <v>24</v>
      </c>
      <c r="B36" s="5" t="s">
        <v>39</v>
      </c>
      <c r="C36" s="90"/>
      <c r="D36" s="107">
        <f>投入係数表!AL36</f>
        <v>0</v>
      </c>
      <c r="E36" s="110">
        <f t="shared" si="9"/>
        <v>0</v>
      </c>
      <c r="F36" s="85">
        <f>分析係数表!C39</f>
        <v>1</v>
      </c>
      <c r="G36" s="110">
        <f t="shared" si="0"/>
        <v>0</v>
      </c>
      <c r="H36" s="110">
        <v>2.3131221811143431E-2</v>
      </c>
      <c r="I36" s="110">
        <f t="shared" si="1"/>
        <v>2.3131221811143431E-2</v>
      </c>
      <c r="J36" s="85">
        <f>分析係数表!G39</f>
        <v>0.35457429931253304</v>
      </c>
      <c r="K36" s="111">
        <f t="shared" si="2"/>
        <v>8.2017367659289638E-3</v>
      </c>
      <c r="L36" s="79"/>
      <c r="M36" s="80"/>
      <c r="N36" s="81">
        <f>分析係数表!H39</f>
        <v>4.0565482830659388E-3</v>
      </c>
      <c r="O36" s="82">
        <f t="shared" si="3"/>
        <v>0.12270515526046211</v>
      </c>
      <c r="P36" s="76">
        <f>分析係数表!C39</f>
        <v>1</v>
      </c>
      <c r="Q36" s="82">
        <f t="shared" si="4"/>
        <v>0.12270515526046211</v>
      </c>
      <c r="R36" s="83">
        <v>0.15590683388634718</v>
      </c>
      <c r="S36" s="84">
        <f t="shared" si="5"/>
        <v>0.17903805569749062</v>
      </c>
      <c r="T36" s="85">
        <f>分析係数表!F39</f>
        <v>0.70531464833421476</v>
      </c>
      <c r="U36" s="86">
        <f t="shared" si="6"/>
        <v>0.12627816329271715</v>
      </c>
      <c r="V36" s="87">
        <f>分析係数表!D39</f>
        <v>5.4071919619249072E-2</v>
      </c>
      <c r="W36" s="167">
        <f t="shared" si="7"/>
        <v>0</v>
      </c>
      <c r="X36" s="76">
        <f>分析係数表!E39</f>
        <v>6.8482284505552618E-2</v>
      </c>
      <c r="Y36" s="166">
        <f t="shared" si="8"/>
        <v>0</v>
      </c>
    </row>
    <row r="37" spans="1:25" x14ac:dyDescent="0.2">
      <c r="A37" s="6" t="s">
        <v>25</v>
      </c>
      <c r="B37" s="5" t="s">
        <v>40</v>
      </c>
      <c r="C37" s="90"/>
      <c r="D37" s="107">
        <f>投入係数表!AL37</f>
        <v>1.5035333032626674E-4</v>
      </c>
      <c r="E37" s="110">
        <f t="shared" si="9"/>
        <v>1.5035333032626674E-2</v>
      </c>
      <c r="F37" s="85">
        <f>分析係数表!C40</f>
        <v>0.98077433041633522</v>
      </c>
      <c r="G37" s="110">
        <f t="shared" si="0"/>
        <v>1.4746268687661032E-2</v>
      </c>
      <c r="H37" s="110">
        <v>1.7658075157545153E-2</v>
      </c>
      <c r="I37" s="110">
        <f t="shared" si="1"/>
        <v>1.7658075157545153E-2</v>
      </c>
      <c r="J37" s="85">
        <f>分析係数表!G40</f>
        <v>0.51043551695017497</v>
      </c>
      <c r="K37" s="111">
        <f t="shared" si="2"/>
        <v>9.0133087213866026E-3</v>
      </c>
      <c r="L37" s="79"/>
      <c r="M37" s="80"/>
      <c r="N37" s="81">
        <f>分析係数表!H40</f>
        <v>2.8781210068352839E-2</v>
      </c>
      <c r="O37" s="82">
        <f t="shared" si="3"/>
        <v>0.87059307657297869</v>
      </c>
      <c r="P37" s="76">
        <f>分析係数表!C40</f>
        <v>0.98077433041633522</v>
      </c>
      <c r="Q37" s="82">
        <f t="shared" si="4"/>
        <v>0.85385534174096045</v>
      </c>
      <c r="R37" s="83">
        <v>0.85634526295221403</v>
      </c>
      <c r="S37" s="84">
        <f t="shared" si="5"/>
        <v>0.87400333810975916</v>
      </c>
      <c r="T37" s="85">
        <f>分析係数表!F40</f>
        <v>0.70708167450838466</v>
      </c>
      <c r="U37" s="86">
        <f t="shared" si="6"/>
        <v>0.61799174383656641</v>
      </c>
      <c r="V37" s="87">
        <f>分析係数表!D40</f>
        <v>7.3350223187356733E-2</v>
      </c>
      <c r="W37" s="167">
        <f t="shared" si="7"/>
        <v>0</v>
      </c>
      <c r="X37" s="76">
        <f>分析係数表!E40</f>
        <v>4.4637471347569069E-2</v>
      </c>
      <c r="Y37" s="166">
        <f t="shared" si="8"/>
        <v>0</v>
      </c>
    </row>
    <row r="38" spans="1:25" x14ac:dyDescent="0.2">
      <c r="A38" s="6" t="s">
        <v>26</v>
      </c>
      <c r="B38" s="5" t="s">
        <v>276</v>
      </c>
      <c r="C38" s="90"/>
      <c r="D38" s="107">
        <f>投入係数表!AL38</f>
        <v>0</v>
      </c>
      <c r="E38" s="110">
        <f t="shared" si="9"/>
        <v>0</v>
      </c>
      <c r="F38" s="85">
        <f>分析係数表!C41</f>
        <v>0.86627474829380358</v>
      </c>
      <c r="G38" s="110">
        <f t="shared" si="0"/>
        <v>0</v>
      </c>
      <c r="H38" s="110">
        <v>2.3516763361223307E-4</v>
      </c>
      <c r="I38" s="110">
        <f t="shared" si="1"/>
        <v>2.3516763361223307E-4</v>
      </c>
      <c r="J38" s="85">
        <f>分析係数表!G41</f>
        <v>0.44732977818996833</v>
      </c>
      <c r="K38" s="111">
        <f t="shared" si="2"/>
        <v>1.0519748538121996E-4</v>
      </c>
      <c r="L38" s="79"/>
      <c r="M38" s="80"/>
      <c r="N38" s="81">
        <f>分析係数表!H41</f>
        <v>6.251140904204612E-2</v>
      </c>
      <c r="O38" s="82">
        <f t="shared" si="3"/>
        <v>1.8908864425637211</v>
      </c>
      <c r="P38" s="76">
        <f>分析係数表!C41</f>
        <v>0.86627474829380358</v>
      </c>
      <c r="Q38" s="82">
        <f t="shared" si="4"/>
        <v>1.6380271770840531</v>
      </c>
      <c r="R38" s="83">
        <v>1.6689083872999462</v>
      </c>
      <c r="S38" s="84">
        <f t="shared" si="5"/>
        <v>1.6691435549335585</v>
      </c>
      <c r="T38" s="85">
        <f>分析係数表!F41</f>
        <v>0.55174279310611329</v>
      </c>
      <c r="U38" s="86">
        <f t="shared" si="6"/>
        <v>0.92093792709410882</v>
      </c>
      <c r="V38" s="87">
        <f>分析係数表!D41</f>
        <v>0.15209830744261535</v>
      </c>
      <c r="W38" s="167">
        <f t="shared" si="7"/>
        <v>0</v>
      </c>
      <c r="X38" s="76">
        <f>分析係数表!E41</f>
        <v>0.14676559239508463</v>
      </c>
      <c r="Y38" s="166">
        <f t="shared" si="8"/>
        <v>0</v>
      </c>
    </row>
    <row r="39" spans="1:25" x14ac:dyDescent="0.2">
      <c r="A39" s="6" t="s">
        <v>51</v>
      </c>
      <c r="B39" s="5" t="s">
        <v>367</v>
      </c>
      <c r="C39" s="90"/>
      <c r="D39" s="107">
        <f>投入係数表!AL39</f>
        <v>1.9545932942414673E-3</v>
      </c>
      <c r="E39" s="110">
        <f t="shared" si="9"/>
        <v>0.19545932942414673</v>
      </c>
      <c r="F39" s="85">
        <f>分析係数表!C42</f>
        <v>0.22259887005649714</v>
      </c>
      <c r="G39" s="110">
        <f>E39*F39</f>
        <v>4.350902587181571E-2</v>
      </c>
      <c r="H39" s="110">
        <v>4.9299205034541792E-2</v>
      </c>
      <c r="I39" s="110">
        <f>C39+H39</f>
        <v>4.9299205034541792E-2</v>
      </c>
      <c r="J39" s="85">
        <f>分析係数表!G42</f>
        <v>0.47474747474747475</v>
      </c>
      <c r="K39" s="111">
        <f>I39*J39</f>
        <v>2.3404673097206709E-2</v>
      </c>
      <c r="L39" s="79"/>
      <c r="M39" s="80"/>
      <c r="N39" s="81">
        <f>分析係数表!H42</f>
        <v>1.5212056061497272E-2</v>
      </c>
      <c r="O39" s="82">
        <f t="shared" si="3"/>
        <v>0.46014433222673295</v>
      </c>
      <c r="P39" s="76">
        <f>分析係数表!C42</f>
        <v>0.22259887005649714</v>
      </c>
      <c r="Q39" s="82">
        <f>O39*P39</f>
        <v>0.10242760841657218</v>
      </c>
      <c r="R39" s="83">
        <v>0.10639692609204687</v>
      </c>
      <c r="S39" s="84">
        <f>I39+R39</f>
        <v>0.15569613112658867</v>
      </c>
      <c r="T39" s="85">
        <f>分析係数表!F42</f>
        <v>0.5505050505050505</v>
      </c>
      <c r="U39" s="86">
        <f>S39*T39</f>
        <v>8.5711506529283665E-2</v>
      </c>
      <c r="V39" s="87">
        <f>分析係数表!D42</f>
        <v>1.2373737373737375</v>
      </c>
      <c r="W39" s="167">
        <f>ROUND(S39*V39,0)</f>
        <v>0</v>
      </c>
      <c r="X39" s="76">
        <f>分析係数表!E42</f>
        <v>0.93434343434343436</v>
      </c>
      <c r="Y39" s="166">
        <f>ROUND(S39*X39,0)</f>
        <v>0</v>
      </c>
    </row>
    <row r="40" spans="1:25" x14ac:dyDescent="0.2">
      <c r="A40" s="6" t="s">
        <v>194</v>
      </c>
      <c r="B40" s="5" t="s">
        <v>41</v>
      </c>
      <c r="C40" s="75">
        <f>最終需要_まとめ!C41</f>
        <v>100</v>
      </c>
      <c r="D40" s="107">
        <f>投入係数表!AL40</f>
        <v>0.155014283566381</v>
      </c>
      <c r="E40" s="110">
        <f t="shared" si="9"/>
        <v>15.501428356638099</v>
      </c>
      <c r="F40" s="85">
        <f>分析係数表!C43</f>
        <v>0.64995386035066138</v>
      </c>
      <c r="G40" s="110">
        <f>E40*F40</f>
        <v>10.075213201346141</v>
      </c>
      <c r="H40" s="110">
        <v>11.359738945830593</v>
      </c>
      <c r="I40" s="110">
        <f>C40+H40</f>
        <v>111.3597389458306</v>
      </c>
      <c r="J40" s="85">
        <f>分析係数表!G43</f>
        <v>0.42414674485039844</v>
      </c>
      <c r="K40" s="111">
        <f>I40*J40</f>
        <v>47.232870781264189</v>
      </c>
      <c r="L40" s="79"/>
      <c r="M40" s="80"/>
      <c r="N40" s="81">
        <f>分析係数表!H43</f>
        <v>4.0565482830659395E-2</v>
      </c>
      <c r="O40" s="82">
        <f t="shared" si="3"/>
        <v>1.2270515526046213</v>
      </c>
      <c r="P40" s="76">
        <f>分析係数表!C43</f>
        <v>0.64995386035066138</v>
      </c>
      <c r="Q40" s="82">
        <f>O40*P40</f>
        <v>0.79752689346464622</v>
      </c>
      <c r="R40" s="83">
        <v>1.3725624823508609</v>
      </c>
      <c r="S40" s="84">
        <f>I40+R40</f>
        <v>112.73230142818146</v>
      </c>
      <c r="T40" s="85">
        <f>分析係数表!F43</f>
        <v>0.67869493309276796</v>
      </c>
      <c r="U40" s="86">
        <f>S40*T40</f>
        <v>76.51084177519337</v>
      </c>
      <c r="V40" s="87">
        <f>分析係数表!D43</f>
        <v>0.11832807096677192</v>
      </c>
      <c r="W40" s="167">
        <f>ROUND(S40*V40,0)</f>
        <v>13</v>
      </c>
      <c r="X40" s="76">
        <f>分析係数表!E43</f>
        <v>8.3446098331078036E-2</v>
      </c>
      <c r="Y40" s="166">
        <f>ROUND(S40*X40,0)</f>
        <v>9</v>
      </c>
    </row>
    <row r="41" spans="1:25" x14ac:dyDescent="0.2">
      <c r="A41" s="6" t="s">
        <v>340</v>
      </c>
      <c r="B41" s="5" t="s">
        <v>42</v>
      </c>
      <c r="C41" s="90"/>
      <c r="D41" s="107">
        <f>投入係数表!AL41</f>
        <v>9.0211998195760036E-4</v>
      </c>
      <c r="E41" s="110">
        <f t="shared" si="9"/>
        <v>9.0211998195760035E-2</v>
      </c>
      <c r="F41" s="85">
        <f>分析係数表!C44</f>
        <v>0.42233270626175756</v>
      </c>
      <c r="G41" s="110">
        <f>E41*F41</f>
        <v>3.8099477335296124E-2</v>
      </c>
      <c r="H41" s="110">
        <v>4.3626066469536283E-2</v>
      </c>
      <c r="I41" s="110">
        <f>C41+H41</f>
        <v>4.3626066469536283E-2</v>
      </c>
      <c r="J41" s="85">
        <f>分析係数表!G44</f>
        <v>0.26381484852424913</v>
      </c>
      <c r="K41" s="111">
        <f>I41*J41</f>
        <v>1.1509204117369538E-2</v>
      </c>
      <c r="L41" s="79"/>
      <c r="M41" s="80"/>
      <c r="N41" s="81">
        <f>分析係数表!H44</f>
        <v>0.11630123927550047</v>
      </c>
      <c r="O41" s="82">
        <f t="shared" si="3"/>
        <v>3.5179568013174487</v>
      </c>
      <c r="P41" s="76">
        <f>分析係数表!C44</f>
        <v>0.42233270626175756</v>
      </c>
      <c r="Q41" s="82">
        <f>O41*P41</f>
        <v>1.4857482164123543</v>
      </c>
      <c r="R41" s="83">
        <v>1.5118577109137357</v>
      </c>
      <c r="S41" s="84">
        <f>I41+R41</f>
        <v>1.5554837773832719</v>
      </c>
      <c r="T41" s="85">
        <f>分析係数表!F44</f>
        <v>0.47978156286568718</v>
      </c>
      <c r="U41" s="86">
        <f>S41*T41</f>
        <v>0.74629243772516884</v>
      </c>
      <c r="V41" s="87">
        <f>分析係数表!D44</f>
        <v>0.17839032635548044</v>
      </c>
      <c r="W41" s="167">
        <f>ROUND(S41*V41,0)</f>
        <v>0</v>
      </c>
      <c r="X41" s="76">
        <f>分析係数表!E44</f>
        <v>0.10141724093095826</v>
      </c>
      <c r="Y41" s="166">
        <f>ROUND(S41*X41,0)</f>
        <v>0</v>
      </c>
    </row>
    <row r="42" spans="1:25" x14ac:dyDescent="0.2">
      <c r="A42" s="6" t="s">
        <v>341</v>
      </c>
      <c r="B42" s="5" t="s">
        <v>278</v>
      </c>
      <c r="C42" s="90"/>
      <c r="D42" s="107">
        <f>投入係数表!AL42</f>
        <v>9.0211998195760036E-4</v>
      </c>
      <c r="E42" s="110">
        <f t="shared" si="9"/>
        <v>9.0211998195760035E-2</v>
      </c>
      <c r="F42" s="85">
        <f>分析係数表!C45</f>
        <v>1</v>
      </c>
      <c r="G42" s="110">
        <f>E42*F42</f>
        <v>9.0211998195760035E-2</v>
      </c>
      <c r="H42" s="110">
        <v>0.10271291999585588</v>
      </c>
      <c r="I42" s="110">
        <f>C42+H42</f>
        <v>0.10271291999585588</v>
      </c>
      <c r="J42" s="85">
        <f>分析係数表!G45</f>
        <v>0</v>
      </c>
      <c r="K42" s="111">
        <f>I42*J42</f>
        <v>0</v>
      </c>
      <c r="L42" s="79"/>
      <c r="M42" s="80"/>
      <c r="N42" s="81">
        <f>分析係数表!H45</f>
        <v>0</v>
      </c>
      <c r="O42" s="82">
        <f t="shared" si="3"/>
        <v>0</v>
      </c>
      <c r="P42" s="76">
        <f>分析係数表!C45</f>
        <v>1</v>
      </c>
      <c r="Q42" s="82">
        <f>O42*P42</f>
        <v>0</v>
      </c>
      <c r="R42" s="83">
        <v>1.117840253862757E-2</v>
      </c>
      <c r="S42" s="84">
        <f>I42+R42</f>
        <v>0.11389132253448345</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107">
        <f>投入係数表!AL43</f>
        <v>4.8113065704405355E-3</v>
      </c>
      <c r="E43" s="110">
        <f t="shared" si="9"/>
        <v>0.48113065704405356</v>
      </c>
      <c r="F43" s="85">
        <f>分析係数表!C46</f>
        <v>0.21794871794871795</v>
      </c>
      <c r="G43" s="110">
        <f>E43*F43</f>
        <v>0.10486180986857578</v>
      </c>
      <c r="H43" s="110">
        <v>0.12230301187501126</v>
      </c>
      <c r="I43" s="110">
        <f>C43+H43</f>
        <v>0.12230301187501126</v>
      </c>
      <c r="J43" s="85">
        <f>分析係数表!G46</f>
        <v>8.6956521739130436E-3</v>
      </c>
      <c r="K43" s="111">
        <f>I43*J43</f>
        <v>1.0635044510870545E-3</v>
      </c>
      <c r="L43" s="79"/>
      <c r="M43" s="80"/>
      <c r="N43" s="81">
        <f>分析係数表!H46</f>
        <v>2.3669959231689755E-2</v>
      </c>
      <c r="O43" s="82">
        <f t="shared" si="3"/>
        <v>0.71598458094479644</v>
      </c>
      <c r="P43" s="76">
        <f>分析係数表!C46</f>
        <v>0.21794871794871795</v>
      </c>
      <c r="Q43" s="82">
        <f>O43*P43</f>
        <v>0.15604792148796845</v>
      </c>
      <c r="R43" s="83">
        <v>0.175549105378243</v>
      </c>
      <c r="S43" s="84">
        <f>I43+R43</f>
        <v>0.29785211725325428</v>
      </c>
      <c r="T43" s="85">
        <f>分析係数表!F46</f>
        <v>0.31521739130434784</v>
      </c>
      <c r="U43" s="86">
        <f>S43*T43</f>
        <v>9.3888167395047545E-2</v>
      </c>
      <c r="V43" s="87">
        <f>分析係数表!D46</f>
        <v>4.3478260869565218E-3</v>
      </c>
      <c r="W43" s="167">
        <f>ROUND(S43*V43,0)</f>
        <v>0</v>
      </c>
      <c r="X43" s="76">
        <f>分析係数表!E46</f>
        <v>8.6956521739130436E-3</v>
      </c>
      <c r="Y43" s="166">
        <f>ROUND(S43*X43,0)</f>
        <v>0</v>
      </c>
    </row>
    <row r="44" spans="1:25" x14ac:dyDescent="0.2">
      <c r="A44" s="192">
        <v>40</v>
      </c>
      <c r="B44" s="14" t="s">
        <v>150</v>
      </c>
      <c r="C44" s="197">
        <f>SUM(C5:C43)</f>
        <v>100</v>
      </c>
      <c r="D44" s="108">
        <f>投入係数表!AL44</f>
        <v>0.30371372725905876</v>
      </c>
      <c r="E44" s="96">
        <f>SUM(E5:E43)</f>
        <v>30.371372725905879</v>
      </c>
      <c r="F44" s="98">
        <f>分析係数表!C47</f>
        <v>0.47569546306807309</v>
      </c>
      <c r="G44" s="96">
        <f>SUM(G5:G43)</f>
        <v>13.141849774385529</v>
      </c>
      <c r="H44" s="96">
        <f>SUM(H5:H43)</f>
        <v>15.200393387132751</v>
      </c>
      <c r="I44" s="96">
        <f>SUM(I5:I43)</f>
        <v>115.20039338713275</v>
      </c>
      <c r="J44" s="98">
        <f>分析係数表!G47</f>
        <v>0.28144255164914822</v>
      </c>
      <c r="K44" s="112">
        <f>SUM(K5:K43)</f>
        <v>48.243479025570686</v>
      </c>
      <c r="L44" s="94">
        <f>最終需要_まとめ!$L$33</f>
        <v>0.627</v>
      </c>
      <c r="M44" s="91">
        <f>K44*L44</f>
        <v>30.248661349032819</v>
      </c>
      <c r="N44" s="95">
        <f>分析係数表!H47</f>
        <v>1</v>
      </c>
      <c r="O44" s="96">
        <f>SUM(O5:O43)</f>
        <v>30.248661349032822</v>
      </c>
      <c r="P44" s="92">
        <f>分析係数表!C47</f>
        <v>0.47569546306807309</v>
      </c>
      <c r="Q44" s="96">
        <f>SUM(Q5:Q43)</f>
        <v>12.666033638184599</v>
      </c>
      <c r="R44" s="91">
        <f>SUM(R5:R43)</f>
        <v>14.535425371053622</v>
      </c>
      <c r="S44" s="97">
        <f>SUM(S5:S43)</f>
        <v>129.73581875818635</v>
      </c>
      <c r="T44" s="98">
        <f>分析係数表!F47</f>
        <v>0.50608191373686118</v>
      </c>
      <c r="U44" s="99">
        <f>SUM(U5:U43)</f>
        <v>87.100774304250479</v>
      </c>
      <c r="V44" s="100">
        <f>分析係数表!D47</f>
        <v>9.051105472997463E-2</v>
      </c>
      <c r="W44" s="164">
        <f>SUM(W5:W43)</f>
        <v>14</v>
      </c>
      <c r="X44" s="92">
        <f>分析係数表!E47</f>
        <v>7.0619789778905401E-2</v>
      </c>
      <c r="Y44" s="165">
        <f>SUM(Y5:Y43)</f>
        <v>9</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343</v>
      </c>
      <c r="C1" s="62"/>
      <c r="D1" s="62"/>
      <c r="E1" s="62"/>
      <c r="F1" s="63"/>
      <c r="G1" s="398" t="str">
        <f>取引基本表!$E$1</f>
        <v>2015年養父市産業連関表</v>
      </c>
      <c r="H1" s="401"/>
      <c r="I1" s="401"/>
    </row>
    <row r="2" spans="1:25" x14ac:dyDescent="0.2">
      <c r="B2" s="3" t="s">
        <v>344</v>
      </c>
      <c r="S2" s="3" t="s">
        <v>152</v>
      </c>
      <c r="U2" s="64" t="s">
        <v>209</v>
      </c>
      <c r="W2" s="3" t="s">
        <v>130</v>
      </c>
      <c r="Y2" s="3" t="s">
        <v>153</v>
      </c>
    </row>
    <row r="3" spans="1:25" ht="44" x14ac:dyDescent="0.2">
      <c r="B3" s="65"/>
      <c r="C3" s="66" t="s">
        <v>227</v>
      </c>
      <c r="D3" s="66" t="s">
        <v>346</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107">
        <f>投入係数表!AM5</f>
        <v>1.8073072422311792E-2</v>
      </c>
      <c r="E5" s="110">
        <f>$C$41*D5</f>
        <v>1.8073072422311793</v>
      </c>
      <c r="F5" s="85">
        <f>分析係数表!C8</f>
        <v>0.71474473402356309</v>
      </c>
      <c r="G5" s="110">
        <f t="shared" ref="G5:G38" si="0">E5*F5</f>
        <v>1.2917633341473835</v>
      </c>
      <c r="H5" s="110">
        <f t="array" ref="H5:H43">MMULT(逆行列係数!C5:AO43,'37'!G5:G43)</f>
        <v>1.6310004647288423</v>
      </c>
      <c r="I5" s="110">
        <f t="shared" ref="I5:I38" si="1">C5+H5</f>
        <v>1.6310004647288423</v>
      </c>
      <c r="J5" s="85">
        <f>分析係数表!G8</f>
        <v>0.11986548162382897</v>
      </c>
      <c r="K5" s="111">
        <f t="shared" ref="K5:K38" si="2">I5*J5</f>
        <v>0.19550065623341156</v>
      </c>
      <c r="L5" s="79" t="s">
        <v>177</v>
      </c>
      <c r="M5" s="80" t="s">
        <v>177</v>
      </c>
      <c r="N5" s="81">
        <f>分析係数表!H8</f>
        <v>1.2980954505811005E-2</v>
      </c>
      <c r="O5" s="82">
        <f t="shared" ref="O5:O43" si="3">$M$44*N5</f>
        <v>0.26781541928813574</v>
      </c>
      <c r="P5" s="76">
        <f>分析係数表!C8</f>
        <v>0.71474473402356309</v>
      </c>
      <c r="Q5" s="82">
        <f t="shared" ref="Q5:Q38" si="4">O5*P5</f>
        <v>0.19141966062650762</v>
      </c>
      <c r="R5" s="83">
        <f t="array" ref="R5:R43">MMULT(逆行列係数!C5:AO43,'37'!Q5:Q43)</f>
        <v>0.26028579455198242</v>
      </c>
      <c r="S5" s="84">
        <f t="shared" ref="S5:S38" si="5">I5+R5</f>
        <v>1.8912862592808248</v>
      </c>
      <c r="T5" s="85">
        <f>分析係数表!F8</f>
        <v>0.45231803987509006</v>
      </c>
      <c r="U5" s="86">
        <f t="shared" ref="U5:U38" si="6">S5*T5</f>
        <v>0.85546289364059402</v>
      </c>
      <c r="V5" s="87">
        <f>分析係数表!D8</f>
        <v>0.25822723997117464</v>
      </c>
      <c r="W5" s="88">
        <f t="shared" ref="W5:W38" si="7">ROUND(S5*V5,0)</f>
        <v>0</v>
      </c>
      <c r="X5" s="76">
        <f>分析係数表!E8</f>
        <v>0.17343262070622148</v>
      </c>
      <c r="Y5" s="89">
        <f t="shared" ref="Y5:Y38" si="8">ROUND(S5*X5,0)</f>
        <v>0</v>
      </c>
    </row>
    <row r="6" spans="1:25" x14ac:dyDescent="0.2">
      <c r="A6" s="6" t="s">
        <v>219</v>
      </c>
      <c r="B6" s="5" t="s">
        <v>265</v>
      </c>
      <c r="C6" s="90"/>
      <c r="D6" s="107">
        <f>投入係数表!AM6</f>
        <v>1.0401768300611104E-3</v>
      </c>
      <c r="E6" s="110">
        <f t="shared" ref="E6:E43" si="9">$C$41*D6</f>
        <v>0.10401768300611104</v>
      </c>
      <c r="F6" s="85">
        <f>分析係数表!C9</f>
        <v>1</v>
      </c>
      <c r="G6" s="110">
        <f t="shared" si="0"/>
        <v>0.10401768300611104</v>
      </c>
      <c r="H6" s="110">
        <v>0.13628476368049572</v>
      </c>
      <c r="I6" s="110">
        <f t="shared" si="1"/>
        <v>0.13628476368049572</v>
      </c>
      <c r="J6" s="85">
        <f>分析係数表!G9</f>
        <v>0.24776500638569604</v>
      </c>
      <c r="K6" s="111">
        <f t="shared" si="2"/>
        <v>3.3766595343571099E-2</v>
      </c>
      <c r="L6" s="79"/>
      <c r="M6" s="80"/>
      <c r="N6" s="81">
        <f>分析係数表!H9</f>
        <v>6.6933046670587999E-4</v>
      </c>
      <c r="O6" s="82">
        <f t="shared" si="3"/>
        <v>1.38092325570445E-2</v>
      </c>
      <c r="P6" s="76">
        <f>分析係数表!C9</f>
        <v>1</v>
      </c>
      <c r="Q6" s="82">
        <f t="shared" si="4"/>
        <v>1.38092325570445E-2</v>
      </c>
      <c r="R6" s="83">
        <v>1.9309727296204626E-2</v>
      </c>
      <c r="S6" s="84">
        <f t="shared" si="5"/>
        <v>0.15559449097670033</v>
      </c>
      <c r="T6" s="85">
        <f>分析係数表!F9</f>
        <v>0.67688378033205621</v>
      </c>
      <c r="U6" s="86">
        <f t="shared" si="6"/>
        <v>0.10531938725115093</v>
      </c>
      <c r="V6" s="87">
        <f>分析係数表!D9</f>
        <v>0.15836526181353769</v>
      </c>
      <c r="W6" s="88">
        <f t="shared" si="7"/>
        <v>0</v>
      </c>
      <c r="X6" s="76">
        <f>分析係数表!E9</f>
        <v>0.13537675606641125</v>
      </c>
      <c r="Y6" s="89">
        <f t="shared" si="8"/>
        <v>0</v>
      </c>
    </row>
    <row r="7" spans="1:25" x14ac:dyDescent="0.2">
      <c r="A7" s="6" t="s">
        <v>220</v>
      </c>
      <c r="B7" s="5" t="s">
        <v>266</v>
      </c>
      <c r="C7" s="90"/>
      <c r="D7" s="107">
        <f>投入係数表!AM7</f>
        <v>4.4207515277597193E-3</v>
      </c>
      <c r="E7" s="110">
        <f t="shared" si="9"/>
        <v>0.44207515277597192</v>
      </c>
      <c r="F7" s="85">
        <f>分析係数表!C10</f>
        <v>3.9393939393939426E-2</v>
      </c>
      <c r="G7" s="110">
        <f t="shared" si="0"/>
        <v>1.7415081776023151E-2</v>
      </c>
      <c r="H7" s="110">
        <v>1.9072897930116937E-2</v>
      </c>
      <c r="I7" s="110">
        <f t="shared" si="1"/>
        <v>1.9072897930116937E-2</v>
      </c>
      <c r="J7" s="85">
        <f>分析係数表!G10</f>
        <v>0.17647058823529413</v>
      </c>
      <c r="K7" s="111">
        <f t="shared" si="2"/>
        <v>3.3658055170794595E-3</v>
      </c>
      <c r="L7" s="79"/>
      <c r="M7" s="80"/>
      <c r="N7" s="81">
        <f>分析係数表!H10</f>
        <v>1.3183781919964303E-3</v>
      </c>
      <c r="O7" s="82">
        <f t="shared" si="3"/>
        <v>2.7200003521451289E-2</v>
      </c>
      <c r="P7" s="76">
        <f>分析係数表!C10</f>
        <v>3.9393939393939426E-2</v>
      </c>
      <c r="Q7" s="82">
        <f t="shared" si="4"/>
        <v>1.0715152902389909E-3</v>
      </c>
      <c r="R7" s="83">
        <v>1.5189640187238526E-3</v>
      </c>
      <c r="S7" s="84">
        <f t="shared" si="5"/>
        <v>2.059186194884079E-2</v>
      </c>
      <c r="T7" s="85">
        <f>分析係数表!F10</f>
        <v>0.58823529411764708</v>
      </c>
      <c r="U7" s="86">
        <f t="shared" si="6"/>
        <v>1.2112859969906348E-2</v>
      </c>
      <c r="V7" s="87">
        <f>分析係数表!D10</f>
        <v>0.11764705882352941</v>
      </c>
      <c r="W7" s="88">
        <f t="shared" si="7"/>
        <v>0</v>
      </c>
      <c r="X7" s="76">
        <f>分析係数表!E10</f>
        <v>0</v>
      </c>
      <c r="Y7" s="89">
        <f t="shared" si="8"/>
        <v>0</v>
      </c>
    </row>
    <row r="8" spans="1:25" x14ac:dyDescent="0.2">
      <c r="A8" s="6" t="s">
        <v>221</v>
      </c>
      <c r="B8" s="5" t="s">
        <v>27</v>
      </c>
      <c r="C8" s="90"/>
      <c r="D8" s="107">
        <f>投入係数表!AM8</f>
        <v>0</v>
      </c>
      <c r="E8" s="110">
        <f t="shared" si="9"/>
        <v>0</v>
      </c>
      <c r="F8" s="85">
        <f>分析係数表!C11</f>
        <v>0.34065202927478377</v>
      </c>
      <c r="G8" s="110">
        <f t="shared" si="0"/>
        <v>0</v>
      </c>
      <c r="H8" s="110">
        <v>3.5971241427207215E-2</v>
      </c>
      <c r="I8" s="110">
        <f t="shared" si="1"/>
        <v>3.5971241427207215E-2</v>
      </c>
      <c r="J8" s="85">
        <f>分析係数表!G11</f>
        <v>0.33868808567603748</v>
      </c>
      <c r="K8" s="111">
        <f t="shared" si="2"/>
        <v>1.2183030898371385E-2</v>
      </c>
      <c r="L8" s="79"/>
      <c r="M8" s="80"/>
      <c r="N8" s="81">
        <f>分析係数表!H11</f>
        <v>-2.0282741415329697E-5</v>
      </c>
      <c r="O8" s="82">
        <f t="shared" si="3"/>
        <v>-4.1846159263771214E-4</v>
      </c>
      <c r="P8" s="76">
        <f>分析係数表!C11</f>
        <v>0.34065202927478377</v>
      </c>
      <c r="Q8" s="82">
        <f t="shared" si="4"/>
        <v>-1.4254979070559457E-4</v>
      </c>
      <c r="R8" s="83">
        <v>1.0078367211298535E-2</v>
      </c>
      <c r="S8" s="84">
        <f t="shared" si="5"/>
        <v>4.6049608638505754E-2</v>
      </c>
      <c r="T8" s="85">
        <f>分析係数表!F11</f>
        <v>0.55689424364123163</v>
      </c>
      <c r="U8" s="86">
        <f t="shared" si="6"/>
        <v>2.5644761972715389E-2</v>
      </c>
      <c r="V8" s="87">
        <f>分析係数表!D11</f>
        <v>4.2838018741633198E-2</v>
      </c>
      <c r="W8" s="88">
        <f t="shared" si="7"/>
        <v>0</v>
      </c>
      <c r="X8" s="76">
        <f>分析係数表!E11</f>
        <v>3.2128514056224897E-2</v>
      </c>
      <c r="Y8" s="89">
        <f t="shared" si="8"/>
        <v>0</v>
      </c>
    </row>
    <row r="9" spans="1:25" x14ac:dyDescent="0.2">
      <c r="A9" s="6" t="s">
        <v>222</v>
      </c>
      <c r="B9" s="5" t="s">
        <v>190</v>
      </c>
      <c r="C9" s="90"/>
      <c r="D9" s="107">
        <f>投入係数表!AM9</f>
        <v>0.12950201534260825</v>
      </c>
      <c r="E9" s="110">
        <f t="shared" si="9"/>
        <v>12.950201534260824</v>
      </c>
      <c r="F9" s="85">
        <f>分析係数表!C12</f>
        <v>0.100342633382281</v>
      </c>
      <c r="G9" s="110">
        <f t="shared" si="0"/>
        <v>1.2994573247789867</v>
      </c>
      <c r="H9" s="110">
        <v>1.3592863470349494</v>
      </c>
      <c r="I9" s="110">
        <f t="shared" si="1"/>
        <v>1.3592863470349494</v>
      </c>
      <c r="J9" s="85">
        <f>分析係数表!G12</f>
        <v>0.13263417643429981</v>
      </c>
      <c r="K9" s="111">
        <f t="shared" si="2"/>
        <v>0.18028782517736835</v>
      </c>
      <c r="L9" s="79"/>
      <c r="M9" s="80"/>
      <c r="N9" s="81">
        <f>分析係数表!H12</f>
        <v>9.8026489260288424E-2</v>
      </c>
      <c r="O9" s="82">
        <f t="shared" si="3"/>
        <v>2.0224248772180626</v>
      </c>
      <c r="P9" s="76">
        <f>分析係数表!C12</f>
        <v>0.100342633382281</v>
      </c>
      <c r="Q9" s="82">
        <f t="shared" si="4"/>
        <v>0.20293543799789673</v>
      </c>
      <c r="R9" s="83">
        <v>0.22517194669283036</v>
      </c>
      <c r="S9" s="84">
        <f t="shared" si="5"/>
        <v>1.5844582937277798</v>
      </c>
      <c r="T9" s="85">
        <f>分析係数表!F12</f>
        <v>0.36681061073411475</v>
      </c>
      <c r="U9" s="86">
        <f t="shared" si="6"/>
        <v>0.58119611440502028</v>
      </c>
      <c r="V9" s="87">
        <f>分析係数表!D12</f>
        <v>2.9364589759407773E-2</v>
      </c>
      <c r="W9" s="88">
        <f t="shared" si="7"/>
        <v>0</v>
      </c>
      <c r="X9" s="76">
        <f>分析係数表!E12</f>
        <v>2.8994447871684145E-2</v>
      </c>
      <c r="Y9" s="89">
        <f t="shared" si="8"/>
        <v>0</v>
      </c>
    </row>
    <row r="10" spans="1:25" x14ac:dyDescent="0.2">
      <c r="A10" s="6" t="s">
        <v>223</v>
      </c>
      <c r="B10" s="5" t="s">
        <v>28</v>
      </c>
      <c r="C10" s="90"/>
      <c r="D10" s="107">
        <f>投入係数表!AM10</f>
        <v>5.9810167728513849E-3</v>
      </c>
      <c r="E10" s="110">
        <f t="shared" si="9"/>
        <v>0.59810167728513852</v>
      </c>
      <c r="F10" s="85">
        <f>分析係数表!C13</f>
        <v>0</v>
      </c>
      <c r="G10" s="110">
        <f t="shared" si="0"/>
        <v>0</v>
      </c>
      <c r="H10" s="110">
        <v>0</v>
      </c>
      <c r="I10" s="110">
        <f t="shared" si="1"/>
        <v>0</v>
      </c>
      <c r="J10" s="85">
        <f>分析係数表!G13</f>
        <v>0.24545454545454545</v>
      </c>
      <c r="K10" s="111">
        <f t="shared" si="2"/>
        <v>0</v>
      </c>
      <c r="L10" s="79"/>
      <c r="M10" s="80"/>
      <c r="N10" s="81">
        <f>分析係数表!H13</f>
        <v>1.4563008336206721E-2</v>
      </c>
      <c r="O10" s="82">
        <f t="shared" si="3"/>
        <v>0.30045542351387727</v>
      </c>
      <c r="P10" s="76">
        <f>分析係数表!C13</f>
        <v>0</v>
      </c>
      <c r="Q10" s="82">
        <f t="shared" si="4"/>
        <v>0</v>
      </c>
      <c r="R10" s="83">
        <v>0</v>
      </c>
      <c r="S10" s="84">
        <f t="shared" si="5"/>
        <v>0</v>
      </c>
      <c r="T10" s="85">
        <f>分析係数表!F13</f>
        <v>0.38181818181818183</v>
      </c>
      <c r="U10" s="86">
        <f t="shared" si="6"/>
        <v>0</v>
      </c>
      <c r="V10" s="87">
        <f>分析係数表!D13</f>
        <v>0.28545454545454546</v>
      </c>
      <c r="W10" s="88">
        <f t="shared" si="7"/>
        <v>0</v>
      </c>
      <c r="X10" s="76">
        <f>分析係数表!E13</f>
        <v>0.23818181818181819</v>
      </c>
      <c r="Y10" s="89">
        <f t="shared" si="8"/>
        <v>0</v>
      </c>
    </row>
    <row r="11" spans="1:25" x14ac:dyDescent="0.2">
      <c r="A11" s="6" t="s">
        <v>224</v>
      </c>
      <c r="B11" s="5" t="s">
        <v>267</v>
      </c>
      <c r="C11" s="90"/>
      <c r="D11" s="107">
        <f>投入係数表!AM11</f>
        <v>5.3309062540631905E-3</v>
      </c>
      <c r="E11" s="110">
        <f t="shared" si="9"/>
        <v>0.53309062540631902</v>
      </c>
      <c r="F11" s="85">
        <f>分析係数表!C14</f>
        <v>0.15141787051899414</v>
      </c>
      <c r="G11" s="110">
        <f t="shared" si="0"/>
        <v>8.0719447292663615E-2</v>
      </c>
      <c r="H11" s="110">
        <v>0.11297145107673492</v>
      </c>
      <c r="I11" s="110">
        <f t="shared" si="1"/>
        <v>0.11297145107673492</v>
      </c>
      <c r="J11" s="85">
        <f>分析係数表!G14</f>
        <v>0.18116805721096543</v>
      </c>
      <c r="K11" s="111">
        <f t="shared" si="2"/>
        <v>2.0466818311875697E-2</v>
      </c>
      <c r="L11" s="79"/>
      <c r="M11" s="80"/>
      <c r="N11" s="81">
        <f>分析係数表!H14</f>
        <v>1.2372472263351114E-3</v>
      </c>
      <c r="O11" s="82">
        <f t="shared" si="3"/>
        <v>2.5526157150900439E-2</v>
      </c>
      <c r="P11" s="76">
        <f>分析係数表!C14</f>
        <v>0.15141787051899414</v>
      </c>
      <c r="Q11" s="82">
        <f t="shared" si="4"/>
        <v>3.8651163583225388E-3</v>
      </c>
      <c r="R11" s="83">
        <v>1.5778708398673767E-2</v>
      </c>
      <c r="S11" s="84">
        <f t="shared" si="5"/>
        <v>0.12875015947540869</v>
      </c>
      <c r="T11" s="85">
        <f>分析係数表!F14</f>
        <v>0.38617401668653156</v>
      </c>
      <c r="U11" s="86">
        <f t="shared" si="6"/>
        <v>4.9719966233650076E-2</v>
      </c>
      <c r="V11" s="87">
        <f>分析係数表!D14</f>
        <v>0.10846245530393325</v>
      </c>
      <c r="W11" s="88">
        <f t="shared" si="7"/>
        <v>0</v>
      </c>
      <c r="X11" s="76">
        <f>分析係数表!E14</f>
        <v>8.1048867699642438E-2</v>
      </c>
      <c r="Y11" s="89">
        <f t="shared" si="8"/>
        <v>0</v>
      </c>
    </row>
    <row r="12" spans="1:25" x14ac:dyDescent="0.2">
      <c r="A12" s="6" t="s">
        <v>225</v>
      </c>
      <c r="B12" s="5" t="s">
        <v>29</v>
      </c>
      <c r="C12" s="90"/>
      <c r="D12" s="107">
        <f>投入係数表!AM12</f>
        <v>5.8509946690937457E-3</v>
      </c>
      <c r="E12" s="110">
        <f t="shared" si="9"/>
        <v>0.58509946690937453</v>
      </c>
      <c r="F12" s="85">
        <f>分析係数表!C15</f>
        <v>0</v>
      </c>
      <c r="G12" s="110">
        <f t="shared" si="0"/>
        <v>0</v>
      </c>
      <c r="H12" s="110">
        <v>0</v>
      </c>
      <c r="I12" s="110">
        <f t="shared" si="1"/>
        <v>0</v>
      </c>
      <c r="J12" s="85">
        <f>分析係数表!G15</f>
        <v>9.5665424991534034E-2</v>
      </c>
      <c r="K12" s="111">
        <f t="shared" si="2"/>
        <v>0</v>
      </c>
      <c r="L12" s="79"/>
      <c r="M12" s="80"/>
      <c r="N12" s="81">
        <f>分析係数表!H15</f>
        <v>9.0663854126523738E-3</v>
      </c>
      <c r="O12" s="82">
        <f t="shared" si="3"/>
        <v>0.18705233190905732</v>
      </c>
      <c r="P12" s="76">
        <f>分析係数表!C15</f>
        <v>0</v>
      </c>
      <c r="Q12" s="82">
        <f t="shared" si="4"/>
        <v>0</v>
      </c>
      <c r="R12" s="83">
        <v>0</v>
      </c>
      <c r="S12" s="84">
        <f t="shared" si="5"/>
        <v>0</v>
      </c>
      <c r="T12" s="85">
        <f>分析係数表!F15</f>
        <v>0.30392820860142228</v>
      </c>
      <c r="U12" s="86">
        <f t="shared" si="6"/>
        <v>0</v>
      </c>
      <c r="V12" s="87">
        <f>分析係数表!D15</f>
        <v>1.7101252963088384E-2</v>
      </c>
      <c r="W12" s="88">
        <f t="shared" si="7"/>
        <v>0</v>
      </c>
      <c r="X12" s="76">
        <f>分析係数表!E15</f>
        <v>1.5577378936674569E-2</v>
      </c>
      <c r="Y12" s="89">
        <f t="shared" si="8"/>
        <v>0</v>
      </c>
    </row>
    <row r="13" spans="1:25" x14ac:dyDescent="0.2">
      <c r="A13" s="6" t="s">
        <v>226</v>
      </c>
      <c r="B13" s="5" t="s">
        <v>30</v>
      </c>
      <c r="C13" s="90"/>
      <c r="D13" s="107">
        <f>投入係数表!AM13</f>
        <v>3.9006631127291641E-3</v>
      </c>
      <c r="E13" s="110">
        <f t="shared" si="9"/>
        <v>0.39006631127291641</v>
      </c>
      <c r="F13" s="85">
        <f>分析係数表!C16</f>
        <v>7.3463935886019627E-2</v>
      </c>
      <c r="G13" s="110">
        <f t="shared" si="0"/>
        <v>2.8655806482649707E-2</v>
      </c>
      <c r="H13" s="110">
        <v>4.7553904483298368E-2</v>
      </c>
      <c r="I13" s="110">
        <f t="shared" si="1"/>
        <v>4.7553904483298368E-2</v>
      </c>
      <c r="J13" s="85">
        <f>分析係数表!G16</f>
        <v>3.2967032967032968E-2</v>
      </c>
      <c r="K13" s="111">
        <f t="shared" si="2"/>
        <v>1.5677111368120342E-3</v>
      </c>
      <c r="L13" s="79"/>
      <c r="M13" s="80"/>
      <c r="N13" s="81">
        <f>分析係数表!H16</f>
        <v>1.7422874875768209E-2</v>
      </c>
      <c r="O13" s="82">
        <f t="shared" si="3"/>
        <v>0.35945850807579471</v>
      </c>
      <c r="P13" s="76">
        <f>分析係数表!C16</f>
        <v>7.3463935886019627E-2</v>
      </c>
      <c r="Q13" s="82">
        <f t="shared" si="4"/>
        <v>2.6407236790964451E-2</v>
      </c>
      <c r="R13" s="83">
        <v>3.1054644906255337E-2</v>
      </c>
      <c r="S13" s="84">
        <f t="shared" si="5"/>
        <v>7.8608549389553709E-2</v>
      </c>
      <c r="T13" s="85">
        <f>分析係数表!F16</f>
        <v>0.28846153846153844</v>
      </c>
      <c r="U13" s="86">
        <f t="shared" si="6"/>
        <v>2.2675543093140491E-2</v>
      </c>
      <c r="V13" s="87">
        <f>分析係数表!D16</f>
        <v>8.241758241758242E-3</v>
      </c>
      <c r="W13" s="88">
        <f t="shared" si="7"/>
        <v>0</v>
      </c>
      <c r="X13" s="76">
        <f>分析係数表!E16</f>
        <v>8.241758241758242E-3</v>
      </c>
      <c r="Y13" s="89">
        <f t="shared" si="8"/>
        <v>0</v>
      </c>
    </row>
    <row r="14" spans="1:25" x14ac:dyDescent="0.2">
      <c r="A14" s="6" t="s">
        <v>2</v>
      </c>
      <c r="B14" s="5" t="s">
        <v>364</v>
      </c>
      <c r="C14" s="90"/>
      <c r="D14" s="107">
        <f>投入係数表!AM14</f>
        <v>2.600442075152776E-3</v>
      </c>
      <c r="E14" s="110">
        <f t="shared" si="9"/>
        <v>0.26004420751527763</v>
      </c>
      <c r="F14" s="85">
        <f>分析係数表!C17</f>
        <v>2.3129921259842479E-2</v>
      </c>
      <c r="G14" s="110">
        <f t="shared" si="0"/>
        <v>6.0148020439065092E-3</v>
      </c>
      <c r="H14" s="110">
        <v>1.0425677985887933E-2</v>
      </c>
      <c r="I14" s="110">
        <f t="shared" si="1"/>
        <v>1.0425677985887933E-2</v>
      </c>
      <c r="J14" s="85">
        <f>分析係数表!G17</f>
        <v>0.21126760563380281</v>
      </c>
      <c r="K14" s="111">
        <f t="shared" si="2"/>
        <v>2.2026080251875916E-3</v>
      </c>
      <c r="L14" s="79"/>
      <c r="M14" s="80"/>
      <c r="N14" s="81">
        <f>分析係数表!H17</f>
        <v>2.8801492809768167E-3</v>
      </c>
      <c r="O14" s="82">
        <f t="shared" si="3"/>
        <v>5.9421546154555117E-2</v>
      </c>
      <c r="P14" s="76">
        <f>分析係数表!C17</f>
        <v>2.3129921259842479E-2</v>
      </c>
      <c r="Q14" s="82">
        <f t="shared" si="4"/>
        <v>1.3744156836929555E-3</v>
      </c>
      <c r="R14" s="83">
        <v>2.8165882034737184E-3</v>
      </c>
      <c r="S14" s="84">
        <f t="shared" si="5"/>
        <v>1.3242266189361652E-2</v>
      </c>
      <c r="T14" s="85">
        <f>分析係数表!F17</f>
        <v>0.32746478873239437</v>
      </c>
      <c r="U14" s="86">
        <f t="shared" si="6"/>
        <v>4.336375900037443E-3</v>
      </c>
      <c r="V14" s="87">
        <f>分析係数表!D17</f>
        <v>0.12676056338028169</v>
      </c>
      <c r="W14" s="88">
        <f t="shared" si="7"/>
        <v>0</v>
      </c>
      <c r="X14" s="76">
        <f>分析係数表!E17</f>
        <v>0.10563380281690141</v>
      </c>
      <c r="Y14" s="89">
        <f t="shared" si="8"/>
        <v>0</v>
      </c>
    </row>
    <row r="15" spans="1:25" x14ac:dyDescent="0.2">
      <c r="A15" s="6" t="s">
        <v>3</v>
      </c>
      <c r="B15" s="5" t="s">
        <v>31</v>
      </c>
      <c r="C15" s="90"/>
      <c r="D15" s="107">
        <f>投入係数表!AM15</f>
        <v>1.5602652450916656E-3</v>
      </c>
      <c r="E15" s="110">
        <f t="shared" si="9"/>
        <v>0.15602652450916657</v>
      </c>
      <c r="F15" s="85">
        <f>分析係数表!C18</f>
        <v>0.3230337078651685</v>
      </c>
      <c r="G15" s="110">
        <f t="shared" si="0"/>
        <v>5.0401826737511667E-2</v>
      </c>
      <c r="H15" s="110">
        <v>6.3908028061955141E-2</v>
      </c>
      <c r="I15" s="110">
        <f t="shared" si="1"/>
        <v>6.3908028061955141E-2</v>
      </c>
      <c r="J15" s="85">
        <f>分析係数表!G18</f>
        <v>0.21584440227703985</v>
      </c>
      <c r="K15" s="111">
        <f t="shared" si="2"/>
        <v>1.3794190117736997E-2</v>
      </c>
      <c r="L15" s="79"/>
      <c r="M15" s="80"/>
      <c r="N15" s="81">
        <f>分析係数表!H18</f>
        <v>4.66503052552583E-4</v>
      </c>
      <c r="O15" s="82">
        <f t="shared" si="3"/>
        <v>9.6246166306673785E-3</v>
      </c>
      <c r="P15" s="76">
        <f>分析係数表!C18</f>
        <v>0.3230337078651685</v>
      </c>
      <c r="Q15" s="82">
        <f t="shared" si="4"/>
        <v>3.1090755969852483E-3</v>
      </c>
      <c r="R15" s="83">
        <v>7.4310623478973346E-3</v>
      </c>
      <c r="S15" s="84">
        <f t="shared" si="5"/>
        <v>7.1339090409852479E-2</v>
      </c>
      <c r="T15" s="85">
        <f>分析係数表!F18</f>
        <v>0.45967741935483869</v>
      </c>
      <c r="U15" s="86">
        <f t="shared" si="6"/>
        <v>3.2792968978722511E-2</v>
      </c>
      <c r="V15" s="87">
        <f>分析係数表!D18</f>
        <v>4.8861480075901326E-2</v>
      </c>
      <c r="W15" s="88">
        <f t="shared" si="7"/>
        <v>0</v>
      </c>
      <c r="X15" s="76">
        <f>分析係数表!E18</f>
        <v>4.6489563567362426E-2</v>
      </c>
      <c r="Y15" s="89">
        <f t="shared" si="8"/>
        <v>0</v>
      </c>
    </row>
    <row r="16" spans="1:25" x14ac:dyDescent="0.2">
      <c r="A16" s="6" t="s">
        <v>4</v>
      </c>
      <c r="B16" s="5" t="s">
        <v>32</v>
      </c>
      <c r="C16" s="90"/>
      <c r="D16" s="107">
        <f>投入係数表!AM16</f>
        <v>0</v>
      </c>
      <c r="E16" s="110">
        <f t="shared" si="9"/>
        <v>0</v>
      </c>
      <c r="F16" s="85">
        <f>分析係数表!C19</f>
        <v>0.12071832391087467</v>
      </c>
      <c r="G16" s="110">
        <f t="shared" si="0"/>
        <v>0</v>
      </c>
      <c r="H16" s="110">
        <v>2.5831894170493599E-3</v>
      </c>
      <c r="I16" s="110">
        <f t="shared" si="1"/>
        <v>2.5831894170493599E-3</v>
      </c>
      <c r="J16" s="85">
        <f>分析係数表!G19</f>
        <v>5.7680250783699059E-2</v>
      </c>
      <c r="K16" s="111">
        <f t="shared" si="2"/>
        <v>1.4899901339720446E-4</v>
      </c>
      <c r="L16" s="79"/>
      <c r="M16" s="80"/>
      <c r="N16" s="81">
        <f>分析係数表!H19</f>
        <v>-1.2169644849197817E-4</v>
      </c>
      <c r="O16" s="82">
        <f t="shared" si="3"/>
        <v>-2.5107695558262725E-3</v>
      </c>
      <c r="P16" s="76">
        <f>分析係数表!C19</f>
        <v>0.12071832391087467</v>
      </c>
      <c r="Q16" s="82">
        <f t="shared" si="4"/>
        <v>-3.0309589250579889E-4</v>
      </c>
      <c r="R16" s="83">
        <v>1.9053742918718063E-3</v>
      </c>
      <c r="S16" s="84">
        <f t="shared" si="5"/>
        <v>4.4885637089211658E-3</v>
      </c>
      <c r="T16" s="85">
        <f>分析係数表!F19</f>
        <v>0.23887147335423198</v>
      </c>
      <c r="U16" s="86">
        <f t="shared" si="6"/>
        <v>1.072189826394335E-3</v>
      </c>
      <c r="V16" s="87">
        <f>分析係数表!D19</f>
        <v>1.0658307210031349E-2</v>
      </c>
      <c r="W16" s="88">
        <f t="shared" si="7"/>
        <v>0</v>
      </c>
      <c r="X16" s="76">
        <f>分析係数表!E19</f>
        <v>1.128526645768025E-2</v>
      </c>
      <c r="Y16" s="89">
        <f t="shared" si="8"/>
        <v>0</v>
      </c>
    </row>
    <row r="17" spans="1:25" x14ac:dyDescent="0.2">
      <c r="A17" s="6" t="s">
        <v>5</v>
      </c>
      <c r="B17" s="5" t="s">
        <v>33</v>
      </c>
      <c r="C17" s="90"/>
      <c r="D17" s="107">
        <f>投入係数表!AM17</f>
        <v>3.9006631127291641E-4</v>
      </c>
      <c r="E17" s="110">
        <f t="shared" si="9"/>
        <v>3.9006631127291642E-2</v>
      </c>
      <c r="F17" s="85">
        <f>分析係数表!C20</f>
        <v>0.31557475401967838</v>
      </c>
      <c r="G17" s="110">
        <f t="shared" si="0"/>
        <v>1.2309508023131389E-2</v>
      </c>
      <c r="H17" s="110">
        <v>1.9176057745587241E-2</v>
      </c>
      <c r="I17" s="110">
        <f t="shared" si="1"/>
        <v>1.9176057745587241E-2</v>
      </c>
      <c r="J17" s="85">
        <f>分析係数表!G20</f>
        <v>9.9984279201383433E-2</v>
      </c>
      <c r="K17" s="111">
        <f t="shared" si="2"/>
        <v>1.917304311616646E-3</v>
      </c>
      <c r="L17" s="79"/>
      <c r="M17" s="80"/>
      <c r="N17" s="81">
        <f>分析係数表!H20</f>
        <v>5.8819950104456117E-4</v>
      </c>
      <c r="O17" s="82">
        <f t="shared" si="3"/>
        <v>1.2135386186493652E-2</v>
      </c>
      <c r="P17" s="76">
        <f>分析係数表!C20</f>
        <v>0.31557475401967838</v>
      </c>
      <c r="Q17" s="82">
        <f t="shared" si="4"/>
        <v>3.8296215107365369E-3</v>
      </c>
      <c r="R17" s="83">
        <v>1.3193126235478912E-2</v>
      </c>
      <c r="S17" s="84">
        <f t="shared" si="5"/>
        <v>3.2369183981066155E-2</v>
      </c>
      <c r="T17" s="85">
        <f>分析係数表!F20</f>
        <v>0.22276371639679296</v>
      </c>
      <c r="U17" s="86">
        <f t="shared" si="6"/>
        <v>7.210679720353835E-3</v>
      </c>
      <c r="V17" s="87">
        <f>分析係数表!D20</f>
        <v>9.4324791699418331E-4</v>
      </c>
      <c r="W17" s="88">
        <f t="shared" si="7"/>
        <v>0</v>
      </c>
      <c r="X17" s="76">
        <f>分析係数表!E20</f>
        <v>6.2883194466278891E-4</v>
      </c>
      <c r="Y17" s="89">
        <f t="shared" si="8"/>
        <v>0</v>
      </c>
    </row>
    <row r="18" spans="1:25" x14ac:dyDescent="0.2">
      <c r="A18" s="6" t="s">
        <v>6</v>
      </c>
      <c r="B18" s="5" t="s">
        <v>34</v>
      </c>
      <c r="C18" s="90"/>
      <c r="D18" s="107">
        <f>投入係数表!AM18</f>
        <v>2.2103757638798596E-3</v>
      </c>
      <c r="E18" s="110">
        <f t="shared" si="9"/>
        <v>0.22103757638798596</v>
      </c>
      <c r="F18" s="85">
        <f>分析係数表!C21</f>
        <v>0.13081936685288642</v>
      </c>
      <c r="G18" s="110">
        <f t="shared" si="0"/>
        <v>2.8915995793772842E-2</v>
      </c>
      <c r="H18" s="110">
        <v>3.8524727956324833E-2</v>
      </c>
      <c r="I18" s="110">
        <f t="shared" si="1"/>
        <v>3.8524727956324833E-2</v>
      </c>
      <c r="J18" s="85">
        <f>分析係数表!G21</f>
        <v>0.28416378885051802</v>
      </c>
      <c r="K18" s="111">
        <f t="shared" si="2"/>
        <v>1.0947332660504738E-2</v>
      </c>
      <c r="L18" s="79"/>
      <c r="M18" s="80"/>
      <c r="N18" s="81">
        <f>分析係数表!H21</f>
        <v>9.7357158793582536E-4</v>
      </c>
      <c r="O18" s="82">
        <f t="shared" si="3"/>
        <v>2.008615644661018E-2</v>
      </c>
      <c r="P18" s="76">
        <f>分析係数表!C21</f>
        <v>0.13081936685288642</v>
      </c>
      <c r="Q18" s="82">
        <f t="shared" si="4"/>
        <v>2.6276582688535667E-3</v>
      </c>
      <c r="R18" s="83">
        <v>6.3249068560764111E-3</v>
      </c>
      <c r="S18" s="84">
        <f t="shared" si="5"/>
        <v>4.4849634812401243E-2</v>
      </c>
      <c r="T18" s="85">
        <f>分析係数表!F21</f>
        <v>0.42476566354218054</v>
      </c>
      <c r="U18" s="86">
        <f t="shared" si="6"/>
        <v>1.9050584890714095E-2</v>
      </c>
      <c r="V18" s="87">
        <f>分析係数表!D21</f>
        <v>7.9921065614208184E-2</v>
      </c>
      <c r="W18" s="88">
        <f t="shared" si="7"/>
        <v>0</v>
      </c>
      <c r="X18" s="76">
        <f>分析係数表!E21</f>
        <v>6.6600888011840165E-2</v>
      </c>
      <c r="Y18" s="89">
        <f t="shared" si="8"/>
        <v>0</v>
      </c>
    </row>
    <row r="19" spans="1:25" x14ac:dyDescent="0.2">
      <c r="A19" s="6" t="s">
        <v>7</v>
      </c>
      <c r="B19" s="5" t="s">
        <v>268</v>
      </c>
      <c r="C19" s="90"/>
      <c r="D19" s="107">
        <f>投入係数表!AM19</f>
        <v>0</v>
      </c>
      <c r="E19" s="110">
        <f t="shared" si="9"/>
        <v>0</v>
      </c>
      <c r="F19" s="85">
        <f>分析係数表!C22</f>
        <v>7.3540561031084195E-2</v>
      </c>
      <c r="G19" s="110">
        <f t="shared" si="0"/>
        <v>0</v>
      </c>
      <c r="H19" s="110">
        <v>1.8545143112324021E-3</v>
      </c>
      <c r="I19" s="110">
        <f t="shared" si="1"/>
        <v>1.8545143112324021E-3</v>
      </c>
      <c r="J19" s="85">
        <f>分析係数表!G22</f>
        <v>0.1948261924009701</v>
      </c>
      <c r="K19" s="111">
        <f t="shared" si="2"/>
        <v>3.613079620105165E-4</v>
      </c>
      <c r="L19" s="79"/>
      <c r="M19" s="80"/>
      <c r="N19" s="81">
        <f>分析係数表!H22</f>
        <v>4.0565482830659394E-5</v>
      </c>
      <c r="O19" s="82">
        <f t="shared" si="3"/>
        <v>8.3692318527542428E-4</v>
      </c>
      <c r="P19" s="76">
        <f>分析係数表!C22</f>
        <v>7.3540561031084195E-2</v>
      </c>
      <c r="Q19" s="82">
        <f t="shared" si="4"/>
        <v>6.154780058507672E-5</v>
      </c>
      <c r="R19" s="83">
        <v>7.9613441734243285E-4</v>
      </c>
      <c r="S19" s="84">
        <f t="shared" si="5"/>
        <v>2.6506487285748348E-3</v>
      </c>
      <c r="T19" s="85">
        <f>分析係数表!F22</f>
        <v>0.41269199676637025</v>
      </c>
      <c r="U19" s="86">
        <f t="shared" si="6"/>
        <v>1.0939015165217891E-3</v>
      </c>
      <c r="V19" s="87">
        <f>分析係数表!D22</f>
        <v>1.4955537590945837E-2</v>
      </c>
      <c r="W19" s="88">
        <f t="shared" si="7"/>
        <v>0</v>
      </c>
      <c r="X19" s="76">
        <f>分析係数表!E22</f>
        <v>1.3742926434923201E-2</v>
      </c>
      <c r="Y19" s="89">
        <f t="shared" si="8"/>
        <v>0</v>
      </c>
    </row>
    <row r="20" spans="1:25" x14ac:dyDescent="0.2">
      <c r="A20" s="6" t="s">
        <v>8</v>
      </c>
      <c r="B20" s="5" t="s">
        <v>269</v>
      </c>
      <c r="C20" s="90"/>
      <c r="D20" s="107">
        <f>投入係数表!AM20</f>
        <v>0</v>
      </c>
      <c r="E20" s="110">
        <f t="shared" si="9"/>
        <v>0</v>
      </c>
      <c r="F20" s="85">
        <f>分析係数表!C23</f>
        <v>0</v>
      </c>
      <c r="G20" s="110">
        <f t="shared" si="0"/>
        <v>0</v>
      </c>
      <c r="H20" s="110">
        <v>0</v>
      </c>
      <c r="I20" s="110">
        <f t="shared" si="1"/>
        <v>0</v>
      </c>
      <c r="J20" s="85">
        <f>分析係数表!G23</f>
        <v>0.21560920830993824</v>
      </c>
      <c r="K20" s="111">
        <f t="shared" si="2"/>
        <v>0</v>
      </c>
      <c r="L20" s="79"/>
      <c r="M20" s="80"/>
      <c r="N20" s="81">
        <f>分析係数表!H23</f>
        <v>2.0282741415329697E-5</v>
      </c>
      <c r="O20" s="82">
        <f t="shared" si="3"/>
        <v>4.1846159263771214E-4</v>
      </c>
      <c r="P20" s="76">
        <f>分析係数表!C23</f>
        <v>0</v>
      </c>
      <c r="Q20" s="82">
        <f t="shared" si="4"/>
        <v>0</v>
      </c>
      <c r="R20" s="83">
        <v>0</v>
      </c>
      <c r="S20" s="84">
        <f t="shared" si="5"/>
        <v>0</v>
      </c>
      <c r="T20" s="85">
        <f>分析係数表!F23</f>
        <v>0.4407636159460977</v>
      </c>
      <c r="U20" s="86">
        <f t="shared" si="6"/>
        <v>0</v>
      </c>
      <c r="V20" s="87">
        <f>分析係数表!D23</f>
        <v>7.046603032004492E-2</v>
      </c>
      <c r="W20" s="88">
        <f t="shared" si="7"/>
        <v>0</v>
      </c>
      <c r="X20" s="76">
        <f>分析係数表!E23</f>
        <v>6.9904548006737788E-2</v>
      </c>
      <c r="Y20" s="89">
        <f t="shared" si="8"/>
        <v>0</v>
      </c>
    </row>
    <row r="21" spans="1:25" x14ac:dyDescent="0.2">
      <c r="A21" s="6" t="s">
        <v>9</v>
      </c>
      <c r="B21" s="5" t="s">
        <v>270</v>
      </c>
      <c r="C21" s="90"/>
      <c r="D21" s="107">
        <f>投入係数表!AM21</f>
        <v>1.300221037576388E-4</v>
      </c>
      <c r="E21" s="110">
        <f t="shared" si="9"/>
        <v>1.300221037576388E-2</v>
      </c>
      <c r="F21" s="85">
        <f>分析係数表!C24</f>
        <v>9.8081023454157812E-2</v>
      </c>
      <c r="G21" s="110">
        <f t="shared" si="0"/>
        <v>1.2752701008211912E-3</v>
      </c>
      <c r="H21" s="110">
        <v>2.4297398579994963E-3</v>
      </c>
      <c r="I21" s="110">
        <f t="shared" si="1"/>
        <v>2.4297398579994963E-3</v>
      </c>
      <c r="J21" s="85">
        <f>分析係数表!G24</f>
        <v>0.21052631578947367</v>
      </c>
      <c r="K21" s="111">
        <f t="shared" si="2"/>
        <v>5.1152418063147285E-4</v>
      </c>
      <c r="L21" s="79"/>
      <c r="M21" s="80"/>
      <c r="N21" s="81">
        <f>分析係数表!H24</f>
        <v>4.0565482830659392E-4</v>
      </c>
      <c r="O21" s="82">
        <f t="shared" si="3"/>
        <v>8.3692318527542418E-3</v>
      </c>
      <c r="P21" s="76">
        <f>分析係数表!C24</f>
        <v>9.8081023454157812E-2</v>
      </c>
      <c r="Q21" s="82">
        <f t="shared" si="4"/>
        <v>8.2086282564327348E-4</v>
      </c>
      <c r="R21" s="83">
        <v>2.8884830507603042E-3</v>
      </c>
      <c r="S21" s="84">
        <f t="shared" si="5"/>
        <v>5.318222908759801E-3</v>
      </c>
      <c r="T21" s="85">
        <f>分析係数表!F24</f>
        <v>0.39473684210526316</v>
      </c>
      <c r="U21" s="86">
        <f t="shared" si="6"/>
        <v>2.099298516615711E-3</v>
      </c>
      <c r="V21" s="87">
        <f>分析係数表!D24</f>
        <v>4.6052631578947366E-2</v>
      </c>
      <c r="W21" s="88">
        <f t="shared" si="7"/>
        <v>0</v>
      </c>
      <c r="X21" s="76">
        <f>分析係数表!E24</f>
        <v>4.6052631578947366E-2</v>
      </c>
      <c r="Y21" s="89">
        <f t="shared" si="8"/>
        <v>0</v>
      </c>
    </row>
    <row r="22" spans="1:25" x14ac:dyDescent="0.2">
      <c r="A22" s="6" t="s">
        <v>10</v>
      </c>
      <c r="B22" s="5" t="s">
        <v>271</v>
      </c>
      <c r="C22" s="90"/>
      <c r="D22" s="107">
        <f>投入係数表!AM22</f>
        <v>0</v>
      </c>
      <c r="E22" s="110">
        <f t="shared" si="9"/>
        <v>0</v>
      </c>
      <c r="F22" s="85">
        <f>分析係数表!C25</f>
        <v>1.7970049916805286E-2</v>
      </c>
      <c r="G22" s="110">
        <f t="shared" si="0"/>
        <v>0</v>
      </c>
      <c r="H22" s="110">
        <v>4.8966759516894771E-4</v>
      </c>
      <c r="I22" s="110">
        <f t="shared" si="1"/>
        <v>4.8966759516894771E-4</v>
      </c>
      <c r="J22" s="85">
        <f>分析係数表!G25</f>
        <v>0.19552238805970149</v>
      </c>
      <c r="K22" s="111">
        <f t="shared" si="2"/>
        <v>9.5740977562883806E-5</v>
      </c>
      <c r="L22" s="79"/>
      <c r="M22" s="80"/>
      <c r="N22" s="81">
        <f>分析係数表!H25</f>
        <v>5.4763401821390182E-4</v>
      </c>
      <c r="O22" s="82">
        <f t="shared" si="3"/>
        <v>1.1298463001218229E-2</v>
      </c>
      <c r="P22" s="76">
        <f>分析係数表!C25</f>
        <v>1.7970049916805286E-2</v>
      </c>
      <c r="Q22" s="82">
        <f t="shared" si="4"/>
        <v>2.0303394411506922E-4</v>
      </c>
      <c r="R22" s="83">
        <v>1.3960457800753984E-3</v>
      </c>
      <c r="S22" s="84">
        <f t="shared" si="5"/>
        <v>1.8857133752443462E-3</v>
      </c>
      <c r="T22" s="85">
        <f>分析係数表!F25</f>
        <v>0.34776119402985073</v>
      </c>
      <c r="U22" s="86">
        <f t="shared" si="6"/>
        <v>6.5577793497303386E-4</v>
      </c>
      <c r="V22" s="87">
        <f>分析係数表!D25</f>
        <v>4.6268656716417909E-2</v>
      </c>
      <c r="W22" s="88">
        <f t="shared" si="7"/>
        <v>0</v>
      </c>
      <c r="X22" s="76">
        <f>分析係数表!E25</f>
        <v>3.5820895522388062E-2</v>
      </c>
      <c r="Y22" s="89">
        <f t="shared" si="8"/>
        <v>0</v>
      </c>
    </row>
    <row r="23" spans="1:25" x14ac:dyDescent="0.2">
      <c r="A23" s="6" t="s">
        <v>11</v>
      </c>
      <c r="B23" s="5" t="s">
        <v>35</v>
      </c>
      <c r="C23" s="90"/>
      <c r="D23" s="107">
        <f>投入係数表!AM23</f>
        <v>0</v>
      </c>
      <c r="E23" s="110">
        <f t="shared" si="9"/>
        <v>0</v>
      </c>
      <c r="F23" s="85">
        <f>分析係数表!C26</f>
        <v>0.78646748681898071</v>
      </c>
      <c r="G23" s="110">
        <f t="shared" si="0"/>
        <v>0</v>
      </c>
      <c r="H23" s="110">
        <v>1.1909627606224358E-2</v>
      </c>
      <c r="I23" s="110">
        <f t="shared" si="1"/>
        <v>1.1909627606224358E-2</v>
      </c>
      <c r="J23" s="85">
        <f>分析係数表!G26</f>
        <v>0.1963978281022381</v>
      </c>
      <c r="K23" s="111">
        <f t="shared" si="2"/>
        <v>2.3390249953689208E-3</v>
      </c>
      <c r="L23" s="79"/>
      <c r="M23" s="80"/>
      <c r="N23" s="81">
        <f>分析係数表!H26</f>
        <v>1.1845120986552542E-2</v>
      </c>
      <c r="O23" s="82">
        <f t="shared" si="3"/>
        <v>0.24438157010042386</v>
      </c>
      <c r="P23" s="76">
        <f>分析係数表!C26</f>
        <v>0.78646748681898071</v>
      </c>
      <c r="Q23" s="82">
        <f t="shared" si="4"/>
        <v>0.1921981592617569</v>
      </c>
      <c r="R23" s="83">
        <v>0.21907375151593014</v>
      </c>
      <c r="S23" s="84">
        <f t="shared" si="5"/>
        <v>0.2309833791221545</v>
      </c>
      <c r="T23" s="85">
        <f>分析係数表!F26</f>
        <v>0.33492252681764006</v>
      </c>
      <c r="U23" s="86">
        <f t="shared" si="6"/>
        <v>7.7361536988468912E-2</v>
      </c>
      <c r="V23" s="87">
        <f>分析係数表!D26</f>
        <v>2.0262216924910609E-2</v>
      </c>
      <c r="W23" s="88">
        <f t="shared" si="7"/>
        <v>0</v>
      </c>
      <c r="X23" s="76">
        <f>分析係数表!E26</f>
        <v>2.2447357965832339E-2</v>
      </c>
      <c r="Y23" s="89">
        <f t="shared" si="8"/>
        <v>0</v>
      </c>
    </row>
    <row r="24" spans="1:25" x14ac:dyDescent="0.2">
      <c r="A24" s="6" t="s">
        <v>12</v>
      </c>
      <c r="B24" s="5" t="s">
        <v>365</v>
      </c>
      <c r="C24" s="90"/>
      <c r="D24" s="107">
        <f>投入係数表!AM24</f>
        <v>0</v>
      </c>
      <c r="E24" s="110">
        <f t="shared" si="9"/>
        <v>0</v>
      </c>
      <c r="F24" s="85">
        <f>分析係数表!C27</f>
        <v>0.30036101083032496</v>
      </c>
      <c r="G24" s="110">
        <f t="shared" si="0"/>
        <v>0</v>
      </c>
      <c r="H24" s="110">
        <v>1.2481337396675761E-3</v>
      </c>
      <c r="I24" s="110">
        <f t="shared" si="1"/>
        <v>1.2481337396675761E-3</v>
      </c>
      <c r="J24" s="85">
        <f>分析係数表!G27</f>
        <v>0.17003676470588236</v>
      </c>
      <c r="K24" s="111">
        <f t="shared" si="2"/>
        <v>2.1222862301332866E-4</v>
      </c>
      <c r="L24" s="79"/>
      <c r="M24" s="80"/>
      <c r="N24" s="81">
        <f>分析係数表!H27</f>
        <v>1.1256921485507981E-2</v>
      </c>
      <c r="O24" s="82">
        <f t="shared" si="3"/>
        <v>0.2322461839139302</v>
      </c>
      <c r="P24" s="76">
        <f>分析係数表!C27</f>
        <v>0.30036101083032496</v>
      </c>
      <c r="Q24" s="82">
        <f t="shared" si="4"/>
        <v>6.9757698561873638E-2</v>
      </c>
      <c r="R24" s="83">
        <v>7.0900044347399313E-2</v>
      </c>
      <c r="S24" s="84">
        <f t="shared" si="5"/>
        <v>7.2148178087066889E-2</v>
      </c>
      <c r="T24" s="85">
        <f>分析係数表!F27</f>
        <v>0.32077205882352944</v>
      </c>
      <c r="U24" s="86">
        <f t="shared" si="6"/>
        <v>2.3143119625355098E-2</v>
      </c>
      <c r="V24" s="87">
        <f>分析係数表!D27</f>
        <v>0</v>
      </c>
      <c r="W24" s="88">
        <f t="shared" si="7"/>
        <v>0</v>
      </c>
      <c r="X24" s="76">
        <f>分析係数表!E27</f>
        <v>0</v>
      </c>
      <c r="Y24" s="89">
        <f t="shared" si="8"/>
        <v>0</v>
      </c>
    </row>
    <row r="25" spans="1:25" x14ac:dyDescent="0.2">
      <c r="A25" s="6" t="s">
        <v>13</v>
      </c>
      <c r="B25" s="5" t="s">
        <v>191</v>
      </c>
      <c r="C25" s="90"/>
      <c r="D25" s="107">
        <f>投入係数表!AM25</f>
        <v>0</v>
      </c>
      <c r="E25" s="110">
        <f t="shared" si="9"/>
        <v>0</v>
      </c>
      <c r="F25" s="85">
        <f>分析係数表!C28</f>
        <v>0.10035725885027602</v>
      </c>
      <c r="G25" s="110">
        <f t="shared" si="0"/>
        <v>0</v>
      </c>
      <c r="H25" s="110">
        <v>7.6823974908131866E-3</v>
      </c>
      <c r="I25" s="110">
        <f t="shared" si="1"/>
        <v>7.6823974908131866E-3</v>
      </c>
      <c r="J25" s="85">
        <f>分析係数表!G28</f>
        <v>0.12476459510357815</v>
      </c>
      <c r="K25" s="111">
        <f t="shared" si="2"/>
        <v>9.5849121236605194E-4</v>
      </c>
      <c r="L25" s="79"/>
      <c r="M25" s="80"/>
      <c r="N25" s="81">
        <f>分析係数表!H28</f>
        <v>2.1134616554773542E-2</v>
      </c>
      <c r="O25" s="82">
        <f t="shared" si="3"/>
        <v>0.43603697952849602</v>
      </c>
      <c r="P25" s="76">
        <f>分析係数表!C28</f>
        <v>0.10035725885027602</v>
      </c>
      <c r="Q25" s="82">
        <f t="shared" si="4"/>
        <v>4.3759476022833782E-2</v>
      </c>
      <c r="R25" s="83">
        <v>4.8289821222877345E-2</v>
      </c>
      <c r="S25" s="84">
        <f t="shared" si="5"/>
        <v>5.5972218713690534E-2</v>
      </c>
      <c r="T25" s="85">
        <f>分析係数表!F28</f>
        <v>0.21374764595103579</v>
      </c>
      <c r="U25" s="86">
        <f t="shared" si="6"/>
        <v>1.1963929988707864E-2</v>
      </c>
      <c r="V25" s="87">
        <f>分析係数表!D28</f>
        <v>3.5310734463276837E-2</v>
      </c>
      <c r="W25" s="88">
        <f t="shared" si="7"/>
        <v>0</v>
      </c>
      <c r="X25" s="76">
        <f>分析係数表!E28</f>
        <v>3.7664783427495289E-2</v>
      </c>
      <c r="Y25" s="89">
        <f t="shared" si="8"/>
        <v>0</v>
      </c>
    </row>
    <row r="26" spans="1:25" x14ac:dyDescent="0.2">
      <c r="A26" s="6" t="s">
        <v>14</v>
      </c>
      <c r="B26" s="5" t="s">
        <v>50</v>
      </c>
      <c r="C26" s="90"/>
      <c r="D26" s="107">
        <f>投入係数表!AM26</f>
        <v>4.8108178390326353E-3</v>
      </c>
      <c r="E26" s="110">
        <f t="shared" si="9"/>
        <v>0.4810817839032635</v>
      </c>
      <c r="F26" s="85">
        <f>分析係数表!C29</f>
        <v>0.36404243439419315</v>
      </c>
      <c r="G26" s="110">
        <f t="shared" si="0"/>
        <v>0.17513418375484521</v>
      </c>
      <c r="H26" s="110">
        <v>0.21764226922083083</v>
      </c>
      <c r="I26" s="110">
        <f t="shared" si="1"/>
        <v>0.21764226922083083</v>
      </c>
      <c r="J26" s="85">
        <f>分析係数表!G29</f>
        <v>0.26159695817490497</v>
      </c>
      <c r="K26" s="111">
        <f t="shared" si="2"/>
        <v>5.693455559845309E-2</v>
      </c>
      <c r="L26" s="79"/>
      <c r="M26" s="80"/>
      <c r="N26" s="81">
        <f>分析係数表!H29</f>
        <v>1.0060239742003528E-2</v>
      </c>
      <c r="O26" s="82">
        <f t="shared" si="3"/>
        <v>0.2075569499483052</v>
      </c>
      <c r="P26" s="76">
        <f>分析係数表!C29</f>
        <v>0.36404243439419315</v>
      </c>
      <c r="Q26" s="82">
        <f t="shared" si="4"/>
        <v>7.5559537334614721E-2</v>
      </c>
      <c r="R26" s="83">
        <v>0.10130360166666104</v>
      </c>
      <c r="S26" s="84">
        <f t="shared" si="5"/>
        <v>0.31894587088749188</v>
      </c>
      <c r="T26" s="85">
        <f>分析係数表!F29</f>
        <v>0.47034220532319393</v>
      </c>
      <c r="U26" s="86">
        <f t="shared" si="6"/>
        <v>0.1500137042919496</v>
      </c>
      <c r="V26" s="87">
        <f>分析係数表!D29</f>
        <v>0.1285171102661597</v>
      </c>
      <c r="W26" s="88">
        <f t="shared" si="7"/>
        <v>0</v>
      </c>
      <c r="X26" s="76">
        <f>分析係数表!E29</f>
        <v>0.10532319391634981</v>
      </c>
      <c r="Y26" s="89">
        <f t="shared" si="8"/>
        <v>0</v>
      </c>
    </row>
    <row r="27" spans="1:25" x14ac:dyDescent="0.2">
      <c r="A27" s="6" t="s">
        <v>15</v>
      </c>
      <c r="B27" s="5" t="s">
        <v>36</v>
      </c>
      <c r="C27" s="90"/>
      <c r="D27" s="107">
        <f>投入係数表!AM27</f>
        <v>1.6902873488493044E-3</v>
      </c>
      <c r="E27" s="110">
        <f t="shared" si="9"/>
        <v>0.16902873488493045</v>
      </c>
      <c r="F27" s="85">
        <f>分析係数表!C30</f>
        <v>1</v>
      </c>
      <c r="G27" s="110">
        <f t="shared" si="0"/>
        <v>0.16902873488493045</v>
      </c>
      <c r="H27" s="110">
        <v>0.2513688605468512</v>
      </c>
      <c r="I27" s="110">
        <f t="shared" si="1"/>
        <v>0.2513688605468512</v>
      </c>
      <c r="J27" s="85">
        <f>分析係数表!G30</f>
        <v>0.34476121737038373</v>
      </c>
      <c r="K27" s="111">
        <f t="shared" si="2"/>
        <v>8.6662234371138638E-2</v>
      </c>
      <c r="L27" s="79"/>
      <c r="M27" s="80"/>
      <c r="N27" s="81">
        <f>分析係数表!H30</f>
        <v>0</v>
      </c>
      <c r="O27" s="82">
        <f t="shared" si="3"/>
        <v>0</v>
      </c>
      <c r="P27" s="76">
        <f>分析係数表!C30</f>
        <v>1</v>
      </c>
      <c r="Q27" s="82">
        <f t="shared" si="4"/>
        <v>0</v>
      </c>
      <c r="R27" s="83">
        <v>4.2906811195137604E-2</v>
      </c>
      <c r="S27" s="84">
        <f t="shared" si="5"/>
        <v>0.29427567174198882</v>
      </c>
      <c r="T27" s="85">
        <f>分析係数表!F30</f>
        <v>0.44087573679778658</v>
      </c>
      <c r="U27" s="86">
        <f t="shared" si="6"/>
        <v>0.12973900360091289</v>
      </c>
      <c r="V27" s="87">
        <f>分析係数表!D30</f>
        <v>0.13545049921809216</v>
      </c>
      <c r="W27" s="88">
        <f t="shared" si="7"/>
        <v>0</v>
      </c>
      <c r="X27" s="76">
        <f>分析係数表!E30</f>
        <v>8.8415734391916273E-2</v>
      </c>
      <c r="Y27" s="89">
        <f t="shared" si="8"/>
        <v>0</v>
      </c>
    </row>
    <row r="28" spans="1:25" x14ac:dyDescent="0.2">
      <c r="A28" s="6" t="s">
        <v>16</v>
      </c>
      <c r="B28" s="5" t="s">
        <v>192</v>
      </c>
      <c r="C28" s="90"/>
      <c r="D28" s="107">
        <f>投入係数表!AM28</f>
        <v>4.5637758418931217E-2</v>
      </c>
      <c r="E28" s="110">
        <f t="shared" si="9"/>
        <v>4.563775841893122</v>
      </c>
      <c r="F28" s="85">
        <f>分析係数表!C31</f>
        <v>4.5149153453372781E-2</v>
      </c>
      <c r="G28" s="110">
        <f t="shared" si="0"/>
        <v>0.20605061581242812</v>
      </c>
      <c r="H28" s="110">
        <v>0.2291930591275535</v>
      </c>
      <c r="I28" s="110">
        <f t="shared" si="1"/>
        <v>0.2291930591275535</v>
      </c>
      <c r="J28" s="85">
        <f>分析係数表!G31</f>
        <v>7.1005917159763315E-2</v>
      </c>
      <c r="K28" s="111">
        <f t="shared" si="2"/>
        <v>1.62740633700038E-2</v>
      </c>
      <c r="L28" s="79"/>
      <c r="M28" s="80"/>
      <c r="N28" s="81">
        <f>分析係数表!H31</f>
        <v>2.4521834371133602E-2</v>
      </c>
      <c r="O28" s="82">
        <f t="shared" si="3"/>
        <v>0.50592006549899393</v>
      </c>
      <c r="P28" s="76">
        <f>分析係数表!C31</f>
        <v>4.5149153453372781E-2</v>
      </c>
      <c r="Q28" s="82">
        <f t="shared" si="4"/>
        <v>2.2841862672354486E-2</v>
      </c>
      <c r="R28" s="83">
        <v>2.947973639781137E-2</v>
      </c>
      <c r="S28" s="84">
        <f t="shared" si="5"/>
        <v>0.25867279552536487</v>
      </c>
      <c r="T28" s="85">
        <f>分析係数表!F31</f>
        <v>0.34319526627218933</v>
      </c>
      <c r="U28" s="86">
        <f t="shared" si="6"/>
        <v>8.8775278937699181E-2</v>
      </c>
      <c r="V28" s="87">
        <f>分析係数表!D31</f>
        <v>1.7751479289940829E-2</v>
      </c>
      <c r="W28" s="88">
        <f t="shared" si="7"/>
        <v>0</v>
      </c>
      <c r="X28" s="76">
        <f>分析係数表!E31</f>
        <v>1.7751479289940829E-2</v>
      </c>
      <c r="Y28" s="89">
        <f t="shared" si="8"/>
        <v>0</v>
      </c>
    </row>
    <row r="29" spans="1:25" x14ac:dyDescent="0.2">
      <c r="A29" s="6" t="s">
        <v>17</v>
      </c>
      <c r="B29" s="5" t="s">
        <v>272</v>
      </c>
      <c r="C29" s="90"/>
      <c r="D29" s="107">
        <f>投入係数表!AM29</f>
        <v>1.0531790404368743E-2</v>
      </c>
      <c r="E29" s="110">
        <f t="shared" si="9"/>
        <v>1.0531790404368742</v>
      </c>
      <c r="F29" s="85">
        <f>分析係数表!C32</f>
        <v>0.82390745501285345</v>
      </c>
      <c r="G29" s="110">
        <f t="shared" si="0"/>
        <v>0.86772206287922404</v>
      </c>
      <c r="H29" s="110">
        <v>0.99111600568749392</v>
      </c>
      <c r="I29" s="110">
        <f t="shared" si="1"/>
        <v>0.99111600568749392</v>
      </c>
      <c r="J29" s="85">
        <f>分析係数表!G32</f>
        <v>0.14108527131782947</v>
      </c>
      <c r="K29" s="111">
        <f t="shared" si="2"/>
        <v>0.13983187056986349</v>
      </c>
      <c r="L29" s="79"/>
      <c r="M29" s="80"/>
      <c r="N29" s="81">
        <f>分析係数表!H32</f>
        <v>6.9772630468734158E-3</v>
      </c>
      <c r="O29" s="82">
        <f t="shared" si="3"/>
        <v>0.14395078786737298</v>
      </c>
      <c r="P29" s="76">
        <f>分析係数表!C32</f>
        <v>0.82390745501285345</v>
      </c>
      <c r="Q29" s="82">
        <f t="shared" si="4"/>
        <v>0.11860212727890242</v>
      </c>
      <c r="R29" s="83">
        <v>0.15510954030716689</v>
      </c>
      <c r="S29" s="84">
        <f t="shared" si="5"/>
        <v>1.1462255459946609</v>
      </c>
      <c r="T29" s="85">
        <f>分析係数表!F32</f>
        <v>0.48372093023255813</v>
      </c>
      <c r="U29" s="86">
        <f t="shared" si="6"/>
        <v>0.55445328736485922</v>
      </c>
      <c r="V29" s="87">
        <f>分析係数表!D32</f>
        <v>4.6511627906976744E-3</v>
      </c>
      <c r="W29" s="88">
        <f t="shared" si="7"/>
        <v>0</v>
      </c>
      <c r="X29" s="76">
        <f>分析係数表!E32</f>
        <v>6.2015503875968991E-3</v>
      </c>
      <c r="Y29" s="89">
        <f t="shared" si="8"/>
        <v>0</v>
      </c>
    </row>
    <row r="30" spans="1:25" x14ac:dyDescent="0.2">
      <c r="A30" s="6" t="s">
        <v>18</v>
      </c>
      <c r="B30" s="5" t="s">
        <v>273</v>
      </c>
      <c r="C30" s="90"/>
      <c r="D30" s="107">
        <f>投入係数表!AM30</f>
        <v>3.0035105968014564E-2</v>
      </c>
      <c r="E30" s="110">
        <f t="shared" si="9"/>
        <v>3.0035105968014566</v>
      </c>
      <c r="F30" s="85">
        <f>分析係数表!C33</f>
        <v>1</v>
      </c>
      <c r="G30" s="110">
        <f t="shared" si="0"/>
        <v>3.0035105968014566</v>
      </c>
      <c r="H30" s="110">
        <v>3.0664978278541883</v>
      </c>
      <c r="I30" s="110">
        <f t="shared" si="1"/>
        <v>3.0664978278541883</v>
      </c>
      <c r="J30" s="85">
        <f>分析係数表!G33</f>
        <v>0.50819672131147542</v>
      </c>
      <c r="K30" s="111">
        <f t="shared" si="2"/>
        <v>1.5583841420242597</v>
      </c>
      <c r="L30" s="79"/>
      <c r="M30" s="80"/>
      <c r="N30" s="81">
        <f>分析係数表!H33</f>
        <v>1.0141370707664847E-3</v>
      </c>
      <c r="O30" s="82">
        <f t="shared" si="3"/>
        <v>2.0923079631885604E-2</v>
      </c>
      <c r="P30" s="76">
        <f>分析係数表!C33</f>
        <v>1</v>
      </c>
      <c r="Q30" s="82">
        <f t="shared" si="4"/>
        <v>2.0923079631885604E-2</v>
      </c>
      <c r="R30" s="83">
        <v>7.3506745164083204E-2</v>
      </c>
      <c r="S30" s="84">
        <f t="shared" si="5"/>
        <v>3.1400045730182717</v>
      </c>
      <c r="T30" s="85">
        <f>分析係数表!F33</f>
        <v>0.64606977721731818</v>
      </c>
      <c r="U30" s="86">
        <f t="shared" si="6"/>
        <v>2.0286620549512753</v>
      </c>
      <c r="V30" s="87">
        <f>分析係数表!D33</f>
        <v>1.8495166036149643E-2</v>
      </c>
      <c r="W30" s="88">
        <f t="shared" si="7"/>
        <v>0</v>
      </c>
      <c r="X30" s="76">
        <f>分析係数表!E33</f>
        <v>1.7234131988230348E-2</v>
      </c>
      <c r="Y30" s="89">
        <f t="shared" si="8"/>
        <v>0</v>
      </c>
    </row>
    <row r="31" spans="1:25" x14ac:dyDescent="0.2">
      <c r="A31" s="6" t="s">
        <v>19</v>
      </c>
      <c r="B31" s="5" t="s">
        <v>274</v>
      </c>
      <c r="C31" s="90"/>
      <c r="D31" s="107">
        <f>投入係数表!AM31</f>
        <v>7.8273306462098555E-2</v>
      </c>
      <c r="E31" s="110">
        <f t="shared" si="9"/>
        <v>7.8273306462098553</v>
      </c>
      <c r="F31" s="85">
        <f>分析係数表!C34</f>
        <v>0.25927379784102056</v>
      </c>
      <c r="G31" s="110">
        <f t="shared" si="0"/>
        <v>2.0294217436002389</v>
      </c>
      <c r="H31" s="110">
        <v>2.1725173433232365</v>
      </c>
      <c r="I31" s="110">
        <f t="shared" si="1"/>
        <v>2.1725173433232365</v>
      </c>
      <c r="J31" s="85">
        <f>分析係数表!G34</f>
        <v>0.42506142506142508</v>
      </c>
      <c r="K31" s="111">
        <f t="shared" si="2"/>
        <v>0.92345331792363616</v>
      </c>
      <c r="L31" s="79"/>
      <c r="M31" s="80"/>
      <c r="N31" s="81">
        <f>分析係数表!H34</f>
        <v>0.17165284059793523</v>
      </c>
      <c r="O31" s="82">
        <f t="shared" si="3"/>
        <v>3.541440458492958</v>
      </c>
      <c r="P31" s="76">
        <f>分析係数表!C34</f>
        <v>0.25927379784102056</v>
      </c>
      <c r="Q31" s="82">
        <f t="shared" si="4"/>
        <v>0.91820271750131432</v>
      </c>
      <c r="R31" s="83">
        <v>0.9930004826088914</v>
      </c>
      <c r="S31" s="84">
        <f t="shared" si="5"/>
        <v>3.1655178259321279</v>
      </c>
      <c r="T31" s="85">
        <f>分析係数表!F34</f>
        <v>0.69978501228501233</v>
      </c>
      <c r="U31" s="86">
        <f t="shared" si="6"/>
        <v>2.2151819307083396</v>
      </c>
      <c r="V31" s="87">
        <f>分析係数表!D34</f>
        <v>0.29069410319410321</v>
      </c>
      <c r="W31" s="88">
        <f t="shared" si="7"/>
        <v>1</v>
      </c>
      <c r="X31" s="76">
        <f>分析係数表!E34</f>
        <v>0.18903562653562653</v>
      </c>
      <c r="Y31" s="89">
        <f t="shared" si="8"/>
        <v>1</v>
      </c>
    </row>
    <row r="32" spans="1:25" x14ac:dyDescent="0.2">
      <c r="A32" s="6" t="s">
        <v>20</v>
      </c>
      <c r="B32" s="5" t="s">
        <v>37</v>
      </c>
      <c r="C32" s="90"/>
      <c r="D32" s="107">
        <f>投入係数表!AM32</f>
        <v>1.1181900923156936E-2</v>
      </c>
      <c r="E32" s="110">
        <f t="shared" si="9"/>
        <v>1.1181900923156936</v>
      </c>
      <c r="F32" s="85">
        <f>分析係数表!C35</f>
        <v>0.58271802035521847</v>
      </c>
      <c r="G32" s="110">
        <f t="shared" si="0"/>
        <v>0.65158951697501999</v>
      </c>
      <c r="H32" s="110">
        <v>0.85798204331100547</v>
      </c>
      <c r="I32" s="110">
        <f t="shared" si="1"/>
        <v>0.85798204331100547</v>
      </c>
      <c r="J32" s="85">
        <f>分析係数表!G35</f>
        <v>0.3146067415730337</v>
      </c>
      <c r="K32" s="111">
        <f t="shared" si="2"/>
        <v>0.26992693497424891</v>
      </c>
      <c r="L32" s="79"/>
      <c r="M32" s="80"/>
      <c r="N32" s="81">
        <f>分析係数表!H35</f>
        <v>6.4762793339147723E-2</v>
      </c>
      <c r="O32" s="82">
        <f t="shared" si="3"/>
        <v>1.336147865292215</v>
      </c>
      <c r="P32" s="76">
        <f>分析係数表!C35</f>
        <v>0.58271802035521847</v>
      </c>
      <c r="Q32" s="82">
        <f t="shared" si="4"/>
        <v>0.77859743896493061</v>
      </c>
      <c r="R32" s="83">
        <v>0.9314540923718807</v>
      </c>
      <c r="S32" s="84">
        <f t="shared" si="5"/>
        <v>1.7894361356828861</v>
      </c>
      <c r="T32" s="85">
        <f>分析係数表!F35</f>
        <v>0.64558587479935792</v>
      </c>
      <c r="U32" s="86">
        <f t="shared" si="6"/>
        <v>1.1552346930524184</v>
      </c>
      <c r="V32" s="87">
        <f>分析係数表!D35</f>
        <v>5.2969502407704656E-2</v>
      </c>
      <c r="W32" s="88">
        <f t="shared" si="7"/>
        <v>0</v>
      </c>
      <c r="X32" s="76">
        <f>分析係数表!E35</f>
        <v>4.8475120385232745E-2</v>
      </c>
      <c r="Y32" s="89">
        <f t="shared" si="8"/>
        <v>0</v>
      </c>
    </row>
    <row r="33" spans="1:25" x14ac:dyDescent="0.2">
      <c r="A33" s="6" t="s">
        <v>21</v>
      </c>
      <c r="B33" s="5" t="s">
        <v>38</v>
      </c>
      <c r="C33" s="90"/>
      <c r="D33" s="107">
        <f>投入係数表!AM33</f>
        <v>1.0141724093095826E-2</v>
      </c>
      <c r="E33" s="110">
        <f t="shared" si="9"/>
        <v>1.0141724093095825</v>
      </c>
      <c r="F33" s="85">
        <f>分析係数表!C36</f>
        <v>0.66070007955449483</v>
      </c>
      <c r="G33" s="110">
        <f t="shared" si="0"/>
        <v>0.67006379151281492</v>
      </c>
      <c r="H33" s="110">
        <v>0.77718558213733646</v>
      </c>
      <c r="I33" s="110">
        <f t="shared" si="1"/>
        <v>0.77718558213733646</v>
      </c>
      <c r="J33" s="85">
        <f>分析係数表!G36</f>
        <v>1.3413413413413414E-2</v>
      </c>
      <c r="K33" s="111">
        <f t="shared" si="2"/>
        <v>1.0424711512152461E-2</v>
      </c>
      <c r="L33" s="79"/>
      <c r="M33" s="80"/>
      <c r="N33" s="81">
        <f>分析係数表!H36</f>
        <v>0.12962700038537209</v>
      </c>
      <c r="O33" s="82">
        <f t="shared" si="3"/>
        <v>2.674388038547618</v>
      </c>
      <c r="P33" s="76">
        <f>分析係数表!C36</f>
        <v>0.66070007955449483</v>
      </c>
      <c r="Q33" s="82">
        <f t="shared" si="4"/>
        <v>1.7669683898280006</v>
      </c>
      <c r="R33" s="83">
        <v>1.8471665541135278</v>
      </c>
      <c r="S33" s="84">
        <f t="shared" si="5"/>
        <v>2.6243521362508644</v>
      </c>
      <c r="T33" s="85">
        <f>分析係数表!F36</f>
        <v>0.89049049049049045</v>
      </c>
      <c r="U33" s="86">
        <f t="shared" si="6"/>
        <v>2.3369606210297986</v>
      </c>
      <c r="V33" s="87">
        <f>分析係数表!D36</f>
        <v>8.8088088088088094E-3</v>
      </c>
      <c r="W33" s="88">
        <f t="shared" si="7"/>
        <v>0</v>
      </c>
      <c r="X33" s="76">
        <f>分析係数表!E36</f>
        <v>2.002002002002002E-3</v>
      </c>
      <c r="Y33" s="89">
        <f t="shared" si="8"/>
        <v>0</v>
      </c>
    </row>
    <row r="34" spans="1:25" x14ac:dyDescent="0.2">
      <c r="A34" s="6" t="s">
        <v>22</v>
      </c>
      <c r="B34" s="5" t="s">
        <v>377</v>
      </c>
      <c r="C34" s="90"/>
      <c r="D34" s="107">
        <f>投入係数表!AM34</f>
        <v>4.6547913145234689E-2</v>
      </c>
      <c r="E34" s="110">
        <f t="shared" si="9"/>
        <v>4.6547913145234689</v>
      </c>
      <c r="F34" s="85">
        <f>分析係数表!C37</f>
        <v>0.61776513884242223</v>
      </c>
      <c r="G34" s="110">
        <f t="shared" si="0"/>
        <v>2.8755678026990918</v>
      </c>
      <c r="H34" s="110">
        <v>3.2607061563570139</v>
      </c>
      <c r="I34" s="110">
        <f t="shared" si="1"/>
        <v>3.2607061563570139</v>
      </c>
      <c r="J34" s="85">
        <f>分析係数表!G37</f>
        <v>0.47462053207116045</v>
      </c>
      <c r="K34" s="111">
        <f t="shared" si="2"/>
        <v>1.5475980908578744</v>
      </c>
      <c r="L34" s="79"/>
      <c r="M34" s="80"/>
      <c r="N34" s="81">
        <f>分析係数表!H37</f>
        <v>5.0585157089832258E-2</v>
      </c>
      <c r="O34" s="82">
        <f t="shared" si="3"/>
        <v>1.043643212038454</v>
      </c>
      <c r="P34" s="76">
        <f>分析係数表!C37</f>
        <v>0.61776513884242223</v>
      </c>
      <c r="Q34" s="82">
        <f t="shared" si="4"/>
        <v>0.64472639378688701</v>
      </c>
      <c r="R34" s="83">
        <v>0.78264702365995364</v>
      </c>
      <c r="S34" s="84">
        <f t="shared" si="5"/>
        <v>4.0433531800169673</v>
      </c>
      <c r="T34" s="85">
        <f>分析係数表!F37</f>
        <v>0.71813285457809695</v>
      </c>
      <c r="U34" s="86">
        <f t="shared" si="6"/>
        <v>2.9036647612330104</v>
      </c>
      <c r="V34" s="87">
        <f>分析係数表!D37</f>
        <v>9.4662967194385508E-2</v>
      </c>
      <c r="W34" s="88">
        <f t="shared" si="7"/>
        <v>0</v>
      </c>
      <c r="X34" s="76">
        <f>分析係数表!E37</f>
        <v>8.6339154561775752E-2</v>
      </c>
      <c r="Y34" s="89">
        <f t="shared" si="8"/>
        <v>0</v>
      </c>
    </row>
    <row r="35" spans="1:25" x14ac:dyDescent="0.2">
      <c r="A35" s="6" t="s">
        <v>23</v>
      </c>
      <c r="B35" s="5" t="s">
        <v>193</v>
      </c>
      <c r="C35" s="90"/>
      <c r="D35" s="107">
        <f>投入係数表!AM35</f>
        <v>2.1063580808737485E-2</v>
      </c>
      <c r="E35" s="110">
        <f t="shared" si="9"/>
        <v>2.1063580808737483</v>
      </c>
      <c r="F35" s="85">
        <f>分析係数表!C38</f>
        <v>2.0566981656475858E-2</v>
      </c>
      <c r="G35" s="110">
        <f t="shared" si="0"/>
        <v>4.3321428011300074E-2</v>
      </c>
      <c r="H35" s="110">
        <v>5.098697975224991E-2</v>
      </c>
      <c r="I35" s="110">
        <f t="shared" si="1"/>
        <v>5.098697975224991E-2</v>
      </c>
      <c r="J35" s="85">
        <f>分析係数表!G38</f>
        <v>0.31874999999999998</v>
      </c>
      <c r="K35" s="111">
        <f t="shared" si="2"/>
        <v>1.6252099796029658E-2</v>
      </c>
      <c r="L35" s="79"/>
      <c r="M35" s="80"/>
      <c r="N35" s="81">
        <f>分析係数表!H38</f>
        <v>4.4398920958156701E-2</v>
      </c>
      <c r="O35" s="82">
        <f t="shared" si="3"/>
        <v>0.91601242628395174</v>
      </c>
      <c r="P35" s="76">
        <f>分析係数表!C38</f>
        <v>2.0566981656475858E-2</v>
      </c>
      <c r="Q35" s="82">
        <f t="shared" si="4"/>
        <v>1.8839610768485979E-2</v>
      </c>
      <c r="R35" s="83">
        <v>2.32585933154838E-2</v>
      </c>
      <c r="S35" s="84">
        <f t="shared" si="5"/>
        <v>7.4245573067733717E-2</v>
      </c>
      <c r="T35" s="85">
        <f>分析係数表!F38</f>
        <v>0.52500000000000002</v>
      </c>
      <c r="U35" s="86">
        <f t="shared" si="6"/>
        <v>3.8978925860560204E-2</v>
      </c>
      <c r="V35" s="87">
        <f>分析係数表!D38</f>
        <v>0.28125</v>
      </c>
      <c r="W35" s="88">
        <f t="shared" si="7"/>
        <v>0</v>
      </c>
      <c r="X35" s="76">
        <f>分析係数表!E38</f>
        <v>0.31874999999999998</v>
      </c>
      <c r="Y35" s="89">
        <f t="shared" si="8"/>
        <v>0</v>
      </c>
    </row>
    <row r="36" spans="1:25" x14ac:dyDescent="0.2">
      <c r="A36" s="6" t="s">
        <v>24</v>
      </c>
      <c r="B36" s="5" t="s">
        <v>39</v>
      </c>
      <c r="C36" s="90"/>
      <c r="D36" s="107">
        <f>投入係数表!AM36</f>
        <v>0</v>
      </c>
      <c r="E36" s="110">
        <f t="shared" si="9"/>
        <v>0</v>
      </c>
      <c r="F36" s="85">
        <f>分析係数表!C39</f>
        <v>1</v>
      </c>
      <c r="G36" s="110">
        <f t="shared" si="0"/>
        <v>0</v>
      </c>
      <c r="H36" s="110">
        <v>2.7025121224738581E-2</v>
      </c>
      <c r="I36" s="110">
        <f t="shared" si="1"/>
        <v>2.7025121224738581E-2</v>
      </c>
      <c r="J36" s="85">
        <f>分析係数表!G39</f>
        <v>0.35457429931253304</v>
      </c>
      <c r="K36" s="111">
        <f t="shared" si="2"/>
        <v>9.5824134220979466E-3</v>
      </c>
      <c r="L36" s="79"/>
      <c r="M36" s="80"/>
      <c r="N36" s="81">
        <f>分析係数表!H39</f>
        <v>4.0565482830659388E-3</v>
      </c>
      <c r="O36" s="82">
        <f t="shared" si="3"/>
        <v>8.3692318527542414E-2</v>
      </c>
      <c r="P36" s="76">
        <f>分析係数表!C39</f>
        <v>1</v>
      </c>
      <c r="Q36" s="82">
        <f t="shared" si="4"/>
        <v>8.3692318527542414E-2</v>
      </c>
      <c r="R36" s="83">
        <v>0.10633786636380377</v>
      </c>
      <c r="S36" s="84">
        <f t="shared" si="5"/>
        <v>0.13336298758854234</v>
      </c>
      <c r="T36" s="85">
        <f>分析係数表!F39</f>
        <v>0.70531464833421476</v>
      </c>
      <c r="U36" s="86">
        <f t="shared" si="6"/>
        <v>9.406286869181299E-2</v>
      </c>
      <c r="V36" s="87">
        <f>分析係数表!D39</f>
        <v>5.4071919619249072E-2</v>
      </c>
      <c r="W36" s="88">
        <f t="shared" si="7"/>
        <v>0</v>
      </c>
      <c r="X36" s="76">
        <f>分析係数表!E39</f>
        <v>6.8482284505552618E-2</v>
      </c>
      <c r="Y36" s="89">
        <f t="shared" si="8"/>
        <v>0</v>
      </c>
    </row>
    <row r="37" spans="1:25" x14ac:dyDescent="0.2">
      <c r="A37" s="6" t="s">
        <v>25</v>
      </c>
      <c r="B37" s="5" t="s">
        <v>40</v>
      </c>
      <c r="C37" s="90"/>
      <c r="D37" s="107">
        <f>投入係数表!AM37</f>
        <v>1.300221037576388E-4</v>
      </c>
      <c r="E37" s="110">
        <f t="shared" si="9"/>
        <v>1.300221037576388E-2</v>
      </c>
      <c r="F37" s="85">
        <f>分析係数表!C40</f>
        <v>0.98077433041633522</v>
      </c>
      <c r="G37" s="110">
        <f t="shared" si="0"/>
        <v>1.2752234175222145E-2</v>
      </c>
      <c r="H37" s="110">
        <v>1.7534956239527999E-2</v>
      </c>
      <c r="I37" s="110">
        <f t="shared" si="1"/>
        <v>1.7534956239527999E-2</v>
      </c>
      <c r="J37" s="85">
        <f>分析係数表!G40</f>
        <v>0.51043551695017497</v>
      </c>
      <c r="K37" s="111">
        <f t="shared" si="2"/>
        <v>8.9504644528221704E-3</v>
      </c>
      <c r="L37" s="79"/>
      <c r="M37" s="80"/>
      <c r="N37" s="81">
        <f>分析係数表!H40</f>
        <v>2.8781210068352839E-2</v>
      </c>
      <c r="O37" s="82">
        <f t="shared" si="3"/>
        <v>0.59379699995291346</v>
      </c>
      <c r="P37" s="76">
        <f>分析係数表!C40</f>
        <v>0.98077433041633522</v>
      </c>
      <c r="Q37" s="82">
        <f t="shared" si="4"/>
        <v>0.58238085503204728</v>
      </c>
      <c r="R37" s="83">
        <v>0.58407913151177948</v>
      </c>
      <c r="S37" s="84">
        <f t="shared" si="5"/>
        <v>0.60161408775130742</v>
      </c>
      <c r="T37" s="85">
        <f>分析係数表!F40</f>
        <v>0.70708167450838466</v>
      </c>
      <c r="U37" s="86">
        <f t="shared" si="6"/>
        <v>0.42539029657502875</v>
      </c>
      <c r="V37" s="87">
        <f>分析係数表!D40</f>
        <v>7.3350223187356733E-2</v>
      </c>
      <c r="W37" s="88">
        <f t="shared" si="7"/>
        <v>0</v>
      </c>
      <c r="X37" s="76">
        <f>分析係数表!E40</f>
        <v>4.4637471347569069E-2</v>
      </c>
      <c r="Y37" s="89">
        <f t="shared" si="8"/>
        <v>0</v>
      </c>
    </row>
    <row r="38" spans="1:25" x14ac:dyDescent="0.2">
      <c r="A38" s="6" t="s">
        <v>26</v>
      </c>
      <c r="B38" s="5" t="s">
        <v>276</v>
      </c>
      <c r="C38" s="90"/>
      <c r="D38" s="107">
        <f>投入係数表!AM38</f>
        <v>0</v>
      </c>
      <c r="E38" s="110">
        <f t="shared" si="9"/>
        <v>0</v>
      </c>
      <c r="F38" s="85">
        <f>分析係数表!C41</f>
        <v>0.86627474829380358</v>
      </c>
      <c r="G38" s="110">
        <f t="shared" si="0"/>
        <v>0</v>
      </c>
      <c r="H38" s="110">
        <v>9.6546235670226131E-4</v>
      </c>
      <c r="I38" s="110">
        <f t="shared" si="1"/>
        <v>9.6546235670226131E-4</v>
      </c>
      <c r="J38" s="85">
        <f>分析係数表!G41</f>
        <v>0.44732977818996833</v>
      </c>
      <c r="K38" s="111">
        <f t="shared" si="2"/>
        <v>4.3188006187438663E-4</v>
      </c>
      <c r="L38" s="79"/>
      <c r="M38" s="80"/>
      <c r="N38" s="81">
        <f>分析係数表!H41</f>
        <v>6.251140904204612E-2</v>
      </c>
      <c r="O38" s="82">
        <f t="shared" si="3"/>
        <v>1.2896986285094287</v>
      </c>
      <c r="P38" s="76">
        <f>分析係数表!C41</f>
        <v>0.86627474829380358</v>
      </c>
      <c r="Q38" s="82">
        <f t="shared" si="4"/>
        <v>1.1172333547868691</v>
      </c>
      <c r="R38" s="83">
        <v>1.1382962031767228</v>
      </c>
      <c r="S38" s="84">
        <f t="shared" si="5"/>
        <v>1.1392616655334251</v>
      </c>
      <c r="T38" s="85">
        <f>分析係数表!F41</f>
        <v>0.55174279310611329</v>
      </c>
      <c r="U38" s="86">
        <f t="shared" si="6"/>
        <v>0.62857941342013457</v>
      </c>
      <c r="V38" s="87">
        <f>分析係数表!D41</f>
        <v>0.15209830744261535</v>
      </c>
      <c r="W38" s="88">
        <f t="shared" si="7"/>
        <v>0</v>
      </c>
      <c r="X38" s="76">
        <f>分析係数表!E41</f>
        <v>0.14676559239508463</v>
      </c>
      <c r="Y38" s="89">
        <f t="shared" si="8"/>
        <v>0</v>
      </c>
    </row>
    <row r="39" spans="1:25" x14ac:dyDescent="0.2">
      <c r="A39" s="6" t="s">
        <v>51</v>
      </c>
      <c r="B39" s="5" t="s">
        <v>367</v>
      </c>
      <c r="C39" s="90"/>
      <c r="D39" s="107">
        <f>投入係数表!AM39</f>
        <v>1.5602652450916656E-3</v>
      </c>
      <c r="E39" s="110">
        <f t="shared" si="9"/>
        <v>0.15602652450916657</v>
      </c>
      <c r="F39" s="85">
        <f>分析係数表!C42</f>
        <v>0.22259887005649714</v>
      </c>
      <c r="G39" s="110">
        <f>E39*F39</f>
        <v>3.4731328054582837E-2</v>
      </c>
      <c r="H39" s="110">
        <v>4.1594097897046399E-2</v>
      </c>
      <c r="I39" s="110">
        <f>C39+H39</f>
        <v>4.1594097897046399E-2</v>
      </c>
      <c r="J39" s="85">
        <f>分析係数表!G42</f>
        <v>0.47474747474747475</v>
      </c>
      <c r="K39" s="111">
        <f>I39*J39</f>
        <v>1.9746692941022027E-2</v>
      </c>
      <c r="L39" s="79"/>
      <c r="M39" s="80"/>
      <c r="N39" s="81">
        <f>分析係数表!H42</f>
        <v>1.5212056061497272E-2</v>
      </c>
      <c r="O39" s="82">
        <f t="shared" si="3"/>
        <v>0.3138461944782841</v>
      </c>
      <c r="P39" s="76">
        <f>分析係数表!C42</f>
        <v>0.22259887005649714</v>
      </c>
      <c r="Q39" s="82">
        <f>O39*P39</f>
        <v>6.9861808262397698E-2</v>
      </c>
      <c r="R39" s="83">
        <v>7.2569122380762838E-2</v>
      </c>
      <c r="S39" s="84">
        <f>I39+R39</f>
        <v>0.11416322027780923</v>
      </c>
      <c r="T39" s="85">
        <f>分析係数表!F42</f>
        <v>0.5505050505050505</v>
      </c>
      <c r="U39" s="86">
        <f>S39*T39</f>
        <v>6.2847429344854572E-2</v>
      </c>
      <c r="V39" s="87">
        <f>分析係数表!D42</f>
        <v>1.2373737373737375</v>
      </c>
      <c r="W39" s="88">
        <f>ROUND(S39*V39,0)</f>
        <v>0</v>
      </c>
      <c r="X39" s="76">
        <f>分析係数表!E42</f>
        <v>0.93434343434343436</v>
      </c>
      <c r="Y39" s="89">
        <f>ROUND(S39*X39,0)</f>
        <v>0</v>
      </c>
    </row>
    <row r="40" spans="1:25" x14ac:dyDescent="0.2">
      <c r="A40" s="6" t="s">
        <v>194</v>
      </c>
      <c r="B40" s="5" t="s">
        <v>41</v>
      </c>
      <c r="C40" s="90"/>
      <c r="D40" s="107">
        <f>投入係数表!AM40</f>
        <v>2.7174619685346509E-2</v>
      </c>
      <c r="E40" s="110">
        <f t="shared" si="9"/>
        <v>2.7174619685346508</v>
      </c>
      <c r="F40" s="85">
        <f>分析係数表!C43</f>
        <v>0.64995386035066138</v>
      </c>
      <c r="G40" s="110">
        <f>E40*F40</f>
        <v>1.7662248968052039</v>
      </c>
      <c r="H40" s="110">
        <v>2.6621205281198708</v>
      </c>
      <c r="I40" s="110">
        <f>C40+H40</f>
        <v>2.6621205281198708</v>
      </c>
      <c r="J40" s="85">
        <f>分析係数表!G43</f>
        <v>0.42414674485039844</v>
      </c>
      <c r="K40" s="111">
        <f>I40*J40</f>
        <v>1.1291297564014668</v>
      </c>
      <c r="L40" s="79"/>
      <c r="M40" s="80"/>
      <c r="N40" s="81">
        <f>分析係数表!H43</f>
        <v>4.0565482830659395E-2</v>
      </c>
      <c r="O40" s="82">
        <f t="shared" si="3"/>
        <v>0.83692318527542431</v>
      </c>
      <c r="P40" s="76">
        <f>分析係数表!C43</f>
        <v>0.64995386035066138</v>
      </c>
      <c r="Q40" s="82">
        <f>O40*P40</f>
        <v>0.54396145508673388</v>
      </c>
      <c r="R40" s="83">
        <v>0.93617041784451227</v>
      </c>
      <c r="S40" s="84">
        <f>I40+R40</f>
        <v>3.5982909459643828</v>
      </c>
      <c r="T40" s="85">
        <f>分析係数表!F43</f>
        <v>0.67869493309276796</v>
      </c>
      <c r="U40" s="86">
        <f>S40*T40</f>
        <v>2.4421418328196096</v>
      </c>
      <c r="V40" s="87">
        <f>分析係数表!D43</f>
        <v>0.11832807096677192</v>
      </c>
      <c r="W40" s="88">
        <f>ROUND(S40*V40,0)</f>
        <v>0</v>
      </c>
      <c r="X40" s="76">
        <f>分析係数表!E43</f>
        <v>8.3446098331078036E-2</v>
      </c>
      <c r="Y40" s="89">
        <f>ROUND(S40*X40,0)</f>
        <v>0</v>
      </c>
    </row>
    <row r="41" spans="1:25" x14ac:dyDescent="0.2">
      <c r="A41" s="6" t="s">
        <v>340</v>
      </c>
      <c r="B41" s="5" t="s">
        <v>42</v>
      </c>
      <c r="C41" s="201">
        <f>最終需要_まとめ!C42</f>
        <v>100</v>
      </c>
      <c r="D41" s="107">
        <f>投入係数表!AM41</f>
        <v>2.1973735535040957E-2</v>
      </c>
      <c r="E41" s="110">
        <f t="shared" si="9"/>
        <v>2.1973735535040957</v>
      </c>
      <c r="F41" s="85">
        <f>分析係数表!C44</f>
        <v>0.42233270626175756</v>
      </c>
      <c r="G41" s="110">
        <f>E41*F41</f>
        <v>0.92802271951939963</v>
      </c>
      <c r="H41" s="110">
        <v>0.94014932241818416</v>
      </c>
      <c r="I41" s="110">
        <f>C41+H41</f>
        <v>100.94014932241818</v>
      </c>
      <c r="J41" s="85">
        <f>分析係数表!G44</f>
        <v>0.26381484852424913</v>
      </c>
      <c r="K41" s="111">
        <f>I41*J41</f>
        <v>26.62951020350884</v>
      </c>
      <c r="L41" s="79"/>
      <c r="M41" s="80"/>
      <c r="N41" s="81">
        <f>分析係数表!H44</f>
        <v>0.11630123927550047</v>
      </c>
      <c r="O41" s="82">
        <f t="shared" si="3"/>
        <v>2.3994587721846412</v>
      </c>
      <c r="P41" s="76">
        <f>分析係数表!C44</f>
        <v>0.42233270626175756</v>
      </c>
      <c r="Q41" s="82">
        <f>O41*P41</f>
        <v>1.0133699168202535</v>
      </c>
      <c r="R41" s="83">
        <v>1.0311781672215048</v>
      </c>
      <c r="S41" s="84">
        <f>I41+R41</f>
        <v>101.97132748963969</v>
      </c>
      <c r="T41" s="85">
        <f>分析係数表!F44</f>
        <v>0.47978156286568718</v>
      </c>
      <c r="U41" s="86">
        <f>S41*T41</f>
        <v>48.923962870468138</v>
      </c>
      <c r="V41" s="87">
        <f>分析係数表!D44</f>
        <v>0.17839032635548044</v>
      </c>
      <c r="W41" s="88">
        <f>ROUND(S41*V41,0)</f>
        <v>18</v>
      </c>
      <c r="X41" s="76">
        <f>分析係数表!E44</f>
        <v>0.10141724093095826</v>
      </c>
      <c r="Y41" s="89">
        <f>ROUND(S41*X41,0)</f>
        <v>10</v>
      </c>
    </row>
    <row r="42" spans="1:25" x14ac:dyDescent="0.2">
      <c r="A42" s="6" t="s">
        <v>341</v>
      </c>
      <c r="B42" s="5" t="s">
        <v>278</v>
      </c>
      <c r="C42" s="90"/>
      <c r="D42" s="107">
        <f>投入係数表!AM42</f>
        <v>6.5011051878819401E-4</v>
      </c>
      <c r="E42" s="110">
        <f t="shared" si="9"/>
        <v>6.5011051878819406E-2</v>
      </c>
      <c r="F42" s="85">
        <f>分析係数表!C45</f>
        <v>1</v>
      </c>
      <c r="G42" s="110">
        <f>E42*F42</f>
        <v>6.5011051878819406E-2</v>
      </c>
      <c r="H42" s="110">
        <v>7.9759926784065224E-2</v>
      </c>
      <c r="I42" s="110">
        <f>C42+H42</f>
        <v>7.9759926784065224E-2</v>
      </c>
      <c r="J42" s="85">
        <f>分析係数表!G45</f>
        <v>0</v>
      </c>
      <c r="K42" s="111">
        <f>I42*J42</f>
        <v>0</v>
      </c>
      <c r="L42" s="79"/>
      <c r="M42" s="80"/>
      <c r="N42" s="81">
        <f>分析係数表!H45</f>
        <v>0</v>
      </c>
      <c r="O42" s="82">
        <f t="shared" si="3"/>
        <v>0</v>
      </c>
      <c r="P42" s="76">
        <f>分析係数表!C45</f>
        <v>1</v>
      </c>
      <c r="Q42" s="82">
        <f>O42*P42</f>
        <v>0</v>
      </c>
      <c r="R42" s="83">
        <v>7.6243449096010238E-3</v>
      </c>
      <c r="S42" s="84">
        <f>I42+R42</f>
        <v>8.7384271693666249E-2</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107">
        <f>投入係数表!AM43</f>
        <v>4.5507736315173576E-3</v>
      </c>
      <c r="E43" s="110">
        <f t="shared" si="9"/>
        <v>0.45507736315173575</v>
      </c>
      <c r="F43" s="85">
        <f>分析係数表!C46</f>
        <v>0.21794871794871795</v>
      </c>
      <c r="G43" s="110">
        <f>E43*F43</f>
        <v>9.9183527866403942E-2</v>
      </c>
      <c r="H43" s="110">
        <v>0.14289144555608907</v>
      </c>
      <c r="I43" s="110">
        <f>C43+H43</f>
        <v>0.14289144555608907</v>
      </c>
      <c r="J43" s="85">
        <f>分析係数表!G46</f>
        <v>8.6956521739130436E-3</v>
      </c>
      <c r="K43" s="111">
        <f>I43*J43</f>
        <v>1.2425343091833833E-3</v>
      </c>
      <c r="L43" s="79"/>
      <c r="M43" s="80"/>
      <c r="N43" s="81">
        <f>分析係数表!H46</f>
        <v>2.3669959231689755E-2</v>
      </c>
      <c r="O43" s="82">
        <f t="shared" si="3"/>
        <v>0.48834467860821001</v>
      </c>
      <c r="P43" s="76">
        <f>分析係数表!C46</f>
        <v>0.21794871794871795</v>
      </c>
      <c r="Q43" s="82">
        <f>O43*P43</f>
        <v>0.10643409661973809</v>
      </c>
      <c r="R43" s="83">
        <v>0.11973508051356581</v>
      </c>
      <c r="S43" s="84">
        <f>I43+R43</f>
        <v>0.26262652606965486</v>
      </c>
      <c r="T43" s="85">
        <f>分析係数表!F46</f>
        <v>0.31521739130434784</v>
      </c>
      <c r="U43" s="86">
        <f>S43*T43</f>
        <v>8.2784448434999908E-2</v>
      </c>
      <c r="V43" s="87">
        <f>分析係数表!D46</f>
        <v>4.3478260869565218E-3</v>
      </c>
      <c r="W43" s="88">
        <f>ROUND(S43*V43,0)</f>
        <v>0</v>
      </c>
      <c r="X43" s="76">
        <f>分析係数表!E46</f>
        <v>8.6956521739130436E-3</v>
      </c>
      <c r="Y43" s="89">
        <f>ROUND(S43*X43,0)</f>
        <v>0</v>
      </c>
    </row>
    <row r="44" spans="1:25" x14ac:dyDescent="0.2">
      <c r="A44" s="192">
        <v>40</v>
      </c>
      <c r="B44" s="14" t="s">
        <v>150</v>
      </c>
      <c r="C44" s="197">
        <f>SUM(C5:C43)</f>
        <v>100</v>
      </c>
      <c r="D44" s="108">
        <f>投入係数表!AM44</f>
        <v>0.49694448056169549</v>
      </c>
      <c r="E44" s="96">
        <f>SUM(E5:E43)</f>
        <v>49.694448056169549</v>
      </c>
      <c r="F44" s="98">
        <f>分析係数表!C47</f>
        <v>0.47569546306807309</v>
      </c>
      <c r="G44" s="96">
        <f>SUM(G5:G43)</f>
        <v>16.518282315413945</v>
      </c>
      <c r="H44" s="96">
        <f>SUM(H5:H43)</f>
        <v>19.289609820043538</v>
      </c>
      <c r="I44" s="96">
        <f>SUM(I5:I43)</f>
        <v>119.28960982004354</v>
      </c>
      <c r="J44" s="98">
        <f>分析係数表!G47</f>
        <v>0.28144255164914822</v>
      </c>
      <c r="K44" s="112">
        <f>SUM(K5:K43)</f>
        <v>32.904963160792853</v>
      </c>
      <c r="L44" s="94">
        <f>最終需要_まとめ!$L$33</f>
        <v>0.627</v>
      </c>
      <c r="M44" s="91">
        <f>K44*L44</f>
        <v>20.63141190181712</v>
      </c>
      <c r="N44" s="95">
        <f>分析係数表!H47</f>
        <v>1</v>
      </c>
      <c r="O44" s="96">
        <f>SUM(O5:O43)</f>
        <v>20.631411901817124</v>
      </c>
      <c r="P44" s="92">
        <f>分析係数表!C47</f>
        <v>0.47569546306807309</v>
      </c>
      <c r="Q44" s="96">
        <f>SUM(Q5:Q43)</f>
        <v>8.6389990663177976</v>
      </c>
      <c r="R44" s="91">
        <f>SUM(R5:R43)</f>
        <v>9.9140370060680034</v>
      </c>
      <c r="S44" s="97">
        <f>SUM(S5:S43)</f>
        <v>129.20364682611157</v>
      </c>
      <c r="T44" s="98">
        <f>分析係数表!F47</f>
        <v>0.50608191373686118</v>
      </c>
      <c r="U44" s="99">
        <f>SUM(U5:U43)</f>
        <v>66.094345311238442</v>
      </c>
      <c r="V44" s="100">
        <f>分析係数表!D47</f>
        <v>9.051105472997463E-2</v>
      </c>
      <c r="W44" s="101">
        <f>SUM(W5:W43)</f>
        <v>19</v>
      </c>
      <c r="X44" s="92">
        <f>分析係数表!E47</f>
        <v>7.0619789778905401E-2</v>
      </c>
      <c r="Y44" s="102">
        <f>SUM(Y5:Y43)</f>
        <v>11</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 right="0.7" top="0.75" bottom="0.75" header="0.3" footer="0.3"/>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343</v>
      </c>
      <c r="C1" s="62"/>
      <c r="D1" s="62"/>
      <c r="E1" s="62"/>
      <c r="F1" s="63"/>
      <c r="G1" s="398" t="str">
        <f>取引基本表!$E$1</f>
        <v>2015年養父市産業連関表</v>
      </c>
      <c r="H1" s="401"/>
      <c r="I1" s="401"/>
    </row>
    <row r="2" spans="1:25" x14ac:dyDescent="0.2">
      <c r="B2" s="3" t="s">
        <v>282</v>
      </c>
      <c r="S2" s="3" t="s">
        <v>152</v>
      </c>
      <c r="U2" s="64" t="s">
        <v>209</v>
      </c>
      <c r="W2" s="3" t="s">
        <v>130</v>
      </c>
      <c r="Y2" s="3" t="s">
        <v>153</v>
      </c>
    </row>
    <row r="3" spans="1:25" ht="44" x14ac:dyDescent="0.2">
      <c r="B3" s="65"/>
      <c r="C3" s="66" t="s">
        <v>227</v>
      </c>
      <c r="D3" s="66" t="s">
        <v>318</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107">
        <f>投入係数表!AN5</f>
        <v>0</v>
      </c>
      <c r="E5" s="110">
        <f>$C$42*D5</f>
        <v>0</v>
      </c>
      <c r="F5" s="85">
        <f>分析係数表!C8</f>
        <v>0.71474473402356309</v>
      </c>
      <c r="G5" s="110">
        <f t="shared" ref="G5:G38" si="0">E5*F5</f>
        <v>0</v>
      </c>
      <c r="H5" s="110">
        <f t="array" ref="H5:H43">MMULT(逆行列係数!C5:AO43,'38'!G5:G43)</f>
        <v>4.8870810034452187E-3</v>
      </c>
      <c r="I5" s="110">
        <f t="shared" ref="I5:I38" si="1">C5+H5</f>
        <v>4.8870810034452187E-3</v>
      </c>
      <c r="J5" s="85">
        <f>分析係数表!G8</f>
        <v>0.11986548162382897</v>
      </c>
      <c r="K5" s="111">
        <f t="shared" ref="K5:K38" si="2">I5*J5</f>
        <v>5.8579231821262651E-4</v>
      </c>
      <c r="L5" s="79" t="s">
        <v>177</v>
      </c>
      <c r="M5" s="80" t="s">
        <v>177</v>
      </c>
      <c r="N5" s="81">
        <f>分析係数表!H8</f>
        <v>1.2980954505811005E-2</v>
      </c>
      <c r="O5" s="82">
        <f t="shared" ref="O5:O43" si="3">$M$44*N5</f>
        <v>0.12031723012646899</v>
      </c>
      <c r="P5" s="76">
        <f>分析係数表!C8</f>
        <v>0.71474473402356309</v>
      </c>
      <c r="Q5" s="82">
        <f t="shared" ref="Q5:Q38" si="4">O5*P5</f>
        <v>8.59961066451949E-2</v>
      </c>
      <c r="R5" s="83">
        <f t="array" ref="R5:R43">MMULT(逆行列係数!C5:AO43,'38'!Q5:Q43)</f>
        <v>0.11693451379686501</v>
      </c>
      <c r="S5" s="84">
        <f t="shared" ref="S5:S38" si="5">I5+R5</f>
        <v>0.12182159480031023</v>
      </c>
      <c r="T5" s="85">
        <f>分析係数表!F8</f>
        <v>0.45231803987509006</v>
      </c>
      <c r="U5" s="86">
        <f t="shared" ref="U5:U38" si="6">S5*T5</f>
        <v>5.5102104974533786E-2</v>
      </c>
      <c r="V5" s="87">
        <f>分析係数表!D8</f>
        <v>0.25822723997117464</v>
      </c>
      <c r="W5" s="88">
        <f t="shared" ref="W5:W38" si="7">ROUND(S5*V5,0)</f>
        <v>0</v>
      </c>
      <c r="X5" s="76">
        <f>分析係数表!E8</f>
        <v>0.17343262070622148</v>
      </c>
      <c r="Y5" s="89">
        <f t="shared" ref="Y5:Y38" si="8">ROUND(S5*X5,0)</f>
        <v>0</v>
      </c>
    </row>
    <row r="6" spans="1:25" x14ac:dyDescent="0.2">
      <c r="A6" s="6" t="s">
        <v>219</v>
      </c>
      <c r="B6" s="5" t="s">
        <v>265</v>
      </c>
      <c r="C6" s="90"/>
      <c r="D6" s="107">
        <f>投入係数表!AN6</f>
        <v>0</v>
      </c>
      <c r="E6" s="110">
        <f t="shared" ref="E6:E43" si="9">$C$42*D6</f>
        <v>0</v>
      </c>
      <c r="F6" s="85">
        <f>分析係数表!C9</f>
        <v>1</v>
      </c>
      <c r="G6" s="110">
        <f t="shared" si="0"/>
        <v>0</v>
      </c>
      <c r="H6" s="110">
        <v>0.17655509909507813</v>
      </c>
      <c r="I6" s="110">
        <f t="shared" si="1"/>
        <v>0.17655509909507813</v>
      </c>
      <c r="J6" s="85">
        <f>分析係数表!G9</f>
        <v>0.24776500638569604</v>
      </c>
      <c r="K6" s="111">
        <f t="shared" si="2"/>
        <v>4.3744175254719228E-2</v>
      </c>
      <c r="L6" s="79"/>
      <c r="M6" s="80"/>
      <c r="N6" s="81">
        <f>分析係数表!H9</f>
        <v>6.6933046670587999E-4</v>
      </c>
      <c r="O6" s="82">
        <f t="shared" si="3"/>
        <v>6.2038571783960567E-3</v>
      </c>
      <c r="P6" s="76">
        <f>分析係数表!C9</f>
        <v>1</v>
      </c>
      <c r="Q6" s="82">
        <f t="shared" si="4"/>
        <v>6.2038571783960567E-3</v>
      </c>
      <c r="R6" s="83">
        <v>8.6749781209469502E-3</v>
      </c>
      <c r="S6" s="84">
        <f t="shared" si="5"/>
        <v>0.18523007721602508</v>
      </c>
      <c r="T6" s="85">
        <f>分析係数表!F9</f>
        <v>0.67688378033205621</v>
      </c>
      <c r="U6" s="86">
        <f t="shared" si="6"/>
        <v>0.12537923489718172</v>
      </c>
      <c r="V6" s="87">
        <f>分析係数表!D9</f>
        <v>0.15836526181353769</v>
      </c>
      <c r="W6" s="88">
        <f t="shared" si="7"/>
        <v>0</v>
      </c>
      <c r="X6" s="76">
        <f>分析係数表!E9</f>
        <v>0.13537675606641125</v>
      </c>
      <c r="Y6" s="89">
        <f t="shared" si="8"/>
        <v>0</v>
      </c>
    </row>
    <row r="7" spans="1:25" x14ac:dyDescent="0.2">
      <c r="A7" s="6" t="s">
        <v>220</v>
      </c>
      <c r="B7" s="5" t="s">
        <v>266</v>
      </c>
      <c r="C7" s="90"/>
      <c r="D7" s="107">
        <f>投入係数表!AN7</f>
        <v>0</v>
      </c>
      <c r="E7" s="110">
        <f t="shared" si="9"/>
        <v>0</v>
      </c>
      <c r="F7" s="85">
        <f>分析係数表!C10</f>
        <v>3.9393939393939426E-2</v>
      </c>
      <c r="G7" s="110">
        <f t="shared" si="0"/>
        <v>0</v>
      </c>
      <c r="H7" s="110">
        <v>2.6393773136914581E-4</v>
      </c>
      <c r="I7" s="110">
        <f t="shared" si="1"/>
        <v>2.6393773136914581E-4</v>
      </c>
      <c r="J7" s="85">
        <f>分析係数表!G10</f>
        <v>0.17647058823529413</v>
      </c>
      <c r="K7" s="111">
        <f t="shared" si="2"/>
        <v>4.6577246712202206E-5</v>
      </c>
      <c r="L7" s="79"/>
      <c r="M7" s="80"/>
      <c r="N7" s="81">
        <f>分析係数表!H10</f>
        <v>1.3183781919964303E-3</v>
      </c>
      <c r="O7" s="82">
        <f t="shared" si="3"/>
        <v>1.2219718684719506E-2</v>
      </c>
      <c r="P7" s="76">
        <f>分析係数表!C10</f>
        <v>3.9393939393939426E-2</v>
      </c>
      <c r="Q7" s="82">
        <f t="shared" si="4"/>
        <v>4.8138285727682942E-4</v>
      </c>
      <c r="R7" s="83">
        <v>6.8240112492552111E-4</v>
      </c>
      <c r="S7" s="84">
        <f t="shared" si="5"/>
        <v>9.4633885629466692E-4</v>
      </c>
      <c r="T7" s="85">
        <f>分析係数表!F10</f>
        <v>0.58823529411764708</v>
      </c>
      <c r="U7" s="86">
        <f t="shared" si="6"/>
        <v>5.5666991546745117E-4</v>
      </c>
      <c r="V7" s="87">
        <f>分析係数表!D10</f>
        <v>0.11764705882352941</v>
      </c>
      <c r="W7" s="88">
        <f t="shared" si="7"/>
        <v>0</v>
      </c>
      <c r="X7" s="76">
        <f>分析係数表!E10</f>
        <v>0</v>
      </c>
      <c r="Y7" s="89">
        <f t="shared" si="8"/>
        <v>0</v>
      </c>
    </row>
    <row r="8" spans="1:25" x14ac:dyDescent="0.2">
      <c r="A8" s="6" t="s">
        <v>221</v>
      </c>
      <c r="B8" s="5" t="s">
        <v>27</v>
      </c>
      <c r="C8" s="90"/>
      <c r="D8" s="107">
        <f>投入係数表!AN8</f>
        <v>0</v>
      </c>
      <c r="E8" s="110">
        <f t="shared" si="9"/>
        <v>0</v>
      </c>
      <c r="F8" s="85">
        <f>分析係数表!C11</f>
        <v>0.34065202927478377</v>
      </c>
      <c r="G8" s="110">
        <f t="shared" si="0"/>
        <v>0</v>
      </c>
      <c r="H8" s="110">
        <v>5.6474698754699418E-2</v>
      </c>
      <c r="I8" s="110">
        <f t="shared" si="1"/>
        <v>5.6474698754699418E-2</v>
      </c>
      <c r="J8" s="85">
        <f>分析係数表!G11</f>
        <v>0.33868808567603748</v>
      </c>
      <c r="K8" s="111">
        <f t="shared" si="2"/>
        <v>1.9127307610360043E-2</v>
      </c>
      <c r="L8" s="79"/>
      <c r="M8" s="80"/>
      <c r="N8" s="81">
        <f>分析係数表!H11</f>
        <v>-2.0282741415329697E-5</v>
      </c>
      <c r="O8" s="82">
        <f t="shared" si="3"/>
        <v>-1.8799567207260779E-4</v>
      </c>
      <c r="P8" s="76">
        <f>分析係数表!C11</f>
        <v>0.34065202927478377</v>
      </c>
      <c r="Q8" s="82">
        <f t="shared" si="4"/>
        <v>-6.4041107186410645E-5</v>
      </c>
      <c r="R8" s="83">
        <v>4.5277498595264181E-3</v>
      </c>
      <c r="S8" s="84">
        <f t="shared" si="5"/>
        <v>6.1002448614225838E-2</v>
      </c>
      <c r="T8" s="85">
        <f>分析係数表!F11</f>
        <v>0.55689424364123163</v>
      </c>
      <c r="U8" s="86">
        <f t="shared" si="6"/>
        <v>3.3971912481282396E-2</v>
      </c>
      <c r="V8" s="87">
        <f>分析係数表!D11</f>
        <v>4.2838018741633198E-2</v>
      </c>
      <c r="W8" s="88">
        <f t="shared" si="7"/>
        <v>0</v>
      </c>
      <c r="X8" s="76">
        <f>分析係数表!E11</f>
        <v>3.2128514056224897E-2</v>
      </c>
      <c r="Y8" s="89">
        <f t="shared" si="8"/>
        <v>0</v>
      </c>
    </row>
    <row r="9" spans="1:25" x14ac:dyDescent="0.2">
      <c r="A9" s="6" t="s">
        <v>222</v>
      </c>
      <c r="B9" s="5" t="s">
        <v>190</v>
      </c>
      <c r="C9" s="90"/>
      <c r="D9" s="107">
        <f>投入係数表!AN9</f>
        <v>0</v>
      </c>
      <c r="E9" s="110">
        <f t="shared" si="9"/>
        <v>0</v>
      </c>
      <c r="F9" s="85">
        <f>分析係数表!C12</f>
        <v>0.100342633382281</v>
      </c>
      <c r="G9" s="110">
        <f t="shared" si="0"/>
        <v>0</v>
      </c>
      <c r="H9" s="110">
        <v>1.4912370543095409E-3</v>
      </c>
      <c r="I9" s="110">
        <f t="shared" si="1"/>
        <v>1.4912370543095409E-3</v>
      </c>
      <c r="J9" s="85">
        <f>分析係数表!G12</f>
        <v>0.13263417643429981</v>
      </c>
      <c r="K9" s="111">
        <f t="shared" si="2"/>
        <v>1.9778899856665716E-4</v>
      </c>
      <c r="L9" s="79"/>
      <c r="M9" s="80"/>
      <c r="N9" s="81">
        <f>分析係数表!H12</f>
        <v>9.8026489260288424E-2</v>
      </c>
      <c r="O9" s="82">
        <f t="shared" si="3"/>
        <v>0.90858308312691349</v>
      </c>
      <c r="P9" s="76">
        <f>分析係数表!C12</f>
        <v>0.100342633382281</v>
      </c>
      <c r="Q9" s="82">
        <f t="shared" si="4"/>
        <v>9.1169619207546418E-2</v>
      </c>
      <c r="R9" s="83">
        <v>0.10115946647238636</v>
      </c>
      <c r="S9" s="84">
        <f t="shared" si="5"/>
        <v>0.10265070352669589</v>
      </c>
      <c r="T9" s="85">
        <f>分析係数表!F12</f>
        <v>0.36681061073411475</v>
      </c>
      <c r="U9" s="86">
        <f t="shared" si="6"/>
        <v>3.7653367252913864E-2</v>
      </c>
      <c r="V9" s="87">
        <f>分析係数表!D12</f>
        <v>2.9364589759407773E-2</v>
      </c>
      <c r="W9" s="88">
        <f t="shared" si="7"/>
        <v>0</v>
      </c>
      <c r="X9" s="76">
        <f>分析係数表!E12</f>
        <v>2.8994447871684145E-2</v>
      </c>
      <c r="Y9" s="89">
        <f t="shared" si="8"/>
        <v>0</v>
      </c>
    </row>
    <row r="10" spans="1:25" x14ac:dyDescent="0.2">
      <c r="A10" s="6" t="s">
        <v>223</v>
      </c>
      <c r="B10" s="5" t="s">
        <v>28</v>
      </c>
      <c r="C10" s="90"/>
      <c r="D10" s="107">
        <f>投入係数表!AN10</f>
        <v>0.10869565217391304</v>
      </c>
      <c r="E10" s="110">
        <f t="shared" si="9"/>
        <v>10.869565217391305</v>
      </c>
      <c r="F10" s="85">
        <f>分析係数表!C13</f>
        <v>0</v>
      </c>
      <c r="G10" s="110">
        <f t="shared" si="0"/>
        <v>0</v>
      </c>
      <c r="H10" s="110">
        <v>0</v>
      </c>
      <c r="I10" s="110">
        <f t="shared" si="1"/>
        <v>0</v>
      </c>
      <c r="J10" s="85">
        <f>分析係数表!G13</f>
        <v>0.24545454545454545</v>
      </c>
      <c r="K10" s="111">
        <f t="shared" si="2"/>
        <v>0</v>
      </c>
      <c r="L10" s="79"/>
      <c r="M10" s="80"/>
      <c r="N10" s="81">
        <f>分析係数表!H13</f>
        <v>1.4563008336206721E-2</v>
      </c>
      <c r="O10" s="82">
        <f t="shared" si="3"/>
        <v>0.13498089254813239</v>
      </c>
      <c r="P10" s="76">
        <f>分析係数表!C13</f>
        <v>0</v>
      </c>
      <c r="Q10" s="82">
        <f t="shared" si="4"/>
        <v>0</v>
      </c>
      <c r="R10" s="83">
        <v>0</v>
      </c>
      <c r="S10" s="84">
        <f t="shared" si="5"/>
        <v>0</v>
      </c>
      <c r="T10" s="85">
        <f>分析係数表!F13</f>
        <v>0.38181818181818183</v>
      </c>
      <c r="U10" s="86">
        <f t="shared" si="6"/>
        <v>0</v>
      </c>
      <c r="V10" s="87">
        <f>分析係数表!D13</f>
        <v>0.28545454545454546</v>
      </c>
      <c r="W10" s="88">
        <f t="shared" si="7"/>
        <v>0</v>
      </c>
      <c r="X10" s="76">
        <f>分析係数表!E13</f>
        <v>0.23818181818181819</v>
      </c>
      <c r="Y10" s="89">
        <f t="shared" si="8"/>
        <v>0</v>
      </c>
    </row>
    <row r="11" spans="1:25" x14ac:dyDescent="0.2">
      <c r="A11" s="6" t="s">
        <v>224</v>
      </c>
      <c r="B11" s="5" t="s">
        <v>267</v>
      </c>
      <c r="C11" s="90"/>
      <c r="D11" s="107">
        <f>投入係数表!AN11</f>
        <v>8.6956521739130432E-2</v>
      </c>
      <c r="E11" s="110">
        <f t="shared" si="9"/>
        <v>8.695652173913043</v>
      </c>
      <c r="F11" s="85">
        <f>分析係数表!C14</f>
        <v>0.15141787051899414</v>
      </c>
      <c r="G11" s="110">
        <f t="shared" si="0"/>
        <v>1.3166771349477751</v>
      </c>
      <c r="H11" s="110">
        <v>1.4250542553061367</v>
      </c>
      <c r="I11" s="110">
        <f t="shared" si="1"/>
        <v>1.4250542553061367</v>
      </c>
      <c r="J11" s="85">
        <f>分析係数表!G14</f>
        <v>0.18116805721096543</v>
      </c>
      <c r="K11" s="111">
        <f t="shared" si="2"/>
        <v>0.25817431085403192</v>
      </c>
      <c r="L11" s="79"/>
      <c r="M11" s="80"/>
      <c r="N11" s="81">
        <f>分析係数表!H14</f>
        <v>1.2372472263351114E-3</v>
      </c>
      <c r="O11" s="82">
        <f t="shared" si="3"/>
        <v>1.1467735996429074E-2</v>
      </c>
      <c r="P11" s="76">
        <f>分析係数表!C14</f>
        <v>0.15141787051899414</v>
      </c>
      <c r="Q11" s="82">
        <f t="shared" si="4"/>
        <v>1.7364201642533059E-3</v>
      </c>
      <c r="R11" s="83">
        <v>7.088652679326078E-3</v>
      </c>
      <c r="S11" s="84">
        <f t="shared" si="5"/>
        <v>1.4321429079854628</v>
      </c>
      <c r="T11" s="85">
        <f>分析係数表!F14</f>
        <v>0.38617401668653156</v>
      </c>
      <c r="U11" s="86">
        <f t="shared" si="6"/>
        <v>0.55305637924587592</v>
      </c>
      <c r="V11" s="87">
        <f>分析係数表!D14</f>
        <v>0.10846245530393325</v>
      </c>
      <c r="W11" s="88">
        <f t="shared" si="7"/>
        <v>0</v>
      </c>
      <c r="X11" s="76">
        <f>分析係数表!E14</f>
        <v>8.1048867699642438E-2</v>
      </c>
      <c r="Y11" s="89">
        <f t="shared" si="8"/>
        <v>0</v>
      </c>
    </row>
    <row r="12" spans="1:25" x14ac:dyDescent="0.2">
      <c r="A12" s="6" t="s">
        <v>225</v>
      </c>
      <c r="B12" s="5" t="s">
        <v>29</v>
      </c>
      <c r="C12" s="90"/>
      <c r="D12" s="107">
        <f>投入係数表!AN12</f>
        <v>3.2608695652173912E-2</v>
      </c>
      <c r="E12" s="110">
        <f t="shared" si="9"/>
        <v>3.2608695652173911</v>
      </c>
      <c r="F12" s="85">
        <f>分析係数表!C15</f>
        <v>0</v>
      </c>
      <c r="G12" s="110">
        <f t="shared" si="0"/>
        <v>0</v>
      </c>
      <c r="H12" s="110">
        <v>0</v>
      </c>
      <c r="I12" s="110">
        <f t="shared" si="1"/>
        <v>0</v>
      </c>
      <c r="J12" s="85">
        <f>分析係数表!G15</f>
        <v>9.5665424991534034E-2</v>
      </c>
      <c r="K12" s="111">
        <f t="shared" si="2"/>
        <v>0</v>
      </c>
      <c r="L12" s="79"/>
      <c r="M12" s="80"/>
      <c r="N12" s="81">
        <f>分析係数表!H15</f>
        <v>9.0663854126523738E-3</v>
      </c>
      <c r="O12" s="82">
        <f t="shared" si="3"/>
        <v>8.4034065416455681E-2</v>
      </c>
      <c r="P12" s="76">
        <f>分析係数表!C15</f>
        <v>0</v>
      </c>
      <c r="Q12" s="82">
        <f t="shared" si="4"/>
        <v>0</v>
      </c>
      <c r="R12" s="83">
        <v>0</v>
      </c>
      <c r="S12" s="84">
        <f t="shared" si="5"/>
        <v>0</v>
      </c>
      <c r="T12" s="85">
        <f>分析係数表!F15</f>
        <v>0.30392820860142228</v>
      </c>
      <c r="U12" s="86">
        <f t="shared" si="6"/>
        <v>0</v>
      </c>
      <c r="V12" s="87">
        <f>分析係数表!D15</f>
        <v>1.7101252963088384E-2</v>
      </c>
      <c r="W12" s="88">
        <f t="shared" si="7"/>
        <v>0</v>
      </c>
      <c r="X12" s="76">
        <f>分析係数表!E15</f>
        <v>1.5577378936674569E-2</v>
      </c>
      <c r="Y12" s="89">
        <f t="shared" si="8"/>
        <v>0</v>
      </c>
    </row>
    <row r="13" spans="1:25" x14ac:dyDescent="0.2">
      <c r="A13" s="6" t="s">
        <v>226</v>
      </c>
      <c r="B13" s="5" t="s">
        <v>30</v>
      </c>
      <c r="C13" s="90"/>
      <c r="D13" s="107">
        <f>投入係数表!AN13</f>
        <v>0</v>
      </c>
      <c r="E13" s="110">
        <f t="shared" si="9"/>
        <v>0</v>
      </c>
      <c r="F13" s="85">
        <f>分析係数表!C16</f>
        <v>7.3463935886019627E-2</v>
      </c>
      <c r="G13" s="110">
        <f t="shared" si="0"/>
        <v>0</v>
      </c>
      <c r="H13" s="110">
        <v>7.1187732741795698E-2</v>
      </c>
      <c r="I13" s="110">
        <f t="shared" si="1"/>
        <v>7.1187732741795698E-2</v>
      </c>
      <c r="J13" s="85">
        <f>分析係数表!G16</f>
        <v>3.2967032967032968E-2</v>
      </c>
      <c r="K13" s="111">
        <f t="shared" si="2"/>
        <v>2.3468483321471109E-3</v>
      </c>
      <c r="L13" s="79"/>
      <c r="M13" s="80"/>
      <c r="N13" s="81">
        <f>分析係数表!H16</f>
        <v>1.7422874875768209E-2</v>
      </c>
      <c r="O13" s="82">
        <f t="shared" si="3"/>
        <v>0.1614882823103701</v>
      </c>
      <c r="P13" s="76">
        <f>分析係数表!C16</f>
        <v>7.3463935886019627E-2</v>
      </c>
      <c r="Q13" s="82">
        <f t="shared" si="4"/>
        <v>1.1863564817992467E-2</v>
      </c>
      <c r="R13" s="83">
        <v>1.3951432922022295E-2</v>
      </c>
      <c r="S13" s="84">
        <f t="shared" si="5"/>
        <v>8.5139165663817989E-2</v>
      </c>
      <c r="T13" s="85">
        <f>分析係数表!F16</f>
        <v>0.28846153846153844</v>
      </c>
      <c r="U13" s="86">
        <f t="shared" si="6"/>
        <v>2.4559374710716727E-2</v>
      </c>
      <c r="V13" s="87">
        <f>分析係数表!D16</f>
        <v>8.241758241758242E-3</v>
      </c>
      <c r="W13" s="88">
        <f t="shared" si="7"/>
        <v>0</v>
      </c>
      <c r="X13" s="76">
        <f>分析係数表!E16</f>
        <v>8.241758241758242E-3</v>
      </c>
      <c r="Y13" s="89">
        <f t="shared" si="8"/>
        <v>0</v>
      </c>
    </row>
    <row r="14" spans="1:25" x14ac:dyDescent="0.2">
      <c r="A14" s="6" t="s">
        <v>2</v>
      </c>
      <c r="B14" s="5" t="s">
        <v>364</v>
      </c>
      <c r="C14" s="90"/>
      <c r="D14" s="107">
        <f>投入係数表!AN14</f>
        <v>1.0869565217391304E-2</v>
      </c>
      <c r="E14" s="110">
        <f t="shared" si="9"/>
        <v>1.0869565217391304</v>
      </c>
      <c r="F14" s="85">
        <f>分析係数表!C17</f>
        <v>2.3129921259842479E-2</v>
      </c>
      <c r="G14" s="110">
        <f t="shared" si="0"/>
        <v>2.5141218760698344E-2</v>
      </c>
      <c r="H14" s="110">
        <v>3.1707204386501368E-2</v>
      </c>
      <c r="I14" s="110">
        <f t="shared" si="1"/>
        <v>3.1707204386501368E-2</v>
      </c>
      <c r="J14" s="85">
        <f>分析係数表!G17</f>
        <v>0.21126760563380281</v>
      </c>
      <c r="K14" s="111">
        <f t="shared" si="2"/>
        <v>6.6987051520777541E-3</v>
      </c>
      <c r="L14" s="79"/>
      <c r="M14" s="80"/>
      <c r="N14" s="81">
        <f>分析係数表!H17</f>
        <v>2.8801492809768167E-3</v>
      </c>
      <c r="O14" s="82">
        <f t="shared" si="3"/>
        <v>2.6695385434310305E-2</v>
      </c>
      <c r="P14" s="76">
        <f>分析係数表!C17</f>
        <v>2.3129921259842479E-2</v>
      </c>
      <c r="Q14" s="82">
        <f t="shared" si="4"/>
        <v>6.1746216309674319E-4</v>
      </c>
      <c r="R14" s="83">
        <v>1.2653643765157842E-3</v>
      </c>
      <c r="S14" s="84">
        <f t="shared" si="5"/>
        <v>3.297256876301715E-2</v>
      </c>
      <c r="T14" s="85">
        <f>分析係数表!F17</f>
        <v>0.32746478873239437</v>
      </c>
      <c r="U14" s="86">
        <f t="shared" si="6"/>
        <v>1.0797355263945757E-2</v>
      </c>
      <c r="V14" s="87">
        <f>分析係数表!D17</f>
        <v>0.12676056338028169</v>
      </c>
      <c r="W14" s="88">
        <f t="shared" si="7"/>
        <v>0</v>
      </c>
      <c r="X14" s="76">
        <f>分析係数表!E17</f>
        <v>0.10563380281690141</v>
      </c>
      <c r="Y14" s="89">
        <f t="shared" si="8"/>
        <v>0</v>
      </c>
    </row>
    <row r="15" spans="1:25" x14ac:dyDescent="0.2">
      <c r="A15" s="6" t="s">
        <v>3</v>
      </c>
      <c r="B15" s="5" t="s">
        <v>31</v>
      </c>
      <c r="C15" s="90"/>
      <c r="D15" s="107">
        <f>投入係数表!AN15</f>
        <v>2.1739130434782608E-2</v>
      </c>
      <c r="E15" s="110">
        <f t="shared" si="9"/>
        <v>2.1739130434782608</v>
      </c>
      <c r="F15" s="85">
        <f>分析係数表!C18</f>
        <v>0.3230337078651685</v>
      </c>
      <c r="G15" s="110">
        <f t="shared" si="0"/>
        <v>0.70224719101123578</v>
      </c>
      <c r="H15" s="110">
        <v>0.73300887186791197</v>
      </c>
      <c r="I15" s="110">
        <f t="shared" si="1"/>
        <v>0.73300887186791197</v>
      </c>
      <c r="J15" s="85">
        <f>分析係数表!G18</f>
        <v>0.21584440227703985</v>
      </c>
      <c r="K15" s="111">
        <f t="shared" si="2"/>
        <v>0.15821586181209676</v>
      </c>
      <c r="L15" s="79"/>
      <c r="M15" s="80"/>
      <c r="N15" s="81">
        <f>分析係数表!H18</f>
        <v>4.66503052552583E-4</v>
      </c>
      <c r="O15" s="82">
        <f t="shared" si="3"/>
        <v>4.3239004576699786E-3</v>
      </c>
      <c r="P15" s="76">
        <f>分析係数表!C18</f>
        <v>0.3230337078651685</v>
      </c>
      <c r="Q15" s="82">
        <f t="shared" si="4"/>
        <v>1.3967655972810323E-3</v>
      </c>
      <c r="R15" s="83">
        <v>3.3384367523446421E-3</v>
      </c>
      <c r="S15" s="84">
        <f t="shared" si="5"/>
        <v>0.73634730862025666</v>
      </c>
      <c r="T15" s="85">
        <f>分析係数表!F18</f>
        <v>0.45967741935483869</v>
      </c>
      <c r="U15" s="86">
        <f t="shared" si="6"/>
        <v>0.33848223057544052</v>
      </c>
      <c r="V15" s="87">
        <f>分析係数表!D18</f>
        <v>4.8861480075901326E-2</v>
      </c>
      <c r="W15" s="88">
        <f t="shared" si="7"/>
        <v>0</v>
      </c>
      <c r="X15" s="76">
        <f>分析係数表!E18</f>
        <v>4.6489563567362426E-2</v>
      </c>
      <c r="Y15" s="89">
        <f t="shared" si="8"/>
        <v>0</v>
      </c>
    </row>
    <row r="16" spans="1:25" x14ac:dyDescent="0.2">
      <c r="A16" s="6" t="s">
        <v>4</v>
      </c>
      <c r="B16" s="5" t="s">
        <v>32</v>
      </c>
      <c r="C16" s="90"/>
      <c r="D16" s="107">
        <f>投入係数表!AN16</f>
        <v>0</v>
      </c>
      <c r="E16" s="110">
        <f t="shared" si="9"/>
        <v>0</v>
      </c>
      <c r="F16" s="85">
        <f>分析係数表!C19</f>
        <v>0.12071832391087467</v>
      </c>
      <c r="G16" s="110">
        <f t="shared" si="0"/>
        <v>0</v>
      </c>
      <c r="H16" s="110">
        <v>5.841762098387257E-3</v>
      </c>
      <c r="I16" s="110">
        <f t="shared" si="1"/>
        <v>5.841762098387257E-3</v>
      </c>
      <c r="J16" s="85">
        <f>分析係数表!G19</f>
        <v>5.7680250783699059E-2</v>
      </c>
      <c r="K16" s="111">
        <f t="shared" si="2"/>
        <v>3.3695430285368504E-4</v>
      </c>
      <c r="L16" s="79"/>
      <c r="M16" s="80"/>
      <c r="N16" s="81">
        <f>分析係数表!H19</f>
        <v>-1.2169644849197817E-4</v>
      </c>
      <c r="O16" s="82">
        <f t="shared" si="3"/>
        <v>-1.1279740324356467E-3</v>
      </c>
      <c r="P16" s="76">
        <f>分析係数表!C19</f>
        <v>0.12071832391087467</v>
      </c>
      <c r="Q16" s="82">
        <f t="shared" si="4"/>
        <v>-1.3616713461062186E-4</v>
      </c>
      <c r="R16" s="83">
        <v>8.5599760372853824E-4</v>
      </c>
      <c r="S16" s="84">
        <f t="shared" si="5"/>
        <v>6.6977597021157954E-3</v>
      </c>
      <c r="T16" s="85">
        <f>分析係数表!F19</f>
        <v>0.23887147335423198</v>
      </c>
      <c r="U16" s="86">
        <f t="shared" si="6"/>
        <v>1.5999037282170018E-3</v>
      </c>
      <c r="V16" s="87">
        <f>分析係数表!D19</f>
        <v>1.0658307210031349E-2</v>
      </c>
      <c r="W16" s="88">
        <f t="shared" si="7"/>
        <v>0</v>
      </c>
      <c r="X16" s="76">
        <f>分析係数表!E19</f>
        <v>1.128526645768025E-2</v>
      </c>
      <c r="Y16" s="89">
        <f t="shared" si="8"/>
        <v>0</v>
      </c>
    </row>
    <row r="17" spans="1:25" x14ac:dyDescent="0.2">
      <c r="A17" s="6" t="s">
        <v>5</v>
      </c>
      <c r="B17" s="5" t="s">
        <v>33</v>
      </c>
      <c r="C17" s="90"/>
      <c r="D17" s="107">
        <f>投入係数表!AN17</f>
        <v>1.0869565217391304E-2</v>
      </c>
      <c r="E17" s="110">
        <f t="shared" si="9"/>
        <v>1.0869565217391304</v>
      </c>
      <c r="F17" s="85">
        <f>分析係数表!C20</f>
        <v>0.31557475401967838</v>
      </c>
      <c r="G17" s="110">
        <f t="shared" si="0"/>
        <v>0.34301603697791128</v>
      </c>
      <c r="H17" s="110">
        <v>0.41293884480108545</v>
      </c>
      <c r="I17" s="110">
        <f t="shared" si="1"/>
        <v>0.41293884480108545</v>
      </c>
      <c r="J17" s="85">
        <f>分析係数表!G20</f>
        <v>9.9984279201383433E-2</v>
      </c>
      <c r="K17" s="111">
        <f t="shared" si="2"/>
        <v>4.1287392751688468E-2</v>
      </c>
      <c r="L17" s="79"/>
      <c r="M17" s="80"/>
      <c r="N17" s="81">
        <f>分析係数表!H20</f>
        <v>5.8819950104456117E-4</v>
      </c>
      <c r="O17" s="82">
        <f t="shared" si="3"/>
        <v>5.451874490105626E-3</v>
      </c>
      <c r="P17" s="76">
        <f>分析係数表!C20</f>
        <v>0.31557475401967838</v>
      </c>
      <c r="Q17" s="82">
        <f t="shared" si="4"/>
        <v>1.7204739511612424E-3</v>
      </c>
      <c r="R17" s="83">
        <v>5.9270687609434122E-3</v>
      </c>
      <c r="S17" s="84">
        <f t="shared" si="5"/>
        <v>0.41886591356202885</v>
      </c>
      <c r="T17" s="85">
        <f>分析係数表!F20</f>
        <v>0.22276371639679296</v>
      </c>
      <c r="U17" s="86">
        <f t="shared" si="6"/>
        <v>9.3308127577015385E-2</v>
      </c>
      <c r="V17" s="87">
        <f>分析係数表!D20</f>
        <v>9.4324791699418331E-4</v>
      </c>
      <c r="W17" s="88">
        <f t="shared" si="7"/>
        <v>0</v>
      </c>
      <c r="X17" s="76">
        <f>分析係数表!E20</f>
        <v>6.2883194466278891E-4</v>
      </c>
      <c r="Y17" s="89">
        <f t="shared" si="8"/>
        <v>0</v>
      </c>
    </row>
    <row r="18" spans="1:25" x14ac:dyDescent="0.2">
      <c r="A18" s="6" t="s">
        <v>6</v>
      </c>
      <c r="B18" s="5" t="s">
        <v>34</v>
      </c>
      <c r="C18" s="90"/>
      <c r="D18" s="107">
        <f>投入係数表!AN18</f>
        <v>0</v>
      </c>
      <c r="E18" s="110">
        <f t="shared" si="9"/>
        <v>0</v>
      </c>
      <c r="F18" s="85">
        <f>分析係数表!C21</f>
        <v>0.13081936685288642</v>
      </c>
      <c r="G18" s="110">
        <f t="shared" si="0"/>
        <v>0</v>
      </c>
      <c r="H18" s="110">
        <v>1.5926997762792525E-2</v>
      </c>
      <c r="I18" s="110">
        <f t="shared" si="1"/>
        <v>1.5926997762792525E-2</v>
      </c>
      <c r="J18" s="85">
        <f>分析係数表!G21</f>
        <v>0.28416378885051802</v>
      </c>
      <c r="K18" s="111">
        <f t="shared" si="2"/>
        <v>4.5258760292888481E-3</v>
      </c>
      <c r="L18" s="79"/>
      <c r="M18" s="80"/>
      <c r="N18" s="81">
        <f>分析係数表!H21</f>
        <v>9.7357158793582536E-4</v>
      </c>
      <c r="O18" s="82">
        <f t="shared" si="3"/>
        <v>9.0237922594851739E-3</v>
      </c>
      <c r="P18" s="76">
        <f>分析係数表!C21</f>
        <v>0.13081936685288642</v>
      </c>
      <c r="Q18" s="82">
        <f t="shared" si="4"/>
        <v>1.1804867899978279E-3</v>
      </c>
      <c r="R18" s="83">
        <v>2.8414916353725387E-3</v>
      </c>
      <c r="S18" s="84">
        <f t="shared" si="5"/>
        <v>1.8768489398165063E-2</v>
      </c>
      <c r="T18" s="85">
        <f>分析係数表!F21</f>
        <v>0.42476566354218054</v>
      </c>
      <c r="U18" s="86">
        <f t="shared" si="6"/>
        <v>7.9722098528959631E-3</v>
      </c>
      <c r="V18" s="87">
        <f>分析係数表!D21</f>
        <v>7.9921065614208184E-2</v>
      </c>
      <c r="W18" s="88">
        <f t="shared" si="7"/>
        <v>0</v>
      </c>
      <c r="X18" s="76">
        <f>分析係数表!E21</f>
        <v>6.6600888011840165E-2</v>
      </c>
      <c r="Y18" s="89">
        <f t="shared" si="8"/>
        <v>0</v>
      </c>
    </row>
    <row r="19" spans="1:25" x14ac:dyDescent="0.2">
      <c r="A19" s="6" t="s">
        <v>7</v>
      </c>
      <c r="B19" s="5" t="s">
        <v>268</v>
      </c>
      <c r="C19" s="90"/>
      <c r="D19" s="107">
        <f>投入係数表!AN19</f>
        <v>0</v>
      </c>
      <c r="E19" s="110">
        <f t="shared" si="9"/>
        <v>0</v>
      </c>
      <c r="F19" s="85">
        <f>分析係数表!C22</f>
        <v>7.3540561031084195E-2</v>
      </c>
      <c r="G19" s="110">
        <f t="shared" si="0"/>
        <v>0</v>
      </c>
      <c r="H19" s="110">
        <v>1.0675714459920584E-3</v>
      </c>
      <c r="I19" s="110">
        <f t="shared" si="1"/>
        <v>1.0675714459920584E-3</v>
      </c>
      <c r="J19" s="85">
        <f>分析係数表!G22</f>
        <v>0.1948261924009701</v>
      </c>
      <c r="K19" s="111">
        <f t="shared" si="2"/>
        <v>2.0799087993863063E-4</v>
      </c>
      <c r="L19" s="79"/>
      <c r="M19" s="80"/>
      <c r="N19" s="81">
        <f>分析係数表!H22</f>
        <v>4.0565482830659394E-5</v>
      </c>
      <c r="O19" s="82">
        <f t="shared" si="3"/>
        <v>3.7599134414521558E-4</v>
      </c>
      <c r="P19" s="76">
        <f>分析係数表!C22</f>
        <v>7.3540561031084195E-2</v>
      </c>
      <c r="Q19" s="82">
        <f t="shared" si="4"/>
        <v>2.7650614391270608E-5</v>
      </c>
      <c r="R19" s="83">
        <v>3.5766681454563756E-4</v>
      </c>
      <c r="S19" s="84">
        <f t="shared" si="5"/>
        <v>1.4252382605376959E-3</v>
      </c>
      <c r="T19" s="85">
        <f>分析係数表!F22</f>
        <v>0.41269199676637025</v>
      </c>
      <c r="U19" s="86">
        <f t="shared" si="6"/>
        <v>5.8818442360912993E-4</v>
      </c>
      <c r="V19" s="87">
        <f>分析係数表!D22</f>
        <v>1.4955537590945837E-2</v>
      </c>
      <c r="W19" s="88">
        <f t="shared" si="7"/>
        <v>0</v>
      </c>
      <c r="X19" s="76">
        <f>分析係数表!E22</f>
        <v>1.3742926434923201E-2</v>
      </c>
      <c r="Y19" s="89">
        <f t="shared" si="8"/>
        <v>0</v>
      </c>
    </row>
    <row r="20" spans="1:25" x14ac:dyDescent="0.2">
      <c r="A20" s="6" t="s">
        <v>8</v>
      </c>
      <c r="B20" s="5" t="s">
        <v>269</v>
      </c>
      <c r="C20" s="90"/>
      <c r="D20" s="107">
        <f>投入係数表!AN20</f>
        <v>0</v>
      </c>
      <c r="E20" s="110">
        <f t="shared" si="9"/>
        <v>0</v>
      </c>
      <c r="F20" s="85">
        <f>分析係数表!C23</f>
        <v>0</v>
      </c>
      <c r="G20" s="110">
        <f t="shared" si="0"/>
        <v>0</v>
      </c>
      <c r="H20" s="110">
        <v>0</v>
      </c>
      <c r="I20" s="110">
        <f t="shared" si="1"/>
        <v>0</v>
      </c>
      <c r="J20" s="85">
        <f>分析係数表!G23</f>
        <v>0.21560920830993824</v>
      </c>
      <c r="K20" s="111">
        <f t="shared" si="2"/>
        <v>0</v>
      </c>
      <c r="L20" s="79"/>
      <c r="M20" s="80"/>
      <c r="N20" s="81">
        <f>分析係数表!H23</f>
        <v>2.0282741415329697E-5</v>
      </c>
      <c r="O20" s="82">
        <f t="shared" si="3"/>
        <v>1.8799567207260779E-4</v>
      </c>
      <c r="P20" s="76">
        <f>分析係数表!C23</f>
        <v>0</v>
      </c>
      <c r="Q20" s="82">
        <f t="shared" si="4"/>
        <v>0</v>
      </c>
      <c r="R20" s="83">
        <v>0</v>
      </c>
      <c r="S20" s="84">
        <f t="shared" si="5"/>
        <v>0</v>
      </c>
      <c r="T20" s="85">
        <f>分析係数表!F23</f>
        <v>0.4407636159460977</v>
      </c>
      <c r="U20" s="86">
        <f t="shared" si="6"/>
        <v>0</v>
      </c>
      <c r="V20" s="87">
        <f>分析係数表!D23</f>
        <v>7.046603032004492E-2</v>
      </c>
      <c r="W20" s="88">
        <f t="shared" si="7"/>
        <v>0</v>
      </c>
      <c r="X20" s="76">
        <f>分析係数表!E23</f>
        <v>6.9904548006737788E-2</v>
      </c>
      <c r="Y20" s="89">
        <f t="shared" si="8"/>
        <v>0</v>
      </c>
    </row>
    <row r="21" spans="1:25" x14ac:dyDescent="0.2">
      <c r="A21" s="6" t="s">
        <v>9</v>
      </c>
      <c r="B21" s="5" t="s">
        <v>270</v>
      </c>
      <c r="C21" s="90"/>
      <c r="D21" s="107">
        <f>投入係数表!AN21</f>
        <v>1.0869565217391304E-2</v>
      </c>
      <c r="E21" s="110">
        <f t="shared" si="9"/>
        <v>1.0869565217391304</v>
      </c>
      <c r="F21" s="85">
        <f>分析係数表!C24</f>
        <v>9.8081023454157812E-2</v>
      </c>
      <c r="G21" s="110">
        <f t="shared" si="0"/>
        <v>0.10660980810234544</v>
      </c>
      <c r="H21" s="110">
        <v>0.10886705543280438</v>
      </c>
      <c r="I21" s="110">
        <f t="shared" si="1"/>
        <v>0.10886705543280438</v>
      </c>
      <c r="J21" s="85">
        <f>分析係数表!G24</f>
        <v>0.21052631578947367</v>
      </c>
      <c r="K21" s="111">
        <f t="shared" si="2"/>
        <v>2.2919380091116711E-2</v>
      </c>
      <c r="L21" s="79"/>
      <c r="M21" s="80"/>
      <c r="N21" s="81">
        <f>分析係数表!H24</f>
        <v>4.0565482830659392E-4</v>
      </c>
      <c r="O21" s="82">
        <f t="shared" si="3"/>
        <v>3.7599134414521558E-3</v>
      </c>
      <c r="P21" s="76">
        <f>分析係数表!C24</f>
        <v>9.8081023454157812E-2</v>
      </c>
      <c r="Q21" s="82">
        <f t="shared" si="4"/>
        <v>3.6877615843667211E-4</v>
      </c>
      <c r="R21" s="83">
        <v>1.2976634461842895E-3</v>
      </c>
      <c r="S21" s="84">
        <f t="shared" si="5"/>
        <v>0.11016471887898867</v>
      </c>
      <c r="T21" s="85">
        <f>分析係数表!F24</f>
        <v>0.39473684210526316</v>
      </c>
      <c r="U21" s="86">
        <f t="shared" si="6"/>
        <v>4.3486073241706051E-2</v>
      </c>
      <c r="V21" s="87">
        <f>分析係数表!D24</f>
        <v>4.6052631578947366E-2</v>
      </c>
      <c r="W21" s="88">
        <f t="shared" si="7"/>
        <v>0</v>
      </c>
      <c r="X21" s="76">
        <f>分析係数表!E24</f>
        <v>4.6052631578947366E-2</v>
      </c>
      <c r="Y21" s="89">
        <f t="shared" si="8"/>
        <v>0</v>
      </c>
    </row>
    <row r="22" spans="1:25" x14ac:dyDescent="0.2">
      <c r="A22" s="6" t="s">
        <v>10</v>
      </c>
      <c r="B22" s="5" t="s">
        <v>271</v>
      </c>
      <c r="C22" s="90"/>
      <c r="D22" s="107">
        <f>投入係数表!AN22</f>
        <v>5.434782608695652E-2</v>
      </c>
      <c r="E22" s="110">
        <f t="shared" si="9"/>
        <v>5.4347826086956523</v>
      </c>
      <c r="F22" s="85">
        <f>分析係数表!C25</f>
        <v>1.7970049916805286E-2</v>
      </c>
      <c r="G22" s="110">
        <f t="shared" si="0"/>
        <v>9.7663314765246118E-2</v>
      </c>
      <c r="H22" s="110">
        <v>9.891004436300703E-2</v>
      </c>
      <c r="I22" s="110">
        <f t="shared" si="1"/>
        <v>9.891004436300703E-2</v>
      </c>
      <c r="J22" s="85">
        <f>分析係数表!G25</f>
        <v>0.19552238805970149</v>
      </c>
      <c r="K22" s="111">
        <f t="shared" si="2"/>
        <v>1.9339128076946151E-2</v>
      </c>
      <c r="L22" s="79"/>
      <c r="M22" s="80"/>
      <c r="N22" s="81">
        <f>分析係数表!H25</f>
        <v>5.4763401821390182E-4</v>
      </c>
      <c r="O22" s="82">
        <f t="shared" si="3"/>
        <v>5.0758831459604102E-3</v>
      </c>
      <c r="P22" s="76">
        <f>分析係数表!C25</f>
        <v>1.7970049916805286E-2</v>
      </c>
      <c r="Q22" s="82">
        <f t="shared" si="4"/>
        <v>9.1213873504779219E-5</v>
      </c>
      <c r="R22" s="83">
        <v>6.2717957701944249E-4</v>
      </c>
      <c r="S22" s="84">
        <f t="shared" si="5"/>
        <v>9.9537223940026467E-2</v>
      </c>
      <c r="T22" s="85">
        <f>分析係数表!F25</f>
        <v>0.34776119402985073</v>
      </c>
      <c r="U22" s="86">
        <f t="shared" si="6"/>
        <v>3.4615183847800247E-2</v>
      </c>
      <c r="V22" s="87">
        <f>分析係数表!D25</f>
        <v>4.6268656716417909E-2</v>
      </c>
      <c r="W22" s="88">
        <f t="shared" si="7"/>
        <v>0</v>
      </c>
      <c r="X22" s="76">
        <f>分析係数表!E25</f>
        <v>3.5820895522388062E-2</v>
      </c>
      <c r="Y22" s="89">
        <f t="shared" si="8"/>
        <v>0</v>
      </c>
    </row>
    <row r="23" spans="1:25" x14ac:dyDescent="0.2">
      <c r="A23" s="6" t="s">
        <v>11</v>
      </c>
      <c r="B23" s="5" t="s">
        <v>35</v>
      </c>
      <c r="C23" s="90"/>
      <c r="D23" s="107">
        <f>投入係数表!AN23</f>
        <v>0</v>
      </c>
      <c r="E23" s="110">
        <f t="shared" si="9"/>
        <v>0</v>
      </c>
      <c r="F23" s="85">
        <f>分析係数表!C26</f>
        <v>0.78646748681898071</v>
      </c>
      <c r="G23" s="110">
        <f t="shared" si="0"/>
        <v>0</v>
      </c>
      <c r="H23" s="110">
        <v>1.2169714743905588E-2</v>
      </c>
      <c r="I23" s="110">
        <f t="shared" si="1"/>
        <v>1.2169714743905588E-2</v>
      </c>
      <c r="J23" s="85">
        <f>分析係数表!G26</f>
        <v>0.1963978281022381</v>
      </c>
      <c r="K23" s="111">
        <f t="shared" si="2"/>
        <v>2.3901055443268423E-3</v>
      </c>
      <c r="L23" s="79"/>
      <c r="M23" s="80"/>
      <c r="N23" s="81">
        <f>分析係数表!H26</f>
        <v>1.1845120986552542E-2</v>
      </c>
      <c r="O23" s="82">
        <f t="shared" si="3"/>
        <v>0.10978947249040294</v>
      </c>
      <c r="P23" s="76">
        <f>分析係数表!C26</f>
        <v>0.78646748681898071</v>
      </c>
      <c r="Q23" s="82">
        <f t="shared" si="4"/>
        <v>8.6345850508708813E-2</v>
      </c>
      <c r="R23" s="83">
        <v>9.8419826034933322E-2</v>
      </c>
      <c r="S23" s="84">
        <f t="shared" si="5"/>
        <v>0.11058954077883891</v>
      </c>
      <c r="T23" s="85">
        <f>分析係数表!F26</f>
        <v>0.33492252681764006</v>
      </c>
      <c r="U23" s="86">
        <f t="shared" si="6"/>
        <v>3.7038928437251172E-2</v>
      </c>
      <c r="V23" s="87">
        <f>分析係数表!D26</f>
        <v>2.0262216924910609E-2</v>
      </c>
      <c r="W23" s="88">
        <f t="shared" si="7"/>
        <v>0</v>
      </c>
      <c r="X23" s="76">
        <f>分析係数表!E26</f>
        <v>2.2447357965832339E-2</v>
      </c>
      <c r="Y23" s="89">
        <f t="shared" si="8"/>
        <v>0</v>
      </c>
    </row>
    <row r="24" spans="1:25" x14ac:dyDescent="0.2">
      <c r="A24" s="6" t="s">
        <v>12</v>
      </c>
      <c r="B24" s="5" t="s">
        <v>365</v>
      </c>
      <c r="C24" s="90"/>
      <c r="D24" s="107">
        <f>投入係数表!AN24</f>
        <v>0</v>
      </c>
      <c r="E24" s="110">
        <f t="shared" si="9"/>
        <v>0</v>
      </c>
      <c r="F24" s="85">
        <f>分析係数表!C27</f>
        <v>0.30036101083032496</v>
      </c>
      <c r="G24" s="110">
        <f t="shared" si="0"/>
        <v>0</v>
      </c>
      <c r="H24" s="110">
        <v>2.1969531020539796E-3</v>
      </c>
      <c r="I24" s="110">
        <f t="shared" si="1"/>
        <v>2.1969531020539796E-3</v>
      </c>
      <c r="J24" s="85">
        <f>分析係数表!G27</f>
        <v>0.17003676470588236</v>
      </c>
      <c r="K24" s="111">
        <f t="shared" si="2"/>
        <v>3.735627976838109E-4</v>
      </c>
      <c r="L24" s="79"/>
      <c r="M24" s="80"/>
      <c r="N24" s="81">
        <f>分析係数表!H27</f>
        <v>1.1256921485507981E-2</v>
      </c>
      <c r="O24" s="82">
        <f t="shared" si="3"/>
        <v>0.10433759800029732</v>
      </c>
      <c r="P24" s="76">
        <f>分析係数表!C27</f>
        <v>0.30036101083032496</v>
      </c>
      <c r="Q24" s="82">
        <f t="shared" si="4"/>
        <v>3.1338946402977394E-2</v>
      </c>
      <c r="R24" s="83">
        <v>3.1852150165204464E-2</v>
      </c>
      <c r="S24" s="84">
        <f t="shared" si="5"/>
        <v>3.4049103267258442E-2</v>
      </c>
      <c r="T24" s="85">
        <f>分析係数表!F27</f>
        <v>0.32077205882352944</v>
      </c>
      <c r="U24" s="86">
        <f t="shared" si="6"/>
        <v>1.0922000956133453E-2</v>
      </c>
      <c r="V24" s="87">
        <f>分析係数表!D27</f>
        <v>0</v>
      </c>
      <c r="W24" s="88">
        <f t="shared" si="7"/>
        <v>0</v>
      </c>
      <c r="X24" s="76">
        <f>分析係数表!E27</f>
        <v>0</v>
      </c>
      <c r="Y24" s="89">
        <f t="shared" si="8"/>
        <v>0</v>
      </c>
    </row>
    <row r="25" spans="1:25" x14ac:dyDescent="0.2">
      <c r="A25" s="6" t="s">
        <v>13</v>
      </c>
      <c r="B25" s="5" t="s">
        <v>191</v>
      </c>
      <c r="C25" s="90"/>
      <c r="D25" s="107">
        <f>投入係数表!AN25</f>
        <v>0</v>
      </c>
      <c r="E25" s="110">
        <f t="shared" si="9"/>
        <v>0</v>
      </c>
      <c r="F25" s="85">
        <f>分析係数表!C28</f>
        <v>0.10035725885027602</v>
      </c>
      <c r="G25" s="110">
        <f t="shared" si="0"/>
        <v>0</v>
      </c>
      <c r="H25" s="110">
        <v>2.1078888161256283E-2</v>
      </c>
      <c r="I25" s="110">
        <f t="shared" si="1"/>
        <v>2.1078888161256283E-2</v>
      </c>
      <c r="J25" s="85">
        <f>分析係数表!G28</f>
        <v>0.12476459510357815</v>
      </c>
      <c r="K25" s="111">
        <f t="shared" si="2"/>
        <v>2.629898946672747E-3</v>
      </c>
      <c r="L25" s="79"/>
      <c r="M25" s="80"/>
      <c r="N25" s="81">
        <f>分析係数表!H28</f>
        <v>2.1134616554773542E-2</v>
      </c>
      <c r="O25" s="82">
        <f t="shared" si="3"/>
        <v>0.1958914902996573</v>
      </c>
      <c r="P25" s="76">
        <f>分析係数表!C28</f>
        <v>0.10035725885027602</v>
      </c>
      <c r="Q25" s="82">
        <f t="shared" si="4"/>
        <v>1.9659132998569043E-2</v>
      </c>
      <c r="R25" s="83">
        <v>2.1694410083939346E-2</v>
      </c>
      <c r="S25" s="84">
        <f t="shared" si="5"/>
        <v>4.2773298245195629E-2</v>
      </c>
      <c r="T25" s="85">
        <f>分析係数表!F28</f>
        <v>0.21374764595103579</v>
      </c>
      <c r="U25" s="86">
        <f t="shared" si="6"/>
        <v>9.1426918094721366E-3</v>
      </c>
      <c r="V25" s="87">
        <f>分析係数表!D28</f>
        <v>3.5310734463276837E-2</v>
      </c>
      <c r="W25" s="88">
        <f t="shared" si="7"/>
        <v>0</v>
      </c>
      <c r="X25" s="76">
        <f>分析係数表!E28</f>
        <v>3.7664783427495289E-2</v>
      </c>
      <c r="Y25" s="89">
        <f t="shared" si="8"/>
        <v>0</v>
      </c>
    </row>
    <row r="26" spans="1:25" x14ac:dyDescent="0.2">
      <c r="A26" s="6" t="s">
        <v>14</v>
      </c>
      <c r="B26" s="5" t="s">
        <v>50</v>
      </c>
      <c r="C26" s="90"/>
      <c r="D26" s="107">
        <f>投入係数表!AN26</f>
        <v>6.5217391304347824E-2</v>
      </c>
      <c r="E26" s="110">
        <f t="shared" si="9"/>
        <v>6.5217391304347823</v>
      </c>
      <c r="F26" s="85">
        <f>分析係数表!C29</f>
        <v>0.36404243439419315</v>
      </c>
      <c r="G26" s="110">
        <f t="shared" si="0"/>
        <v>2.3741897895273465</v>
      </c>
      <c r="H26" s="110">
        <v>2.4788637283422967</v>
      </c>
      <c r="I26" s="110">
        <f t="shared" si="1"/>
        <v>2.4788637283422967</v>
      </c>
      <c r="J26" s="85">
        <f>分析係数表!G29</f>
        <v>0.26159695817490497</v>
      </c>
      <c r="K26" s="111">
        <f t="shared" si="2"/>
        <v>0.64846321106444882</v>
      </c>
      <c r="L26" s="79"/>
      <c r="M26" s="80"/>
      <c r="N26" s="81">
        <f>分析係数表!H29</f>
        <v>1.0060239742003528E-2</v>
      </c>
      <c r="O26" s="82">
        <f t="shared" si="3"/>
        <v>9.3245853348013455E-2</v>
      </c>
      <c r="P26" s="76">
        <f>分析係数表!C29</f>
        <v>0.36404243439419315</v>
      </c>
      <c r="Q26" s="82">
        <f t="shared" si="4"/>
        <v>3.3945447449974742E-2</v>
      </c>
      <c r="R26" s="83">
        <v>4.5511079185677636E-2</v>
      </c>
      <c r="S26" s="84">
        <f t="shared" si="5"/>
        <v>2.5243748075279742</v>
      </c>
      <c r="T26" s="85">
        <f>分析係数表!F29</f>
        <v>0.47034220532319393</v>
      </c>
      <c r="U26" s="86">
        <f t="shared" si="6"/>
        <v>1.1873200140350206</v>
      </c>
      <c r="V26" s="87">
        <f>分析係数表!D29</f>
        <v>0.1285171102661597</v>
      </c>
      <c r="W26" s="88">
        <f t="shared" si="7"/>
        <v>0</v>
      </c>
      <c r="X26" s="76">
        <f>分析係数表!E29</f>
        <v>0.10532319391634981</v>
      </c>
      <c r="Y26" s="89">
        <f t="shared" si="8"/>
        <v>0</v>
      </c>
    </row>
    <row r="27" spans="1:25" x14ac:dyDescent="0.2">
      <c r="A27" s="6" t="s">
        <v>15</v>
      </c>
      <c r="B27" s="5" t="s">
        <v>36</v>
      </c>
      <c r="C27" s="90"/>
      <c r="D27" s="107">
        <f>投入係数表!AN27</f>
        <v>0</v>
      </c>
      <c r="E27" s="110">
        <f t="shared" si="9"/>
        <v>0</v>
      </c>
      <c r="F27" s="85">
        <f>分析係数表!C30</f>
        <v>1</v>
      </c>
      <c r="G27" s="110">
        <f t="shared" si="0"/>
        <v>0</v>
      </c>
      <c r="H27" s="110">
        <v>0.1127473295707641</v>
      </c>
      <c r="I27" s="110">
        <f t="shared" si="1"/>
        <v>0.1127473295707641</v>
      </c>
      <c r="J27" s="85">
        <f>分析係数表!G30</f>
        <v>0.34476121737038373</v>
      </c>
      <c r="K27" s="111">
        <f t="shared" si="2"/>
        <v>3.8870906598076495E-2</v>
      </c>
      <c r="L27" s="79"/>
      <c r="M27" s="80"/>
      <c r="N27" s="81">
        <f>分析係数表!H30</f>
        <v>0</v>
      </c>
      <c r="O27" s="82">
        <f t="shared" si="3"/>
        <v>0</v>
      </c>
      <c r="P27" s="76">
        <f>分析係数表!C30</f>
        <v>1</v>
      </c>
      <c r="Q27" s="82">
        <f t="shared" si="4"/>
        <v>0</v>
      </c>
      <c r="R27" s="83">
        <v>1.9276069653794654E-2</v>
      </c>
      <c r="S27" s="84">
        <f t="shared" si="5"/>
        <v>0.13202339922455875</v>
      </c>
      <c r="T27" s="85">
        <f>分析係数表!F30</f>
        <v>0.44087573679778658</v>
      </c>
      <c r="U27" s="86">
        <f t="shared" si="6"/>
        <v>5.8205913407675662E-2</v>
      </c>
      <c r="V27" s="87">
        <f>分析係数表!D30</f>
        <v>0.13545049921809216</v>
      </c>
      <c r="W27" s="88">
        <f t="shared" si="7"/>
        <v>0</v>
      </c>
      <c r="X27" s="76">
        <f>分析係数表!E30</f>
        <v>8.8415734391916273E-2</v>
      </c>
      <c r="Y27" s="89">
        <f t="shared" si="8"/>
        <v>0</v>
      </c>
    </row>
    <row r="28" spans="1:25" x14ac:dyDescent="0.2">
      <c r="A28" s="6" t="s">
        <v>16</v>
      </c>
      <c r="B28" s="5" t="s">
        <v>192</v>
      </c>
      <c r="C28" s="90"/>
      <c r="D28" s="107">
        <f>投入係数表!AN28</f>
        <v>0</v>
      </c>
      <c r="E28" s="110">
        <f t="shared" si="9"/>
        <v>0</v>
      </c>
      <c r="F28" s="85">
        <f>分析係数表!C31</f>
        <v>4.5149153453372781E-2</v>
      </c>
      <c r="G28" s="110">
        <f t="shared" si="0"/>
        <v>0</v>
      </c>
      <c r="H28" s="110">
        <v>2.8366907891561342E-2</v>
      </c>
      <c r="I28" s="110">
        <f t="shared" si="1"/>
        <v>2.8366907891561342E-2</v>
      </c>
      <c r="J28" s="85">
        <f>分析係数表!G31</f>
        <v>7.1005917159763315E-2</v>
      </c>
      <c r="K28" s="111">
        <f t="shared" si="2"/>
        <v>2.0142183118268407E-3</v>
      </c>
      <c r="L28" s="79"/>
      <c r="M28" s="80"/>
      <c r="N28" s="81">
        <f>分析係数表!H31</f>
        <v>2.4521834371133602E-2</v>
      </c>
      <c r="O28" s="82">
        <f t="shared" si="3"/>
        <v>0.22728676753578281</v>
      </c>
      <c r="P28" s="76">
        <f>分析係数表!C31</f>
        <v>4.5149153453372781E-2</v>
      </c>
      <c r="Q28" s="82">
        <f t="shared" si="4"/>
        <v>1.0261805145394124E-2</v>
      </c>
      <c r="R28" s="83">
        <v>1.3243898494235219E-2</v>
      </c>
      <c r="S28" s="84">
        <f t="shared" si="5"/>
        <v>4.1610806385796562E-2</v>
      </c>
      <c r="T28" s="85">
        <f>分析係数表!F31</f>
        <v>0.34319526627218933</v>
      </c>
      <c r="U28" s="86">
        <f t="shared" si="6"/>
        <v>1.4280631777373968E-2</v>
      </c>
      <c r="V28" s="87">
        <f>分析係数表!D31</f>
        <v>1.7751479289940829E-2</v>
      </c>
      <c r="W28" s="88">
        <f t="shared" si="7"/>
        <v>0</v>
      </c>
      <c r="X28" s="76">
        <f>分析係数表!E31</f>
        <v>1.7751479289940829E-2</v>
      </c>
      <c r="Y28" s="89">
        <f t="shared" si="8"/>
        <v>0</v>
      </c>
    </row>
    <row r="29" spans="1:25" x14ac:dyDescent="0.2">
      <c r="A29" s="6" t="s">
        <v>17</v>
      </c>
      <c r="B29" s="5" t="s">
        <v>272</v>
      </c>
      <c r="C29" s="90"/>
      <c r="D29" s="107">
        <f>投入係数表!AN29</f>
        <v>0</v>
      </c>
      <c r="E29" s="110">
        <f t="shared" si="9"/>
        <v>0</v>
      </c>
      <c r="F29" s="85">
        <f>分析係数表!C32</f>
        <v>0.82390745501285345</v>
      </c>
      <c r="G29" s="110">
        <f t="shared" si="0"/>
        <v>0</v>
      </c>
      <c r="H29" s="110">
        <v>5.793029337478784E-2</v>
      </c>
      <c r="I29" s="110">
        <f t="shared" si="1"/>
        <v>5.793029337478784E-2</v>
      </c>
      <c r="J29" s="85">
        <f>分析係数表!G32</f>
        <v>0.14108527131782947</v>
      </c>
      <c r="K29" s="111">
        <f t="shared" si="2"/>
        <v>8.1731111583034019E-3</v>
      </c>
      <c r="L29" s="79"/>
      <c r="M29" s="80"/>
      <c r="N29" s="81">
        <f>分析係数表!H32</f>
        <v>6.9772630468734158E-3</v>
      </c>
      <c r="O29" s="82">
        <f t="shared" si="3"/>
        <v>6.4670511192977079E-2</v>
      </c>
      <c r="P29" s="76">
        <f>分析係数表!C32</f>
        <v>0.82390745501285345</v>
      </c>
      <c r="Q29" s="82">
        <f t="shared" si="4"/>
        <v>5.3282516291386001E-2</v>
      </c>
      <c r="R29" s="83">
        <v>6.9683628767729294E-2</v>
      </c>
      <c r="S29" s="84">
        <f t="shared" si="5"/>
        <v>0.12761392214251713</v>
      </c>
      <c r="T29" s="85">
        <f>分析係数表!F32</f>
        <v>0.48372093023255813</v>
      </c>
      <c r="U29" s="86">
        <f t="shared" si="6"/>
        <v>6.1729525129403634E-2</v>
      </c>
      <c r="V29" s="87">
        <f>分析係数表!D32</f>
        <v>4.6511627906976744E-3</v>
      </c>
      <c r="W29" s="88">
        <f t="shared" si="7"/>
        <v>0</v>
      </c>
      <c r="X29" s="76">
        <f>分析係数表!E32</f>
        <v>6.2015503875968991E-3</v>
      </c>
      <c r="Y29" s="89">
        <f t="shared" si="8"/>
        <v>0</v>
      </c>
    </row>
    <row r="30" spans="1:25" x14ac:dyDescent="0.2">
      <c r="A30" s="6" t="s">
        <v>18</v>
      </c>
      <c r="B30" s="5" t="s">
        <v>273</v>
      </c>
      <c r="C30" s="90"/>
      <c r="D30" s="107">
        <f>投入係数表!AN30</f>
        <v>0</v>
      </c>
      <c r="E30" s="110">
        <f t="shared" si="9"/>
        <v>0</v>
      </c>
      <c r="F30" s="85">
        <f>分析係数表!C33</f>
        <v>1</v>
      </c>
      <c r="G30" s="110">
        <f t="shared" si="0"/>
        <v>0</v>
      </c>
      <c r="H30" s="110">
        <v>0.13330942954631747</v>
      </c>
      <c r="I30" s="110">
        <f t="shared" si="1"/>
        <v>0.13330942954631747</v>
      </c>
      <c r="J30" s="85">
        <f>分析係数表!G33</f>
        <v>0.50819672131147542</v>
      </c>
      <c r="K30" s="111">
        <f t="shared" si="2"/>
        <v>6.7747415015341664E-2</v>
      </c>
      <c r="L30" s="79"/>
      <c r="M30" s="80"/>
      <c r="N30" s="81">
        <f>分析係数表!H33</f>
        <v>1.0141370707664847E-3</v>
      </c>
      <c r="O30" s="82">
        <f t="shared" si="3"/>
        <v>9.3997836036303888E-3</v>
      </c>
      <c r="P30" s="76">
        <f>分析係数表!C33</f>
        <v>1</v>
      </c>
      <c r="Q30" s="82">
        <f t="shared" si="4"/>
        <v>9.3997836036303888E-3</v>
      </c>
      <c r="R30" s="83">
        <v>3.302322172958809E-2</v>
      </c>
      <c r="S30" s="84">
        <f t="shared" si="5"/>
        <v>0.16633265127590557</v>
      </c>
      <c r="T30" s="85">
        <f>分析係数表!F33</f>
        <v>0.64606977721731818</v>
      </c>
      <c r="U30" s="86">
        <f t="shared" si="6"/>
        <v>0.10746249895379019</v>
      </c>
      <c r="V30" s="87">
        <f>分析係数表!D33</f>
        <v>1.8495166036149643E-2</v>
      </c>
      <c r="W30" s="88">
        <f t="shared" si="7"/>
        <v>0</v>
      </c>
      <c r="X30" s="76">
        <f>分析係数表!E33</f>
        <v>1.7234131988230348E-2</v>
      </c>
      <c r="Y30" s="89">
        <f t="shared" si="8"/>
        <v>0</v>
      </c>
    </row>
    <row r="31" spans="1:25" x14ac:dyDescent="0.2">
      <c r="A31" s="6" t="s">
        <v>19</v>
      </c>
      <c r="B31" s="5" t="s">
        <v>274</v>
      </c>
      <c r="C31" s="90"/>
      <c r="D31" s="107">
        <f>投入係数表!AN31</f>
        <v>0.29347826086956524</v>
      </c>
      <c r="E31" s="110">
        <f t="shared" si="9"/>
        <v>29.347826086956523</v>
      </c>
      <c r="F31" s="85">
        <f>分析係数表!C34</f>
        <v>0.25927379784102056</v>
      </c>
      <c r="G31" s="110">
        <f t="shared" si="0"/>
        <v>7.6091223279429947</v>
      </c>
      <c r="H31" s="110">
        <v>7.7890171734585554</v>
      </c>
      <c r="I31" s="110">
        <f t="shared" si="1"/>
        <v>7.7890171734585554</v>
      </c>
      <c r="J31" s="85">
        <f>分析係数表!G34</f>
        <v>0.42506142506142508</v>
      </c>
      <c r="K31" s="111">
        <f t="shared" si="2"/>
        <v>3.3108107395782067</v>
      </c>
      <c r="L31" s="79"/>
      <c r="M31" s="80"/>
      <c r="N31" s="81">
        <f>分析係数表!H34</f>
        <v>0.17165284059793523</v>
      </c>
      <c r="O31" s="82">
        <f t="shared" si="3"/>
        <v>1.5910073727504799</v>
      </c>
      <c r="P31" s="76">
        <f>分析係数表!C34</f>
        <v>0.25927379784102056</v>
      </c>
      <c r="Q31" s="82">
        <f t="shared" si="4"/>
        <v>0.41250652392608117</v>
      </c>
      <c r="R31" s="83">
        <v>0.44610974192344244</v>
      </c>
      <c r="S31" s="84">
        <f t="shared" si="5"/>
        <v>8.235126915381997</v>
      </c>
      <c r="T31" s="85">
        <f>分析係数表!F34</f>
        <v>0.69978501228501233</v>
      </c>
      <c r="U31" s="86">
        <f t="shared" si="6"/>
        <v>5.7628183896492269</v>
      </c>
      <c r="V31" s="87">
        <f>分析係数表!D34</f>
        <v>0.29069410319410321</v>
      </c>
      <c r="W31" s="88">
        <f t="shared" si="7"/>
        <v>2</v>
      </c>
      <c r="X31" s="76">
        <f>分析係数表!E34</f>
        <v>0.18903562653562653</v>
      </c>
      <c r="Y31" s="89">
        <f t="shared" si="8"/>
        <v>2</v>
      </c>
    </row>
    <row r="32" spans="1:25" x14ac:dyDescent="0.2">
      <c r="A32" s="6" t="s">
        <v>20</v>
      </c>
      <c r="B32" s="5" t="s">
        <v>37</v>
      </c>
      <c r="C32" s="90"/>
      <c r="D32" s="107">
        <f>投入係数表!AN32</f>
        <v>0</v>
      </c>
      <c r="E32" s="110">
        <f t="shared" si="9"/>
        <v>0</v>
      </c>
      <c r="F32" s="85">
        <f>分析係数表!C35</f>
        <v>0.58271802035521847</v>
      </c>
      <c r="G32" s="110">
        <f t="shared" si="0"/>
        <v>0</v>
      </c>
      <c r="H32" s="110">
        <v>0.34064874799426992</v>
      </c>
      <c r="I32" s="110">
        <f t="shared" si="1"/>
        <v>0.34064874799426992</v>
      </c>
      <c r="J32" s="85">
        <f>分析係数表!G35</f>
        <v>0.3146067415730337</v>
      </c>
      <c r="K32" s="111">
        <f t="shared" si="2"/>
        <v>0.10717039262741075</v>
      </c>
      <c r="L32" s="79"/>
      <c r="M32" s="80"/>
      <c r="N32" s="81">
        <f>分析係数表!H35</f>
        <v>6.4762793339147723E-2</v>
      </c>
      <c r="O32" s="82">
        <f t="shared" si="3"/>
        <v>0.60027018092783668</v>
      </c>
      <c r="P32" s="76">
        <f>分析係数表!C35</f>
        <v>0.58271802035521847</v>
      </c>
      <c r="Q32" s="82">
        <f t="shared" si="4"/>
        <v>0.34978825150853782</v>
      </c>
      <c r="R32" s="83">
        <v>0.41845976113711231</v>
      </c>
      <c r="S32" s="84">
        <f t="shared" si="5"/>
        <v>0.75910850913138228</v>
      </c>
      <c r="T32" s="85">
        <f>分析係数表!F35</f>
        <v>0.64558587479935792</v>
      </c>
      <c r="U32" s="86">
        <f t="shared" si="6"/>
        <v>0.49006973093521983</v>
      </c>
      <c r="V32" s="87">
        <f>分析係数表!D35</f>
        <v>5.2969502407704656E-2</v>
      </c>
      <c r="W32" s="88">
        <f t="shared" si="7"/>
        <v>0</v>
      </c>
      <c r="X32" s="76">
        <f>分析係数表!E35</f>
        <v>4.8475120385232745E-2</v>
      </c>
      <c r="Y32" s="89">
        <f t="shared" si="8"/>
        <v>0</v>
      </c>
    </row>
    <row r="33" spans="1:25" x14ac:dyDescent="0.2">
      <c r="A33" s="6" t="s">
        <v>21</v>
      </c>
      <c r="B33" s="5" t="s">
        <v>38</v>
      </c>
      <c r="C33" s="90"/>
      <c r="D33" s="107">
        <f>投入係数表!AN33</f>
        <v>0</v>
      </c>
      <c r="E33" s="110">
        <f t="shared" si="9"/>
        <v>0</v>
      </c>
      <c r="F33" s="85">
        <f>分析係数表!C36</f>
        <v>0.66070007955449483</v>
      </c>
      <c r="G33" s="110">
        <f t="shared" si="0"/>
        <v>0</v>
      </c>
      <c r="H33" s="110">
        <v>0.32064557704953101</v>
      </c>
      <c r="I33" s="110">
        <f t="shared" si="1"/>
        <v>0.32064557704953101</v>
      </c>
      <c r="J33" s="85">
        <f>分析係数表!G36</f>
        <v>1.3413413413413414E-2</v>
      </c>
      <c r="K33" s="111">
        <f t="shared" si="2"/>
        <v>4.3009516841478633E-3</v>
      </c>
      <c r="L33" s="79"/>
      <c r="M33" s="80"/>
      <c r="N33" s="81">
        <f>分析係数表!H36</f>
        <v>0.12962700038537209</v>
      </c>
      <c r="O33" s="82">
        <f t="shared" si="3"/>
        <v>1.2014803402160363</v>
      </c>
      <c r="P33" s="76">
        <f>分析係数表!C36</f>
        <v>0.66070007955449483</v>
      </c>
      <c r="Q33" s="82">
        <f t="shared" si="4"/>
        <v>0.79381815636389674</v>
      </c>
      <c r="R33" s="83">
        <v>0.82984752694199904</v>
      </c>
      <c r="S33" s="84">
        <f t="shared" si="5"/>
        <v>1.15049310399153</v>
      </c>
      <c r="T33" s="85">
        <f>分析係数表!F36</f>
        <v>0.89049049049049045</v>
      </c>
      <c r="U33" s="86">
        <f t="shared" si="6"/>
        <v>1.0245031684793444</v>
      </c>
      <c r="V33" s="87">
        <f>分析係数表!D36</f>
        <v>8.8088088088088094E-3</v>
      </c>
      <c r="W33" s="88">
        <f t="shared" si="7"/>
        <v>0</v>
      </c>
      <c r="X33" s="76">
        <f>分析係数表!E36</f>
        <v>2.002002002002002E-3</v>
      </c>
      <c r="Y33" s="89">
        <f t="shared" si="8"/>
        <v>0</v>
      </c>
    </row>
    <row r="34" spans="1:25" x14ac:dyDescent="0.2">
      <c r="A34" s="6" t="s">
        <v>22</v>
      </c>
      <c r="B34" s="5" t="s">
        <v>377</v>
      </c>
      <c r="C34" s="90"/>
      <c r="D34" s="107">
        <f>投入係数表!AN34</f>
        <v>0.30434782608695654</v>
      </c>
      <c r="E34" s="110">
        <f t="shared" si="9"/>
        <v>30.434782608695656</v>
      </c>
      <c r="F34" s="85">
        <f>分析係数表!C37</f>
        <v>0.61776513884242223</v>
      </c>
      <c r="G34" s="110">
        <f t="shared" si="0"/>
        <v>18.801547703899811</v>
      </c>
      <c r="H34" s="110">
        <v>19.75353405707531</v>
      </c>
      <c r="I34" s="110">
        <f t="shared" si="1"/>
        <v>19.75353405707531</v>
      </c>
      <c r="J34" s="85">
        <f>分析係数表!G37</f>
        <v>0.47462053207116045</v>
      </c>
      <c r="K34" s="111">
        <f t="shared" si="2"/>
        <v>9.3754328444548722</v>
      </c>
      <c r="L34" s="79"/>
      <c r="M34" s="80"/>
      <c r="N34" s="81">
        <f>分析係数表!H37</f>
        <v>5.0585157089832258E-2</v>
      </c>
      <c r="O34" s="82">
        <f t="shared" si="3"/>
        <v>0.46886120614908378</v>
      </c>
      <c r="P34" s="76">
        <f>分析係数表!C37</f>
        <v>0.61776513884242223</v>
      </c>
      <c r="Q34" s="82">
        <f t="shared" si="4"/>
        <v>0.2896461081145143</v>
      </c>
      <c r="R34" s="83">
        <v>0.35160754486723544</v>
      </c>
      <c r="S34" s="84">
        <f t="shared" si="5"/>
        <v>20.105141601942545</v>
      </c>
      <c r="T34" s="85">
        <f>分析係数表!F37</f>
        <v>0.71813285457809695</v>
      </c>
      <c r="U34" s="86">
        <f t="shared" si="6"/>
        <v>14.438162730299853</v>
      </c>
      <c r="V34" s="87">
        <f>分析係数表!D37</f>
        <v>9.4662967194385508E-2</v>
      </c>
      <c r="W34" s="88">
        <f t="shared" si="7"/>
        <v>2</v>
      </c>
      <c r="X34" s="76">
        <f>分析係数表!E37</f>
        <v>8.6339154561775752E-2</v>
      </c>
      <c r="Y34" s="89">
        <f t="shared" si="8"/>
        <v>2</v>
      </c>
    </row>
    <row r="35" spans="1:25" x14ac:dyDescent="0.2">
      <c r="A35" s="6" t="s">
        <v>23</v>
      </c>
      <c r="B35" s="5" t="s">
        <v>193</v>
      </c>
      <c r="C35" s="90"/>
      <c r="D35" s="107">
        <f>投入係数表!AN35</f>
        <v>0</v>
      </c>
      <c r="E35" s="110">
        <f t="shared" si="9"/>
        <v>0</v>
      </c>
      <c r="F35" s="85">
        <f>分析係数表!C38</f>
        <v>2.0566981656475858E-2</v>
      </c>
      <c r="G35" s="110">
        <f t="shared" si="0"/>
        <v>0</v>
      </c>
      <c r="H35" s="110">
        <v>1.2292268831319033E-2</v>
      </c>
      <c r="I35" s="110">
        <f t="shared" si="1"/>
        <v>1.2292268831319033E-2</v>
      </c>
      <c r="J35" s="85">
        <f>分析係数表!G38</f>
        <v>0.31874999999999998</v>
      </c>
      <c r="K35" s="111">
        <f t="shared" si="2"/>
        <v>3.9181606899829418E-3</v>
      </c>
      <c r="L35" s="79"/>
      <c r="M35" s="80"/>
      <c r="N35" s="81">
        <f>分析係数表!H38</f>
        <v>4.4398920958156701E-2</v>
      </c>
      <c r="O35" s="82">
        <f t="shared" si="3"/>
        <v>0.41152252616693841</v>
      </c>
      <c r="P35" s="76">
        <f>分析係数表!C38</f>
        <v>2.0566981656475858E-2</v>
      </c>
      <c r="Q35" s="82">
        <f t="shared" si="4"/>
        <v>8.4637762469020276E-3</v>
      </c>
      <c r="R35" s="83">
        <v>1.0449023180947923E-2</v>
      </c>
      <c r="S35" s="84">
        <f t="shared" si="5"/>
        <v>2.2741292012266955E-2</v>
      </c>
      <c r="T35" s="85">
        <f>分析係数表!F38</f>
        <v>0.52500000000000002</v>
      </c>
      <c r="U35" s="86">
        <f t="shared" si="6"/>
        <v>1.1939178306440151E-2</v>
      </c>
      <c r="V35" s="87">
        <f>分析係数表!D38</f>
        <v>0.28125</v>
      </c>
      <c r="W35" s="88">
        <f t="shared" si="7"/>
        <v>0</v>
      </c>
      <c r="X35" s="76">
        <f>分析係数表!E38</f>
        <v>0.31874999999999998</v>
      </c>
      <c r="Y35" s="89">
        <f t="shared" si="8"/>
        <v>0</v>
      </c>
    </row>
    <row r="36" spans="1:25" x14ac:dyDescent="0.2">
      <c r="A36" s="6" t="s">
        <v>24</v>
      </c>
      <c r="B36" s="5" t="s">
        <v>39</v>
      </c>
      <c r="C36" s="90"/>
      <c r="D36" s="107">
        <f>投入係数表!AN36</f>
        <v>0</v>
      </c>
      <c r="E36" s="110">
        <f t="shared" si="9"/>
        <v>0</v>
      </c>
      <c r="F36" s="85">
        <f>分析係数表!C39</f>
        <v>1</v>
      </c>
      <c r="G36" s="110">
        <f t="shared" si="0"/>
        <v>0</v>
      </c>
      <c r="H36" s="110">
        <v>1.5240002406432274E-2</v>
      </c>
      <c r="I36" s="110">
        <f t="shared" si="1"/>
        <v>1.5240002406432274E-2</v>
      </c>
      <c r="J36" s="85">
        <f>分析係数表!G39</f>
        <v>0.35457429931253304</v>
      </c>
      <c r="K36" s="111">
        <f t="shared" si="2"/>
        <v>5.4037131747820405E-3</v>
      </c>
      <c r="L36" s="79"/>
      <c r="M36" s="80"/>
      <c r="N36" s="81">
        <f>分析係数表!H39</f>
        <v>4.0565482830659388E-3</v>
      </c>
      <c r="O36" s="82">
        <f t="shared" si="3"/>
        <v>3.7599134414521555E-2</v>
      </c>
      <c r="P36" s="76">
        <f>分析係数表!C39</f>
        <v>1</v>
      </c>
      <c r="Q36" s="82">
        <f t="shared" si="4"/>
        <v>3.7599134414521555E-2</v>
      </c>
      <c r="R36" s="83">
        <v>4.7772744274617175E-2</v>
      </c>
      <c r="S36" s="84">
        <f t="shared" si="5"/>
        <v>6.3012746681049447E-2</v>
      </c>
      <c r="T36" s="85">
        <f>分析係数表!F39</f>
        <v>0.70531464833421476</v>
      </c>
      <c r="U36" s="86">
        <f t="shared" si="6"/>
        <v>4.4443813265917349E-2</v>
      </c>
      <c r="V36" s="87">
        <f>分析係数表!D39</f>
        <v>5.4071919619249072E-2</v>
      </c>
      <c r="W36" s="88">
        <f t="shared" si="7"/>
        <v>0</v>
      </c>
      <c r="X36" s="76">
        <f>分析係数表!E39</f>
        <v>6.8482284505552618E-2</v>
      </c>
      <c r="Y36" s="89">
        <f t="shared" si="8"/>
        <v>0</v>
      </c>
    </row>
    <row r="37" spans="1:25" x14ac:dyDescent="0.2">
      <c r="A37" s="6" t="s">
        <v>25</v>
      </c>
      <c r="B37" s="5" t="s">
        <v>40</v>
      </c>
      <c r="C37" s="90"/>
      <c r="D37" s="107">
        <f>投入係数表!AN37</f>
        <v>0</v>
      </c>
      <c r="E37" s="110">
        <f t="shared" si="9"/>
        <v>0</v>
      </c>
      <c r="F37" s="85">
        <f>分析係数表!C40</f>
        <v>0.98077433041633522</v>
      </c>
      <c r="G37" s="110">
        <f t="shared" si="0"/>
        <v>0</v>
      </c>
      <c r="H37" s="110">
        <v>2.6031474716523739E-2</v>
      </c>
      <c r="I37" s="110">
        <f t="shared" si="1"/>
        <v>2.6031474716523739E-2</v>
      </c>
      <c r="J37" s="85">
        <f>分析係数表!G40</f>
        <v>0.51043551695017497</v>
      </c>
      <c r="K37" s="111">
        <f t="shared" si="2"/>
        <v>1.3287389253904203E-2</v>
      </c>
      <c r="L37" s="79"/>
      <c r="M37" s="80"/>
      <c r="N37" s="81">
        <f>分析係数表!H40</f>
        <v>2.8781210068352839E-2</v>
      </c>
      <c r="O37" s="82">
        <f t="shared" si="3"/>
        <v>0.26676585867103048</v>
      </c>
      <c r="P37" s="76">
        <f>分析係数表!C40</f>
        <v>0.98077433041633522</v>
      </c>
      <c r="Q37" s="82">
        <f t="shared" si="4"/>
        <v>0.26163710641601862</v>
      </c>
      <c r="R37" s="83">
        <v>0.26240006443603631</v>
      </c>
      <c r="S37" s="84">
        <f t="shared" si="5"/>
        <v>0.28843153915256003</v>
      </c>
      <c r="T37" s="85">
        <f>分析係数表!F40</f>
        <v>0.70708167450838466</v>
      </c>
      <c r="U37" s="86">
        <f t="shared" si="6"/>
        <v>0.20394465568502287</v>
      </c>
      <c r="V37" s="87">
        <f>分析係数表!D40</f>
        <v>7.3350223187356733E-2</v>
      </c>
      <c r="W37" s="88">
        <f t="shared" si="7"/>
        <v>0</v>
      </c>
      <c r="X37" s="76">
        <f>分析係数表!E40</f>
        <v>4.4637471347569069E-2</v>
      </c>
      <c r="Y37" s="89">
        <f t="shared" si="8"/>
        <v>0</v>
      </c>
    </row>
    <row r="38" spans="1:25" x14ac:dyDescent="0.2">
      <c r="A38" s="6" t="s">
        <v>26</v>
      </c>
      <c r="B38" s="5" t="s">
        <v>276</v>
      </c>
      <c r="C38" s="90"/>
      <c r="D38" s="107">
        <f>投入係数表!AN38</f>
        <v>0</v>
      </c>
      <c r="E38" s="110">
        <f t="shared" si="9"/>
        <v>0</v>
      </c>
      <c r="F38" s="85">
        <f>分析係数表!C41</f>
        <v>0.86627474829380358</v>
      </c>
      <c r="G38" s="110">
        <f t="shared" si="0"/>
        <v>0</v>
      </c>
      <c r="H38" s="110">
        <v>1.5663375068676659E-4</v>
      </c>
      <c r="I38" s="110">
        <f t="shared" si="1"/>
        <v>1.5663375068676659E-4</v>
      </c>
      <c r="J38" s="85">
        <f>分析係数表!G41</f>
        <v>0.44732977818996833</v>
      </c>
      <c r="K38" s="111">
        <f t="shared" si="2"/>
        <v>7.0066940951774102E-5</v>
      </c>
      <c r="L38" s="79"/>
      <c r="M38" s="80"/>
      <c r="N38" s="81">
        <f>分析係数表!H41</f>
        <v>6.251140904204612E-2</v>
      </c>
      <c r="O38" s="82">
        <f t="shared" si="3"/>
        <v>0.57940266132777718</v>
      </c>
      <c r="P38" s="76">
        <f>分析係数表!C41</f>
        <v>0.86627474829380358</v>
      </c>
      <c r="Q38" s="82">
        <f t="shared" si="4"/>
        <v>0.50192189460248005</v>
      </c>
      <c r="R38" s="83">
        <v>0.5113844699223663</v>
      </c>
      <c r="S38" s="84">
        <f t="shared" si="5"/>
        <v>0.51154110367305305</v>
      </c>
      <c r="T38" s="85">
        <f>分析係数表!F41</f>
        <v>0.55174279310611329</v>
      </c>
      <c r="U38" s="86">
        <f t="shared" si="6"/>
        <v>0.28223911732915419</v>
      </c>
      <c r="V38" s="87">
        <f>分析係数表!D41</f>
        <v>0.15209830744261535</v>
      </c>
      <c r="W38" s="88">
        <f t="shared" si="7"/>
        <v>0</v>
      </c>
      <c r="X38" s="76">
        <f>分析係数表!E41</f>
        <v>0.14676559239508463</v>
      </c>
      <c r="Y38" s="89">
        <f t="shared" si="8"/>
        <v>0</v>
      </c>
    </row>
    <row r="39" spans="1:25" x14ac:dyDescent="0.2">
      <c r="A39" s="6" t="s">
        <v>51</v>
      </c>
      <c r="B39" s="5" t="s">
        <v>367</v>
      </c>
      <c r="C39" s="90"/>
      <c r="D39" s="107">
        <f>投入係数表!AN39</f>
        <v>0</v>
      </c>
      <c r="E39" s="110">
        <f t="shared" si="9"/>
        <v>0</v>
      </c>
      <c r="F39" s="85">
        <f>分析係数表!C42</f>
        <v>0.22259887005649714</v>
      </c>
      <c r="G39" s="110">
        <f>E39*F39</f>
        <v>0</v>
      </c>
      <c r="H39" s="110">
        <v>8.4481990094110657E-3</v>
      </c>
      <c r="I39" s="110">
        <f>C39+H39</f>
        <v>8.4481990094110657E-3</v>
      </c>
      <c r="J39" s="85">
        <f>分析係数表!G42</f>
        <v>0.47474747474747475</v>
      </c>
      <c r="K39" s="111">
        <f>I39*J39</f>
        <v>4.0107611458820207E-3</v>
      </c>
      <c r="L39" s="79"/>
      <c r="M39" s="80"/>
      <c r="N39" s="81">
        <f>分析係数表!H42</f>
        <v>1.5212056061497272E-2</v>
      </c>
      <c r="O39" s="82">
        <f t="shared" si="3"/>
        <v>0.14099675405445583</v>
      </c>
      <c r="P39" s="76">
        <f>分析係数表!C42</f>
        <v>0.22259887005649714</v>
      </c>
      <c r="Q39" s="82">
        <f>O39*P39</f>
        <v>3.13857181341557E-2</v>
      </c>
      <c r="R39" s="83">
        <v>3.260199065748462E-2</v>
      </c>
      <c r="S39" s="84">
        <f>I39+R39</f>
        <v>4.1050189666895685E-2</v>
      </c>
      <c r="T39" s="85">
        <f>分析係数表!F42</f>
        <v>0.5505050505050505</v>
      </c>
      <c r="U39" s="86">
        <f>S39*T39</f>
        <v>2.2598336735816311E-2</v>
      </c>
      <c r="V39" s="87">
        <f>分析係数表!D42</f>
        <v>1.2373737373737375</v>
      </c>
      <c r="W39" s="88">
        <f>ROUND(S39*V39,0)</f>
        <v>0</v>
      </c>
      <c r="X39" s="76">
        <f>分析係数表!E42</f>
        <v>0.93434343434343436</v>
      </c>
      <c r="Y39" s="89">
        <f>ROUND(S39*X39,0)</f>
        <v>0</v>
      </c>
    </row>
    <row r="40" spans="1:25" x14ac:dyDescent="0.2">
      <c r="A40" s="6" t="s">
        <v>194</v>
      </c>
      <c r="B40" s="5" t="s">
        <v>41</v>
      </c>
      <c r="C40" s="90"/>
      <c r="D40" s="107">
        <f>投入係数表!AN40</f>
        <v>0</v>
      </c>
      <c r="E40" s="110">
        <f t="shared" si="9"/>
        <v>0</v>
      </c>
      <c r="F40" s="85">
        <f>分析係数表!C43</f>
        <v>0.64995386035066138</v>
      </c>
      <c r="G40" s="110">
        <f>E40*F40</f>
        <v>0</v>
      </c>
      <c r="H40" s="110">
        <v>1.4296365586514583</v>
      </c>
      <c r="I40" s="110">
        <f>C40+H40</f>
        <v>1.4296365586514583</v>
      </c>
      <c r="J40" s="85">
        <f>分析係数表!G43</f>
        <v>0.42414674485039844</v>
      </c>
      <c r="K40" s="111">
        <f>I40*J40</f>
        <v>0.60637569267114177</v>
      </c>
      <c r="L40" s="79"/>
      <c r="M40" s="80"/>
      <c r="N40" s="81">
        <f>分析係数表!H43</f>
        <v>4.0565482830659395E-2</v>
      </c>
      <c r="O40" s="82">
        <f t="shared" si="3"/>
        <v>0.37599134414521562</v>
      </c>
      <c r="P40" s="76">
        <f>分析係数表!C43</f>
        <v>0.64995386035066138</v>
      </c>
      <c r="Q40" s="82">
        <f>O40*P40</f>
        <v>0.24437702558561694</v>
      </c>
      <c r="R40" s="83">
        <v>0.42057859066063363</v>
      </c>
      <c r="S40" s="84">
        <f>I40+R40</f>
        <v>1.850215149312092</v>
      </c>
      <c r="T40" s="85">
        <f>分析係数表!F43</f>
        <v>0.67869493309276796</v>
      </c>
      <c r="U40" s="86">
        <f>S40*T40</f>
        <v>1.255731646969596</v>
      </c>
      <c r="V40" s="87">
        <f>分析係数表!D43</f>
        <v>0.11832807096677192</v>
      </c>
      <c r="W40" s="88">
        <f>ROUND(S40*V40,0)</f>
        <v>0</v>
      </c>
      <c r="X40" s="76">
        <f>分析係数表!E43</f>
        <v>8.3446098331078036E-2</v>
      </c>
      <c r="Y40" s="89">
        <f>ROUND(S40*X40,0)</f>
        <v>0</v>
      </c>
    </row>
    <row r="41" spans="1:25" x14ac:dyDescent="0.2">
      <c r="A41" s="6" t="s">
        <v>340</v>
      </c>
      <c r="B41" s="5" t="s">
        <v>42</v>
      </c>
      <c r="C41" s="163"/>
      <c r="D41" s="107">
        <f>投入係数表!AN41</f>
        <v>0</v>
      </c>
      <c r="E41" s="110">
        <f t="shared" si="9"/>
        <v>0</v>
      </c>
      <c r="F41" s="85">
        <f>分析係数表!C44</f>
        <v>0.42233270626175756</v>
      </c>
      <c r="G41" s="110">
        <f>E41*F41</f>
        <v>0</v>
      </c>
      <c r="H41" s="110">
        <v>1.0607601618096202E-2</v>
      </c>
      <c r="I41" s="110">
        <f>C41+H41</f>
        <v>1.0607601618096202E-2</v>
      </c>
      <c r="J41" s="85">
        <f>分析係数表!G44</f>
        <v>0.26381484852424913</v>
      </c>
      <c r="K41" s="111">
        <f>I41*J41</f>
        <v>2.7984428140836294E-3</v>
      </c>
      <c r="L41" s="79"/>
      <c r="M41" s="80"/>
      <c r="N41" s="81">
        <f>分析係数表!H44</f>
        <v>0.11630123927550047</v>
      </c>
      <c r="O41" s="82">
        <f t="shared" si="3"/>
        <v>1.077967183664333</v>
      </c>
      <c r="P41" s="76">
        <f>分析係数表!C44</f>
        <v>0.42233270626175756</v>
      </c>
      <c r="Q41" s="82">
        <f>O41*P41</f>
        <v>0.4552607979383228</v>
      </c>
      <c r="R41" s="83">
        <v>0.46326123109998446</v>
      </c>
      <c r="S41" s="84">
        <f>I41+R41</f>
        <v>0.47386883271808067</v>
      </c>
      <c r="T41" s="85">
        <f>分析係数表!F44</f>
        <v>0.47978156286568718</v>
      </c>
      <c r="U41" s="86">
        <f>S41*T41</f>
        <v>0.22735352915481963</v>
      </c>
      <c r="V41" s="87">
        <f>分析係数表!D44</f>
        <v>0.17839032635548044</v>
      </c>
      <c r="W41" s="88">
        <f>ROUND(S41*V41,0)</f>
        <v>0</v>
      </c>
      <c r="X41" s="76">
        <f>分析係数表!E44</f>
        <v>0.10141724093095826</v>
      </c>
      <c r="Y41" s="89">
        <f>ROUND(S41*X41,0)</f>
        <v>0</v>
      </c>
    </row>
    <row r="42" spans="1:25" x14ac:dyDescent="0.2">
      <c r="A42" s="6" t="s">
        <v>341</v>
      </c>
      <c r="B42" s="5" t="s">
        <v>278</v>
      </c>
      <c r="C42" s="201">
        <f>最終需要_まとめ!C43</f>
        <v>100</v>
      </c>
      <c r="D42" s="107">
        <f>投入係数表!AN42</f>
        <v>0</v>
      </c>
      <c r="E42" s="110">
        <f t="shared" si="9"/>
        <v>0</v>
      </c>
      <c r="F42" s="85">
        <f>分析係数表!C45</f>
        <v>1</v>
      </c>
      <c r="G42" s="110">
        <f>E42*F42</f>
        <v>0</v>
      </c>
      <c r="H42" s="110">
        <v>2.5104423244638283E-2</v>
      </c>
      <c r="I42" s="110">
        <f>C42+H42</f>
        <v>100.02510442324464</v>
      </c>
      <c r="J42" s="85">
        <f>分析係数表!G45</f>
        <v>0</v>
      </c>
      <c r="K42" s="111">
        <f>I42*J42</f>
        <v>0</v>
      </c>
      <c r="L42" s="79"/>
      <c r="M42" s="80"/>
      <c r="N42" s="81">
        <f>分析係数表!H45</f>
        <v>0</v>
      </c>
      <c r="O42" s="82">
        <f t="shared" si="3"/>
        <v>0</v>
      </c>
      <c r="P42" s="76">
        <f>分析係数表!C45</f>
        <v>1</v>
      </c>
      <c r="Q42" s="82">
        <f>O42*P42</f>
        <v>0</v>
      </c>
      <c r="R42" s="83">
        <v>3.4252697753190081E-3</v>
      </c>
      <c r="S42" s="84">
        <f>I42+R42</f>
        <v>100.02852969301996</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107">
        <f>投入係数表!AN43</f>
        <v>0</v>
      </c>
      <c r="E43" s="110">
        <f t="shared" si="9"/>
        <v>0</v>
      </c>
      <c r="F43" s="85">
        <f>分析係数表!C46</f>
        <v>0.21794871794871795</v>
      </c>
      <c r="G43" s="110">
        <f>E43*F43</f>
        <v>0</v>
      </c>
      <c r="H43" s="110">
        <v>8.057932306849247E-2</v>
      </c>
      <c r="I43" s="110">
        <f>C43+H43</f>
        <v>8.057932306849247E-2</v>
      </c>
      <c r="J43" s="85">
        <f>分析係数表!G46</f>
        <v>8.6956521739130436E-3</v>
      </c>
      <c r="K43" s="111">
        <f>I43*J43</f>
        <v>7.0068976581297803E-4</v>
      </c>
      <c r="L43" s="79"/>
      <c r="M43" s="80"/>
      <c r="N43" s="81">
        <f>分析係数表!H46</f>
        <v>2.3669959231689755E-2</v>
      </c>
      <c r="O43" s="82">
        <f t="shared" si="3"/>
        <v>0.21939094930873329</v>
      </c>
      <c r="P43" s="76">
        <f>分析係数表!C46</f>
        <v>0.21794871794871795</v>
      </c>
      <c r="Q43" s="82">
        <f>O43*P43</f>
        <v>4.7815976131390589E-2</v>
      </c>
      <c r="R43" s="83">
        <v>5.3791500409700967E-2</v>
      </c>
      <c r="S43" s="84">
        <f>I43+R43</f>
        <v>0.13437082347819343</v>
      </c>
      <c r="T43" s="85">
        <f>分析係数表!F46</f>
        <v>0.31521739130434784</v>
      </c>
      <c r="U43" s="86">
        <f>S43*T43</f>
        <v>4.2356020444213147E-2</v>
      </c>
      <c r="V43" s="87">
        <f>分析係数表!D46</f>
        <v>4.3478260869565218E-3</v>
      </c>
      <c r="W43" s="88">
        <f>ROUND(S43*V43,0)</f>
        <v>0</v>
      </c>
      <c r="X43" s="76">
        <f>分析係数表!E46</f>
        <v>8.6956521739130436E-3</v>
      </c>
      <c r="Y43" s="89">
        <f>ROUND(S43*X43,0)</f>
        <v>0</v>
      </c>
    </row>
    <row r="44" spans="1:25" x14ac:dyDescent="0.2">
      <c r="A44" s="192">
        <v>40</v>
      </c>
      <c r="B44" s="14" t="s">
        <v>150</v>
      </c>
      <c r="C44" s="197">
        <f>SUM(C5:C43)</f>
        <v>100</v>
      </c>
      <c r="D44" s="108">
        <f>投入係数表!AN44</f>
        <v>1</v>
      </c>
      <c r="E44" s="96">
        <f>SUM(E5:E43)</f>
        <v>100</v>
      </c>
      <c r="F44" s="98">
        <f>分析係数表!C47</f>
        <v>0.47569546306807309</v>
      </c>
      <c r="G44" s="96">
        <f>SUM(G5:G43)</f>
        <v>31.376214525935364</v>
      </c>
      <c r="H44" s="96">
        <f>SUM(H5:H43)</f>
        <v>35.802787679452976</v>
      </c>
      <c r="I44" s="96">
        <f>SUM(I5:I43)</f>
        <v>135.80278767945299</v>
      </c>
      <c r="J44" s="98">
        <f>分析係数表!G47</f>
        <v>0.28144255164914822</v>
      </c>
      <c r="K44" s="112">
        <f>SUM(K5:K43)</f>
        <v>14.782696363948615</v>
      </c>
      <c r="L44" s="94">
        <f>最終需要_まとめ!$L$33</f>
        <v>0.627</v>
      </c>
      <c r="M44" s="91">
        <f>K44*L44</f>
        <v>9.2687506201957817</v>
      </c>
      <c r="N44" s="95">
        <f>分析係数表!H47</f>
        <v>1</v>
      </c>
      <c r="O44" s="96">
        <f>SUM(O5:O43)</f>
        <v>9.2687506201957817</v>
      </c>
      <c r="P44" s="92">
        <f>分析係数表!C47</f>
        <v>0.47569546306807309</v>
      </c>
      <c r="Q44" s="96">
        <f>SUM(Q5:Q43)</f>
        <v>3.8811075235598111</v>
      </c>
      <c r="R44" s="91">
        <f>SUM(R5:R43)</f>
        <v>4.4539238073446343</v>
      </c>
      <c r="S44" s="97">
        <f>SUM(S5:S43)</f>
        <v>140.25671148679766</v>
      </c>
      <c r="T44" s="98">
        <f>分析係数表!F47</f>
        <v>0.50608191373686118</v>
      </c>
      <c r="U44" s="99">
        <f>SUM(U5:U43)</f>
        <v>26.653390833749352</v>
      </c>
      <c r="V44" s="100">
        <f>分析係数表!D47</f>
        <v>9.051105472997463E-2</v>
      </c>
      <c r="W44" s="101">
        <f>SUM(W5:W43)</f>
        <v>4</v>
      </c>
      <c r="X44" s="92">
        <f>分析係数表!E47</f>
        <v>7.0619789778905401E-2</v>
      </c>
      <c r="Y44" s="102">
        <f>SUM(Y5:Y43)</f>
        <v>4</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Y46"/>
  <sheetViews>
    <sheetView workbookViewId="0">
      <pane xSplit="2" ySplit="4" topLeftCell="C5" activePane="bottomRight" state="frozen"/>
      <selection pane="topRight" activeCell="C1" sqref="C1"/>
      <selection pane="bottomLeft" activeCell="A5" sqref="A5"/>
      <selection pane="bottomRight" activeCell="J15" sqref="J15:J16"/>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343</v>
      </c>
      <c r="C1" s="62"/>
      <c r="D1" s="62"/>
      <c r="E1" s="62"/>
      <c r="F1" s="63"/>
      <c r="G1" s="398" t="str">
        <f>取引基本表!$E$1</f>
        <v>2015年養父市産業連関表</v>
      </c>
      <c r="H1" s="401"/>
      <c r="I1" s="401"/>
    </row>
    <row r="2" spans="1:25" x14ac:dyDescent="0.2">
      <c r="B2" s="3" t="s">
        <v>283</v>
      </c>
      <c r="S2" s="3" t="s">
        <v>152</v>
      </c>
      <c r="U2" s="64" t="s">
        <v>209</v>
      </c>
      <c r="W2" s="3" t="s">
        <v>130</v>
      </c>
      <c r="Y2" s="3" t="s">
        <v>153</v>
      </c>
    </row>
    <row r="3" spans="1:25" ht="44" x14ac:dyDescent="0.2">
      <c r="B3" s="65"/>
      <c r="C3" s="66" t="s">
        <v>227</v>
      </c>
      <c r="D3" s="66" t="s">
        <v>353</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107">
        <f>投入係数表!AO5</f>
        <v>0</v>
      </c>
      <c r="E5" s="110">
        <f>$C$43*D5</f>
        <v>0</v>
      </c>
      <c r="F5" s="85">
        <f>分析係数表!C8</f>
        <v>0.71474473402356309</v>
      </c>
      <c r="G5" s="110">
        <f t="shared" ref="G5:G38" si="0">E5*F5</f>
        <v>0</v>
      </c>
      <c r="H5" s="110">
        <f t="array" ref="H5:H43">MMULT(逆行列係数!C5:AO43,'39'!G5:G43)</f>
        <v>6.4382996840873915E-3</v>
      </c>
      <c r="I5" s="110">
        <f t="shared" ref="I5:I38" si="1">C5+H5</f>
        <v>6.4382996840873915E-3</v>
      </c>
      <c r="J5" s="85">
        <f>分析係数表!G8</f>
        <v>0.11986548162382897</v>
      </c>
      <c r="K5" s="111">
        <f t="shared" ref="K5:K38" si="2">I5*J5</f>
        <v>7.7172989247168105E-4</v>
      </c>
      <c r="L5" s="79" t="s">
        <v>177</v>
      </c>
      <c r="M5" s="80" t="s">
        <v>177</v>
      </c>
      <c r="N5" s="81">
        <f>分析係数表!H8</f>
        <v>1.2980954505811005E-2</v>
      </c>
      <c r="O5" s="82">
        <f t="shared" ref="O5:O43" si="3">$M$44*N5</f>
        <v>0.12222696984260599</v>
      </c>
      <c r="P5" s="76">
        <f>分析係数表!C8</f>
        <v>0.71474473402356309</v>
      </c>
      <c r="Q5" s="82">
        <f t="shared" ref="Q5:Q38" si="4">O5*P5</f>
        <v>8.7361083050659483E-2</v>
      </c>
      <c r="R5" s="83">
        <f t="array" ref="R5:R43">MMULT(逆行列係数!C5:AO43,'39'!Q5:Q43)</f>
        <v>0.11879056122207839</v>
      </c>
      <c r="S5" s="84">
        <f t="shared" ref="S5:S38" si="5">I5+R5</f>
        <v>0.12522886090616578</v>
      </c>
      <c r="T5" s="85">
        <f>分析係数表!F8</f>
        <v>0.45231803987509006</v>
      </c>
      <c r="U5" s="86">
        <f t="shared" ref="U5:U38" si="6">S5*T5</f>
        <v>5.6643272900867202E-2</v>
      </c>
      <c r="V5" s="87">
        <f>分析係数表!D8</f>
        <v>0.25822723997117464</v>
      </c>
      <c r="W5" s="167">
        <f t="shared" ref="W5:W38" si="7">ROUND(S5*V5,0)</f>
        <v>0</v>
      </c>
      <c r="X5" s="76">
        <f>分析係数表!E8</f>
        <v>0.17343262070622148</v>
      </c>
      <c r="Y5" s="166">
        <f t="shared" ref="Y5:Y38" si="8">ROUND(S5*X5,0)</f>
        <v>0</v>
      </c>
    </row>
    <row r="6" spans="1:25" x14ac:dyDescent="0.2">
      <c r="A6" s="6" t="s">
        <v>219</v>
      </c>
      <c r="B6" s="5" t="s">
        <v>265</v>
      </c>
      <c r="C6" s="90"/>
      <c r="D6" s="107">
        <f>投入係数表!AO6</f>
        <v>0</v>
      </c>
      <c r="E6" s="110">
        <f t="shared" ref="E6:E43" si="9">$C$43*D6</f>
        <v>0</v>
      </c>
      <c r="F6" s="85">
        <f>分析係数表!C9</f>
        <v>1</v>
      </c>
      <c r="G6" s="110">
        <f t="shared" si="0"/>
        <v>0</v>
      </c>
      <c r="H6" s="110">
        <v>0.20767145580753199</v>
      </c>
      <c r="I6" s="110">
        <f t="shared" si="1"/>
        <v>0.20767145580753199</v>
      </c>
      <c r="J6" s="85">
        <f>分析係数表!G9</f>
        <v>0.24776500638569604</v>
      </c>
      <c r="K6" s="111">
        <f t="shared" si="2"/>
        <v>5.1453719574279959E-2</v>
      </c>
      <c r="L6" s="79"/>
      <c r="M6" s="80"/>
      <c r="N6" s="81">
        <f>分析係数表!H9</f>
        <v>6.6933046670587999E-4</v>
      </c>
      <c r="O6" s="82">
        <f t="shared" si="3"/>
        <v>6.3023281325093709E-3</v>
      </c>
      <c r="P6" s="76">
        <f>分析係数表!C9</f>
        <v>1</v>
      </c>
      <c r="Q6" s="82">
        <f t="shared" si="4"/>
        <v>6.3023281325093709E-3</v>
      </c>
      <c r="R6" s="83">
        <v>8.8126720342524521E-3</v>
      </c>
      <c r="S6" s="84">
        <f t="shared" si="5"/>
        <v>0.21648412784178445</v>
      </c>
      <c r="T6" s="85">
        <f>分析係数表!F9</f>
        <v>0.67688378033205621</v>
      </c>
      <c r="U6" s="86">
        <f t="shared" si="6"/>
        <v>0.14653459483543518</v>
      </c>
      <c r="V6" s="87">
        <f>分析係数表!D9</f>
        <v>0.15836526181353769</v>
      </c>
      <c r="W6" s="167">
        <f t="shared" si="7"/>
        <v>0</v>
      </c>
      <c r="X6" s="76">
        <f>分析係数表!E9</f>
        <v>0.13537675606641125</v>
      </c>
      <c r="Y6" s="166">
        <f t="shared" si="8"/>
        <v>0</v>
      </c>
    </row>
    <row r="7" spans="1:25" x14ac:dyDescent="0.2">
      <c r="A7" s="6" t="s">
        <v>220</v>
      </c>
      <c r="B7" s="5" t="s">
        <v>266</v>
      </c>
      <c r="C7" s="90"/>
      <c r="D7" s="107">
        <f>投入係数表!AO7</f>
        <v>0</v>
      </c>
      <c r="E7" s="110">
        <f t="shared" si="9"/>
        <v>0</v>
      </c>
      <c r="F7" s="85">
        <f>分析係数表!C10</f>
        <v>3.9393939393939426E-2</v>
      </c>
      <c r="G7" s="110">
        <f t="shared" si="0"/>
        <v>0</v>
      </c>
      <c r="H7" s="110">
        <v>1.9355159783877621E-4</v>
      </c>
      <c r="I7" s="110">
        <f t="shared" si="1"/>
        <v>1.9355159783877621E-4</v>
      </c>
      <c r="J7" s="85">
        <f>分析係数表!G10</f>
        <v>0.17647058823529413</v>
      </c>
      <c r="K7" s="111">
        <f t="shared" si="2"/>
        <v>3.4156164324489924E-5</v>
      </c>
      <c r="L7" s="79"/>
      <c r="M7" s="80"/>
      <c r="N7" s="81">
        <f>分析係数表!H10</f>
        <v>1.3183781919964303E-3</v>
      </c>
      <c r="O7" s="82">
        <f t="shared" si="3"/>
        <v>1.241367662463967E-2</v>
      </c>
      <c r="P7" s="76">
        <f>分析係数表!C10</f>
        <v>3.9393939393939426E-2</v>
      </c>
      <c r="Q7" s="82">
        <f t="shared" si="4"/>
        <v>4.8902362460701769E-4</v>
      </c>
      <c r="R7" s="83">
        <v>6.9323256219545285E-4</v>
      </c>
      <c r="S7" s="84">
        <f t="shared" si="5"/>
        <v>8.8678416003422909E-4</v>
      </c>
      <c r="T7" s="85">
        <f>分析係数表!F10</f>
        <v>0.58823529411764708</v>
      </c>
      <c r="U7" s="86">
        <f t="shared" si="6"/>
        <v>5.2163774119660532E-4</v>
      </c>
      <c r="V7" s="87">
        <f>分析係数表!D10</f>
        <v>0.11764705882352941</v>
      </c>
      <c r="W7" s="167">
        <f t="shared" si="7"/>
        <v>0</v>
      </c>
      <c r="X7" s="76">
        <f>分析係数表!E10</f>
        <v>0</v>
      </c>
      <c r="Y7" s="166">
        <f t="shared" si="8"/>
        <v>0</v>
      </c>
    </row>
    <row r="8" spans="1:25" x14ac:dyDescent="0.2">
      <c r="A8" s="6" t="s">
        <v>221</v>
      </c>
      <c r="B8" s="5" t="s">
        <v>27</v>
      </c>
      <c r="C8" s="90"/>
      <c r="D8" s="107">
        <f>投入係数表!AO8</f>
        <v>0</v>
      </c>
      <c r="E8" s="110">
        <f t="shared" si="9"/>
        <v>0</v>
      </c>
      <c r="F8" s="85">
        <f>分析係数表!C11</f>
        <v>0.34065202927478377</v>
      </c>
      <c r="G8" s="110">
        <f t="shared" si="0"/>
        <v>0</v>
      </c>
      <c r="H8" s="110">
        <v>4.5359119658509334E-2</v>
      </c>
      <c r="I8" s="110">
        <f t="shared" si="1"/>
        <v>4.5359119658509334E-2</v>
      </c>
      <c r="J8" s="85">
        <f>分析係数表!G11</f>
        <v>0.33868808567603748</v>
      </c>
      <c r="K8" s="111">
        <f t="shared" si="2"/>
        <v>1.5362593405090845E-2</v>
      </c>
      <c r="L8" s="79"/>
      <c r="M8" s="80"/>
      <c r="N8" s="81">
        <f>分析係数表!H11</f>
        <v>-2.0282741415329697E-5</v>
      </c>
      <c r="O8" s="82">
        <f t="shared" si="3"/>
        <v>-1.9097964037907188E-4</v>
      </c>
      <c r="P8" s="76">
        <f>分析係数表!C11</f>
        <v>0.34065202927478377</v>
      </c>
      <c r="Q8" s="82">
        <f t="shared" si="4"/>
        <v>-6.5057602045299272E-5</v>
      </c>
      <c r="R8" s="83">
        <v>4.5996167377979876E-3</v>
      </c>
      <c r="S8" s="84">
        <f t="shared" si="5"/>
        <v>4.9958736396307324E-2</v>
      </c>
      <c r="T8" s="85">
        <f>分析係数表!F11</f>
        <v>0.55689424364123163</v>
      </c>
      <c r="U8" s="86">
        <f t="shared" si="6"/>
        <v>2.7821732718693239E-2</v>
      </c>
      <c r="V8" s="87">
        <f>分析係数表!D11</f>
        <v>4.2838018741633198E-2</v>
      </c>
      <c r="W8" s="167">
        <f t="shared" si="7"/>
        <v>0</v>
      </c>
      <c r="X8" s="76">
        <f>分析係数表!E11</f>
        <v>3.2128514056224897E-2</v>
      </c>
      <c r="Y8" s="166">
        <f t="shared" si="8"/>
        <v>0</v>
      </c>
    </row>
    <row r="9" spans="1:25" x14ac:dyDescent="0.2">
      <c r="A9" s="6" t="s">
        <v>222</v>
      </c>
      <c r="B9" s="5" t="s">
        <v>190</v>
      </c>
      <c r="C9" s="90"/>
      <c r="D9" s="107">
        <f>投入係数表!AO9</f>
        <v>2.1739130434782609E-3</v>
      </c>
      <c r="E9" s="110">
        <f t="shared" si="9"/>
        <v>0.21739130434782608</v>
      </c>
      <c r="F9" s="85">
        <f>分析係数表!C12</f>
        <v>0.100342633382281</v>
      </c>
      <c r="G9" s="110">
        <f t="shared" si="0"/>
        <v>2.1813615952669781E-2</v>
      </c>
      <c r="H9" s="110">
        <v>2.4209701842282303E-2</v>
      </c>
      <c r="I9" s="110">
        <f t="shared" si="1"/>
        <v>2.4209701842282303E-2</v>
      </c>
      <c r="J9" s="85">
        <f>分析係数表!G12</f>
        <v>0.13263417643429981</v>
      </c>
      <c r="K9" s="111">
        <f t="shared" si="2"/>
        <v>3.2110338655710643E-3</v>
      </c>
      <c r="L9" s="79"/>
      <c r="M9" s="80"/>
      <c r="N9" s="81">
        <f>分析係数表!H12</f>
        <v>9.8026489260288424E-2</v>
      </c>
      <c r="O9" s="82">
        <f t="shared" si="3"/>
        <v>0.92300460195205425</v>
      </c>
      <c r="P9" s="76">
        <f>分析係数表!C12</f>
        <v>0.100342633382281</v>
      </c>
      <c r="Q9" s="82">
        <f t="shared" si="4"/>
        <v>9.2616712383833191E-2</v>
      </c>
      <c r="R9" s="83">
        <v>0.10276512387143455</v>
      </c>
      <c r="S9" s="84">
        <f t="shared" si="5"/>
        <v>0.12697482571371685</v>
      </c>
      <c r="T9" s="85">
        <f>分析係数表!F12</f>
        <v>0.36681061073411475</v>
      </c>
      <c r="U9" s="86">
        <f t="shared" si="6"/>
        <v>4.6575713367906252E-2</v>
      </c>
      <c r="V9" s="87">
        <f>分析係数表!D12</f>
        <v>2.9364589759407773E-2</v>
      </c>
      <c r="W9" s="167">
        <f t="shared" si="7"/>
        <v>0</v>
      </c>
      <c r="X9" s="76">
        <f>分析係数表!E12</f>
        <v>2.8994447871684145E-2</v>
      </c>
      <c r="Y9" s="166">
        <f t="shared" si="8"/>
        <v>0</v>
      </c>
    </row>
    <row r="10" spans="1:25" x14ac:dyDescent="0.2">
      <c r="A10" s="6" t="s">
        <v>223</v>
      </c>
      <c r="B10" s="5" t="s">
        <v>28</v>
      </c>
      <c r="C10" s="90"/>
      <c r="D10" s="107">
        <f>投入係数表!AO10</f>
        <v>4.3478260869565218E-3</v>
      </c>
      <c r="E10" s="110">
        <f t="shared" si="9"/>
        <v>0.43478260869565216</v>
      </c>
      <c r="F10" s="85">
        <f>分析係数表!C13</f>
        <v>0</v>
      </c>
      <c r="G10" s="110">
        <f t="shared" si="0"/>
        <v>0</v>
      </c>
      <c r="H10" s="110">
        <v>0</v>
      </c>
      <c r="I10" s="110">
        <f t="shared" si="1"/>
        <v>0</v>
      </c>
      <c r="J10" s="85">
        <f>分析係数表!G13</f>
        <v>0.24545454545454545</v>
      </c>
      <c r="K10" s="111">
        <f t="shared" si="2"/>
        <v>0</v>
      </c>
      <c r="L10" s="79"/>
      <c r="M10" s="80"/>
      <c r="N10" s="81">
        <f>分析係数表!H13</f>
        <v>1.4563008336206721E-2</v>
      </c>
      <c r="O10" s="82">
        <f t="shared" si="3"/>
        <v>0.13712338179217359</v>
      </c>
      <c r="P10" s="76">
        <f>分析係数表!C13</f>
        <v>0</v>
      </c>
      <c r="Q10" s="82">
        <f t="shared" si="4"/>
        <v>0</v>
      </c>
      <c r="R10" s="83">
        <v>0</v>
      </c>
      <c r="S10" s="84">
        <f t="shared" si="5"/>
        <v>0</v>
      </c>
      <c r="T10" s="85">
        <f>分析係数表!F13</f>
        <v>0.38181818181818183</v>
      </c>
      <c r="U10" s="86">
        <f t="shared" si="6"/>
        <v>0</v>
      </c>
      <c r="V10" s="87">
        <f>分析係数表!D13</f>
        <v>0.28545454545454546</v>
      </c>
      <c r="W10" s="167">
        <f t="shared" si="7"/>
        <v>0</v>
      </c>
      <c r="X10" s="76">
        <f>分析係数表!E13</f>
        <v>0.23818181818181819</v>
      </c>
      <c r="Y10" s="166">
        <f t="shared" si="8"/>
        <v>0</v>
      </c>
    </row>
    <row r="11" spans="1:25" x14ac:dyDescent="0.2">
      <c r="A11" s="6" t="s">
        <v>224</v>
      </c>
      <c r="B11" s="5" t="s">
        <v>267</v>
      </c>
      <c r="C11" s="90"/>
      <c r="D11" s="107">
        <f>投入係数表!AO11</f>
        <v>0.10434782608695652</v>
      </c>
      <c r="E11" s="110">
        <f t="shared" si="9"/>
        <v>10.434782608695652</v>
      </c>
      <c r="F11" s="85">
        <f>分析係数表!C14</f>
        <v>0.15141787051899414</v>
      </c>
      <c r="G11" s="110">
        <f t="shared" si="0"/>
        <v>1.5800125619373302</v>
      </c>
      <c r="H11" s="110">
        <v>1.6761511447352946</v>
      </c>
      <c r="I11" s="110">
        <f t="shared" si="1"/>
        <v>1.6761511447352946</v>
      </c>
      <c r="J11" s="85">
        <f>分析係数表!G14</f>
        <v>0.18116805721096543</v>
      </c>
      <c r="K11" s="111">
        <f t="shared" si="2"/>
        <v>0.30366504648362908</v>
      </c>
      <c r="L11" s="79"/>
      <c r="M11" s="80"/>
      <c r="N11" s="81">
        <f>分析係数表!H14</f>
        <v>1.2372472263351114E-3</v>
      </c>
      <c r="O11" s="82">
        <f t="shared" si="3"/>
        <v>1.1649758063123383E-2</v>
      </c>
      <c r="P11" s="76">
        <f>分析係数表!C14</f>
        <v>0.15141787051899414</v>
      </c>
      <c r="Q11" s="82">
        <f t="shared" si="4"/>
        <v>1.7639815579796243E-3</v>
      </c>
      <c r="R11" s="83">
        <v>7.201167582980195E-3</v>
      </c>
      <c r="S11" s="84">
        <f t="shared" si="5"/>
        <v>1.6833523123182748</v>
      </c>
      <c r="T11" s="85">
        <f>分析係数表!F14</f>
        <v>0.38617401668653156</v>
      </c>
      <c r="U11" s="86">
        <f t="shared" si="6"/>
        <v>0.65006692394650889</v>
      </c>
      <c r="V11" s="87">
        <f>分析係数表!D14</f>
        <v>0.10846245530393325</v>
      </c>
      <c r="W11" s="167">
        <f t="shared" si="7"/>
        <v>0</v>
      </c>
      <c r="X11" s="76">
        <f>分析係数表!E14</f>
        <v>8.1048867699642438E-2</v>
      </c>
      <c r="Y11" s="166">
        <f t="shared" si="8"/>
        <v>0</v>
      </c>
    </row>
    <row r="12" spans="1:25" x14ac:dyDescent="0.2">
      <c r="A12" s="6" t="s">
        <v>225</v>
      </c>
      <c r="B12" s="5" t="s">
        <v>29</v>
      </c>
      <c r="C12" s="90"/>
      <c r="D12" s="107">
        <f>投入係数表!AO12</f>
        <v>6.5217391304347823E-3</v>
      </c>
      <c r="E12" s="110">
        <f t="shared" si="9"/>
        <v>0.65217391304347827</v>
      </c>
      <c r="F12" s="85">
        <f>分析係数表!C15</f>
        <v>0</v>
      </c>
      <c r="G12" s="110">
        <f t="shared" si="0"/>
        <v>0</v>
      </c>
      <c r="H12" s="110">
        <v>0</v>
      </c>
      <c r="I12" s="110">
        <f t="shared" si="1"/>
        <v>0</v>
      </c>
      <c r="J12" s="85">
        <f>分析係数表!G15</f>
        <v>9.5665424991534034E-2</v>
      </c>
      <c r="K12" s="111">
        <f t="shared" si="2"/>
        <v>0</v>
      </c>
      <c r="L12" s="79"/>
      <c r="M12" s="80"/>
      <c r="N12" s="81">
        <f>分析係数表!H15</f>
        <v>9.0663854126523738E-3</v>
      </c>
      <c r="O12" s="82">
        <f t="shared" si="3"/>
        <v>8.5367899249445114E-2</v>
      </c>
      <c r="P12" s="76">
        <f>分析係数表!C15</f>
        <v>0</v>
      </c>
      <c r="Q12" s="82">
        <f t="shared" si="4"/>
        <v>0</v>
      </c>
      <c r="R12" s="83">
        <v>0</v>
      </c>
      <c r="S12" s="84">
        <f t="shared" si="5"/>
        <v>0</v>
      </c>
      <c r="T12" s="85">
        <f>分析係数表!F15</f>
        <v>0.30392820860142228</v>
      </c>
      <c r="U12" s="86">
        <f t="shared" si="6"/>
        <v>0</v>
      </c>
      <c r="V12" s="87">
        <f>分析係数表!D15</f>
        <v>1.7101252963088384E-2</v>
      </c>
      <c r="W12" s="167">
        <f t="shared" si="7"/>
        <v>0</v>
      </c>
      <c r="X12" s="76">
        <f>分析係数表!E15</f>
        <v>1.5577378936674569E-2</v>
      </c>
      <c r="Y12" s="166">
        <f t="shared" si="8"/>
        <v>0</v>
      </c>
    </row>
    <row r="13" spans="1:25" x14ac:dyDescent="0.2">
      <c r="A13" s="6" t="s">
        <v>226</v>
      </c>
      <c r="B13" s="5" t="s">
        <v>30</v>
      </c>
      <c r="C13" s="90"/>
      <c r="D13" s="107">
        <f>投入係数表!AO13</f>
        <v>1.5217391304347827E-2</v>
      </c>
      <c r="E13" s="110">
        <f t="shared" si="9"/>
        <v>1.5217391304347827</v>
      </c>
      <c r="F13" s="85">
        <f>分析係数表!C16</f>
        <v>7.3463935886019627E-2</v>
      </c>
      <c r="G13" s="110">
        <f t="shared" si="0"/>
        <v>0.11179294591350813</v>
      </c>
      <c r="H13" s="110">
        <v>0.15081018280785136</v>
      </c>
      <c r="I13" s="110">
        <f t="shared" si="1"/>
        <v>0.15081018280785136</v>
      </c>
      <c r="J13" s="85">
        <f>分析係数表!G16</f>
        <v>3.2967032967032968E-2</v>
      </c>
      <c r="K13" s="111">
        <f t="shared" si="2"/>
        <v>4.9717642683907038E-3</v>
      </c>
      <c r="L13" s="79"/>
      <c r="M13" s="80"/>
      <c r="N13" s="81">
        <f>分析係数表!H16</f>
        <v>1.7422874875768209E-2</v>
      </c>
      <c r="O13" s="82">
        <f t="shared" si="3"/>
        <v>0.16405151108562271</v>
      </c>
      <c r="P13" s="76">
        <f>分析係数表!C16</f>
        <v>7.3463935886019627E-2</v>
      </c>
      <c r="Q13" s="82">
        <f t="shared" si="4"/>
        <v>1.2051869692398826E-2</v>
      </c>
      <c r="R13" s="83">
        <v>1.417287756066799E-2</v>
      </c>
      <c r="S13" s="84">
        <f t="shared" si="5"/>
        <v>0.16498306036851934</v>
      </c>
      <c r="T13" s="85">
        <f>分析係数表!F16</f>
        <v>0.28846153846153844</v>
      </c>
      <c r="U13" s="86">
        <f t="shared" si="6"/>
        <v>4.7591267413995962E-2</v>
      </c>
      <c r="V13" s="87">
        <f>分析係数表!D16</f>
        <v>8.241758241758242E-3</v>
      </c>
      <c r="W13" s="167">
        <f t="shared" si="7"/>
        <v>0</v>
      </c>
      <c r="X13" s="76">
        <f>分析係数表!E16</f>
        <v>8.241758241758242E-3</v>
      </c>
      <c r="Y13" s="166">
        <f t="shared" si="8"/>
        <v>0</v>
      </c>
    </row>
    <row r="14" spans="1:25" x14ac:dyDescent="0.2">
      <c r="A14" s="6" t="s">
        <v>2</v>
      </c>
      <c r="B14" s="5" t="s">
        <v>364</v>
      </c>
      <c r="C14" s="90"/>
      <c r="D14" s="107">
        <f>投入係数表!AO14</f>
        <v>1.5217391304347827E-2</v>
      </c>
      <c r="E14" s="110">
        <f t="shared" si="9"/>
        <v>1.5217391304347827</v>
      </c>
      <c r="F14" s="85">
        <f>分析係数表!C17</f>
        <v>2.3129921259842479E-2</v>
      </c>
      <c r="G14" s="110">
        <f t="shared" si="0"/>
        <v>3.5197706264977688E-2</v>
      </c>
      <c r="H14" s="110">
        <v>4.153645305276063E-2</v>
      </c>
      <c r="I14" s="110">
        <f t="shared" si="1"/>
        <v>4.153645305276063E-2</v>
      </c>
      <c r="J14" s="85">
        <f>分析係数表!G17</f>
        <v>0.21126760563380281</v>
      </c>
      <c r="K14" s="111">
        <f t="shared" si="2"/>
        <v>8.775306982977597E-3</v>
      </c>
      <c r="L14" s="79"/>
      <c r="M14" s="80"/>
      <c r="N14" s="81">
        <f>分析係数表!H17</f>
        <v>2.8801492809768167E-3</v>
      </c>
      <c r="O14" s="82">
        <f t="shared" si="3"/>
        <v>2.7119108933828202E-2</v>
      </c>
      <c r="P14" s="76">
        <f>分析係数表!C17</f>
        <v>2.3129921259842479E-2</v>
      </c>
      <c r="Q14" s="82">
        <f t="shared" si="4"/>
        <v>6.2726285427653706E-4</v>
      </c>
      <c r="R14" s="83">
        <v>1.2854489197077861E-3</v>
      </c>
      <c r="S14" s="84">
        <f t="shared" si="5"/>
        <v>4.2821901972468414E-2</v>
      </c>
      <c r="T14" s="85">
        <f>分析係数表!F17</f>
        <v>0.32746478873239437</v>
      </c>
      <c r="U14" s="86">
        <f t="shared" si="6"/>
        <v>1.4022665082533671E-2</v>
      </c>
      <c r="V14" s="87">
        <f>分析係数表!D17</f>
        <v>0.12676056338028169</v>
      </c>
      <c r="W14" s="167">
        <f t="shared" si="7"/>
        <v>0</v>
      </c>
      <c r="X14" s="76">
        <f>分析係数表!E17</f>
        <v>0.10563380281690141</v>
      </c>
      <c r="Y14" s="166">
        <f t="shared" si="8"/>
        <v>0</v>
      </c>
    </row>
    <row r="15" spans="1:25" x14ac:dyDescent="0.2">
      <c r="A15" s="6" t="s">
        <v>3</v>
      </c>
      <c r="B15" s="5" t="s">
        <v>31</v>
      </c>
      <c r="C15" s="90"/>
      <c r="D15" s="107">
        <f>投入係数表!AO15</f>
        <v>4.3478260869565218E-3</v>
      </c>
      <c r="E15" s="110">
        <f t="shared" si="9"/>
        <v>0.43478260869565216</v>
      </c>
      <c r="F15" s="85">
        <f>分析係数表!C18</f>
        <v>0.3230337078651685</v>
      </c>
      <c r="G15" s="110">
        <f t="shared" si="0"/>
        <v>0.14044943820224717</v>
      </c>
      <c r="H15" s="110">
        <v>0.15693239191638006</v>
      </c>
      <c r="I15" s="110">
        <f t="shared" si="1"/>
        <v>0.15693239191638006</v>
      </c>
      <c r="J15" s="85">
        <f>分析係数表!G18</f>
        <v>0.21584440227703985</v>
      </c>
      <c r="K15" s="111">
        <f t="shared" si="2"/>
        <v>3.3872978331097217E-2</v>
      </c>
      <c r="L15" s="79"/>
      <c r="M15" s="80"/>
      <c r="N15" s="81">
        <f>分析係数表!H18</f>
        <v>4.66503052552583E-4</v>
      </c>
      <c r="O15" s="82">
        <f t="shared" si="3"/>
        <v>4.3925317287186521E-3</v>
      </c>
      <c r="P15" s="76">
        <f>分析係数表!C18</f>
        <v>0.3230337078651685</v>
      </c>
      <c r="Q15" s="82">
        <f t="shared" si="4"/>
        <v>1.4189358112433846E-3</v>
      </c>
      <c r="R15" s="83">
        <v>3.3914262140290778E-3</v>
      </c>
      <c r="S15" s="84">
        <f t="shared" si="5"/>
        <v>0.16032381813040913</v>
      </c>
      <c r="T15" s="85">
        <f>分析係数表!F18</f>
        <v>0.45967741935483869</v>
      </c>
      <c r="U15" s="86">
        <f t="shared" si="6"/>
        <v>7.3697238979300972E-2</v>
      </c>
      <c r="V15" s="87">
        <f>分析係数表!D18</f>
        <v>4.8861480075901326E-2</v>
      </c>
      <c r="W15" s="167">
        <f t="shared" si="7"/>
        <v>0</v>
      </c>
      <c r="X15" s="76">
        <f>分析係数表!E18</f>
        <v>4.6489563567362426E-2</v>
      </c>
      <c r="Y15" s="166">
        <f t="shared" si="8"/>
        <v>0</v>
      </c>
    </row>
    <row r="16" spans="1:25" x14ac:dyDescent="0.2">
      <c r="A16" s="6" t="s">
        <v>4</v>
      </c>
      <c r="B16" s="5" t="s">
        <v>32</v>
      </c>
      <c r="C16" s="90"/>
      <c r="D16" s="107">
        <f>投入係数表!AO16</f>
        <v>4.3478260869565218E-3</v>
      </c>
      <c r="E16" s="110">
        <f t="shared" si="9"/>
        <v>0.43478260869565216</v>
      </c>
      <c r="F16" s="85">
        <f>分析係数表!C19</f>
        <v>0.12071832391087467</v>
      </c>
      <c r="G16" s="110">
        <f t="shared" si="0"/>
        <v>5.248622778733681E-2</v>
      </c>
      <c r="H16" s="110">
        <v>6.500738153259164E-2</v>
      </c>
      <c r="I16" s="110">
        <f t="shared" si="1"/>
        <v>6.500738153259164E-2</v>
      </c>
      <c r="J16" s="85">
        <f>分析係数表!G19</f>
        <v>5.7680250783699059E-2</v>
      </c>
      <c r="K16" s="111">
        <f t="shared" si="2"/>
        <v>3.7496420695914928E-3</v>
      </c>
      <c r="L16" s="79"/>
      <c r="M16" s="80"/>
      <c r="N16" s="81">
        <f>分析係数表!H19</f>
        <v>-1.2169644849197817E-4</v>
      </c>
      <c r="O16" s="82">
        <f t="shared" si="3"/>
        <v>-1.145877842274431E-3</v>
      </c>
      <c r="P16" s="76">
        <f>分析係数表!C19</f>
        <v>0.12071832391087467</v>
      </c>
      <c r="Q16" s="82">
        <f t="shared" si="4"/>
        <v>-1.3832845252597891E-4</v>
      </c>
      <c r="R16" s="83">
        <v>8.695844575734962E-4</v>
      </c>
      <c r="S16" s="84">
        <f t="shared" si="5"/>
        <v>6.587696599016514E-2</v>
      </c>
      <c r="T16" s="85">
        <f>分析係数表!F19</f>
        <v>0.23887147335423198</v>
      </c>
      <c r="U16" s="86">
        <f t="shared" si="6"/>
        <v>1.5736127926177377E-2</v>
      </c>
      <c r="V16" s="87">
        <f>分析係数表!D19</f>
        <v>1.0658307210031349E-2</v>
      </c>
      <c r="W16" s="167">
        <f t="shared" si="7"/>
        <v>0</v>
      </c>
      <c r="X16" s="76">
        <f>分析係数表!E19</f>
        <v>1.128526645768025E-2</v>
      </c>
      <c r="Y16" s="166">
        <f t="shared" si="8"/>
        <v>0</v>
      </c>
    </row>
    <row r="17" spans="1:25" x14ac:dyDescent="0.2">
      <c r="A17" s="6" t="s">
        <v>5</v>
      </c>
      <c r="B17" s="5" t="s">
        <v>33</v>
      </c>
      <c r="C17" s="90"/>
      <c r="D17" s="107">
        <f>投入係数表!AO17</f>
        <v>2.1739130434782609E-3</v>
      </c>
      <c r="E17" s="110">
        <f t="shared" si="9"/>
        <v>0.21739130434782608</v>
      </c>
      <c r="F17" s="85">
        <f>分析係数表!C20</f>
        <v>0.31557475401967838</v>
      </c>
      <c r="G17" s="110">
        <f t="shared" si="0"/>
        <v>6.8603207395582261E-2</v>
      </c>
      <c r="H17" s="110">
        <v>0.10048657520509273</v>
      </c>
      <c r="I17" s="110">
        <f t="shared" si="1"/>
        <v>0.10048657520509273</v>
      </c>
      <c r="J17" s="85">
        <f>分析係数表!G20</f>
        <v>9.9984279201383433E-2</v>
      </c>
      <c r="K17" s="111">
        <f t="shared" si="2"/>
        <v>1.0047077791296806E-2</v>
      </c>
      <c r="L17" s="79"/>
      <c r="M17" s="80"/>
      <c r="N17" s="81">
        <f>分析係数表!H20</f>
        <v>5.8819950104456117E-4</v>
      </c>
      <c r="O17" s="82">
        <f t="shared" si="3"/>
        <v>5.5384095709930838E-3</v>
      </c>
      <c r="P17" s="76">
        <f>分析係数表!C20</f>
        <v>0.31557475401967838</v>
      </c>
      <c r="Q17" s="82">
        <f t="shared" si="4"/>
        <v>1.7477822380263749E-3</v>
      </c>
      <c r="R17" s="83">
        <v>6.0211463805923222E-3</v>
      </c>
      <c r="S17" s="84">
        <f t="shared" si="5"/>
        <v>0.10650772158568506</v>
      </c>
      <c r="T17" s="85">
        <f>分析係数表!F20</f>
        <v>0.22276371639679296</v>
      </c>
      <c r="U17" s="86">
        <f t="shared" si="6"/>
        <v>2.3726055885382128E-2</v>
      </c>
      <c r="V17" s="87">
        <f>分析係数表!D20</f>
        <v>9.4324791699418331E-4</v>
      </c>
      <c r="W17" s="167">
        <f t="shared" si="7"/>
        <v>0</v>
      </c>
      <c r="X17" s="76">
        <f>分析係数表!E20</f>
        <v>6.2883194466278891E-4</v>
      </c>
      <c r="Y17" s="166">
        <f t="shared" si="8"/>
        <v>0</v>
      </c>
    </row>
    <row r="18" spans="1:25" x14ac:dyDescent="0.2">
      <c r="A18" s="6" t="s">
        <v>6</v>
      </c>
      <c r="B18" s="5" t="s">
        <v>34</v>
      </c>
      <c r="C18" s="90"/>
      <c r="D18" s="107">
        <f>投入係数表!AO18</f>
        <v>4.3478260869565218E-3</v>
      </c>
      <c r="E18" s="110">
        <f t="shared" si="9"/>
        <v>0.43478260869565216</v>
      </c>
      <c r="F18" s="85">
        <f>分析係数表!C21</f>
        <v>0.13081936685288642</v>
      </c>
      <c r="G18" s="110">
        <f t="shared" si="0"/>
        <v>5.6877985588211485E-2</v>
      </c>
      <c r="H18" s="110">
        <v>8.1555773992725913E-2</v>
      </c>
      <c r="I18" s="110">
        <f t="shared" si="1"/>
        <v>8.1555773992725913E-2</v>
      </c>
      <c r="J18" s="85">
        <f>分析係数表!G21</f>
        <v>0.28416378885051802</v>
      </c>
      <c r="K18" s="111">
        <f t="shared" si="2"/>
        <v>2.3175197740409534E-2</v>
      </c>
      <c r="L18" s="79"/>
      <c r="M18" s="80"/>
      <c r="N18" s="81">
        <f>分析係数表!H21</f>
        <v>9.7357158793582536E-4</v>
      </c>
      <c r="O18" s="82">
        <f t="shared" si="3"/>
        <v>9.1670227381954478E-3</v>
      </c>
      <c r="P18" s="76">
        <f>分析係数表!C21</f>
        <v>0.13081936685288642</v>
      </c>
      <c r="Q18" s="82">
        <f t="shared" si="4"/>
        <v>1.1992241105367417E-3</v>
      </c>
      <c r="R18" s="83">
        <v>2.8865933171801912E-3</v>
      </c>
      <c r="S18" s="84">
        <f t="shared" si="5"/>
        <v>8.4442367309906105E-2</v>
      </c>
      <c r="T18" s="85">
        <f>分析係数表!F21</f>
        <v>0.42476566354218054</v>
      </c>
      <c r="U18" s="86">
        <f t="shared" si="6"/>
        <v>3.5868218181464802E-2</v>
      </c>
      <c r="V18" s="87">
        <f>分析係数表!D21</f>
        <v>7.9921065614208184E-2</v>
      </c>
      <c r="W18" s="167">
        <f t="shared" si="7"/>
        <v>0</v>
      </c>
      <c r="X18" s="76">
        <f>分析係数表!E21</f>
        <v>6.6600888011840165E-2</v>
      </c>
      <c r="Y18" s="166">
        <f t="shared" si="8"/>
        <v>0</v>
      </c>
    </row>
    <row r="19" spans="1:25" x14ac:dyDescent="0.2">
      <c r="A19" s="6" t="s">
        <v>7</v>
      </c>
      <c r="B19" s="5" t="s">
        <v>268</v>
      </c>
      <c r="C19" s="90"/>
      <c r="D19" s="107">
        <f>投入係数表!AO19</f>
        <v>0</v>
      </c>
      <c r="E19" s="110">
        <f t="shared" si="9"/>
        <v>0</v>
      </c>
      <c r="F19" s="85">
        <f>分析係数表!C22</f>
        <v>7.3540561031084195E-2</v>
      </c>
      <c r="G19" s="110">
        <f t="shared" si="0"/>
        <v>0</v>
      </c>
      <c r="H19" s="110">
        <v>2.8128284279702129E-3</v>
      </c>
      <c r="I19" s="110">
        <f t="shared" si="1"/>
        <v>2.8128284279702129E-3</v>
      </c>
      <c r="J19" s="85">
        <f>分析係数表!G22</f>
        <v>0.1948261924009701</v>
      </c>
      <c r="K19" s="111">
        <f t="shared" si="2"/>
        <v>5.4801265249864296E-4</v>
      </c>
      <c r="L19" s="79"/>
      <c r="M19" s="80"/>
      <c r="N19" s="81">
        <f>分析係数表!H22</f>
        <v>4.0565482830659394E-5</v>
      </c>
      <c r="O19" s="82">
        <f t="shared" si="3"/>
        <v>3.8195928075814375E-4</v>
      </c>
      <c r="P19" s="76">
        <f>分析係数表!C22</f>
        <v>7.3540561031084195E-2</v>
      </c>
      <c r="Q19" s="82">
        <f t="shared" si="4"/>
        <v>2.8089499797983292E-5</v>
      </c>
      <c r="R19" s="83">
        <v>3.6334389438003896E-4</v>
      </c>
      <c r="S19" s="84">
        <f t="shared" si="5"/>
        <v>3.1761723223502521E-3</v>
      </c>
      <c r="T19" s="85">
        <f>分析係数表!F22</f>
        <v>0.41269199676637025</v>
      </c>
      <c r="U19" s="86">
        <f t="shared" si="6"/>
        <v>1.3107808977848049E-3</v>
      </c>
      <c r="V19" s="87">
        <f>分析係数表!D22</f>
        <v>1.4955537590945837E-2</v>
      </c>
      <c r="W19" s="167">
        <f t="shared" si="7"/>
        <v>0</v>
      </c>
      <c r="X19" s="76">
        <f>分析係数表!E22</f>
        <v>1.3742926434923201E-2</v>
      </c>
      <c r="Y19" s="166">
        <f t="shared" si="8"/>
        <v>0</v>
      </c>
    </row>
    <row r="20" spans="1:25" x14ac:dyDescent="0.2">
      <c r="A20" s="6" t="s">
        <v>8</v>
      </c>
      <c r="B20" s="5" t="s">
        <v>269</v>
      </c>
      <c r="C20" s="90"/>
      <c r="D20" s="107">
        <f>投入係数表!AO20</f>
        <v>0</v>
      </c>
      <c r="E20" s="110">
        <f t="shared" si="9"/>
        <v>0</v>
      </c>
      <c r="F20" s="85">
        <f>分析係数表!C23</f>
        <v>0</v>
      </c>
      <c r="G20" s="110">
        <f t="shared" si="0"/>
        <v>0</v>
      </c>
      <c r="H20" s="110">
        <v>0</v>
      </c>
      <c r="I20" s="110">
        <f t="shared" si="1"/>
        <v>0</v>
      </c>
      <c r="J20" s="85">
        <f>分析係数表!G23</f>
        <v>0.21560920830993824</v>
      </c>
      <c r="K20" s="111">
        <f t="shared" si="2"/>
        <v>0</v>
      </c>
      <c r="L20" s="79"/>
      <c r="M20" s="80"/>
      <c r="N20" s="81">
        <f>分析係数表!H23</f>
        <v>2.0282741415329697E-5</v>
      </c>
      <c r="O20" s="82">
        <f t="shared" si="3"/>
        <v>1.9097964037907188E-4</v>
      </c>
      <c r="P20" s="76">
        <f>分析係数表!C23</f>
        <v>0</v>
      </c>
      <c r="Q20" s="82">
        <f t="shared" si="4"/>
        <v>0</v>
      </c>
      <c r="R20" s="83">
        <v>0</v>
      </c>
      <c r="S20" s="84">
        <f t="shared" si="5"/>
        <v>0</v>
      </c>
      <c r="T20" s="85">
        <f>分析係数表!F23</f>
        <v>0.4407636159460977</v>
      </c>
      <c r="U20" s="86">
        <f t="shared" si="6"/>
        <v>0</v>
      </c>
      <c r="V20" s="87">
        <f>分析係数表!D23</f>
        <v>7.046603032004492E-2</v>
      </c>
      <c r="W20" s="167">
        <f t="shared" si="7"/>
        <v>0</v>
      </c>
      <c r="X20" s="76">
        <f>分析係数表!E23</f>
        <v>6.9904548006737788E-2</v>
      </c>
      <c r="Y20" s="166">
        <f t="shared" si="8"/>
        <v>0</v>
      </c>
    </row>
    <row r="21" spans="1:25" x14ac:dyDescent="0.2">
      <c r="A21" s="6" t="s">
        <v>9</v>
      </c>
      <c r="B21" s="5" t="s">
        <v>270</v>
      </c>
      <c r="C21" s="90"/>
      <c r="D21" s="107">
        <f>投入係数表!AO21</f>
        <v>6.5217391304347823E-3</v>
      </c>
      <c r="E21" s="110">
        <f t="shared" si="9"/>
        <v>0.65217391304347827</v>
      </c>
      <c r="F21" s="85">
        <f>分析係数表!C24</f>
        <v>9.8081023454157812E-2</v>
      </c>
      <c r="G21" s="110">
        <f t="shared" si="0"/>
        <v>6.3965884861407266E-2</v>
      </c>
      <c r="H21" s="110">
        <v>7.2192890562167544E-2</v>
      </c>
      <c r="I21" s="110">
        <f t="shared" si="1"/>
        <v>7.2192890562167544E-2</v>
      </c>
      <c r="J21" s="85">
        <f>分析係数表!G24</f>
        <v>0.21052631578947367</v>
      </c>
      <c r="K21" s="111">
        <f t="shared" si="2"/>
        <v>1.5198503276245797E-2</v>
      </c>
      <c r="L21" s="79"/>
      <c r="M21" s="80"/>
      <c r="N21" s="81">
        <f>分析係数表!H24</f>
        <v>4.0565482830659392E-4</v>
      </c>
      <c r="O21" s="82">
        <f t="shared" si="3"/>
        <v>3.8195928075814372E-3</v>
      </c>
      <c r="P21" s="76">
        <f>分析係数表!C24</f>
        <v>9.8081023454157812E-2</v>
      </c>
      <c r="Q21" s="82">
        <f t="shared" si="4"/>
        <v>3.7462957174572744E-4</v>
      </c>
      <c r="R21" s="83">
        <v>1.3182606575625139E-3</v>
      </c>
      <c r="S21" s="84">
        <f t="shared" si="5"/>
        <v>7.3511151219730064E-2</v>
      </c>
      <c r="T21" s="85">
        <f>分析係数表!F24</f>
        <v>0.39473684210526316</v>
      </c>
      <c r="U21" s="86">
        <f t="shared" si="6"/>
        <v>2.901755969199871E-2</v>
      </c>
      <c r="V21" s="87">
        <f>分析係数表!D24</f>
        <v>4.6052631578947366E-2</v>
      </c>
      <c r="W21" s="167">
        <f t="shared" si="7"/>
        <v>0</v>
      </c>
      <c r="X21" s="76">
        <f>分析係数表!E24</f>
        <v>4.6052631578947366E-2</v>
      </c>
      <c r="Y21" s="166">
        <f t="shared" si="8"/>
        <v>0</v>
      </c>
    </row>
    <row r="22" spans="1:25" x14ac:dyDescent="0.2">
      <c r="A22" s="6" t="s">
        <v>10</v>
      </c>
      <c r="B22" s="5" t="s">
        <v>271</v>
      </c>
      <c r="C22" s="90"/>
      <c r="D22" s="107">
        <f>投入係数表!AO22</f>
        <v>8.6956521739130436E-3</v>
      </c>
      <c r="E22" s="110">
        <f t="shared" si="9"/>
        <v>0.86956521739130432</v>
      </c>
      <c r="F22" s="85">
        <f>分析係数表!C25</f>
        <v>1.7970049916805286E-2</v>
      </c>
      <c r="G22" s="110">
        <f t="shared" si="0"/>
        <v>1.5626130362439379E-2</v>
      </c>
      <c r="H22" s="110">
        <v>1.8046378612376898E-2</v>
      </c>
      <c r="I22" s="110">
        <f t="shared" si="1"/>
        <v>1.8046378612376898E-2</v>
      </c>
      <c r="J22" s="85">
        <f>分析係数表!G25</f>
        <v>0.19552238805970149</v>
      </c>
      <c r="K22" s="111">
        <f t="shared" si="2"/>
        <v>3.5284710421214531E-3</v>
      </c>
      <c r="L22" s="79"/>
      <c r="M22" s="80"/>
      <c r="N22" s="81">
        <f>分析係数表!H25</f>
        <v>5.4763401821390182E-4</v>
      </c>
      <c r="O22" s="82">
        <f t="shared" si="3"/>
        <v>5.1564502902349402E-3</v>
      </c>
      <c r="P22" s="76">
        <f>分析係数表!C25</f>
        <v>1.7970049916805286E-2</v>
      </c>
      <c r="Q22" s="82">
        <f t="shared" si="4"/>
        <v>9.2661669109046977E-5</v>
      </c>
      <c r="R22" s="83">
        <v>6.3713450821362833E-4</v>
      </c>
      <c r="S22" s="84">
        <f t="shared" si="5"/>
        <v>1.8683513120590526E-2</v>
      </c>
      <c r="T22" s="85">
        <f>分析係数表!F25</f>
        <v>0.34776119402985073</v>
      </c>
      <c r="U22" s="86">
        <f t="shared" si="6"/>
        <v>6.4974008314889441E-3</v>
      </c>
      <c r="V22" s="87">
        <f>分析係数表!D25</f>
        <v>4.6268656716417909E-2</v>
      </c>
      <c r="W22" s="167">
        <f t="shared" si="7"/>
        <v>0</v>
      </c>
      <c r="X22" s="76">
        <f>分析係数表!E25</f>
        <v>3.5820895522388062E-2</v>
      </c>
      <c r="Y22" s="166">
        <f t="shared" si="8"/>
        <v>0</v>
      </c>
    </row>
    <row r="23" spans="1:25" x14ac:dyDescent="0.2">
      <c r="A23" s="6" t="s">
        <v>11</v>
      </c>
      <c r="B23" s="5" t="s">
        <v>35</v>
      </c>
      <c r="C23" s="90"/>
      <c r="D23" s="107">
        <f>投入係数表!AO23</f>
        <v>2.1739130434782609E-3</v>
      </c>
      <c r="E23" s="110">
        <f t="shared" si="9"/>
        <v>0.21739130434782608</v>
      </c>
      <c r="F23" s="85">
        <f>分析係数表!C26</f>
        <v>0.78646748681898071</v>
      </c>
      <c r="G23" s="110">
        <f t="shared" si="0"/>
        <v>0.17097119278673492</v>
      </c>
      <c r="H23" s="110">
        <v>0.23797814823202451</v>
      </c>
      <c r="I23" s="110">
        <f t="shared" si="1"/>
        <v>0.23797814823202451</v>
      </c>
      <c r="J23" s="85">
        <f>分析係数表!G26</f>
        <v>0.1963978281022381</v>
      </c>
      <c r="K23" s="111">
        <f t="shared" si="2"/>
        <v>4.6738391448562087E-2</v>
      </c>
      <c r="L23" s="79"/>
      <c r="M23" s="80"/>
      <c r="N23" s="81">
        <f>分析係数表!H26</f>
        <v>1.1845120986552542E-2</v>
      </c>
      <c r="O23" s="82">
        <f t="shared" si="3"/>
        <v>0.11153210998137796</v>
      </c>
      <c r="P23" s="76">
        <f>分析係数表!C26</f>
        <v>0.78646748681898071</v>
      </c>
      <c r="Q23" s="82">
        <f t="shared" si="4"/>
        <v>8.7716378236672471E-2</v>
      </c>
      <c r="R23" s="83">
        <v>9.9981998389106014E-2</v>
      </c>
      <c r="S23" s="84">
        <f t="shared" si="5"/>
        <v>0.3379601466211305</v>
      </c>
      <c r="T23" s="85">
        <f>分析係数表!F26</f>
        <v>0.33492252681764006</v>
      </c>
      <c r="U23" s="86">
        <f t="shared" si="6"/>
        <v>0.11319046627000914</v>
      </c>
      <c r="V23" s="87">
        <f>分析係数表!D26</f>
        <v>2.0262216924910609E-2</v>
      </c>
      <c r="W23" s="167">
        <f t="shared" si="7"/>
        <v>0</v>
      </c>
      <c r="X23" s="76">
        <f>分析係数表!E26</f>
        <v>2.2447357965832339E-2</v>
      </c>
      <c r="Y23" s="166">
        <f t="shared" si="8"/>
        <v>0</v>
      </c>
    </row>
    <row r="24" spans="1:25" x14ac:dyDescent="0.2">
      <c r="A24" s="6" t="s">
        <v>12</v>
      </c>
      <c r="B24" s="5" t="s">
        <v>365</v>
      </c>
      <c r="C24" s="90"/>
      <c r="D24" s="107">
        <f>投入係数表!AO24</f>
        <v>0</v>
      </c>
      <c r="E24" s="110">
        <f t="shared" si="9"/>
        <v>0</v>
      </c>
      <c r="F24" s="85">
        <f>分析係数表!C27</f>
        <v>0.30036101083032496</v>
      </c>
      <c r="G24" s="110">
        <f t="shared" si="0"/>
        <v>0</v>
      </c>
      <c r="H24" s="110">
        <v>1.1571312641122036E-2</v>
      </c>
      <c r="I24" s="110">
        <f t="shared" si="1"/>
        <v>1.1571312641122036E-2</v>
      </c>
      <c r="J24" s="85">
        <f>分析係数表!G27</f>
        <v>0.17003676470588236</v>
      </c>
      <c r="K24" s="111">
        <f t="shared" si="2"/>
        <v>1.9675485648966698E-3</v>
      </c>
      <c r="L24" s="79"/>
      <c r="M24" s="80"/>
      <c r="N24" s="81">
        <f>分析係数表!H27</f>
        <v>1.1256921485507981E-2</v>
      </c>
      <c r="O24" s="82">
        <f t="shared" si="3"/>
        <v>0.10599370041038488</v>
      </c>
      <c r="P24" s="76">
        <f>分析係数表!C27</f>
        <v>0.30036101083032496</v>
      </c>
      <c r="Q24" s="82">
        <f t="shared" si="4"/>
        <v>3.1836374996909833E-2</v>
      </c>
      <c r="R24" s="83">
        <v>3.2357724604966012E-2</v>
      </c>
      <c r="S24" s="84">
        <f t="shared" si="5"/>
        <v>4.392903724608805E-2</v>
      </c>
      <c r="T24" s="85">
        <f>分析係数表!F27</f>
        <v>0.32077205882352944</v>
      </c>
      <c r="U24" s="86">
        <f t="shared" si="6"/>
        <v>1.4091207719563171E-2</v>
      </c>
      <c r="V24" s="87">
        <f>分析係数表!D27</f>
        <v>0</v>
      </c>
      <c r="W24" s="167">
        <f t="shared" si="7"/>
        <v>0</v>
      </c>
      <c r="X24" s="76">
        <f>分析係数表!E27</f>
        <v>0</v>
      </c>
      <c r="Y24" s="166">
        <f t="shared" si="8"/>
        <v>0</v>
      </c>
    </row>
    <row r="25" spans="1:25" x14ac:dyDescent="0.2">
      <c r="A25" s="6" t="s">
        <v>13</v>
      </c>
      <c r="B25" s="5" t="s">
        <v>191</v>
      </c>
      <c r="C25" s="90"/>
      <c r="D25" s="107">
        <f>投入係数表!AO25</f>
        <v>0</v>
      </c>
      <c r="E25" s="110">
        <f t="shared" si="9"/>
        <v>0</v>
      </c>
      <c r="F25" s="85">
        <f>分析係数表!C28</f>
        <v>0.10035725885027602</v>
      </c>
      <c r="G25" s="110">
        <f t="shared" si="0"/>
        <v>0</v>
      </c>
      <c r="H25" s="110">
        <v>2.3007174975391124E-2</v>
      </c>
      <c r="I25" s="110">
        <f t="shared" si="1"/>
        <v>2.3007174975391124E-2</v>
      </c>
      <c r="J25" s="85">
        <f>分析係数表!G28</f>
        <v>0.12476459510357815</v>
      </c>
      <c r="K25" s="111">
        <f t="shared" si="2"/>
        <v>2.8704808702818491E-3</v>
      </c>
      <c r="L25" s="79"/>
      <c r="M25" s="80"/>
      <c r="N25" s="81">
        <f>分析係数表!H28</f>
        <v>2.1134616554773542E-2</v>
      </c>
      <c r="O25" s="82">
        <f t="shared" si="3"/>
        <v>0.19900078527499285</v>
      </c>
      <c r="P25" s="76">
        <f>分析係数表!C28</f>
        <v>0.10035725885027602</v>
      </c>
      <c r="Q25" s="82">
        <f t="shared" si="4"/>
        <v>1.9971173319250655E-2</v>
      </c>
      <c r="R25" s="83">
        <v>2.2038755415957997E-2</v>
      </c>
      <c r="S25" s="84">
        <f t="shared" si="5"/>
        <v>4.5045930391349118E-2</v>
      </c>
      <c r="T25" s="85">
        <f>分析係数表!F28</f>
        <v>0.21374764595103579</v>
      </c>
      <c r="U25" s="86">
        <f t="shared" si="6"/>
        <v>9.6284615808250942E-3</v>
      </c>
      <c r="V25" s="87">
        <f>分析係数表!D28</f>
        <v>3.5310734463276837E-2</v>
      </c>
      <c r="W25" s="167">
        <f t="shared" si="7"/>
        <v>0</v>
      </c>
      <c r="X25" s="76">
        <f>分析係数表!E28</f>
        <v>3.7664783427495289E-2</v>
      </c>
      <c r="Y25" s="166">
        <f t="shared" si="8"/>
        <v>0</v>
      </c>
    </row>
    <row r="26" spans="1:25" x14ac:dyDescent="0.2">
      <c r="A26" s="6" t="s">
        <v>14</v>
      </c>
      <c r="B26" s="5" t="s">
        <v>50</v>
      </c>
      <c r="C26" s="90"/>
      <c r="D26" s="107">
        <f>投入係数表!AO26</f>
        <v>3.9130434782608699E-2</v>
      </c>
      <c r="E26" s="110">
        <f t="shared" si="9"/>
        <v>3.9130434782608701</v>
      </c>
      <c r="F26" s="85">
        <f>分析係数表!C29</f>
        <v>0.36404243439419315</v>
      </c>
      <c r="G26" s="110">
        <f t="shared" si="0"/>
        <v>1.4245138737164083</v>
      </c>
      <c r="H26" s="110">
        <v>1.5544734587900608</v>
      </c>
      <c r="I26" s="110">
        <f t="shared" si="1"/>
        <v>1.5544734587900608</v>
      </c>
      <c r="J26" s="85">
        <f>分析係数表!G29</f>
        <v>0.26159695817490497</v>
      </c>
      <c r="K26" s="111">
        <f t="shared" si="2"/>
        <v>0.40664552838310342</v>
      </c>
      <c r="L26" s="79"/>
      <c r="M26" s="80"/>
      <c r="N26" s="81">
        <f>分析係数表!H29</f>
        <v>1.0060239742003528E-2</v>
      </c>
      <c r="O26" s="82">
        <f t="shared" si="3"/>
        <v>9.4725901628019624E-2</v>
      </c>
      <c r="P26" s="76">
        <f>分析係数表!C29</f>
        <v>0.36404243439419315</v>
      </c>
      <c r="Q26" s="82">
        <f t="shared" si="4"/>
        <v>3.4484247828849131E-2</v>
      </c>
      <c r="R26" s="83">
        <v>4.6233455485013869E-2</v>
      </c>
      <c r="S26" s="84">
        <f t="shared" si="5"/>
        <v>1.6007069142750747</v>
      </c>
      <c r="T26" s="85">
        <f>分析係数表!F29</f>
        <v>0.47034220532319393</v>
      </c>
      <c r="U26" s="86">
        <f t="shared" si="6"/>
        <v>0.75288002013622335</v>
      </c>
      <c r="V26" s="87">
        <f>分析係数表!D29</f>
        <v>0.1285171102661597</v>
      </c>
      <c r="W26" s="167">
        <f t="shared" si="7"/>
        <v>0</v>
      </c>
      <c r="X26" s="76">
        <f>分析係数表!E29</f>
        <v>0.10532319391634981</v>
      </c>
      <c r="Y26" s="166">
        <f t="shared" si="8"/>
        <v>0</v>
      </c>
    </row>
    <row r="27" spans="1:25" x14ac:dyDescent="0.2">
      <c r="A27" s="6" t="s">
        <v>15</v>
      </c>
      <c r="B27" s="5" t="s">
        <v>36</v>
      </c>
      <c r="C27" s="90"/>
      <c r="D27" s="107">
        <f>投入係数表!AO27</f>
        <v>0</v>
      </c>
      <c r="E27" s="110">
        <f t="shared" si="9"/>
        <v>0</v>
      </c>
      <c r="F27" s="85">
        <f>分析係数表!C30</f>
        <v>1</v>
      </c>
      <c r="G27" s="110">
        <f t="shared" si="0"/>
        <v>0</v>
      </c>
      <c r="H27" s="110">
        <v>0.22618513582593622</v>
      </c>
      <c r="I27" s="110">
        <f t="shared" si="1"/>
        <v>0.22618513582593622</v>
      </c>
      <c r="J27" s="85">
        <f>分析係数表!G30</f>
        <v>0.34476121737038373</v>
      </c>
      <c r="K27" s="111">
        <f t="shared" si="2"/>
        <v>7.7979862778435369E-2</v>
      </c>
      <c r="L27" s="79"/>
      <c r="M27" s="80"/>
      <c r="N27" s="81">
        <f>分析係数表!H30</f>
        <v>0</v>
      </c>
      <c r="O27" s="82">
        <f t="shared" si="3"/>
        <v>0</v>
      </c>
      <c r="P27" s="76">
        <f>分析係数表!C30</f>
        <v>1</v>
      </c>
      <c r="Q27" s="82">
        <f t="shared" si="4"/>
        <v>0</v>
      </c>
      <c r="R27" s="83">
        <v>1.9582029787269979E-2</v>
      </c>
      <c r="S27" s="84">
        <f t="shared" si="5"/>
        <v>0.24576716561320619</v>
      </c>
      <c r="T27" s="85">
        <f>分析係数表!F30</f>
        <v>0.44087573679778658</v>
      </c>
      <c r="U27" s="86">
        <f t="shared" si="6"/>
        <v>0.10835278022042591</v>
      </c>
      <c r="V27" s="87">
        <f>分析係数表!D30</f>
        <v>0.13545049921809216</v>
      </c>
      <c r="W27" s="167">
        <f t="shared" si="7"/>
        <v>0</v>
      </c>
      <c r="X27" s="76">
        <f>分析係数表!E30</f>
        <v>8.8415734391916273E-2</v>
      </c>
      <c r="Y27" s="166">
        <f t="shared" si="8"/>
        <v>0</v>
      </c>
    </row>
    <row r="28" spans="1:25" x14ac:dyDescent="0.2">
      <c r="A28" s="6" t="s">
        <v>16</v>
      </c>
      <c r="B28" s="5" t="s">
        <v>192</v>
      </c>
      <c r="C28" s="90"/>
      <c r="D28" s="107">
        <f>投入係数表!AO28</f>
        <v>2.1739130434782609E-3</v>
      </c>
      <c r="E28" s="110">
        <f t="shared" si="9"/>
        <v>0.21739130434782608</v>
      </c>
      <c r="F28" s="85">
        <f>分析係数表!C31</f>
        <v>4.5149153453372781E-2</v>
      </c>
      <c r="G28" s="110">
        <f t="shared" si="0"/>
        <v>9.8150333594288659E-3</v>
      </c>
      <c r="H28" s="110">
        <v>3.7904989942588035E-2</v>
      </c>
      <c r="I28" s="110">
        <f t="shared" si="1"/>
        <v>3.7904989942588035E-2</v>
      </c>
      <c r="J28" s="85">
        <f>分析係数表!G31</f>
        <v>7.1005917159763315E-2</v>
      </c>
      <c r="K28" s="111">
        <f t="shared" si="2"/>
        <v>2.6914785758050679E-3</v>
      </c>
      <c r="L28" s="79"/>
      <c r="M28" s="80"/>
      <c r="N28" s="81">
        <f>分析係数表!H31</f>
        <v>2.4521834371133602E-2</v>
      </c>
      <c r="O28" s="82">
        <f t="shared" si="3"/>
        <v>0.23089438521829786</v>
      </c>
      <c r="P28" s="76">
        <f>分析係数表!C31</f>
        <v>4.5149153453372781E-2</v>
      </c>
      <c r="Q28" s="82">
        <f t="shared" si="4"/>
        <v>1.0424686029743098E-2</v>
      </c>
      <c r="R28" s="83">
        <v>1.3454112766325275E-2</v>
      </c>
      <c r="S28" s="84">
        <f t="shared" si="5"/>
        <v>5.1359102708913307E-2</v>
      </c>
      <c r="T28" s="85">
        <f>分析係数表!F31</f>
        <v>0.34319526627218933</v>
      </c>
      <c r="U28" s="86">
        <f t="shared" si="6"/>
        <v>1.7626200929686222E-2</v>
      </c>
      <c r="V28" s="87">
        <f>分析係数表!D31</f>
        <v>1.7751479289940829E-2</v>
      </c>
      <c r="W28" s="167">
        <f t="shared" si="7"/>
        <v>0</v>
      </c>
      <c r="X28" s="76">
        <f>分析係数表!E31</f>
        <v>1.7751479289940829E-2</v>
      </c>
      <c r="Y28" s="166">
        <f t="shared" si="8"/>
        <v>0</v>
      </c>
    </row>
    <row r="29" spans="1:25" x14ac:dyDescent="0.2">
      <c r="A29" s="6" t="s">
        <v>17</v>
      </c>
      <c r="B29" s="5" t="s">
        <v>272</v>
      </c>
      <c r="C29" s="90"/>
      <c r="D29" s="107">
        <f>投入係数表!AO29</f>
        <v>2.1739130434782609E-3</v>
      </c>
      <c r="E29" s="110">
        <f t="shared" si="9"/>
        <v>0.21739130434782608</v>
      </c>
      <c r="F29" s="85">
        <f>分析係数表!C32</f>
        <v>0.82390745501285345</v>
      </c>
      <c r="G29" s="110">
        <f t="shared" si="0"/>
        <v>0.17911031630714205</v>
      </c>
      <c r="H29" s="110">
        <v>0.29520590510751177</v>
      </c>
      <c r="I29" s="110">
        <f t="shared" si="1"/>
        <v>0.29520590510751177</v>
      </c>
      <c r="J29" s="85">
        <f>分析係数表!G32</f>
        <v>0.14108527131782947</v>
      </c>
      <c r="K29" s="111">
        <f t="shared" si="2"/>
        <v>4.1649205216718721E-2</v>
      </c>
      <c r="L29" s="79"/>
      <c r="M29" s="80"/>
      <c r="N29" s="81">
        <f>分析係数表!H32</f>
        <v>6.9772630468734158E-3</v>
      </c>
      <c r="O29" s="82">
        <f t="shared" si="3"/>
        <v>6.5696996290400725E-2</v>
      </c>
      <c r="P29" s="76">
        <f>分析係数表!C32</f>
        <v>0.82390745501285345</v>
      </c>
      <c r="Q29" s="82">
        <f t="shared" si="4"/>
        <v>5.4128245015612933E-2</v>
      </c>
      <c r="R29" s="83">
        <v>7.0789684760560898E-2</v>
      </c>
      <c r="S29" s="84">
        <f t="shared" si="5"/>
        <v>0.36599558986807268</v>
      </c>
      <c r="T29" s="85">
        <f>分析係数表!F32</f>
        <v>0.48372093023255813</v>
      </c>
      <c r="U29" s="86">
        <f t="shared" si="6"/>
        <v>0.17703972719199795</v>
      </c>
      <c r="V29" s="87">
        <f>分析係数表!D32</f>
        <v>4.6511627906976744E-3</v>
      </c>
      <c r="W29" s="167">
        <f t="shared" si="7"/>
        <v>0</v>
      </c>
      <c r="X29" s="76">
        <f>分析係数表!E32</f>
        <v>6.2015503875968991E-3</v>
      </c>
      <c r="Y29" s="166">
        <f t="shared" si="8"/>
        <v>0</v>
      </c>
    </row>
    <row r="30" spans="1:25" x14ac:dyDescent="0.2">
      <c r="A30" s="6" t="s">
        <v>18</v>
      </c>
      <c r="B30" s="5" t="s">
        <v>273</v>
      </c>
      <c r="C30" s="90"/>
      <c r="D30" s="107">
        <f>投入係数表!AO30</f>
        <v>1.0869565217391304E-2</v>
      </c>
      <c r="E30" s="110">
        <f t="shared" si="9"/>
        <v>1.0869565217391304</v>
      </c>
      <c r="F30" s="85">
        <f>分析係数表!C33</f>
        <v>1</v>
      </c>
      <c r="G30" s="110">
        <f t="shared" si="0"/>
        <v>1.0869565217391304</v>
      </c>
      <c r="H30" s="110">
        <v>1.6497679601919273</v>
      </c>
      <c r="I30" s="110">
        <f t="shared" si="1"/>
        <v>1.6497679601919273</v>
      </c>
      <c r="J30" s="85">
        <f>分析係数表!G33</f>
        <v>0.50819672131147542</v>
      </c>
      <c r="K30" s="111">
        <f t="shared" si="2"/>
        <v>0.83840666829425814</v>
      </c>
      <c r="L30" s="79"/>
      <c r="M30" s="80"/>
      <c r="N30" s="81">
        <f>分析係数表!H33</f>
        <v>1.0141370707664847E-3</v>
      </c>
      <c r="O30" s="82">
        <f t="shared" si="3"/>
        <v>9.5489820189535914E-3</v>
      </c>
      <c r="P30" s="76">
        <f>分析係数表!C33</f>
        <v>1</v>
      </c>
      <c r="Q30" s="82">
        <f t="shared" si="4"/>
        <v>9.5489820189535914E-3</v>
      </c>
      <c r="R30" s="83">
        <v>3.3547384046369332E-2</v>
      </c>
      <c r="S30" s="84">
        <f t="shared" si="5"/>
        <v>1.6833153442382967</v>
      </c>
      <c r="T30" s="85">
        <f>分析係数表!F33</f>
        <v>0.64606977721731818</v>
      </c>
      <c r="U30" s="86">
        <f t="shared" si="6"/>
        <v>1.0875391694385295</v>
      </c>
      <c r="V30" s="87">
        <f>分析係数表!D33</f>
        <v>1.8495166036149643E-2</v>
      </c>
      <c r="W30" s="167">
        <f t="shared" si="7"/>
        <v>0</v>
      </c>
      <c r="X30" s="76">
        <f>分析係数表!E33</f>
        <v>1.7234131988230348E-2</v>
      </c>
      <c r="Y30" s="166">
        <f t="shared" si="8"/>
        <v>0</v>
      </c>
    </row>
    <row r="31" spans="1:25" x14ac:dyDescent="0.2">
      <c r="A31" s="6" t="s">
        <v>19</v>
      </c>
      <c r="B31" s="5" t="s">
        <v>274</v>
      </c>
      <c r="C31" s="90"/>
      <c r="D31" s="107">
        <f>投入係数表!AO31</f>
        <v>6.0869565217391307E-2</v>
      </c>
      <c r="E31" s="110">
        <f t="shared" si="9"/>
        <v>6.0869565217391308</v>
      </c>
      <c r="F31" s="85">
        <f>分析係数表!C34</f>
        <v>0.25927379784102056</v>
      </c>
      <c r="G31" s="110">
        <f t="shared" si="0"/>
        <v>1.5781883346844732</v>
      </c>
      <c r="H31" s="110">
        <v>1.7583347157201119</v>
      </c>
      <c r="I31" s="110">
        <f t="shared" si="1"/>
        <v>1.7583347157201119</v>
      </c>
      <c r="J31" s="85">
        <f>分析係数表!G34</f>
        <v>0.42506142506142508</v>
      </c>
      <c r="K31" s="111">
        <f t="shared" si="2"/>
        <v>0.74740025999896653</v>
      </c>
      <c r="L31" s="79"/>
      <c r="M31" s="80"/>
      <c r="N31" s="81">
        <f>分析係数表!H34</f>
        <v>0.17165284059793523</v>
      </c>
      <c r="O31" s="82">
        <f t="shared" si="3"/>
        <v>1.6162606965280852</v>
      </c>
      <c r="P31" s="76">
        <f>分析係数表!C34</f>
        <v>0.25927379784102056</v>
      </c>
      <c r="Q31" s="82">
        <f t="shared" si="4"/>
        <v>0.41905404909000987</v>
      </c>
      <c r="R31" s="83">
        <v>0.45319063541651328</v>
      </c>
      <c r="S31" s="84">
        <f t="shared" si="5"/>
        <v>2.2115253511366251</v>
      </c>
      <c r="T31" s="85">
        <f>分析係数表!F34</f>
        <v>0.69978501228501233</v>
      </c>
      <c r="U31" s="86">
        <f t="shared" si="6"/>
        <v>1.5475922950137593</v>
      </c>
      <c r="V31" s="87">
        <f>分析係数表!D34</f>
        <v>0.29069410319410321</v>
      </c>
      <c r="W31" s="167">
        <f t="shared" si="7"/>
        <v>1</v>
      </c>
      <c r="X31" s="76">
        <f>分析係数表!E34</f>
        <v>0.18903562653562653</v>
      </c>
      <c r="Y31" s="166">
        <f t="shared" si="8"/>
        <v>0</v>
      </c>
    </row>
    <row r="32" spans="1:25" x14ac:dyDescent="0.2">
      <c r="A32" s="6" t="s">
        <v>20</v>
      </c>
      <c r="B32" s="5" t="s">
        <v>37</v>
      </c>
      <c r="C32" s="90"/>
      <c r="D32" s="107">
        <f>投入係数表!AO32</f>
        <v>2.1739130434782609E-3</v>
      </c>
      <c r="E32" s="110">
        <f t="shared" si="9"/>
        <v>0.21739130434782608</v>
      </c>
      <c r="F32" s="85">
        <f>分析係数表!C35</f>
        <v>0.58271802035521847</v>
      </c>
      <c r="G32" s="110">
        <f t="shared" si="0"/>
        <v>0.12667783051200401</v>
      </c>
      <c r="H32" s="110">
        <v>0.59771045706888259</v>
      </c>
      <c r="I32" s="110">
        <f t="shared" si="1"/>
        <v>0.59771045706888259</v>
      </c>
      <c r="J32" s="85">
        <f>分析係数表!G35</f>
        <v>0.3146067415730337</v>
      </c>
      <c r="K32" s="111">
        <f t="shared" si="2"/>
        <v>0.18804373930256979</v>
      </c>
      <c r="L32" s="79"/>
      <c r="M32" s="80"/>
      <c r="N32" s="81">
        <f>分析係数表!H35</f>
        <v>6.4762793339147723E-2</v>
      </c>
      <c r="O32" s="82">
        <f t="shared" si="3"/>
        <v>0.60979799173037641</v>
      </c>
      <c r="P32" s="76">
        <f>分析係数表!C35</f>
        <v>0.58271802035521847</v>
      </c>
      <c r="Q32" s="82">
        <f t="shared" si="4"/>
        <v>0.35534027855771283</v>
      </c>
      <c r="R32" s="83">
        <v>0.42510177928038845</v>
      </c>
      <c r="S32" s="84">
        <f t="shared" si="5"/>
        <v>1.0228122363492711</v>
      </c>
      <c r="T32" s="85">
        <f>分析係数表!F35</f>
        <v>0.64558587479935792</v>
      </c>
      <c r="U32" s="86">
        <f t="shared" si="6"/>
        <v>0.66031313235903177</v>
      </c>
      <c r="V32" s="87">
        <f>分析係数表!D35</f>
        <v>5.2969502407704656E-2</v>
      </c>
      <c r="W32" s="167">
        <f t="shared" si="7"/>
        <v>0</v>
      </c>
      <c r="X32" s="76">
        <f>分析係数表!E35</f>
        <v>4.8475120385232745E-2</v>
      </c>
      <c r="Y32" s="166">
        <f t="shared" si="8"/>
        <v>0</v>
      </c>
    </row>
    <row r="33" spans="1:25" x14ac:dyDescent="0.2">
      <c r="A33" s="6" t="s">
        <v>21</v>
      </c>
      <c r="B33" s="5" t="s">
        <v>38</v>
      </c>
      <c r="C33" s="90"/>
      <c r="D33" s="107">
        <f>投入係数表!AO33</f>
        <v>2.391304347826087E-2</v>
      </c>
      <c r="E33" s="110">
        <f t="shared" si="9"/>
        <v>2.3913043478260869</v>
      </c>
      <c r="F33" s="85">
        <f>分析係数表!C36</f>
        <v>0.66070007955449483</v>
      </c>
      <c r="G33" s="110">
        <f t="shared" si="0"/>
        <v>1.579934972847705</v>
      </c>
      <c r="H33" s="110">
        <v>1.7269424667296807</v>
      </c>
      <c r="I33" s="110">
        <f t="shared" si="1"/>
        <v>1.7269424667296807</v>
      </c>
      <c r="J33" s="85">
        <f>分析係数表!G36</f>
        <v>1.3413413413413414E-2</v>
      </c>
      <c r="K33" s="111">
        <f t="shared" si="2"/>
        <v>2.3164193247425146E-2</v>
      </c>
      <c r="L33" s="79"/>
      <c r="M33" s="80"/>
      <c r="N33" s="81">
        <f>分析係数表!H36</f>
        <v>0.12962700038537209</v>
      </c>
      <c r="O33" s="82">
        <f t="shared" si="3"/>
        <v>1.2205508816626482</v>
      </c>
      <c r="P33" s="76">
        <f>分析係数表!C36</f>
        <v>0.66070007955449483</v>
      </c>
      <c r="Q33" s="82">
        <f t="shared" si="4"/>
        <v>0.80641806461482046</v>
      </c>
      <c r="R33" s="83">
        <v>0.84301931271925989</v>
      </c>
      <c r="S33" s="84">
        <f t="shared" si="5"/>
        <v>2.5699617794489407</v>
      </c>
      <c r="T33" s="85">
        <f>分析係数表!F36</f>
        <v>0.89049049049049045</v>
      </c>
      <c r="U33" s="86">
        <f t="shared" si="6"/>
        <v>2.2885265255233009</v>
      </c>
      <c r="V33" s="87">
        <f>分析係数表!D36</f>
        <v>8.8088088088088094E-3</v>
      </c>
      <c r="W33" s="167">
        <f t="shared" si="7"/>
        <v>0</v>
      </c>
      <c r="X33" s="76">
        <f>分析係数表!E36</f>
        <v>2.002002002002002E-3</v>
      </c>
      <c r="Y33" s="166">
        <f t="shared" si="8"/>
        <v>0</v>
      </c>
    </row>
    <row r="34" spans="1:25" x14ac:dyDescent="0.2">
      <c r="A34" s="6" t="s">
        <v>22</v>
      </c>
      <c r="B34" s="5" t="s">
        <v>377</v>
      </c>
      <c r="C34" s="90"/>
      <c r="D34" s="107">
        <f>投入係数表!AO34</f>
        <v>8.0434782608695646E-2</v>
      </c>
      <c r="E34" s="110">
        <f t="shared" si="9"/>
        <v>8.0434782608695645</v>
      </c>
      <c r="F34" s="85">
        <f>分析係数表!C37</f>
        <v>0.61776513884242223</v>
      </c>
      <c r="G34" s="110">
        <f t="shared" si="0"/>
        <v>4.9689804646020912</v>
      </c>
      <c r="H34" s="110">
        <v>5.6557311520157061</v>
      </c>
      <c r="I34" s="110">
        <f t="shared" si="1"/>
        <v>5.6557311520157061</v>
      </c>
      <c r="J34" s="85">
        <f>分析係数表!G37</f>
        <v>0.47462053207116045</v>
      </c>
      <c r="K34" s="111">
        <f t="shared" si="2"/>
        <v>2.6843261286211315</v>
      </c>
      <c r="L34" s="79"/>
      <c r="M34" s="80"/>
      <c r="N34" s="81">
        <f>分析係数表!H37</f>
        <v>5.0585157089832258E-2</v>
      </c>
      <c r="O34" s="82">
        <f t="shared" si="3"/>
        <v>0.47630322310540518</v>
      </c>
      <c r="P34" s="76">
        <f>分析係数表!C37</f>
        <v>0.61776513884242223</v>
      </c>
      <c r="Q34" s="82">
        <f t="shared" si="4"/>
        <v>0.29424352675280385</v>
      </c>
      <c r="R34" s="83">
        <v>0.35718844871800204</v>
      </c>
      <c r="S34" s="84">
        <f t="shared" si="5"/>
        <v>6.0129196007337082</v>
      </c>
      <c r="T34" s="85">
        <f>分析係数表!F37</f>
        <v>0.71813285457809695</v>
      </c>
      <c r="U34" s="86">
        <f t="shared" si="6"/>
        <v>4.318075117223489</v>
      </c>
      <c r="V34" s="87">
        <f>分析係数表!D37</f>
        <v>9.4662967194385508E-2</v>
      </c>
      <c r="W34" s="167">
        <f t="shared" si="7"/>
        <v>1</v>
      </c>
      <c r="X34" s="76">
        <f>分析係数表!E37</f>
        <v>8.6339154561775752E-2</v>
      </c>
      <c r="Y34" s="166">
        <f t="shared" si="8"/>
        <v>1</v>
      </c>
    </row>
    <row r="35" spans="1:25" x14ac:dyDescent="0.2">
      <c r="A35" s="6" t="s">
        <v>23</v>
      </c>
      <c r="B35" s="5" t="s">
        <v>193</v>
      </c>
      <c r="C35" s="90"/>
      <c r="D35" s="107">
        <f>投入係数表!AO35</f>
        <v>5.6521739130434782E-2</v>
      </c>
      <c r="E35" s="110">
        <f t="shared" si="9"/>
        <v>5.6521739130434785</v>
      </c>
      <c r="F35" s="85">
        <f>分析係数表!C38</f>
        <v>2.0566981656475858E-2</v>
      </c>
      <c r="G35" s="110">
        <f t="shared" si="0"/>
        <v>0.1162481571887766</v>
      </c>
      <c r="H35" s="110">
        <v>0.13572326724749392</v>
      </c>
      <c r="I35" s="110">
        <f t="shared" si="1"/>
        <v>0.13572326724749392</v>
      </c>
      <c r="J35" s="85">
        <f>分析係数表!G38</f>
        <v>0.31874999999999998</v>
      </c>
      <c r="K35" s="111">
        <f t="shared" si="2"/>
        <v>4.3261791435138683E-2</v>
      </c>
      <c r="L35" s="79"/>
      <c r="M35" s="80"/>
      <c r="N35" s="81">
        <f>分析係数表!H38</f>
        <v>4.4398920958156701E-2</v>
      </c>
      <c r="O35" s="82">
        <f t="shared" si="3"/>
        <v>0.41805443278978827</v>
      </c>
      <c r="P35" s="76">
        <f>分析係数表!C38</f>
        <v>2.0566981656475858E-2</v>
      </c>
      <c r="Q35" s="82">
        <f t="shared" si="4"/>
        <v>8.5981178505959953E-3</v>
      </c>
      <c r="R35" s="83">
        <v>1.0614875690538754E-2</v>
      </c>
      <c r="S35" s="84">
        <f t="shared" si="5"/>
        <v>0.14633814293803268</v>
      </c>
      <c r="T35" s="85">
        <f>分析係数表!F38</f>
        <v>0.52500000000000002</v>
      </c>
      <c r="U35" s="86">
        <f t="shared" si="6"/>
        <v>7.6827525042467162E-2</v>
      </c>
      <c r="V35" s="87">
        <f>分析係数表!D38</f>
        <v>0.28125</v>
      </c>
      <c r="W35" s="167">
        <f t="shared" si="7"/>
        <v>0</v>
      </c>
      <c r="X35" s="76">
        <f>分析係数表!E38</f>
        <v>0.31874999999999998</v>
      </c>
      <c r="Y35" s="166">
        <f t="shared" si="8"/>
        <v>0</v>
      </c>
    </row>
    <row r="36" spans="1:25" x14ac:dyDescent="0.2">
      <c r="A36" s="6" t="s">
        <v>24</v>
      </c>
      <c r="B36" s="5" t="s">
        <v>39</v>
      </c>
      <c r="C36" s="90"/>
      <c r="D36" s="107">
        <f>投入係数表!AO36</f>
        <v>0.18913043478260869</v>
      </c>
      <c r="E36" s="110">
        <f t="shared" si="9"/>
        <v>18.913043478260867</v>
      </c>
      <c r="F36" s="85">
        <f>分析係数表!C39</f>
        <v>1</v>
      </c>
      <c r="G36" s="110">
        <f t="shared" si="0"/>
        <v>18.913043478260867</v>
      </c>
      <c r="H36" s="110">
        <v>18.923747890748189</v>
      </c>
      <c r="I36" s="110">
        <f t="shared" si="1"/>
        <v>18.923747890748189</v>
      </c>
      <c r="J36" s="85">
        <f>分析係数表!G39</f>
        <v>0.35457429931253304</v>
      </c>
      <c r="K36" s="111">
        <f t="shared" si="2"/>
        <v>6.7098746487290644</v>
      </c>
      <c r="L36" s="79"/>
      <c r="M36" s="80"/>
      <c r="N36" s="81">
        <f>分析係数表!H39</f>
        <v>4.0565482830659388E-3</v>
      </c>
      <c r="O36" s="82">
        <f t="shared" si="3"/>
        <v>3.8195928075814366E-2</v>
      </c>
      <c r="P36" s="76">
        <f>分析係数表!C39</f>
        <v>1</v>
      </c>
      <c r="Q36" s="82">
        <f t="shared" si="4"/>
        <v>3.8195928075814366E-2</v>
      </c>
      <c r="R36" s="83">
        <v>4.8531018937308414E-2</v>
      </c>
      <c r="S36" s="84">
        <f t="shared" si="5"/>
        <v>18.972278909685496</v>
      </c>
      <c r="T36" s="85">
        <f>分析係数表!F39</f>
        <v>0.70531464833421476</v>
      </c>
      <c r="U36" s="86">
        <f t="shared" si="6"/>
        <v>13.381426227283464</v>
      </c>
      <c r="V36" s="87">
        <f>分析係数表!D39</f>
        <v>5.4071919619249072E-2</v>
      </c>
      <c r="W36" s="167">
        <f t="shared" si="7"/>
        <v>1</v>
      </c>
      <c r="X36" s="76">
        <f>分析係数表!E39</f>
        <v>6.8482284505552618E-2</v>
      </c>
      <c r="Y36" s="166">
        <f t="shared" si="8"/>
        <v>1</v>
      </c>
    </row>
    <row r="37" spans="1:25" x14ac:dyDescent="0.2">
      <c r="A37" s="6" t="s">
        <v>25</v>
      </c>
      <c r="B37" s="5" t="s">
        <v>40</v>
      </c>
      <c r="C37" s="90"/>
      <c r="D37" s="107">
        <f>投入係数表!AO37</f>
        <v>0</v>
      </c>
      <c r="E37" s="110">
        <f t="shared" si="9"/>
        <v>0</v>
      </c>
      <c r="F37" s="85">
        <f>分析係数表!C40</f>
        <v>0.98077433041633522</v>
      </c>
      <c r="G37" s="110">
        <f t="shared" si="0"/>
        <v>0</v>
      </c>
      <c r="H37" s="110">
        <v>1.0702538924579084E-2</v>
      </c>
      <c r="I37" s="110">
        <f t="shared" si="1"/>
        <v>1.0702538924579084E-2</v>
      </c>
      <c r="J37" s="85">
        <f>分析係数表!G40</f>
        <v>0.51043551695017497</v>
      </c>
      <c r="K37" s="111">
        <f t="shared" si="2"/>
        <v>5.4629559886468946E-3</v>
      </c>
      <c r="L37" s="79"/>
      <c r="M37" s="80"/>
      <c r="N37" s="81">
        <f>分析係数表!H40</f>
        <v>2.8781210068352839E-2</v>
      </c>
      <c r="O37" s="82">
        <f t="shared" si="3"/>
        <v>0.27100010969790295</v>
      </c>
      <c r="P37" s="76">
        <f>分析係数表!C40</f>
        <v>0.98077433041633522</v>
      </c>
      <c r="Q37" s="82">
        <f t="shared" si="4"/>
        <v>0.26578995113171416</v>
      </c>
      <c r="R37" s="83">
        <v>0.26656501923131942</v>
      </c>
      <c r="S37" s="84">
        <f t="shared" si="5"/>
        <v>0.27726755815589849</v>
      </c>
      <c r="T37" s="85">
        <f>分析係数表!F40</f>
        <v>0.70708167450838466</v>
      </c>
      <c r="U37" s="86">
        <f t="shared" si="6"/>
        <v>0.19605080930772362</v>
      </c>
      <c r="V37" s="87">
        <f>分析係数表!D40</f>
        <v>7.3350223187356733E-2</v>
      </c>
      <c r="W37" s="167">
        <f t="shared" si="7"/>
        <v>0</v>
      </c>
      <c r="X37" s="76">
        <f>分析係数表!E40</f>
        <v>4.4637471347569069E-2</v>
      </c>
      <c r="Y37" s="166">
        <f t="shared" si="8"/>
        <v>0</v>
      </c>
    </row>
    <row r="38" spans="1:25" x14ac:dyDescent="0.2">
      <c r="A38" s="6" t="s">
        <v>26</v>
      </c>
      <c r="B38" s="5" t="s">
        <v>276</v>
      </c>
      <c r="C38" s="90"/>
      <c r="D38" s="107">
        <f>投入係数表!AO38</f>
        <v>2.1739130434782609E-3</v>
      </c>
      <c r="E38" s="110">
        <f t="shared" si="9"/>
        <v>0.21739130434782608</v>
      </c>
      <c r="F38" s="85">
        <f>分析係数表!C41</f>
        <v>0.86627474829380358</v>
      </c>
      <c r="G38" s="110">
        <f t="shared" si="0"/>
        <v>0.18832059745517468</v>
      </c>
      <c r="H38" s="110">
        <v>0.19192492750123238</v>
      </c>
      <c r="I38" s="110">
        <f t="shared" si="1"/>
        <v>0.19192492750123238</v>
      </c>
      <c r="J38" s="85">
        <f>分析係数表!G41</f>
        <v>0.44732977818996833</v>
      </c>
      <c r="K38" s="111">
        <f t="shared" si="2"/>
        <v>8.5853735248252031E-2</v>
      </c>
      <c r="L38" s="79"/>
      <c r="M38" s="80"/>
      <c r="N38" s="81">
        <f>分析係数表!H41</f>
        <v>6.251140904204612E-2</v>
      </c>
      <c r="O38" s="82">
        <f t="shared" si="3"/>
        <v>0.5885992516482994</v>
      </c>
      <c r="P38" s="76">
        <f>分析係数表!C41</f>
        <v>0.86627474829380358</v>
      </c>
      <c r="Q38" s="82">
        <f t="shared" si="4"/>
        <v>0.50988866856755166</v>
      </c>
      <c r="R38" s="83">
        <v>0.51950143896661594</v>
      </c>
      <c r="S38" s="84">
        <f t="shared" si="5"/>
        <v>0.71142636646784829</v>
      </c>
      <c r="T38" s="85">
        <f>分析係数表!F41</f>
        <v>0.55174279310611329</v>
      </c>
      <c r="U38" s="86">
        <f t="shared" si="6"/>
        <v>0.39252437052430394</v>
      </c>
      <c r="V38" s="87">
        <f>分析係数表!D41</f>
        <v>0.15209830744261535</v>
      </c>
      <c r="W38" s="167">
        <f t="shared" si="7"/>
        <v>0</v>
      </c>
      <c r="X38" s="76">
        <f>分析係数表!E41</f>
        <v>0.14676559239508463</v>
      </c>
      <c r="Y38" s="166">
        <f t="shared" si="8"/>
        <v>0</v>
      </c>
    </row>
    <row r="39" spans="1:25" x14ac:dyDescent="0.2">
      <c r="A39" s="6" t="s">
        <v>51</v>
      </c>
      <c r="B39" s="5" t="s">
        <v>367</v>
      </c>
      <c r="C39" s="90"/>
      <c r="D39" s="107">
        <f>投入係数表!AO39</f>
        <v>2.1739130434782609E-3</v>
      </c>
      <c r="E39" s="110">
        <f t="shared" si="9"/>
        <v>0.21739130434782608</v>
      </c>
      <c r="F39" s="85">
        <f>分析係数表!C42</f>
        <v>0.22259887005649714</v>
      </c>
      <c r="G39" s="110">
        <f>E39*F39</f>
        <v>4.8391058707934163E-2</v>
      </c>
      <c r="H39" s="110">
        <v>5.4123758811639278E-2</v>
      </c>
      <c r="I39" s="110">
        <f>C39+H39</f>
        <v>5.4123758811639278E-2</v>
      </c>
      <c r="J39" s="85">
        <f>分析係数表!G42</f>
        <v>0.47474747474747475</v>
      </c>
      <c r="K39" s="111">
        <f>I39*J39</f>
        <v>2.5695117819667133E-2</v>
      </c>
      <c r="L39" s="79"/>
      <c r="M39" s="80"/>
      <c r="N39" s="81">
        <f>分析係数表!H42</f>
        <v>1.5212056061497272E-2</v>
      </c>
      <c r="O39" s="82">
        <f t="shared" si="3"/>
        <v>0.14323473028430389</v>
      </c>
      <c r="P39" s="76">
        <f>分析係数表!C42</f>
        <v>0.22259887005649714</v>
      </c>
      <c r="Q39" s="82">
        <f>O39*P39</f>
        <v>3.1883889114133181E-2</v>
      </c>
      <c r="R39" s="83">
        <v>3.311946696838608E-2</v>
      </c>
      <c r="S39" s="84">
        <f>I39+R39</f>
        <v>8.7243225780025357E-2</v>
      </c>
      <c r="T39" s="85">
        <f>分析係数表!F42</f>
        <v>0.5505050505050505</v>
      </c>
      <c r="U39" s="86">
        <f>S39*T39</f>
        <v>4.8027836414256384E-2</v>
      </c>
      <c r="V39" s="87">
        <f>分析係数表!D42</f>
        <v>1.2373737373737375</v>
      </c>
      <c r="W39" s="167">
        <f>ROUND(S39*V39,0)</f>
        <v>0</v>
      </c>
      <c r="X39" s="76">
        <f>分析係数表!E42</f>
        <v>0.93434343434343436</v>
      </c>
      <c r="Y39" s="166">
        <f>ROUND(S39*X39,0)</f>
        <v>0</v>
      </c>
    </row>
    <row r="40" spans="1:25" x14ac:dyDescent="0.2">
      <c r="A40" s="6" t="s">
        <v>194</v>
      </c>
      <c r="B40" s="5" t="s">
        <v>41</v>
      </c>
      <c r="C40" s="90"/>
      <c r="D40" s="107">
        <f>投入係数表!AO40</f>
        <v>3.0434782608695653E-2</v>
      </c>
      <c r="E40" s="110">
        <f t="shared" si="9"/>
        <v>3.0434782608695654</v>
      </c>
      <c r="F40" s="85">
        <f>分析係数表!C43</f>
        <v>0.64995386035066138</v>
      </c>
      <c r="G40" s="110">
        <f>E40*F40</f>
        <v>1.9781204445454912</v>
      </c>
      <c r="H40" s="110">
        <v>4.0886536076464353</v>
      </c>
      <c r="I40" s="110">
        <f>C40+H40</f>
        <v>4.0886536076464353</v>
      </c>
      <c r="J40" s="85">
        <f>分析係数表!G43</f>
        <v>0.42414674485039844</v>
      </c>
      <c r="K40" s="111">
        <f>I40*J40</f>
        <v>1.7341891185040736</v>
      </c>
      <c r="L40" s="79"/>
      <c r="M40" s="80"/>
      <c r="N40" s="81">
        <f>分析係数表!H43</f>
        <v>4.0565482830659395E-2</v>
      </c>
      <c r="O40" s="82">
        <f t="shared" si="3"/>
        <v>0.38195928075814373</v>
      </c>
      <c r="P40" s="76">
        <f>分析係数表!C43</f>
        <v>0.64995386035066138</v>
      </c>
      <c r="Q40" s="82">
        <f>O40*P40</f>
        <v>0.24825590902551761</v>
      </c>
      <c r="R40" s="83">
        <v>0.42725424000443318</v>
      </c>
      <c r="S40" s="84">
        <f>I40+R40</f>
        <v>4.5159078476508681</v>
      </c>
      <c r="T40" s="85">
        <f>分析係数表!F43</f>
        <v>0.67869493309276796</v>
      </c>
      <c r="U40" s="86">
        <f>S40*T40</f>
        <v>3.0649237745145115</v>
      </c>
      <c r="V40" s="87">
        <f>分析係数表!D43</f>
        <v>0.11832807096677192</v>
      </c>
      <c r="W40" s="167">
        <f>ROUND(S40*V40,0)</f>
        <v>1</v>
      </c>
      <c r="X40" s="76">
        <f>分析係数表!E43</f>
        <v>8.3446098331078036E-2</v>
      </c>
      <c r="Y40" s="166">
        <f>ROUND(S40*X40,0)</f>
        <v>0</v>
      </c>
    </row>
    <row r="41" spans="1:25" x14ac:dyDescent="0.2">
      <c r="A41" s="6" t="s">
        <v>340</v>
      </c>
      <c r="B41" s="5" t="s">
        <v>42</v>
      </c>
      <c r="C41" s="90"/>
      <c r="D41" s="107">
        <f>投入係数表!AO41</f>
        <v>0</v>
      </c>
      <c r="E41" s="110">
        <f t="shared" si="9"/>
        <v>0</v>
      </c>
      <c r="F41" s="85">
        <f>分析係数表!C44</f>
        <v>0.42233270626175756</v>
      </c>
      <c r="G41" s="110">
        <f>E41*F41</f>
        <v>0</v>
      </c>
      <c r="H41" s="110">
        <v>1.0203374433577488E-2</v>
      </c>
      <c r="I41" s="110">
        <f>C41+H41</f>
        <v>1.0203374433577488E-2</v>
      </c>
      <c r="J41" s="85">
        <f>分析係数表!G44</f>
        <v>0.26381484852424913</v>
      </c>
      <c r="K41" s="111">
        <f>I41*J41</f>
        <v>2.6918016806304411E-3</v>
      </c>
      <c r="L41" s="79"/>
      <c r="M41" s="80"/>
      <c r="N41" s="81">
        <f>分析係数表!H44</f>
        <v>0.11630123927550047</v>
      </c>
      <c r="O41" s="82">
        <f t="shared" si="3"/>
        <v>1.0950772579335979</v>
      </c>
      <c r="P41" s="76">
        <f>分析係数表!C44</f>
        <v>0.42233270626175756</v>
      </c>
      <c r="Q41" s="82">
        <f>O41*P41</f>
        <v>0.46248694190880113</v>
      </c>
      <c r="R41" s="83">
        <v>0.47061436224378006</v>
      </c>
      <c r="S41" s="84">
        <f>I41+R41</f>
        <v>0.48081773667735755</v>
      </c>
      <c r="T41" s="85">
        <f>分析係数表!F44</f>
        <v>0.47978156286568718</v>
      </c>
      <c r="U41" s="86">
        <f>S41*T41</f>
        <v>0.23068748515660506</v>
      </c>
      <c r="V41" s="87">
        <f>分析係数表!D44</f>
        <v>0.17839032635548044</v>
      </c>
      <c r="W41" s="167">
        <f>ROUND(S41*V41,0)</f>
        <v>0</v>
      </c>
      <c r="X41" s="76">
        <f>分析係数表!E44</f>
        <v>0.10141724093095826</v>
      </c>
      <c r="Y41" s="166">
        <f>ROUND(S41*X41,0)</f>
        <v>0</v>
      </c>
    </row>
    <row r="42" spans="1:25" x14ac:dyDescent="0.2">
      <c r="A42" s="6" t="s">
        <v>341</v>
      </c>
      <c r="B42" s="5" t="s">
        <v>278</v>
      </c>
      <c r="C42" s="90"/>
      <c r="D42" s="107">
        <f>投入係数表!AO42</f>
        <v>0</v>
      </c>
      <c r="E42" s="110">
        <f t="shared" si="9"/>
        <v>0</v>
      </c>
      <c r="F42" s="85">
        <f>分析係数表!C45</f>
        <v>1</v>
      </c>
      <c r="G42" s="110">
        <f>E42*F42</f>
        <v>0</v>
      </c>
      <c r="H42" s="110">
        <v>4.1371322384961759E-2</v>
      </c>
      <c r="I42" s="110">
        <f>C42+H42</f>
        <v>4.1371322384961759E-2</v>
      </c>
      <c r="J42" s="85">
        <f>分析係数表!G45</f>
        <v>0</v>
      </c>
      <c r="K42" s="111">
        <f>I42*J42</f>
        <v>0</v>
      </c>
      <c r="L42" s="79"/>
      <c r="M42" s="80"/>
      <c r="N42" s="81">
        <f>分析係数表!H45</f>
        <v>0</v>
      </c>
      <c r="O42" s="82">
        <f t="shared" si="3"/>
        <v>0</v>
      </c>
      <c r="P42" s="76">
        <f>分析係数表!C45</f>
        <v>1</v>
      </c>
      <c r="Q42" s="82">
        <f>O42*P42</f>
        <v>0</v>
      </c>
      <c r="R42" s="83">
        <v>3.4796374973945121E-3</v>
      </c>
      <c r="S42" s="84">
        <f>I42+R42</f>
        <v>4.4850959882356274E-2</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201">
        <f>最終需要_まとめ!C44</f>
        <v>100</v>
      </c>
      <c r="D43" s="107">
        <f>投入係数表!AO43</f>
        <v>0</v>
      </c>
      <c r="E43" s="110">
        <f t="shared" si="9"/>
        <v>0</v>
      </c>
      <c r="F43" s="85">
        <f>分析係数表!C46</f>
        <v>0.21794871794871795</v>
      </c>
      <c r="G43" s="110">
        <f>E43*F43</f>
        <v>0</v>
      </c>
      <c r="H43" s="110">
        <v>5.6598043036419562E-2</v>
      </c>
      <c r="I43" s="110">
        <f>C43+H43</f>
        <v>100.05659804303642</v>
      </c>
      <c r="J43" s="85">
        <f>分析係数表!G46</f>
        <v>8.6956521739130436E-3</v>
      </c>
      <c r="K43" s="111">
        <f>I43*J43</f>
        <v>0.87005737428727314</v>
      </c>
      <c r="L43" s="79"/>
      <c r="M43" s="80"/>
      <c r="N43" s="81">
        <f>分析係数表!H46</f>
        <v>2.3669959231689755E-2</v>
      </c>
      <c r="O43" s="82">
        <f t="shared" si="3"/>
        <v>0.22287324032237685</v>
      </c>
      <c r="P43" s="76">
        <f>分析係数表!C46</f>
        <v>0.21794871794871795</v>
      </c>
      <c r="Q43" s="82">
        <f>O43*P43</f>
        <v>4.8574936993338542E-2</v>
      </c>
      <c r="R43" s="83">
        <v>5.4645308003301862E-2</v>
      </c>
      <c r="S43" s="84">
        <f>I43+R43</f>
        <v>100.11124335103972</v>
      </c>
      <c r="T43" s="85">
        <f>分析係数表!F46</f>
        <v>0.31521739130434784</v>
      </c>
      <c r="U43" s="86">
        <f>S43*T43</f>
        <v>31.556804969349479</v>
      </c>
      <c r="V43" s="87">
        <f>分析係数表!D46</f>
        <v>4.3478260869565218E-3</v>
      </c>
      <c r="W43" s="167">
        <f>ROUND(S43*V43,0)</f>
        <v>0</v>
      </c>
      <c r="X43" s="76">
        <f>分析係数表!E46</f>
        <v>8.6956521739130436E-3</v>
      </c>
      <c r="Y43" s="166">
        <f>ROUND(S43*X43,0)</f>
        <v>1</v>
      </c>
    </row>
    <row r="44" spans="1:25" x14ac:dyDescent="0.2">
      <c r="A44" s="192">
        <v>40</v>
      </c>
      <c r="B44" s="14" t="s">
        <v>150</v>
      </c>
      <c r="C44" s="197">
        <f>SUM(C5:C43)</f>
        <v>100</v>
      </c>
      <c r="D44" s="108">
        <f>投入係数表!AO44</f>
        <v>0.68260869565217386</v>
      </c>
      <c r="E44" s="96">
        <f>SUM(E5:E43)</f>
        <v>68.260869565217376</v>
      </c>
      <c r="F44" s="98">
        <f>分析係数表!C47</f>
        <v>0.47569546306807309</v>
      </c>
      <c r="G44" s="96">
        <f>SUM(G5:G43)</f>
        <v>34.516097980979069</v>
      </c>
      <c r="H44" s="96">
        <f>SUM(H5:H43)</f>
        <v>39.937265737410932</v>
      </c>
      <c r="I44" s="96">
        <f>SUM(I5:I43)</f>
        <v>139.93726573741094</v>
      </c>
      <c r="J44" s="98">
        <f>分析係数表!G47</f>
        <v>0.28144255164914822</v>
      </c>
      <c r="K44" s="112">
        <f>SUM(K5:K43)</f>
        <v>15.017335262534894</v>
      </c>
      <c r="L44" s="94">
        <f>最終需要_まとめ!$L$33</f>
        <v>0.627</v>
      </c>
      <c r="M44" s="91">
        <f>K44*L44</f>
        <v>9.4158692096093795</v>
      </c>
      <c r="N44" s="95">
        <f>分析係数表!H47</f>
        <v>1</v>
      </c>
      <c r="O44" s="96">
        <f>SUM(O5:O43)</f>
        <v>9.4158692096093795</v>
      </c>
      <c r="P44" s="92">
        <f>分析係数表!C47</f>
        <v>0.47569546306807309</v>
      </c>
      <c r="Q44" s="96">
        <f>SUM(Q5:Q43)</f>
        <v>3.9427105472709574</v>
      </c>
      <c r="R44" s="91">
        <f>SUM(R5:R43)</f>
        <v>4.5246188788534569</v>
      </c>
      <c r="S44" s="97">
        <f>SUM(S5:S43)</f>
        <v>144.46188461626437</v>
      </c>
      <c r="T44" s="98">
        <f>分析係数表!F47</f>
        <v>0.50608191373686118</v>
      </c>
      <c r="U44" s="99">
        <f>SUM(U5:U43)</f>
        <v>61.217759291600387</v>
      </c>
      <c r="V44" s="100">
        <f>分析係数表!D47</f>
        <v>9.051105472997463E-2</v>
      </c>
      <c r="W44" s="164">
        <f>SUM(W5:W43)</f>
        <v>4</v>
      </c>
      <c r="X44" s="92">
        <f>分析係数表!E47</f>
        <v>7.0619789778905401E-2</v>
      </c>
      <c r="Y44" s="165">
        <f>SUM(Y5:Y43)</f>
        <v>3</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 right="0.7" top="0.75" bottom="0.75" header="0.3" footer="0.3"/>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tabColor theme="9" tint="0.79998168889431442"/>
  </sheetPr>
  <dimension ref="A1:AW52"/>
  <sheetViews>
    <sheetView workbookViewId="0">
      <pane xSplit="2" ySplit="7" topLeftCell="Z8" activePane="bottomRight" state="frozen"/>
      <selection activeCell="F63" sqref="F63"/>
      <selection pane="topRight" activeCell="F63" sqref="F63"/>
      <selection pane="bottomLeft" activeCell="F63" sqref="F63"/>
      <selection pane="bottomRight" activeCell="AF2" sqref="AF2"/>
    </sheetView>
  </sheetViews>
  <sheetFormatPr defaultColWidth="9" defaultRowHeight="12" x14ac:dyDescent="0.2"/>
  <cols>
    <col min="1" max="1" width="3.6328125" style="1" customWidth="1"/>
    <col min="2" max="2" width="20.6328125" style="48" customWidth="1"/>
    <col min="3" max="8" width="9.08984375" style="48" bestFit="1" customWidth="1"/>
    <col min="9" max="10" width="9" style="48"/>
    <col min="11" max="11" width="3.6328125" style="1" customWidth="1"/>
    <col min="12" max="12" width="20.6328125" style="48" customWidth="1"/>
    <col min="13" max="13" width="10.6328125" style="48" bestFit="1" customWidth="1"/>
    <col min="14" max="16" width="9.08984375" style="48" bestFit="1" customWidth="1"/>
    <col min="17" max="17" width="4" style="48" customWidth="1"/>
    <col min="18" max="18" width="3.6328125" style="48" customWidth="1"/>
    <col min="19" max="19" width="20.453125" style="48" customWidth="1"/>
    <col min="20" max="24" width="9.08984375" style="48" bestFit="1" customWidth="1"/>
    <col min="25" max="25" width="4" style="48" customWidth="1"/>
    <col min="26" max="26" width="3.6328125" style="48" customWidth="1"/>
    <col min="27" max="27" width="20.453125" style="48" customWidth="1"/>
    <col min="28" max="34" width="10.453125" style="48" customWidth="1"/>
    <col min="35" max="35" width="9.08984375" style="48" bestFit="1" customWidth="1"/>
    <col min="36" max="36" width="4" style="48" customWidth="1"/>
    <col min="37" max="37" width="3.6328125" style="48" customWidth="1"/>
    <col min="38" max="38" width="20.453125" style="48" customWidth="1"/>
    <col min="39" max="40" width="9.08984375" style="48" bestFit="1" customWidth="1"/>
    <col min="41" max="41" width="9" style="48"/>
    <col min="42" max="42" width="3.90625" style="48" customWidth="1"/>
    <col min="43" max="43" width="20.90625" style="48" customWidth="1"/>
    <col min="44" max="44" width="9.453125" style="48" bestFit="1" customWidth="1"/>
    <col min="45" max="45" width="9.36328125" style="48" bestFit="1" customWidth="1"/>
    <col min="46" max="46" width="9.453125" style="48" bestFit="1" customWidth="1"/>
    <col min="47" max="47" width="10.90625" style="48" customWidth="1"/>
    <col min="48" max="49" width="9.08984375" style="48" bestFit="1" customWidth="1"/>
    <col min="50" max="16384" width="9" style="48"/>
  </cols>
  <sheetData>
    <row r="1" spans="1:49" ht="13" x14ac:dyDescent="0.2">
      <c r="A1" s="393" t="s">
        <v>547</v>
      </c>
      <c r="K1" s="393" t="s">
        <v>547</v>
      </c>
    </row>
    <row r="2" spans="1:49" x14ac:dyDescent="0.2">
      <c r="A2" s="1" t="s">
        <v>59</v>
      </c>
      <c r="K2" s="1" t="s">
        <v>188</v>
      </c>
      <c r="R2" s="48" t="s">
        <v>214</v>
      </c>
      <c r="Z2" s="48" t="s">
        <v>60</v>
      </c>
      <c r="AK2" s="48" t="s">
        <v>61</v>
      </c>
    </row>
    <row r="3" spans="1:49" x14ac:dyDescent="0.2">
      <c r="K3" s="1" t="s">
        <v>62</v>
      </c>
      <c r="R3" s="48" t="s">
        <v>63</v>
      </c>
      <c r="Z3" s="48" t="s">
        <v>64</v>
      </c>
      <c r="AK3" s="48" t="s">
        <v>64</v>
      </c>
    </row>
    <row r="4" spans="1:49" x14ac:dyDescent="0.2">
      <c r="W4" s="209"/>
      <c r="Z4" s="48" t="s">
        <v>65</v>
      </c>
      <c r="AP4" s="210" t="s">
        <v>543</v>
      </c>
      <c r="AU4" s="48" t="s">
        <v>385</v>
      </c>
    </row>
    <row r="5" spans="1:49" x14ac:dyDescent="0.2">
      <c r="A5" s="211"/>
      <c r="B5" s="51"/>
      <c r="C5" s="104"/>
      <c r="D5" s="51"/>
      <c r="E5" s="51"/>
      <c r="F5" s="51"/>
      <c r="G5" s="51"/>
      <c r="H5" s="105"/>
      <c r="K5" s="211"/>
      <c r="L5" s="105"/>
      <c r="M5" s="212" t="s">
        <v>66</v>
      </c>
      <c r="N5" s="155" t="s">
        <v>66</v>
      </c>
      <c r="O5" s="114"/>
      <c r="P5" s="105"/>
      <c r="R5" s="104"/>
      <c r="S5" s="51"/>
      <c r="T5" s="374" t="s">
        <v>66</v>
      </c>
      <c r="U5" s="375"/>
      <c r="V5" s="376"/>
      <c r="W5" s="458" t="s">
        <v>67</v>
      </c>
      <c r="X5" s="459"/>
      <c r="Z5" s="104"/>
      <c r="AA5" s="105"/>
      <c r="AB5" s="371"/>
      <c r="AC5" s="371"/>
      <c r="AD5" s="371"/>
      <c r="AE5" s="371"/>
      <c r="AF5" s="371"/>
      <c r="AG5" s="371"/>
      <c r="AH5" s="114"/>
      <c r="AI5" s="114"/>
      <c r="AK5" s="104"/>
      <c r="AL5" s="51"/>
      <c r="AM5" s="114"/>
      <c r="AN5" s="105"/>
      <c r="AP5" s="211"/>
      <c r="AQ5" s="105"/>
      <c r="AR5" s="212" t="s">
        <v>386</v>
      </c>
      <c r="AS5" s="155"/>
      <c r="AT5" s="155" t="s">
        <v>386</v>
      </c>
      <c r="AU5" s="212"/>
      <c r="AV5" s="114"/>
      <c r="AW5" s="105"/>
    </row>
    <row r="6" spans="1:49" ht="36" x14ac:dyDescent="0.2">
      <c r="A6" s="213" t="s">
        <v>1</v>
      </c>
      <c r="B6" s="158" t="s">
        <v>349</v>
      </c>
      <c r="C6" s="214" t="s">
        <v>546</v>
      </c>
      <c r="D6" s="215" t="s">
        <v>211</v>
      </c>
      <c r="E6" s="215" t="s">
        <v>212</v>
      </c>
      <c r="F6" s="215" t="s">
        <v>68</v>
      </c>
      <c r="G6" s="215" t="s">
        <v>69</v>
      </c>
      <c r="H6" s="216" t="s">
        <v>70</v>
      </c>
      <c r="I6" s="215"/>
      <c r="K6" s="213" t="s">
        <v>1</v>
      </c>
      <c r="L6" s="158" t="s">
        <v>349</v>
      </c>
      <c r="M6" s="217" t="s">
        <v>544</v>
      </c>
      <c r="N6" s="215" t="s">
        <v>71</v>
      </c>
      <c r="O6" s="217" t="s">
        <v>72</v>
      </c>
      <c r="P6" s="216" t="s">
        <v>546</v>
      </c>
      <c r="R6" s="213" t="s">
        <v>1</v>
      </c>
      <c r="S6" s="158" t="s">
        <v>349</v>
      </c>
      <c r="T6" s="377" t="s">
        <v>439</v>
      </c>
      <c r="U6" s="378" t="s">
        <v>350</v>
      </c>
      <c r="V6" s="379" t="s">
        <v>351</v>
      </c>
      <c r="W6" s="218" t="s">
        <v>211</v>
      </c>
      <c r="X6" s="218" t="s">
        <v>213</v>
      </c>
      <c r="Z6" s="213" t="s">
        <v>1</v>
      </c>
      <c r="AA6" s="158" t="s">
        <v>349</v>
      </c>
      <c r="AB6" s="372" t="s">
        <v>53</v>
      </c>
      <c r="AC6" s="372" t="s">
        <v>54</v>
      </c>
      <c r="AD6" s="372" t="s">
        <v>55</v>
      </c>
      <c r="AE6" s="372" t="s">
        <v>56</v>
      </c>
      <c r="AF6" s="372" t="s">
        <v>57</v>
      </c>
      <c r="AG6" s="372" t="s">
        <v>548</v>
      </c>
      <c r="AH6" s="217" t="s">
        <v>73</v>
      </c>
      <c r="AI6" s="217" t="s">
        <v>74</v>
      </c>
      <c r="AK6" s="213" t="s">
        <v>1</v>
      </c>
      <c r="AL6" s="158" t="s">
        <v>349</v>
      </c>
      <c r="AM6" s="217" t="s">
        <v>44</v>
      </c>
      <c r="AN6" s="216" t="s">
        <v>75</v>
      </c>
      <c r="AP6" s="213" t="s">
        <v>1</v>
      </c>
      <c r="AQ6" s="158" t="s">
        <v>349</v>
      </c>
      <c r="AR6" s="217" t="s">
        <v>544</v>
      </c>
      <c r="AS6" s="215" t="s">
        <v>352</v>
      </c>
      <c r="AT6" s="215" t="s">
        <v>71</v>
      </c>
      <c r="AU6" s="217" t="s">
        <v>545</v>
      </c>
      <c r="AV6" s="217" t="s">
        <v>72</v>
      </c>
      <c r="AW6" s="216" t="s">
        <v>546</v>
      </c>
    </row>
    <row r="7" spans="1:49" x14ac:dyDescent="0.2">
      <c r="A7" s="219"/>
      <c r="B7" s="126"/>
      <c r="C7" s="103"/>
      <c r="H7" s="158"/>
      <c r="K7" s="219"/>
      <c r="L7" s="220"/>
      <c r="M7" s="221" t="s">
        <v>76</v>
      </c>
      <c r="N7" s="222" t="s">
        <v>77</v>
      </c>
      <c r="O7" s="221" t="s">
        <v>78</v>
      </c>
      <c r="P7" s="223" t="s">
        <v>79</v>
      </c>
      <c r="R7" s="219"/>
      <c r="S7" s="220"/>
      <c r="T7" s="380" t="s">
        <v>80</v>
      </c>
      <c r="U7" s="381"/>
      <c r="V7" s="382"/>
      <c r="W7" s="221" t="s">
        <v>81</v>
      </c>
      <c r="X7" s="221" t="s">
        <v>82</v>
      </c>
      <c r="Z7" s="219"/>
      <c r="AA7" s="220"/>
      <c r="AB7" s="373" t="s">
        <v>84</v>
      </c>
      <c r="AC7" s="373" t="s">
        <v>85</v>
      </c>
      <c r="AD7" s="373" t="s">
        <v>86</v>
      </c>
      <c r="AE7" s="373" t="s">
        <v>87</v>
      </c>
      <c r="AF7" s="373" t="s">
        <v>88</v>
      </c>
      <c r="AG7" s="373" t="s">
        <v>89</v>
      </c>
      <c r="AH7" s="221" t="s">
        <v>90</v>
      </c>
      <c r="AI7" s="221" t="s">
        <v>91</v>
      </c>
      <c r="AK7" s="219"/>
      <c r="AL7" s="220"/>
      <c r="AM7" s="221" t="s">
        <v>84</v>
      </c>
      <c r="AN7" s="223" t="s">
        <v>92</v>
      </c>
      <c r="AP7" s="219"/>
      <c r="AQ7" s="220"/>
      <c r="AR7" s="221" t="s">
        <v>387</v>
      </c>
      <c r="AS7" s="222" t="s">
        <v>388</v>
      </c>
      <c r="AT7" s="222" t="s">
        <v>389</v>
      </c>
      <c r="AU7" s="221" t="s">
        <v>390</v>
      </c>
      <c r="AV7" s="221" t="s">
        <v>391</v>
      </c>
      <c r="AW7" s="223" t="s">
        <v>392</v>
      </c>
    </row>
    <row r="8" spans="1:49" x14ac:dyDescent="0.2">
      <c r="A8" s="224" t="s">
        <v>263</v>
      </c>
      <c r="B8" s="158" t="s">
        <v>264</v>
      </c>
      <c r="C8" s="402">
        <f t="shared" ref="C8:C41" si="0">P8</f>
        <v>0.71474473402356309</v>
      </c>
      <c r="D8" s="403">
        <f t="shared" ref="D8:E41" si="1">W8</f>
        <v>0.25822723997117464</v>
      </c>
      <c r="E8" s="403">
        <f t="shared" si="1"/>
        <v>0.17343262070622148</v>
      </c>
      <c r="F8" s="403">
        <f t="shared" ref="F8:G41" si="2">AH8</f>
        <v>0.45231803987509006</v>
      </c>
      <c r="G8" s="403">
        <f t="shared" si="2"/>
        <v>0.11986548162382897</v>
      </c>
      <c r="H8" s="404">
        <f t="shared" ref="H8:H41" si="3">AN8</f>
        <v>1.2980954505811005E-2</v>
      </c>
      <c r="K8" s="224" t="s">
        <v>263</v>
      </c>
      <c r="L8" s="158" t="s">
        <v>264</v>
      </c>
      <c r="M8" s="383">
        <f>取引基本表!AX5</f>
        <v>2801</v>
      </c>
      <c r="N8" s="367">
        <f>ABS(取引基本表!BB5)</f>
        <v>799</v>
      </c>
      <c r="O8" s="411">
        <f t="shared" ref="O8:O41" si="4">N8/M8</f>
        <v>0.28525526597643697</v>
      </c>
      <c r="P8" s="407">
        <f t="shared" ref="P8:P43" si="5">1-O8</f>
        <v>0.71474473402356309</v>
      </c>
      <c r="R8" s="224" t="s">
        <v>263</v>
      </c>
      <c r="S8" s="158" t="s">
        <v>264</v>
      </c>
      <c r="T8" s="365">
        <f>取引基本表!BD5</f>
        <v>4163</v>
      </c>
      <c r="U8" s="446">
        <f>雇用表!Y5</f>
        <v>1075</v>
      </c>
      <c r="V8" s="447">
        <f>雇用表!Y51</f>
        <v>722</v>
      </c>
      <c r="W8" s="413">
        <f>U8/T8</f>
        <v>0.25822723997117464</v>
      </c>
      <c r="X8" s="413">
        <f>V8/T8</f>
        <v>0.17343262070622148</v>
      </c>
      <c r="Z8" s="224" t="s">
        <v>263</v>
      </c>
      <c r="AA8" s="48" t="s">
        <v>264</v>
      </c>
      <c r="AB8" s="450">
        <f t="array" ref="AB8:AF47">TRANSPOSE(取引基本表!C46:AP50)</f>
        <v>499</v>
      </c>
      <c r="AC8" s="451">
        <v>841</v>
      </c>
      <c r="AD8" s="451">
        <v>667</v>
      </c>
      <c r="AE8" s="451">
        <v>166</v>
      </c>
      <c r="AF8" s="451">
        <v>-290</v>
      </c>
      <c r="AG8" s="368">
        <f t="array" ref="AG8:AG47">TRANSPOSE(取引基本表!C52:AP52)</f>
        <v>4163</v>
      </c>
      <c r="AH8" s="404">
        <f>SUM(AB8:AF8)/AG8</f>
        <v>0.45231803987509006</v>
      </c>
      <c r="AI8" s="415">
        <f>AB8/AG8</f>
        <v>0.11986548162382897</v>
      </c>
      <c r="AK8" s="224" t="s">
        <v>263</v>
      </c>
      <c r="AL8" s="158" t="s">
        <v>264</v>
      </c>
      <c r="AM8" s="383">
        <f>取引基本表!AR5</f>
        <v>640</v>
      </c>
      <c r="AN8" s="407">
        <f t="shared" ref="AN8:AN47" si="6">AM8/AM$47</f>
        <v>1.2980954505811005E-2</v>
      </c>
      <c r="AP8" s="224" t="s">
        <v>263</v>
      </c>
      <c r="AQ8" s="158" t="s">
        <v>264</v>
      </c>
      <c r="AR8" s="386">
        <f>取引基本表!AX5</f>
        <v>2801</v>
      </c>
      <c r="AS8" s="387">
        <f>取引基本表!AY5</f>
        <v>2161</v>
      </c>
      <c r="AT8" s="387">
        <f>ABS(取引基本表!BB5)</f>
        <v>799</v>
      </c>
      <c r="AU8" s="388">
        <f>AS8-AT8</f>
        <v>1362</v>
      </c>
      <c r="AV8" s="411">
        <v>0.83011676085593211</v>
      </c>
      <c r="AW8" s="407">
        <v>0.16988323914406789</v>
      </c>
    </row>
    <row r="9" spans="1:49" x14ac:dyDescent="0.2">
      <c r="A9" s="225" t="s">
        <v>219</v>
      </c>
      <c r="B9" s="158" t="s">
        <v>265</v>
      </c>
      <c r="C9" s="405">
        <f t="shared" si="0"/>
        <v>1</v>
      </c>
      <c r="D9" s="406">
        <f t="shared" si="1"/>
        <v>0.15836526181353769</v>
      </c>
      <c r="E9" s="406">
        <f t="shared" si="1"/>
        <v>0.13537675606641125</v>
      </c>
      <c r="F9" s="406">
        <f t="shared" si="2"/>
        <v>0.67688378033205621</v>
      </c>
      <c r="G9" s="406">
        <f t="shared" si="2"/>
        <v>0.24776500638569604</v>
      </c>
      <c r="H9" s="407">
        <f t="shared" si="3"/>
        <v>6.6933046670587999E-4</v>
      </c>
      <c r="K9" s="225" t="s">
        <v>219</v>
      </c>
      <c r="L9" s="158" t="s">
        <v>265</v>
      </c>
      <c r="M9" s="383">
        <f>取引基本表!AX6</f>
        <v>496</v>
      </c>
      <c r="N9" s="367">
        <f>ABS(取引基本表!BB6)</f>
        <v>0</v>
      </c>
      <c r="O9" s="411">
        <f t="shared" si="4"/>
        <v>0</v>
      </c>
      <c r="P9" s="407">
        <f t="shared" si="5"/>
        <v>1</v>
      </c>
      <c r="R9" s="225" t="s">
        <v>219</v>
      </c>
      <c r="S9" s="158" t="s">
        <v>265</v>
      </c>
      <c r="T9" s="365">
        <f>取引基本表!BD6</f>
        <v>783</v>
      </c>
      <c r="U9" s="446">
        <f>雇用表!Y6</f>
        <v>124</v>
      </c>
      <c r="V9" s="447">
        <f>雇用表!Y52</f>
        <v>106</v>
      </c>
      <c r="W9" s="413">
        <f t="shared" ref="W9:W47" si="7">U9/T9</f>
        <v>0.15836526181353769</v>
      </c>
      <c r="X9" s="413">
        <f t="shared" ref="X9:X47" si="8">V9/T9</f>
        <v>0.13537675606641125</v>
      </c>
      <c r="Z9" s="225" t="s">
        <v>219</v>
      </c>
      <c r="AA9" s="48" t="s">
        <v>265</v>
      </c>
      <c r="AB9" s="452">
        <v>194</v>
      </c>
      <c r="AC9" s="387">
        <v>301</v>
      </c>
      <c r="AD9" s="387">
        <v>48</v>
      </c>
      <c r="AE9" s="387">
        <v>18</v>
      </c>
      <c r="AF9" s="387">
        <v>-31</v>
      </c>
      <c r="AG9" s="369">
        <v>783</v>
      </c>
      <c r="AH9" s="407">
        <f t="shared" ref="AH9:AH41" si="9">SUM(AB9:AF9)/AG9</f>
        <v>0.67688378033205621</v>
      </c>
      <c r="AI9" s="411">
        <f t="shared" ref="AI9:AI41" si="10">AB9/AG9</f>
        <v>0.24776500638569604</v>
      </c>
      <c r="AK9" s="225" t="s">
        <v>219</v>
      </c>
      <c r="AL9" s="158" t="s">
        <v>265</v>
      </c>
      <c r="AM9" s="383">
        <f>取引基本表!AR6</f>
        <v>33</v>
      </c>
      <c r="AN9" s="407">
        <f t="shared" si="6"/>
        <v>6.6933046670587999E-4</v>
      </c>
      <c r="AP9" s="225" t="s">
        <v>219</v>
      </c>
      <c r="AQ9" s="158" t="s">
        <v>265</v>
      </c>
      <c r="AR9" s="386">
        <f>取引基本表!AX6</f>
        <v>496</v>
      </c>
      <c r="AS9" s="387">
        <f>取引基本表!AY6</f>
        <v>287</v>
      </c>
      <c r="AT9" s="387">
        <f>ABS(取引基本表!BB6)</f>
        <v>0</v>
      </c>
      <c r="AU9" s="388">
        <f t="shared" ref="AU9:AU47" si="11">AS9-AT9</f>
        <v>287</v>
      </c>
      <c r="AV9" s="411">
        <v>0.59023354564755837</v>
      </c>
      <c r="AW9" s="407">
        <v>0.40976645435244163</v>
      </c>
    </row>
    <row r="10" spans="1:49" x14ac:dyDescent="0.2">
      <c r="A10" s="225" t="s">
        <v>220</v>
      </c>
      <c r="B10" s="158" t="s">
        <v>266</v>
      </c>
      <c r="C10" s="405">
        <f t="shared" si="0"/>
        <v>3.9393939393939426E-2</v>
      </c>
      <c r="D10" s="406">
        <f t="shared" si="1"/>
        <v>0.11764705882352941</v>
      </c>
      <c r="E10" s="406">
        <f t="shared" si="1"/>
        <v>0</v>
      </c>
      <c r="F10" s="406">
        <f t="shared" si="2"/>
        <v>0.58823529411764708</v>
      </c>
      <c r="G10" s="406">
        <f t="shared" si="2"/>
        <v>0.17647058823529413</v>
      </c>
      <c r="H10" s="407">
        <f t="shared" si="3"/>
        <v>1.3183781919964303E-3</v>
      </c>
      <c r="K10" s="225" t="s">
        <v>220</v>
      </c>
      <c r="L10" s="158" t="s">
        <v>266</v>
      </c>
      <c r="M10" s="383">
        <f>取引基本表!AX7</f>
        <v>330</v>
      </c>
      <c r="N10" s="367">
        <f>ABS(取引基本表!BB7)</f>
        <v>317</v>
      </c>
      <c r="O10" s="411">
        <f t="shared" si="4"/>
        <v>0.96060606060606057</v>
      </c>
      <c r="P10" s="407">
        <f t="shared" si="5"/>
        <v>3.9393939393939426E-2</v>
      </c>
      <c r="R10" s="225" t="s">
        <v>220</v>
      </c>
      <c r="S10" s="158" t="s">
        <v>266</v>
      </c>
      <c r="T10" s="365">
        <f>取引基本表!BD7</f>
        <v>17</v>
      </c>
      <c r="U10" s="446">
        <f>雇用表!Y7</f>
        <v>2</v>
      </c>
      <c r="V10" s="447">
        <f>雇用表!Y53</f>
        <v>0</v>
      </c>
      <c r="W10" s="413">
        <f t="shared" si="7"/>
        <v>0.11764705882352941</v>
      </c>
      <c r="X10" s="413">
        <f t="shared" si="8"/>
        <v>0</v>
      </c>
      <c r="Z10" s="225" t="s">
        <v>220</v>
      </c>
      <c r="AA10" s="48" t="s">
        <v>266</v>
      </c>
      <c r="AB10" s="452">
        <v>3</v>
      </c>
      <c r="AC10" s="387">
        <v>3</v>
      </c>
      <c r="AD10" s="387">
        <v>3</v>
      </c>
      <c r="AE10" s="387">
        <v>1</v>
      </c>
      <c r="AF10" s="387">
        <v>0</v>
      </c>
      <c r="AG10" s="369">
        <v>17</v>
      </c>
      <c r="AH10" s="407">
        <f t="shared" si="9"/>
        <v>0.58823529411764708</v>
      </c>
      <c r="AI10" s="411">
        <f t="shared" si="10"/>
        <v>0.17647058823529413</v>
      </c>
      <c r="AK10" s="225" t="s">
        <v>220</v>
      </c>
      <c r="AL10" s="158" t="s">
        <v>266</v>
      </c>
      <c r="AM10" s="383">
        <f>取引基本表!AR7</f>
        <v>65</v>
      </c>
      <c r="AN10" s="407">
        <f t="shared" si="6"/>
        <v>1.3183781919964303E-3</v>
      </c>
      <c r="AP10" s="225" t="s">
        <v>220</v>
      </c>
      <c r="AQ10" s="158" t="s">
        <v>266</v>
      </c>
      <c r="AR10" s="386">
        <f>取引基本表!AX7</f>
        <v>330</v>
      </c>
      <c r="AS10" s="387">
        <f>取引基本表!AY7</f>
        <v>4</v>
      </c>
      <c r="AT10" s="387">
        <f>ABS(取引基本表!BB7)</f>
        <v>317</v>
      </c>
      <c r="AU10" s="388">
        <f t="shared" si="11"/>
        <v>-313</v>
      </c>
      <c r="AV10" s="411">
        <v>0.31992289294256238</v>
      </c>
      <c r="AW10" s="407">
        <v>0.68007710705743762</v>
      </c>
    </row>
    <row r="11" spans="1:49" x14ac:dyDescent="0.2">
      <c r="A11" s="225" t="s">
        <v>221</v>
      </c>
      <c r="B11" s="158" t="s">
        <v>27</v>
      </c>
      <c r="C11" s="405">
        <f t="shared" si="0"/>
        <v>0.34065202927478377</v>
      </c>
      <c r="D11" s="406">
        <f t="shared" si="1"/>
        <v>4.2838018741633198E-2</v>
      </c>
      <c r="E11" s="406">
        <f t="shared" si="1"/>
        <v>3.2128514056224897E-2</v>
      </c>
      <c r="F11" s="406">
        <f t="shared" si="2"/>
        <v>0.55689424364123163</v>
      </c>
      <c r="G11" s="406">
        <f t="shared" si="2"/>
        <v>0.33868808567603748</v>
      </c>
      <c r="H11" s="407">
        <f t="shared" si="3"/>
        <v>-2.0282741415329697E-5</v>
      </c>
      <c r="K11" s="225" t="s">
        <v>221</v>
      </c>
      <c r="L11" s="158" t="s">
        <v>27</v>
      </c>
      <c r="M11" s="383">
        <f>取引基本表!AX8</f>
        <v>1503</v>
      </c>
      <c r="N11" s="367">
        <f>ABS(取引基本表!BB8)</f>
        <v>991</v>
      </c>
      <c r="O11" s="411">
        <f t="shared" si="4"/>
        <v>0.65934797072521623</v>
      </c>
      <c r="P11" s="407">
        <f t="shared" si="5"/>
        <v>0.34065202927478377</v>
      </c>
      <c r="R11" s="225" t="s">
        <v>221</v>
      </c>
      <c r="S11" s="158" t="s">
        <v>27</v>
      </c>
      <c r="T11" s="365">
        <f>取引基本表!BD8</f>
        <v>747</v>
      </c>
      <c r="U11" s="446">
        <f>雇用表!Y8</f>
        <v>32</v>
      </c>
      <c r="V11" s="447">
        <f>雇用表!Y54</f>
        <v>24</v>
      </c>
      <c r="W11" s="413">
        <f t="shared" si="7"/>
        <v>4.2838018741633198E-2</v>
      </c>
      <c r="X11" s="413">
        <f t="shared" si="8"/>
        <v>3.2128514056224897E-2</v>
      </c>
      <c r="Z11" s="225" t="s">
        <v>221</v>
      </c>
      <c r="AA11" s="48" t="s">
        <v>27</v>
      </c>
      <c r="AB11" s="452">
        <v>253</v>
      </c>
      <c r="AC11" s="387">
        <v>32</v>
      </c>
      <c r="AD11" s="387">
        <v>79</v>
      </c>
      <c r="AE11" s="387">
        <v>52</v>
      </c>
      <c r="AF11" s="387">
        <v>0</v>
      </c>
      <c r="AG11" s="369">
        <v>747</v>
      </c>
      <c r="AH11" s="407">
        <f t="shared" si="9"/>
        <v>0.55689424364123163</v>
      </c>
      <c r="AI11" s="411">
        <f t="shared" si="10"/>
        <v>0.33868808567603748</v>
      </c>
      <c r="AK11" s="225" t="s">
        <v>221</v>
      </c>
      <c r="AL11" s="158" t="s">
        <v>27</v>
      </c>
      <c r="AM11" s="383">
        <f>取引基本表!AR8</f>
        <v>-1</v>
      </c>
      <c r="AN11" s="407">
        <f t="shared" si="6"/>
        <v>-2.0282741415329697E-5</v>
      </c>
      <c r="AP11" s="225" t="s">
        <v>221</v>
      </c>
      <c r="AQ11" s="158" t="s">
        <v>27</v>
      </c>
      <c r="AR11" s="386">
        <f>取引基本表!AX8</f>
        <v>1503</v>
      </c>
      <c r="AS11" s="387">
        <f>取引基本表!AY8</f>
        <v>235</v>
      </c>
      <c r="AT11" s="387">
        <f>ABS(取引基本表!BB8)</f>
        <v>991</v>
      </c>
      <c r="AU11" s="388">
        <f t="shared" si="11"/>
        <v>-756</v>
      </c>
      <c r="AV11" s="411">
        <v>0.97885279843965589</v>
      </c>
      <c r="AW11" s="407">
        <v>2.1147201560344109E-2</v>
      </c>
    </row>
    <row r="12" spans="1:49" x14ac:dyDescent="0.2">
      <c r="A12" s="225" t="s">
        <v>222</v>
      </c>
      <c r="B12" s="158" t="s">
        <v>190</v>
      </c>
      <c r="C12" s="405">
        <f t="shared" si="0"/>
        <v>0.100342633382281</v>
      </c>
      <c r="D12" s="406">
        <f t="shared" si="1"/>
        <v>2.9364589759407773E-2</v>
      </c>
      <c r="E12" s="406">
        <f t="shared" si="1"/>
        <v>2.8994447871684145E-2</v>
      </c>
      <c r="F12" s="406">
        <f t="shared" si="2"/>
        <v>0.36681061073411475</v>
      </c>
      <c r="G12" s="406">
        <f t="shared" si="2"/>
        <v>0.13263417643429981</v>
      </c>
      <c r="H12" s="407">
        <f t="shared" si="3"/>
        <v>9.8026489260288424E-2</v>
      </c>
      <c r="K12" s="225" t="s">
        <v>222</v>
      </c>
      <c r="L12" s="158" t="s">
        <v>190</v>
      </c>
      <c r="M12" s="383">
        <f>取引基本表!AX9</f>
        <v>8172</v>
      </c>
      <c r="N12" s="367">
        <f>ABS(取引基本表!BB9)</f>
        <v>7352</v>
      </c>
      <c r="O12" s="411">
        <f t="shared" si="4"/>
        <v>0.899657366617719</v>
      </c>
      <c r="P12" s="407">
        <f t="shared" si="5"/>
        <v>0.100342633382281</v>
      </c>
      <c r="R12" s="225" t="s">
        <v>222</v>
      </c>
      <c r="S12" s="158" t="s">
        <v>190</v>
      </c>
      <c r="T12" s="365">
        <f>取引基本表!BD9</f>
        <v>8105</v>
      </c>
      <c r="U12" s="446">
        <f>雇用表!Y9</f>
        <v>238</v>
      </c>
      <c r="V12" s="447">
        <f>雇用表!Y55</f>
        <v>235</v>
      </c>
      <c r="W12" s="413">
        <f t="shared" si="7"/>
        <v>2.9364589759407773E-2</v>
      </c>
      <c r="X12" s="413">
        <f t="shared" si="8"/>
        <v>2.8994447871684145E-2</v>
      </c>
      <c r="Z12" s="225" t="s">
        <v>222</v>
      </c>
      <c r="AA12" s="48" t="s">
        <v>190</v>
      </c>
      <c r="AB12" s="452">
        <v>1075</v>
      </c>
      <c r="AC12" s="387">
        <v>704</v>
      </c>
      <c r="AD12" s="387">
        <v>456</v>
      </c>
      <c r="AE12" s="387">
        <v>764</v>
      </c>
      <c r="AF12" s="387">
        <v>-26</v>
      </c>
      <c r="AG12" s="369">
        <v>8105</v>
      </c>
      <c r="AH12" s="407">
        <f t="shared" si="9"/>
        <v>0.36681061073411475</v>
      </c>
      <c r="AI12" s="411">
        <f t="shared" si="10"/>
        <v>0.13263417643429981</v>
      </c>
      <c r="AK12" s="225" t="s">
        <v>222</v>
      </c>
      <c r="AL12" s="158" t="s">
        <v>190</v>
      </c>
      <c r="AM12" s="383">
        <f>取引基本表!AR9</f>
        <v>4833</v>
      </c>
      <c r="AN12" s="407">
        <f t="shared" si="6"/>
        <v>9.8026489260288424E-2</v>
      </c>
      <c r="AP12" s="225" t="s">
        <v>222</v>
      </c>
      <c r="AQ12" s="158" t="s">
        <v>190</v>
      </c>
      <c r="AR12" s="386">
        <f>取引基本表!AX9</f>
        <v>8172</v>
      </c>
      <c r="AS12" s="387">
        <f>取引基本表!AY9</f>
        <v>7285</v>
      </c>
      <c r="AT12" s="387">
        <f>ABS(取引基本表!BB9)</f>
        <v>7352</v>
      </c>
      <c r="AU12" s="388">
        <f t="shared" si="11"/>
        <v>-67</v>
      </c>
      <c r="AV12" s="411">
        <v>0.73020703224841943</v>
      </c>
      <c r="AW12" s="407">
        <v>0.26979296775158057</v>
      </c>
    </row>
    <row r="13" spans="1:49" x14ac:dyDescent="0.2">
      <c r="A13" s="225" t="s">
        <v>223</v>
      </c>
      <c r="B13" s="158" t="s">
        <v>28</v>
      </c>
      <c r="C13" s="405">
        <f t="shared" si="0"/>
        <v>0</v>
      </c>
      <c r="D13" s="406">
        <f t="shared" si="1"/>
        <v>0.28545454545454546</v>
      </c>
      <c r="E13" s="406">
        <f t="shared" si="1"/>
        <v>0.23818181818181819</v>
      </c>
      <c r="F13" s="406">
        <f t="shared" si="2"/>
        <v>0.38181818181818183</v>
      </c>
      <c r="G13" s="406">
        <f t="shared" si="2"/>
        <v>0.24545454545454545</v>
      </c>
      <c r="H13" s="407">
        <f t="shared" si="3"/>
        <v>1.4563008336206721E-2</v>
      </c>
      <c r="K13" s="225" t="s">
        <v>223</v>
      </c>
      <c r="L13" s="158" t="s">
        <v>28</v>
      </c>
      <c r="M13" s="383">
        <f>取引基本表!AX10</f>
        <v>1287</v>
      </c>
      <c r="N13" s="367">
        <f>ABS(取引基本表!BB10)</f>
        <v>1287</v>
      </c>
      <c r="O13" s="411">
        <f t="shared" si="4"/>
        <v>1</v>
      </c>
      <c r="P13" s="407">
        <f t="shared" si="5"/>
        <v>0</v>
      </c>
      <c r="R13" s="225" t="s">
        <v>223</v>
      </c>
      <c r="S13" s="158" t="s">
        <v>28</v>
      </c>
      <c r="T13" s="365">
        <f>取引基本表!BD10</f>
        <v>550</v>
      </c>
      <c r="U13" s="446">
        <f>雇用表!Y10</f>
        <v>157</v>
      </c>
      <c r="V13" s="447">
        <f>雇用表!Y56</f>
        <v>131</v>
      </c>
      <c r="W13" s="413">
        <f t="shared" si="7"/>
        <v>0.28545454545454546</v>
      </c>
      <c r="X13" s="413">
        <f t="shared" si="8"/>
        <v>0.23818181818181819</v>
      </c>
      <c r="Z13" s="225" t="s">
        <v>223</v>
      </c>
      <c r="AA13" s="48" t="s">
        <v>28</v>
      </c>
      <c r="AB13" s="452">
        <v>135</v>
      </c>
      <c r="AC13" s="387">
        <v>-11</v>
      </c>
      <c r="AD13" s="387">
        <v>62</v>
      </c>
      <c r="AE13" s="387">
        <v>24</v>
      </c>
      <c r="AF13" s="387">
        <v>0</v>
      </c>
      <c r="AG13" s="369">
        <v>550</v>
      </c>
      <c r="AH13" s="407">
        <f t="shared" si="9"/>
        <v>0.38181818181818183</v>
      </c>
      <c r="AI13" s="411">
        <f t="shared" si="10"/>
        <v>0.24545454545454545</v>
      </c>
      <c r="AK13" s="225" t="s">
        <v>223</v>
      </c>
      <c r="AL13" s="158" t="s">
        <v>28</v>
      </c>
      <c r="AM13" s="383">
        <f>取引基本表!AR10</f>
        <v>718</v>
      </c>
      <c r="AN13" s="407">
        <f t="shared" si="6"/>
        <v>1.4563008336206721E-2</v>
      </c>
      <c r="AP13" s="225" t="s">
        <v>223</v>
      </c>
      <c r="AQ13" s="158" t="s">
        <v>28</v>
      </c>
      <c r="AR13" s="386">
        <f>取引基本表!AX10</f>
        <v>1287</v>
      </c>
      <c r="AS13" s="387">
        <f>取引基本表!AY10</f>
        <v>550</v>
      </c>
      <c r="AT13" s="387">
        <f>ABS(取引基本表!BB10)</f>
        <v>1287</v>
      </c>
      <c r="AU13" s="388">
        <f t="shared" si="11"/>
        <v>-737</v>
      </c>
      <c r="AV13" s="411">
        <v>0.93315766467397665</v>
      </c>
      <c r="AW13" s="407">
        <v>6.684233532602335E-2</v>
      </c>
    </row>
    <row r="14" spans="1:49" x14ac:dyDescent="0.2">
      <c r="A14" s="225" t="s">
        <v>224</v>
      </c>
      <c r="B14" s="158" t="s">
        <v>267</v>
      </c>
      <c r="C14" s="405">
        <f t="shared" si="0"/>
        <v>0.15141787051899414</v>
      </c>
      <c r="D14" s="406">
        <f t="shared" si="1"/>
        <v>0.10846245530393325</v>
      </c>
      <c r="E14" s="406">
        <f t="shared" si="1"/>
        <v>8.1048867699642438E-2</v>
      </c>
      <c r="F14" s="406">
        <f t="shared" si="2"/>
        <v>0.38617401668653156</v>
      </c>
      <c r="G14" s="406">
        <f t="shared" si="2"/>
        <v>0.18116805721096543</v>
      </c>
      <c r="H14" s="407">
        <f t="shared" si="3"/>
        <v>1.2372472263351114E-3</v>
      </c>
      <c r="K14" s="225" t="s">
        <v>224</v>
      </c>
      <c r="L14" s="158" t="s">
        <v>267</v>
      </c>
      <c r="M14" s="383">
        <f>取引基本表!AX11</f>
        <v>1869</v>
      </c>
      <c r="N14" s="367">
        <f>ABS(取引基本表!BB11)</f>
        <v>1586</v>
      </c>
      <c r="O14" s="411">
        <f t="shared" si="4"/>
        <v>0.84858212948100586</v>
      </c>
      <c r="P14" s="407">
        <f t="shared" si="5"/>
        <v>0.15141787051899414</v>
      </c>
      <c r="R14" s="225" t="s">
        <v>224</v>
      </c>
      <c r="S14" s="158" t="s">
        <v>267</v>
      </c>
      <c r="T14" s="365">
        <f>取引基本表!BD11</f>
        <v>839</v>
      </c>
      <c r="U14" s="446">
        <f>雇用表!Y11</f>
        <v>91</v>
      </c>
      <c r="V14" s="447">
        <f>雇用表!Y57</f>
        <v>68</v>
      </c>
      <c r="W14" s="413">
        <f t="shared" si="7"/>
        <v>0.10846245530393325</v>
      </c>
      <c r="X14" s="413">
        <f t="shared" si="8"/>
        <v>8.1048867699642438E-2</v>
      </c>
      <c r="Z14" s="225" t="s">
        <v>224</v>
      </c>
      <c r="AA14" s="48" t="s">
        <v>267</v>
      </c>
      <c r="AB14" s="452">
        <v>152</v>
      </c>
      <c r="AC14" s="387">
        <v>91</v>
      </c>
      <c r="AD14" s="387">
        <v>55</v>
      </c>
      <c r="AE14" s="387">
        <v>26</v>
      </c>
      <c r="AF14" s="387">
        <v>0</v>
      </c>
      <c r="AG14" s="369">
        <v>839</v>
      </c>
      <c r="AH14" s="407">
        <f t="shared" si="9"/>
        <v>0.38617401668653156</v>
      </c>
      <c r="AI14" s="411">
        <f t="shared" si="10"/>
        <v>0.18116805721096543</v>
      </c>
      <c r="AK14" s="225" t="s">
        <v>224</v>
      </c>
      <c r="AL14" s="158" t="s">
        <v>267</v>
      </c>
      <c r="AM14" s="383">
        <f>取引基本表!AR11</f>
        <v>61</v>
      </c>
      <c r="AN14" s="407">
        <f t="shared" si="6"/>
        <v>1.2372472263351114E-3</v>
      </c>
      <c r="AP14" s="225" t="s">
        <v>224</v>
      </c>
      <c r="AQ14" s="158" t="s">
        <v>267</v>
      </c>
      <c r="AR14" s="386">
        <f>取引基本表!AX11</f>
        <v>1869</v>
      </c>
      <c r="AS14" s="387">
        <f>取引基本表!AY11</f>
        <v>556</v>
      </c>
      <c r="AT14" s="387">
        <f>ABS(取引基本表!BB11)</f>
        <v>1586</v>
      </c>
      <c r="AU14" s="388">
        <f t="shared" si="11"/>
        <v>-1030</v>
      </c>
      <c r="AV14" s="411">
        <v>0.78289172072298208</v>
      </c>
      <c r="AW14" s="407">
        <v>0.21710827927701792</v>
      </c>
    </row>
    <row r="15" spans="1:49" x14ac:dyDescent="0.2">
      <c r="A15" s="225" t="s">
        <v>225</v>
      </c>
      <c r="B15" s="158" t="s">
        <v>29</v>
      </c>
      <c r="C15" s="405">
        <f t="shared" si="0"/>
        <v>0</v>
      </c>
      <c r="D15" s="406">
        <f t="shared" si="1"/>
        <v>1.7101252963088384E-2</v>
      </c>
      <c r="E15" s="406">
        <f t="shared" si="1"/>
        <v>1.5577378936674569E-2</v>
      </c>
      <c r="F15" s="406">
        <f t="shared" si="2"/>
        <v>0.30392820860142228</v>
      </c>
      <c r="G15" s="406">
        <f t="shared" si="2"/>
        <v>9.5665424991534034E-2</v>
      </c>
      <c r="H15" s="407">
        <f t="shared" si="3"/>
        <v>9.0663854126523738E-3</v>
      </c>
      <c r="K15" s="225" t="s">
        <v>225</v>
      </c>
      <c r="L15" s="158" t="s">
        <v>29</v>
      </c>
      <c r="M15" s="383">
        <f>取引基本表!AX12</f>
        <v>6512</v>
      </c>
      <c r="N15" s="367">
        <f>ABS(取引基本表!BB12)</f>
        <v>6512</v>
      </c>
      <c r="O15" s="411">
        <f t="shared" si="4"/>
        <v>1</v>
      </c>
      <c r="P15" s="407">
        <f t="shared" si="5"/>
        <v>0</v>
      </c>
      <c r="R15" s="225" t="s">
        <v>225</v>
      </c>
      <c r="S15" s="158" t="s">
        <v>29</v>
      </c>
      <c r="T15" s="365">
        <f>取引基本表!BD12</f>
        <v>5906</v>
      </c>
      <c r="U15" s="446">
        <f>雇用表!Y12</f>
        <v>101</v>
      </c>
      <c r="V15" s="447">
        <f>雇用表!Y58</f>
        <v>92</v>
      </c>
      <c r="W15" s="413">
        <f t="shared" si="7"/>
        <v>1.7101252963088384E-2</v>
      </c>
      <c r="X15" s="413">
        <f t="shared" si="8"/>
        <v>1.5577378936674569E-2</v>
      </c>
      <c r="Z15" s="225" t="s">
        <v>225</v>
      </c>
      <c r="AA15" s="48" t="s">
        <v>29</v>
      </c>
      <c r="AB15" s="452">
        <v>565</v>
      </c>
      <c r="AC15" s="387">
        <v>358</v>
      </c>
      <c r="AD15" s="387">
        <v>756</v>
      </c>
      <c r="AE15" s="387">
        <v>116</v>
      </c>
      <c r="AF15" s="387">
        <v>0</v>
      </c>
      <c r="AG15" s="369">
        <v>5906</v>
      </c>
      <c r="AH15" s="407">
        <f t="shared" si="9"/>
        <v>0.30392820860142228</v>
      </c>
      <c r="AI15" s="411">
        <f t="shared" si="10"/>
        <v>9.5665424991534034E-2</v>
      </c>
      <c r="AK15" s="225" t="s">
        <v>225</v>
      </c>
      <c r="AL15" s="158" t="s">
        <v>29</v>
      </c>
      <c r="AM15" s="383">
        <f>取引基本表!AR12</f>
        <v>447</v>
      </c>
      <c r="AN15" s="407">
        <f t="shared" si="6"/>
        <v>9.0663854126523738E-3</v>
      </c>
      <c r="AP15" s="225" t="s">
        <v>225</v>
      </c>
      <c r="AQ15" s="158" t="s">
        <v>29</v>
      </c>
      <c r="AR15" s="386">
        <f>取引基本表!AX12</f>
        <v>6512</v>
      </c>
      <c r="AS15" s="387">
        <f>取引基本表!AY12</f>
        <v>5906</v>
      </c>
      <c r="AT15" s="387">
        <f>ABS(取引基本表!BB12)</f>
        <v>6512</v>
      </c>
      <c r="AU15" s="388">
        <f t="shared" si="11"/>
        <v>-606</v>
      </c>
      <c r="AV15" s="411">
        <v>0.8222762164835401</v>
      </c>
      <c r="AW15" s="407">
        <v>0.1777237835164599</v>
      </c>
    </row>
    <row r="16" spans="1:49" x14ac:dyDescent="0.2">
      <c r="A16" s="225" t="s">
        <v>226</v>
      </c>
      <c r="B16" s="158" t="s">
        <v>30</v>
      </c>
      <c r="C16" s="405">
        <f t="shared" si="0"/>
        <v>7.3463935886019627E-2</v>
      </c>
      <c r="D16" s="406">
        <f t="shared" si="1"/>
        <v>8.241758241758242E-3</v>
      </c>
      <c r="E16" s="406">
        <f t="shared" si="1"/>
        <v>8.241758241758242E-3</v>
      </c>
      <c r="F16" s="406">
        <f t="shared" si="2"/>
        <v>0.28846153846153844</v>
      </c>
      <c r="G16" s="406">
        <f t="shared" si="2"/>
        <v>3.2967032967032968E-2</v>
      </c>
      <c r="H16" s="407">
        <f t="shared" si="3"/>
        <v>1.7422874875768209E-2</v>
      </c>
      <c r="K16" s="225" t="s">
        <v>226</v>
      </c>
      <c r="L16" s="158" t="s">
        <v>30</v>
      </c>
      <c r="M16" s="383">
        <f>取引基本表!AX13</f>
        <v>2246</v>
      </c>
      <c r="N16" s="367">
        <f>ABS(取引基本表!BB13)</f>
        <v>2081</v>
      </c>
      <c r="O16" s="411">
        <f t="shared" si="4"/>
        <v>0.92653606411398037</v>
      </c>
      <c r="P16" s="407">
        <f t="shared" si="5"/>
        <v>7.3463935886019627E-2</v>
      </c>
      <c r="R16" s="225" t="s">
        <v>226</v>
      </c>
      <c r="S16" s="158" t="s">
        <v>30</v>
      </c>
      <c r="T16" s="365">
        <f>取引基本表!BD13</f>
        <v>364</v>
      </c>
      <c r="U16" s="446">
        <f>雇用表!Y13</f>
        <v>3</v>
      </c>
      <c r="V16" s="447">
        <f>雇用表!Y59</f>
        <v>3</v>
      </c>
      <c r="W16" s="413">
        <f t="shared" si="7"/>
        <v>8.241758241758242E-3</v>
      </c>
      <c r="X16" s="413">
        <f t="shared" si="8"/>
        <v>8.241758241758242E-3</v>
      </c>
      <c r="Z16" s="225" t="s">
        <v>226</v>
      </c>
      <c r="AA16" s="48" t="s">
        <v>30</v>
      </c>
      <c r="AB16" s="452">
        <v>12</v>
      </c>
      <c r="AC16" s="387">
        <v>10</v>
      </c>
      <c r="AD16" s="387">
        <v>34</v>
      </c>
      <c r="AE16" s="387">
        <v>50</v>
      </c>
      <c r="AF16" s="387">
        <v>-1</v>
      </c>
      <c r="AG16" s="369">
        <v>364</v>
      </c>
      <c r="AH16" s="407">
        <f t="shared" si="9"/>
        <v>0.28846153846153844</v>
      </c>
      <c r="AI16" s="411">
        <f t="shared" si="10"/>
        <v>3.2967032967032968E-2</v>
      </c>
      <c r="AK16" s="225" t="s">
        <v>226</v>
      </c>
      <c r="AL16" s="158" t="s">
        <v>30</v>
      </c>
      <c r="AM16" s="383">
        <f>取引基本表!AR13</f>
        <v>859</v>
      </c>
      <c r="AN16" s="407">
        <f t="shared" si="6"/>
        <v>1.7422874875768209E-2</v>
      </c>
      <c r="AP16" s="225" t="s">
        <v>226</v>
      </c>
      <c r="AQ16" s="158" t="s">
        <v>30</v>
      </c>
      <c r="AR16" s="386">
        <f>取引基本表!AX13</f>
        <v>2246</v>
      </c>
      <c r="AS16" s="387">
        <f>取引基本表!AY13</f>
        <v>199</v>
      </c>
      <c r="AT16" s="387">
        <f>ABS(取引基本表!BB13)</f>
        <v>2081</v>
      </c>
      <c r="AU16" s="388">
        <f t="shared" si="11"/>
        <v>-1882</v>
      </c>
      <c r="AV16" s="411">
        <v>0.87631747448336361</v>
      </c>
      <c r="AW16" s="407">
        <v>0.12368252551663639</v>
      </c>
    </row>
    <row r="17" spans="1:49" x14ac:dyDescent="0.2">
      <c r="A17" s="225" t="s">
        <v>2</v>
      </c>
      <c r="B17" s="158" t="s">
        <v>374</v>
      </c>
      <c r="C17" s="405">
        <f t="shared" si="0"/>
        <v>2.3129921259842479E-2</v>
      </c>
      <c r="D17" s="406">
        <f t="shared" si="1"/>
        <v>0.12676056338028169</v>
      </c>
      <c r="E17" s="406">
        <f t="shared" si="1"/>
        <v>0.10563380281690141</v>
      </c>
      <c r="F17" s="406">
        <f t="shared" si="2"/>
        <v>0.32746478873239437</v>
      </c>
      <c r="G17" s="406">
        <f t="shared" si="2"/>
        <v>0.21126760563380281</v>
      </c>
      <c r="H17" s="407">
        <f t="shared" si="3"/>
        <v>2.8801492809768167E-3</v>
      </c>
      <c r="K17" s="225" t="s">
        <v>2</v>
      </c>
      <c r="L17" s="158" t="s">
        <v>374</v>
      </c>
      <c r="M17" s="383">
        <f>取引基本表!AX14</f>
        <v>2032</v>
      </c>
      <c r="N17" s="367">
        <f>ABS(取引基本表!BB14)</f>
        <v>1985</v>
      </c>
      <c r="O17" s="411">
        <f t="shared" si="4"/>
        <v>0.97687007874015752</v>
      </c>
      <c r="P17" s="407">
        <f t="shared" si="5"/>
        <v>2.3129921259842479E-2</v>
      </c>
      <c r="R17" s="225" t="s">
        <v>2</v>
      </c>
      <c r="S17" s="158" t="s">
        <v>374</v>
      </c>
      <c r="T17" s="365">
        <f>取引基本表!BD14</f>
        <v>284</v>
      </c>
      <c r="U17" s="446">
        <f>雇用表!Y14</f>
        <v>36</v>
      </c>
      <c r="V17" s="447">
        <f>雇用表!Y60</f>
        <v>30</v>
      </c>
      <c r="W17" s="413">
        <f t="shared" si="7"/>
        <v>0.12676056338028169</v>
      </c>
      <c r="X17" s="413">
        <f t="shared" si="8"/>
        <v>0.10563380281690141</v>
      </c>
      <c r="Z17" s="225" t="s">
        <v>2</v>
      </c>
      <c r="AA17" s="48" t="s">
        <v>374</v>
      </c>
      <c r="AB17" s="452">
        <v>60</v>
      </c>
      <c r="AC17" s="387">
        <v>-1</v>
      </c>
      <c r="AD17" s="387">
        <v>23</v>
      </c>
      <c r="AE17" s="387">
        <v>11</v>
      </c>
      <c r="AF17" s="387">
        <v>0</v>
      </c>
      <c r="AG17" s="369">
        <v>284</v>
      </c>
      <c r="AH17" s="407">
        <f t="shared" si="9"/>
        <v>0.32746478873239437</v>
      </c>
      <c r="AI17" s="411">
        <f t="shared" si="10"/>
        <v>0.21126760563380281</v>
      </c>
      <c r="AK17" s="225" t="s">
        <v>2</v>
      </c>
      <c r="AL17" s="158" t="s">
        <v>374</v>
      </c>
      <c r="AM17" s="383">
        <f>取引基本表!AR14</f>
        <v>142</v>
      </c>
      <c r="AN17" s="407">
        <f t="shared" si="6"/>
        <v>2.8801492809768167E-3</v>
      </c>
      <c r="AP17" s="225" t="s">
        <v>2</v>
      </c>
      <c r="AQ17" s="158" t="s">
        <v>364</v>
      </c>
      <c r="AR17" s="386">
        <f>取引基本表!AX14</f>
        <v>2032</v>
      </c>
      <c r="AS17" s="387">
        <f>取引基本表!AY14</f>
        <v>237</v>
      </c>
      <c r="AT17" s="387">
        <f>ABS(取引基本表!BB14)</f>
        <v>1985</v>
      </c>
      <c r="AU17" s="388">
        <f t="shared" si="11"/>
        <v>-1748</v>
      </c>
      <c r="AV17" s="411">
        <v>0.80716043298169571</v>
      </c>
      <c r="AW17" s="407">
        <v>0.19283956701830429</v>
      </c>
    </row>
    <row r="18" spans="1:49" x14ac:dyDescent="0.2">
      <c r="A18" s="225" t="s">
        <v>3</v>
      </c>
      <c r="B18" s="158" t="s">
        <v>31</v>
      </c>
      <c r="C18" s="405">
        <f t="shared" si="0"/>
        <v>0.3230337078651685</v>
      </c>
      <c r="D18" s="406">
        <f t="shared" si="1"/>
        <v>4.8861480075901326E-2</v>
      </c>
      <c r="E18" s="406">
        <f t="shared" si="1"/>
        <v>4.6489563567362426E-2</v>
      </c>
      <c r="F18" s="406">
        <f t="shared" si="2"/>
        <v>0.45967741935483869</v>
      </c>
      <c r="G18" s="406">
        <f t="shared" si="2"/>
        <v>0.21584440227703985</v>
      </c>
      <c r="H18" s="407">
        <f t="shared" si="3"/>
        <v>4.66503052552583E-4</v>
      </c>
      <c r="K18" s="225" t="s">
        <v>3</v>
      </c>
      <c r="L18" s="158" t="s">
        <v>31</v>
      </c>
      <c r="M18" s="383">
        <f>取引基本表!AX15</f>
        <v>1068</v>
      </c>
      <c r="N18" s="367">
        <f>ABS(取引基本表!BB15)</f>
        <v>723</v>
      </c>
      <c r="O18" s="411">
        <f t="shared" si="4"/>
        <v>0.6769662921348315</v>
      </c>
      <c r="P18" s="407">
        <f t="shared" si="5"/>
        <v>0.3230337078651685</v>
      </c>
      <c r="R18" s="225" t="s">
        <v>3</v>
      </c>
      <c r="S18" s="158" t="s">
        <v>31</v>
      </c>
      <c r="T18" s="365">
        <f>取引基本表!BD15</f>
        <v>2108</v>
      </c>
      <c r="U18" s="446">
        <f>雇用表!Y15</f>
        <v>103</v>
      </c>
      <c r="V18" s="447">
        <f>雇用表!Y61</f>
        <v>98</v>
      </c>
      <c r="W18" s="413">
        <f t="shared" si="7"/>
        <v>4.8861480075901326E-2</v>
      </c>
      <c r="X18" s="413">
        <f t="shared" si="8"/>
        <v>4.6489563567362426E-2</v>
      </c>
      <c r="Z18" s="225" t="s">
        <v>3</v>
      </c>
      <c r="AA18" s="48" t="s">
        <v>31</v>
      </c>
      <c r="AB18" s="452">
        <v>455</v>
      </c>
      <c r="AC18" s="387">
        <v>204</v>
      </c>
      <c r="AD18" s="387">
        <v>245</v>
      </c>
      <c r="AE18" s="387">
        <v>65</v>
      </c>
      <c r="AF18" s="387">
        <v>0</v>
      </c>
      <c r="AG18" s="369">
        <v>2108</v>
      </c>
      <c r="AH18" s="407">
        <f t="shared" si="9"/>
        <v>0.45967741935483869</v>
      </c>
      <c r="AI18" s="411">
        <f t="shared" si="10"/>
        <v>0.21584440227703985</v>
      </c>
      <c r="AK18" s="225" t="s">
        <v>3</v>
      </c>
      <c r="AL18" s="158" t="s">
        <v>31</v>
      </c>
      <c r="AM18" s="383">
        <f>取引基本表!AR15</f>
        <v>23</v>
      </c>
      <c r="AN18" s="407">
        <f t="shared" si="6"/>
        <v>4.66503052552583E-4</v>
      </c>
      <c r="AP18" s="225" t="s">
        <v>3</v>
      </c>
      <c r="AQ18" s="158" t="s">
        <v>31</v>
      </c>
      <c r="AR18" s="386">
        <f>取引基本表!AX15</f>
        <v>1068</v>
      </c>
      <c r="AS18" s="387">
        <f>取引基本表!AY15</f>
        <v>1763</v>
      </c>
      <c r="AT18" s="387">
        <f>ABS(取引基本表!BB15)</f>
        <v>723</v>
      </c>
      <c r="AU18" s="388">
        <f t="shared" si="11"/>
        <v>1040</v>
      </c>
      <c r="AV18" s="411">
        <v>0.69369460950567885</v>
      </c>
      <c r="AW18" s="407">
        <v>0.30630539049432115</v>
      </c>
    </row>
    <row r="19" spans="1:49" x14ac:dyDescent="0.2">
      <c r="A19" s="225" t="s">
        <v>4</v>
      </c>
      <c r="B19" s="158" t="s">
        <v>32</v>
      </c>
      <c r="C19" s="405">
        <f t="shared" si="0"/>
        <v>0.12071832391087467</v>
      </c>
      <c r="D19" s="406">
        <f t="shared" si="1"/>
        <v>1.0658307210031349E-2</v>
      </c>
      <c r="E19" s="406">
        <f t="shared" si="1"/>
        <v>1.128526645768025E-2</v>
      </c>
      <c r="F19" s="406">
        <f t="shared" si="2"/>
        <v>0.23887147335423198</v>
      </c>
      <c r="G19" s="406">
        <f t="shared" si="2"/>
        <v>5.7680250783699059E-2</v>
      </c>
      <c r="H19" s="407">
        <f t="shared" si="3"/>
        <v>-1.2169644849197817E-4</v>
      </c>
      <c r="K19" s="225" t="s">
        <v>4</v>
      </c>
      <c r="L19" s="158" t="s">
        <v>32</v>
      </c>
      <c r="M19" s="383">
        <f>取引基本表!AX16</f>
        <v>3007</v>
      </c>
      <c r="N19" s="367">
        <f>ABS(取引基本表!BB16)</f>
        <v>2644</v>
      </c>
      <c r="O19" s="411">
        <f t="shared" si="4"/>
        <v>0.87928167608912533</v>
      </c>
      <c r="P19" s="407">
        <f t="shared" si="5"/>
        <v>0.12071832391087467</v>
      </c>
      <c r="R19" s="225" t="s">
        <v>4</v>
      </c>
      <c r="S19" s="158" t="s">
        <v>32</v>
      </c>
      <c r="T19" s="365">
        <f>取引基本表!BD16</f>
        <v>1595</v>
      </c>
      <c r="U19" s="446">
        <f>雇用表!Y16</f>
        <v>17</v>
      </c>
      <c r="V19" s="447">
        <f>雇用表!Y62</f>
        <v>18</v>
      </c>
      <c r="W19" s="413">
        <f t="shared" si="7"/>
        <v>1.0658307210031349E-2</v>
      </c>
      <c r="X19" s="413">
        <f t="shared" si="8"/>
        <v>1.128526645768025E-2</v>
      </c>
      <c r="Z19" s="225" t="s">
        <v>4</v>
      </c>
      <c r="AA19" s="48" t="s">
        <v>32</v>
      </c>
      <c r="AB19" s="452">
        <v>92</v>
      </c>
      <c r="AC19" s="387">
        <v>174</v>
      </c>
      <c r="AD19" s="387">
        <v>87</v>
      </c>
      <c r="AE19" s="387">
        <v>28</v>
      </c>
      <c r="AF19" s="387">
        <v>0</v>
      </c>
      <c r="AG19" s="369">
        <v>1595</v>
      </c>
      <c r="AH19" s="407">
        <f t="shared" si="9"/>
        <v>0.23887147335423198</v>
      </c>
      <c r="AI19" s="411">
        <f t="shared" si="10"/>
        <v>5.7680250783699059E-2</v>
      </c>
      <c r="AK19" s="225" t="s">
        <v>4</v>
      </c>
      <c r="AL19" s="158" t="s">
        <v>32</v>
      </c>
      <c r="AM19" s="383">
        <f>取引基本表!AR16</f>
        <v>-6</v>
      </c>
      <c r="AN19" s="407">
        <f t="shared" si="6"/>
        <v>-1.2169644849197817E-4</v>
      </c>
      <c r="AP19" s="225" t="s">
        <v>4</v>
      </c>
      <c r="AQ19" s="158" t="s">
        <v>32</v>
      </c>
      <c r="AR19" s="386">
        <f>取引基本表!AX16</f>
        <v>3007</v>
      </c>
      <c r="AS19" s="387">
        <f>取引基本表!AY16</f>
        <v>1232</v>
      </c>
      <c r="AT19" s="387">
        <f>ABS(取引基本表!BB16)</f>
        <v>2644</v>
      </c>
      <c r="AU19" s="388">
        <f t="shared" si="11"/>
        <v>-1412</v>
      </c>
      <c r="AV19" s="411">
        <v>0.63033685044372512</v>
      </c>
      <c r="AW19" s="407">
        <v>0.36966314955627488</v>
      </c>
    </row>
    <row r="20" spans="1:49" x14ac:dyDescent="0.2">
      <c r="A20" s="225" t="s">
        <v>5</v>
      </c>
      <c r="B20" s="158" t="s">
        <v>33</v>
      </c>
      <c r="C20" s="405">
        <f t="shared" si="0"/>
        <v>0.31557475401967838</v>
      </c>
      <c r="D20" s="406">
        <f t="shared" si="1"/>
        <v>9.4324791699418331E-4</v>
      </c>
      <c r="E20" s="406">
        <f t="shared" si="1"/>
        <v>6.2883194466278891E-4</v>
      </c>
      <c r="F20" s="406">
        <f t="shared" si="2"/>
        <v>0.22276371639679296</v>
      </c>
      <c r="G20" s="406">
        <f t="shared" si="2"/>
        <v>9.9984279201383433E-2</v>
      </c>
      <c r="H20" s="407">
        <f t="shared" si="3"/>
        <v>5.8819950104456117E-4</v>
      </c>
      <c r="K20" s="225" t="s">
        <v>5</v>
      </c>
      <c r="L20" s="158" t="s">
        <v>33</v>
      </c>
      <c r="M20" s="383">
        <f>取引基本表!AX17</f>
        <v>4167</v>
      </c>
      <c r="N20" s="367">
        <f>ABS(取引基本表!BB17)</f>
        <v>2852</v>
      </c>
      <c r="O20" s="411">
        <f t="shared" si="4"/>
        <v>0.68442524598032162</v>
      </c>
      <c r="P20" s="407">
        <f t="shared" si="5"/>
        <v>0.31557475401967838</v>
      </c>
      <c r="R20" s="225" t="s">
        <v>5</v>
      </c>
      <c r="S20" s="158" t="s">
        <v>33</v>
      </c>
      <c r="T20" s="365">
        <f>取引基本表!BD17</f>
        <v>6361</v>
      </c>
      <c r="U20" s="446">
        <f>雇用表!Y17</f>
        <v>6</v>
      </c>
      <c r="V20" s="447">
        <f>雇用表!Y63</f>
        <v>4</v>
      </c>
      <c r="W20" s="413">
        <f t="shared" si="7"/>
        <v>9.4324791699418331E-4</v>
      </c>
      <c r="X20" s="413">
        <f t="shared" si="8"/>
        <v>6.2883194466278891E-4</v>
      </c>
      <c r="Z20" s="225" t="s">
        <v>5</v>
      </c>
      <c r="AA20" s="48" t="s">
        <v>33</v>
      </c>
      <c r="AB20" s="452">
        <v>636</v>
      </c>
      <c r="AC20" s="387">
        <v>544</v>
      </c>
      <c r="AD20" s="387">
        <v>191</v>
      </c>
      <c r="AE20" s="387">
        <v>46</v>
      </c>
      <c r="AF20" s="387">
        <v>0</v>
      </c>
      <c r="AG20" s="369">
        <v>6361</v>
      </c>
      <c r="AH20" s="407">
        <f t="shared" si="9"/>
        <v>0.22276371639679296</v>
      </c>
      <c r="AI20" s="411">
        <f t="shared" si="10"/>
        <v>9.9984279201383433E-2</v>
      </c>
      <c r="AK20" s="225" t="s">
        <v>5</v>
      </c>
      <c r="AL20" s="158" t="s">
        <v>33</v>
      </c>
      <c r="AM20" s="383">
        <f>取引基本表!AR17</f>
        <v>29</v>
      </c>
      <c r="AN20" s="407">
        <f t="shared" si="6"/>
        <v>5.8819950104456117E-4</v>
      </c>
      <c r="AP20" s="225" t="s">
        <v>5</v>
      </c>
      <c r="AQ20" s="158" t="s">
        <v>33</v>
      </c>
      <c r="AR20" s="386">
        <f>取引基本表!AX17</f>
        <v>4167</v>
      </c>
      <c r="AS20" s="387">
        <f>取引基本表!AY17</f>
        <v>5046</v>
      </c>
      <c r="AT20" s="387">
        <f>ABS(取引基本表!BB17)</f>
        <v>2852</v>
      </c>
      <c r="AU20" s="388">
        <f t="shared" si="11"/>
        <v>2194</v>
      </c>
      <c r="AV20" s="411">
        <v>0.88159848319713086</v>
      </c>
      <c r="AW20" s="407">
        <v>0.11840151680286914</v>
      </c>
    </row>
    <row r="21" spans="1:49" x14ac:dyDescent="0.2">
      <c r="A21" s="225" t="s">
        <v>6</v>
      </c>
      <c r="B21" s="158" t="s">
        <v>34</v>
      </c>
      <c r="C21" s="405">
        <f t="shared" si="0"/>
        <v>0.13081936685288642</v>
      </c>
      <c r="D21" s="406">
        <f t="shared" si="1"/>
        <v>7.9921065614208184E-2</v>
      </c>
      <c r="E21" s="406">
        <f t="shared" si="1"/>
        <v>6.6600888011840165E-2</v>
      </c>
      <c r="F21" s="406">
        <f t="shared" si="2"/>
        <v>0.42476566354218054</v>
      </c>
      <c r="G21" s="406">
        <f t="shared" si="2"/>
        <v>0.28416378885051802</v>
      </c>
      <c r="H21" s="407">
        <f t="shared" si="3"/>
        <v>9.7357158793582536E-4</v>
      </c>
      <c r="K21" s="225" t="s">
        <v>6</v>
      </c>
      <c r="L21" s="158" t="s">
        <v>34</v>
      </c>
      <c r="M21" s="383">
        <f>取引基本表!AX18</f>
        <v>2148</v>
      </c>
      <c r="N21" s="367">
        <f>ABS(取引基本表!BB18)</f>
        <v>1867</v>
      </c>
      <c r="O21" s="411">
        <f t="shared" si="4"/>
        <v>0.86918063314711358</v>
      </c>
      <c r="P21" s="407">
        <f t="shared" si="5"/>
        <v>0.13081936685288642</v>
      </c>
      <c r="R21" s="225" t="s">
        <v>6</v>
      </c>
      <c r="S21" s="158" t="s">
        <v>34</v>
      </c>
      <c r="T21" s="365">
        <f>取引基本表!BD18</f>
        <v>2027</v>
      </c>
      <c r="U21" s="446">
        <f>雇用表!Y18</f>
        <v>162</v>
      </c>
      <c r="V21" s="447">
        <f>雇用表!Y64</f>
        <v>135</v>
      </c>
      <c r="W21" s="413">
        <f t="shared" si="7"/>
        <v>7.9921065614208184E-2</v>
      </c>
      <c r="X21" s="413">
        <f t="shared" si="8"/>
        <v>6.6600888011840165E-2</v>
      </c>
      <c r="Z21" s="225" t="s">
        <v>6</v>
      </c>
      <c r="AA21" s="48" t="s">
        <v>34</v>
      </c>
      <c r="AB21" s="452">
        <v>576</v>
      </c>
      <c r="AC21" s="387">
        <v>60</v>
      </c>
      <c r="AD21" s="387">
        <v>169</v>
      </c>
      <c r="AE21" s="387">
        <v>56</v>
      </c>
      <c r="AF21" s="387">
        <v>0</v>
      </c>
      <c r="AG21" s="369">
        <v>2027</v>
      </c>
      <c r="AH21" s="407">
        <f t="shared" si="9"/>
        <v>0.42476566354218054</v>
      </c>
      <c r="AI21" s="411">
        <f t="shared" si="10"/>
        <v>0.28416378885051802</v>
      </c>
      <c r="AK21" s="225" t="s">
        <v>6</v>
      </c>
      <c r="AL21" s="158" t="s">
        <v>34</v>
      </c>
      <c r="AM21" s="383">
        <f>取引基本表!AR18</f>
        <v>48</v>
      </c>
      <c r="AN21" s="407">
        <f t="shared" si="6"/>
        <v>9.7357158793582536E-4</v>
      </c>
      <c r="AP21" s="225" t="s">
        <v>6</v>
      </c>
      <c r="AQ21" s="158" t="s">
        <v>34</v>
      </c>
      <c r="AR21" s="386">
        <f>取引基本表!AX18</f>
        <v>2148</v>
      </c>
      <c r="AS21" s="387">
        <f>取引基本表!AY18</f>
        <v>1746</v>
      </c>
      <c r="AT21" s="387">
        <f>ABS(取引基本表!BB18)</f>
        <v>1867</v>
      </c>
      <c r="AU21" s="388">
        <f t="shared" si="11"/>
        <v>-121</v>
      </c>
      <c r="AV21" s="411">
        <v>0.73741787363403832</v>
      </c>
      <c r="AW21" s="407">
        <v>0.26258212636596168</v>
      </c>
    </row>
    <row r="22" spans="1:49" x14ac:dyDescent="0.2">
      <c r="A22" s="225" t="s">
        <v>7</v>
      </c>
      <c r="B22" s="158" t="s">
        <v>268</v>
      </c>
      <c r="C22" s="405">
        <f t="shared" si="0"/>
        <v>7.3540561031084195E-2</v>
      </c>
      <c r="D22" s="406">
        <f t="shared" si="1"/>
        <v>1.4955537590945837E-2</v>
      </c>
      <c r="E22" s="406">
        <f t="shared" si="1"/>
        <v>1.3742926434923201E-2</v>
      </c>
      <c r="F22" s="406">
        <f t="shared" si="2"/>
        <v>0.41269199676637025</v>
      </c>
      <c r="G22" s="406">
        <f t="shared" si="2"/>
        <v>0.1948261924009701</v>
      </c>
      <c r="H22" s="407">
        <f t="shared" si="3"/>
        <v>4.0565482830659394E-5</v>
      </c>
      <c r="K22" s="225" t="s">
        <v>7</v>
      </c>
      <c r="L22" s="158" t="s">
        <v>268</v>
      </c>
      <c r="M22" s="383">
        <f>取引基本表!AX19</f>
        <v>1319</v>
      </c>
      <c r="N22" s="367">
        <f>ABS(取引基本表!BB19)</f>
        <v>1222</v>
      </c>
      <c r="O22" s="411">
        <f t="shared" si="4"/>
        <v>0.9264594389689158</v>
      </c>
      <c r="P22" s="407">
        <f t="shared" si="5"/>
        <v>7.3540561031084195E-2</v>
      </c>
      <c r="R22" s="225" t="s">
        <v>7</v>
      </c>
      <c r="S22" s="158" t="s">
        <v>268</v>
      </c>
      <c r="T22" s="365">
        <f>取引基本表!BD19</f>
        <v>2474</v>
      </c>
      <c r="U22" s="446">
        <f>雇用表!Y19</f>
        <v>37</v>
      </c>
      <c r="V22" s="447">
        <f>雇用表!Y65</f>
        <v>34</v>
      </c>
      <c r="W22" s="413">
        <f t="shared" si="7"/>
        <v>1.4955537590945837E-2</v>
      </c>
      <c r="X22" s="413">
        <f t="shared" si="8"/>
        <v>1.3742926434923201E-2</v>
      </c>
      <c r="Z22" s="225" t="s">
        <v>7</v>
      </c>
      <c r="AA22" s="48" t="s">
        <v>268</v>
      </c>
      <c r="AB22" s="452">
        <v>482</v>
      </c>
      <c r="AC22" s="387">
        <v>263</v>
      </c>
      <c r="AD22" s="387">
        <v>260</v>
      </c>
      <c r="AE22" s="387">
        <v>16</v>
      </c>
      <c r="AF22" s="387">
        <v>0</v>
      </c>
      <c r="AG22" s="369">
        <v>2474</v>
      </c>
      <c r="AH22" s="407">
        <f t="shared" si="9"/>
        <v>0.41269199676637025</v>
      </c>
      <c r="AI22" s="411">
        <f t="shared" si="10"/>
        <v>0.1948261924009701</v>
      </c>
      <c r="AK22" s="225" t="s">
        <v>7</v>
      </c>
      <c r="AL22" s="158" t="s">
        <v>268</v>
      </c>
      <c r="AM22" s="383">
        <f>取引基本表!AR19</f>
        <v>2</v>
      </c>
      <c r="AN22" s="407">
        <f t="shared" si="6"/>
        <v>4.0565482830659394E-5</v>
      </c>
      <c r="AP22" s="225" t="s">
        <v>7</v>
      </c>
      <c r="AQ22" s="158" t="s">
        <v>268</v>
      </c>
      <c r="AR22" s="386">
        <f>取引基本表!AX19</f>
        <v>1319</v>
      </c>
      <c r="AS22" s="387">
        <f>取引基本表!AY19</f>
        <v>2377</v>
      </c>
      <c r="AT22" s="387">
        <f>ABS(取引基本表!BB19)</f>
        <v>1222</v>
      </c>
      <c r="AU22" s="388">
        <f t="shared" si="11"/>
        <v>1155</v>
      </c>
      <c r="AV22" s="411">
        <v>0.80743251432126495</v>
      </c>
      <c r="AW22" s="407">
        <v>0.19256748567873505</v>
      </c>
    </row>
    <row r="23" spans="1:49" x14ac:dyDescent="0.2">
      <c r="A23" s="225" t="s">
        <v>8</v>
      </c>
      <c r="B23" s="158" t="s">
        <v>269</v>
      </c>
      <c r="C23" s="405">
        <f t="shared" si="0"/>
        <v>0</v>
      </c>
      <c r="D23" s="406">
        <f t="shared" si="1"/>
        <v>7.046603032004492E-2</v>
      </c>
      <c r="E23" s="406">
        <f t="shared" si="1"/>
        <v>6.9904548006737788E-2</v>
      </c>
      <c r="F23" s="406">
        <f t="shared" si="2"/>
        <v>0.4407636159460977</v>
      </c>
      <c r="G23" s="406">
        <f t="shared" si="2"/>
        <v>0.21560920830993824</v>
      </c>
      <c r="H23" s="407">
        <f t="shared" si="3"/>
        <v>2.0282741415329697E-5</v>
      </c>
      <c r="K23" s="225" t="s">
        <v>8</v>
      </c>
      <c r="L23" s="158" t="s">
        <v>269</v>
      </c>
      <c r="M23" s="383">
        <f>取引基本表!AX20</f>
        <v>1185</v>
      </c>
      <c r="N23" s="367">
        <f>ABS(取引基本表!BB20)</f>
        <v>1185</v>
      </c>
      <c r="O23" s="411">
        <f t="shared" si="4"/>
        <v>1</v>
      </c>
      <c r="P23" s="407">
        <f t="shared" si="5"/>
        <v>0</v>
      </c>
      <c r="R23" s="225" t="s">
        <v>8</v>
      </c>
      <c r="S23" s="158" t="s">
        <v>269</v>
      </c>
      <c r="T23" s="365">
        <f>取引基本表!BD20</f>
        <v>3562</v>
      </c>
      <c r="U23" s="446">
        <f>雇用表!Y20</f>
        <v>251</v>
      </c>
      <c r="V23" s="447">
        <f>雇用表!Y66</f>
        <v>249</v>
      </c>
      <c r="W23" s="413">
        <f t="shared" si="7"/>
        <v>7.046603032004492E-2</v>
      </c>
      <c r="X23" s="413">
        <f t="shared" si="8"/>
        <v>6.9904548006737788E-2</v>
      </c>
      <c r="Z23" s="225" t="s">
        <v>8</v>
      </c>
      <c r="AA23" s="48" t="s">
        <v>269</v>
      </c>
      <c r="AB23" s="452">
        <v>768</v>
      </c>
      <c r="AC23" s="387">
        <v>400</v>
      </c>
      <c r="AD23" s="387">
        <v>367</v>
      </c>
      <c r="AE23" s="387">
        <v>35</v>
      </c>
      <c r="AF23" s="387">
        <v>0</v>
      </c>
      <c r="AG23" s="369">
        <v>3562</v>
      </c>
      <c r="AH23" s="407">
        <f t="shared" si="9"/>
        <v>0.4407636159460977</v>
      </c>
      <c r="AI23" s="411">
        <f t="shared" si="10"/>
        <v>0.21560920830993824</v>
      </c>
      <c r="AK23" s="225" t="s">
        <v>8</v>
      </c>
      <c r="AL23" s="158" t="s">
        <v>269</v>
      </c>
      <c r="AM23" s="383">
        <f>取引基本表!AR20</f>
        <v>1</v>
      </c>
      <c r="AN23" s="407">
        <f t="shared" si="6"/>
        <v>2.0282741415329697E-5</v>
      </c>
      <c r="AP23" s="225" t="s">
        <v>8</v>
      </c>
      <c r="AQ23" s="158" t="s">
        <v>269</v>
      </c>
      <c r="AR23" s="386">
        <f>取引基本表!AX20</f>
        <v>1185</v>
      </c>
      <c r="AS23" s="387">
        <f>取引基本表!AY20</f>
        <v>3562</v>
      </c>
      <c r="AT23" s="387">
        <f>ABS(取引基本表!BB20)</f>
        <v>1185</v>
      </c>
      <c r="AU23" s="388">
        <f t="shared" si="11"/>
        <v>2377</v>
      </c>
      <c r="AV23" s="411">
        <v>0.79883567479416906</v>
      </c>
      <c r="AW23" s="407">
        <v>0.20116432520583094</v>
      </c>
    </row>
    <row r="24" spans="1:49" x14ac:dyDescent="0.2">
      <c r="A24" s="225" t="s">
        <v>9</v>
      </c>
      <c r="B24" s="158" t="s">
        <v>270</v>
      </c>
      <c r="C24" s="405">
        <f t="shared" si="0"/>
        <v>9.8081023454157812E-2</v>
      </c>
      <c r="D24" s="406">
        <f t="shared" si="1"/>
        <v>4.6052631578947366E-2</v>
      </c>
      <c r="E24" s="406">
        <f t="shared" si="1"/>
        <v>4.6052631578947366E-2</v>
      </c>
      <c r="F24" s="406">
        <f t="shared" si="2"/>
        <v>0.39473684210526316</v>
      </c>
      <c r="G24" s="406">
        <f t="shared" si="2"/>
        <v>0.21052631578947367</v>
      </c>
      <c r="H24" s="407">
        <f t="shared" si="3"/>
        <v>4.0565482830659392E-4</v>
      </c>
      <c r="K24" s="225" t="s">
        <v>9</v>
      </c>
      <c r="L24" s="158" t="s">
        <v>270</v>
      </c>
      <c r="M24" s="383">
        <f>取引基本表!AX21</f>
        <v>938</v>
      </c>
      <c r="N24" s="367">
        <f>ABS(取引基本表!BB21)</f>
        <v>846</v>
      </c>
      <c r="O24" s="411">
        <f t="shared" si="4"/>
        <v>0.90191897654584219</v>
      </c>
      <c r="P24" s="407">
        <f t="shared" si="5"/>
        <v>9.8081023454157812E-2</v>
      </c>
      <c r="R24" s="225" t="s">
        <v>9</v>
      </c>
      <c r="S24" s="158" t="s">
        <v>270</v>
      </c>
      <c r="T24" s="365">
        <f>取引基本表!BD21</f>
        <v>152</v>
      </c>
      <c r="U24" s="446">
        <f>雇用表!Y21</f>
        <v>7</v>
      </c>
      <c r="V24" s="447">
        <f>雇用表!Y67</f>
        <v>7</v>
      </c>
      <c r="W24" s="413">
        <f t="shared" si="7"/>
        <v>4.6052631578947366E-2</v>
      </c>
      <c r="X24" s="413">
        <f t="shared" si="8"/>
        <v>4.6052631578947366E-2</v>
      </c>
      <c r="Z24" s="225" t="s">
        <v>9</v>
      </c>
      <c r="AA24" s="48" t="s">
        <v>270</v>
      </c>
      <c r="AB24" s="452">
        <v>32</v>
      </c>
      <c r="AC24" s="387">
        <v>4</v>
      </c>
      <c r="AD24" s="387">
        <v>22</v>
      </c>
      <c r="AE24" s="387">
        <v>2</v>
      </c>
      <c r="AF24" s="387">
        <v>0</v>
      </c>
      <c r="AG24" s="369">
        <v>152</v>
      </c>
      <c r="AH24" s="407">
        <f t="shared" si="9"/>
        <v>0.39473684210526316</v>
      </c>
      <c r="AI24" s="411">
        <f t="shared" si="10"/>
        <v>0.21052631578947367</v>
      </c>
      <c r="AK24" s="225" t="s">
        <v>9</v>
      </c>
      <c r="AL24" s="158" t="s">
        <v>270</v>
      </c>
      <c r="AM24" s="383">
        <f>取引基本表!AR21</f>
        <v>20</v>
      </c>
      <c r="AN24" s="407">
        <f t="shared" si="6"/>
        <v>4.0565482830659392E-4</v>
      </c>
      <c r="AP24" s="225" t="s">
        <v>9</v>
      </c>
      <c r="AQ24" s="158" t="s">
        <v>270</v>
      </c>
      <c r="AR24" s="386">
        <f>取引基本表!AX21</f>
        <v>938</v>
      </c>
      <c r="AS24" s="387">
        <f>取引基本表!AY21</f>
        <v>60</v>
      </c>
      <c r="AT24" s="387">
        <f>ABS(取引基本表!BB21)</f>
        <v>846</v>
      </c>
      <c r="AU24" s="388">
        <f t="shared" si="11"/>
        <v>-786</v>
      </c>
      <c r="AV24" s="411">
        <v>0.53203541493025519</v>
      </c>
      <c r="AW24" s="407">
        <v>0.46796458506974481</v>
      </c>
    </row>
    <row r="25" spans="1:49" x14ac:dyDescent="0.2">
      <c r="A25" s="225" t="s">
        <v>10</v>
      </c>
      <c r="B25" s="158" t="s">
        <v>271</v>
      </c>
      <c r="C25" s="405">
        <f t="shared" si="0"/>
        <v>1.7970049916805286E-2</v>
      </c>
      <c r="D25" s="406">
        <f t="shared" si="1"/>
        <v>4.6268656716417909E-2</v>
      </c>
      <c r="E25" s="406">
        <f t="shared" si="1"/>
        <v>3.5820895522388062E-2</v>
      </c>
      <c r="F25" s="406">
        <f t="shared" si="2"/>
        <v>0.34776119402985073</v>
      </c>
      <c r="G25" s="406">
        <f t="shared" si="2"/>
        <v>0.19552238805970149</v>
      </c>
      <c r="H25" s="407">
        <f t="shared" si="3"/>
        <v>5.4763401821390182E-4</v>
      </c>
      <c r="K25" s="225" t="s">
        <v>10</v>
      </c>
      <c r="L25" s="158" t="s">
        <v>271</v>
      </c>
      <c r="M25" s="383">
        <f>取引基本表!AX22</f>
        <v>3005</v>
      </c>
      <c r="N25" s="367">
        <f>ABS(取引基本表!BB22)</f>
        <v>2951</v>
      </c>
      <c r="O25" s="411">
        <f t="shared" si="4"/>
        <v>0.98202995008319471</v>
      </c>
      <c r="P25" s="407">
        <f t="shared" si="5"/>
        <v>1.7970049916805286E-2</v>
      </c>
      <c r="R25" s="225" t="s">
        <v>10</v>
      </c>
      <c r="S25" s="158" t="s">
        <v>271</v>
      </c>
      <c r="T25" s="365">
        <f>取引基本表!BD22</f>
        <v>670</v>
      </c>
      <c r="U25" s="446">
        <f>雇用表!Y22</f>
        <v>31</v>
      </c>
      <c r="V25" s="447">
        <f>雇用表!Y68</f>
        <v>24</v>
      </c>
      <c r="W25" s="413">
        <f t="shared" si="7"/>
        <v>4.6268656716417909E-2</v>
      </c>
      <c r="X25" s="413">
        <f t="shared" si="8"/>
        <v>3.5820895522388062E-2</v>
      </c>
      <c r="Z25" s="225" t="s">
        <v>10</v>
      </c>
      <c r="AA25" s="48" t="s">
        <v>271</v>
      </c>
      <c r="AB25" s="452">
        <v>131</v>
      </c>
      <c r="AC25" s="387">
        <v>-28</v>
      </c>
      <c r="AD25" s="387">
        <v>125</v>
      </c>
      <c r="AE25" s="387">
        <v>5</v>
      </c>
      <c r="AF25" s="387">
        <v>0</v>
      </c>
      <c r="AG25" s="369">
        <v>670</v>
      </c>
      <c r="AH25" s="407">
        <f t="shared" si="9"/>
        <v>0.34776119402985073</v>
      </c>
      <c r="AI25" s="411">
        <f t="shared" si="10"/>
        <v>0.19552238805970149</v>
      </c>
      <c r="AK25" s="225" t="s">
        <v>10</v>
      </c>
      <c r="AL25" s="158" t="s">
        <v>271</v>
      </c>
      <c r="AM25" s="383">
        <f>取引基本表!AR22</f>
        <v>27</v>
      </c>
      <c r="AN25" s="407">
        <f t="shared" si="6"/>
        <v>5.4763401821390182E-4</v>
      </c>
      <c r="AP25" s="225" t="s">
        <v>10</v>
      </c>
      <c r="AQ25" s="158" t="s">
        <v>271</v>
      </c>
      <c r="AR25" s="386">
        <f>取引基本表!AX22</f>
        <v>3005</v>
      </c>
      <c r="AS25" s="387">
        <f>取引基本表!AY22</f>
        <v>616</v>
      </c>
      <c r="AT25" s="387">
        <f>ABS(取引基本表!BB22)</f>
        <v>2951</v>
      </c>
      <c r="AU25" s="388">
        <f t="shared" si="11"/>
        <v>-2335</v>
      </c>
      <c r="AV25" s="411">
        <v>0.88160188384965898</v>
      </c>
      <c r="AW25" s="407">
        <v>0.11839811615034102</v>
      </c>
    </row>
    <row r="26" spans="1:49" x14ac:dyDescent="0.2">
      <c r="A26" s="225" t="s">
        <v>11</v>
      </c>
      <c r="B26" s="158" t="s">
        <v>35</v>
      </c>
      <c r="C26" s="405">
        <f t="shared" si="0"/>
        <v>0.78646748681898071</v>
      </c>
      <c r="D26" s="406">
        <f t="shared" si="1"/>
        <v>2.0262216924910609E-2</v>
      </c>
      <c r="E26" s="406">
        <f t="shared" si="1"/>
        <v>2.2447357965832339E-2</v>
      </c>
      <c r="F26" s="406">
        <f t="shared" si="2"/>
        <v>0.33492252681764006</v>
      </c>
      <c r="G26" s="406">
        <f t="shared" si="2"/>
        <v>0.1963978281022381</v>
      </c>
      <c r="H26" s="407">
        <f t="shared" si="3"/>
        <v>1.1845120986552542E-2</v>
      </c>
      <c r="K26" s="225" t="s">
        <v>11</v>
      </c>
      <c r="L26" s="158" t="s">
        <v>35</v>
      </c>
      <c r="M26" s="383">
        <f>取引基本表!AX23</f>
        <v>3414</v>
      </c>
      <c r="N26" s="367">
        <f>ABS(取引基本表!BB23)</f>
        <v>729</v>
      </c>
      <c r="O26" s="411">
        <f t="shared" si="4"/>
        <v>0.21353251318101935</v>
      </c>
      <c r="P26" s="407">
        <f t="shared" si="5"/>
        <v>0.78646748681898071</v>
      </c>
      <c r="R26" s="225" t="s">
        <v>11</v>
      </c>
      <c r="S26" s="158" t="s">
        <v>35</v>
      </c>
      <c r="T26" s="365">
        <f>取引基本表!BD23</f>
        <v>15102</v>
      </c>
      <c r="U26" s="446">
        <f>雇用表!Y23</f>
        <v>306</v>
      </c>
      <c r="V26" s="447">
        <f>雇用表!Y69</f>
        <v>339</v>
      </c>
      <c r="W26" s="413">
        <f t="shared" si="7"/>
        <v>2.0262216924910609E-2</v>
      </c>
      <c r="X26" s="413">
        <f t="shared" si="8"/>
        <v>2.2447357965832339E-2</v>
      </c>
      <c r="Z26" s="225" t="s">
        <v>11</v>
      </c>
      <c r="AA26" s="48" t="s">
        <v>35</v>
      </c>
      <c r="AB26" s="452">
        <v>2966</v>
      </c>
      <c r="AC26" s="387">
        <v>-326</v>
      </c>
      <c r="AD26" s="387">
        <v>2358</v>
      </c>
      <c r="AE26" s="387">
        <v>60</v>
      </c>
      <c r="AF26" s="387">
        <v>0</v>
      </c>
      <c r="AG26" s="369">
        <v>15102</v>
      </c>
      <c r="AH26" s="407">
        <f t="shared" si="9"/>
        <v>0.33492252681764006</v>
      </c>
      <c r="AI26" s="411">
        <f t="shared" si="10"/>
        <v>0.1963978281022381</v>
      </c>
      <c r="AK26" s="225" t="s">
        <v>11</v>
      </c>
      <c r="AL26" s="158" t="s">
        <v>35</v>
      </c>
      <c r="AM26" s="383">
        <f>取引基本表!AR23</f>
        <v>584</v>
      </c>
      <c r="AN26" s="407">
        <f t="shared" si="6"/>
        <v>1.1845120986552542E-2</v>
      </c>
      <c r="AP26" s="225" t="s">
        <v>11</v>
      </c>
      <c r="AQ26" s="158" t="s">
        <v>35</v>
      </c>
      <c r="AR26" s="386">
        <f>取引基本表!AX23</f>
        <v>3414</v>
      </c>
      <c r="AS26" s="387">
        <f>取引基本表!AY23</f>
        <v>12417</v>
      </c>
      <c r="AT26" s="387">
        <f>ABS(取引基本表!BB23)</f>
        <v>729</v>
      </c>
      <c r="AU26" s="388">
        <f t="shared" si="11"/>
        <v>11688</v>
      </c>
      <c r="AV26" s="411">
        <v>0.70886039128338962</v>
      </c>
      <c r="AW26" s="407">
        <v>0.29113960871661038</v>
      </c>
    </row>
    <row r="27" spans="1:49" x14ac:dyDescent="0.2">
      <c r="A27" s="225" t="s">
        <v>12</v>
      </c>
      <c r="B27" s="158" t="s">
        <v>375</v>
      </c>
      <c r="C27" s="405">
        <f t="shared" si="0"/>
        <v>0.30036101083032496</v>
      </c>
      <c r="D27" s="406">
        <f t="shared" si="1"/>
        <v>0</v>
      </c>
      <c r="E27" s="406">
        <f t="shared" si="1"/>
        <v>0</v>
      </c>
      <c r="F27" s="406">
        <f t="shared" si="2"/>
        <v>0.32077205882352944</v>
      </c>
      <c r="G27" s="406">
        <f t="shared" si="2"/>
        <v>0.17003676470588236</v>
      </c>
      <c r="H27" s="407">
        <f t="shared" si="3"/>
        <v>1.1256921485507981E-2</v>
      </c>
      <c r="K27" s="225" t="s">
        <v>12</v>
      </c>
      <c r="L27" s="158" t="s">
        <v>376</v>
      </c>
      <c r="M27" s="383">
        <f>取引基本表!AX24</f>
        <v>1385</v>
      </c>
      <c r="N27" s="367">
        <f>ABS(取引基本表!BB24)</f>
        <v>969</v>
      </c>
      <c r="O27" s="411">
        <f t="shared" si="4"/>
        <v>0.69963898916967504</v>
      </c>
      <c r="P27" s="407">
        <f t="shared" si="5"/>
        <v>0.30036101083032496</v>
      </c>
      <c r="R27" s="225" t="s">
        <v>12</v>
      </c>
      <c r="S27" s="158" t="s">
        <v>376</v>
      </c>
      <c r="T27" s="365">
        <f>取引基本表!BD24</f>
        <v>1088</v>
      </c>
      <c r="U27" s="446">
        <f>雇用表!Y24</f>
        <v>0</v>
      </c>
      <c r="V27" s="447">
        <f>雇用表!Y70</f>
        <v>0</v>
      </c>
      <c r="W27" s="413">
        <f t="shared" si="7"/>
        <v>0</v>
      </c>
      <c r="X27" s="413">
        <f t="shared" si="8"/>
        <v>0</v>
      </c>
      <c r="Z27" s="225" t="s">
        <v>12</v>
      </c>
      <c r="AA27" s="48" t="s">
        <v>365</v>
      </c>
      <c r="AB27" s="452">
        <v>185</v>
      </c>
      <c r="AC27" s="387">
        <v>-53</v>
      </c>
      <c r="AD27" s="387">
        <v>203</v>
      </c>
      <c r="AE27" s="387">
        <v>14</v>
      </c>
      <c r="AF27" s="387">
        <v>0</v>
      </c>
      <c r="AG27" s="369">
        <v>1088</v>
      </c>
      <c r="AH27" s="407">
        <f t="shared" si="9"/>
        <v>0.32077205882352944</v>
      </c>
      <c r="AI27" s="411">
        <f t="shared" si="10"/>
        <v>0.17003676470588236</v>
      </c>
      <c r="AK27" s="225" t="s">
        <v>12</v>
      </c>
      <c r="AL27" s="158" t="s">
        <v>365</v>
      </c>
      <c r="AM27" s="383">
        <f>取引基本表!AR24</f>
        <v>555</v>
      </c>
      <c r="AN27" s="407">
        <f t="shared" si="6"/>
        <v>1.1256921485507981E-2</v>
      </c>
      <c r="AP27" s="225" t="s">
        <v>12</v>
      </c>
      <c r="AQ27" s="158" t="s">
        <v>365</v>
      </c>
      <c r="AR27" s="386">
        <f>取引基本表!AX24</f>
        <v>1385</v>
      </c>
      <c r="AS27" s="387">
        <f>取引基本表!AY24</f>
        <v>672</v>
      </c>
      <c r="AT27" s="387">
        <f>ABS(取引基本表!BB24)</f>
        <v>969</v>
      </c>
      <c r="AU27" s="388">
        <f t="shared" si="11"/>
        <v>-297</v>
      </c>
      <c r="AV27" s="411">
        <v>0.77609965062016961</v>
      </c>
      <c r="AW27" s="407">
        <v>0.22390034937983039</v>
      </c>
    </row>
    <row r="28" spans="1:49" x14ac:dyDescent="0.2">
      <c r="A28" s="225" t="s">
        <v>13</v>
      </c>
      <c r="B28" s="158" t="s">
        <v>191</v>
      </c>
      <c r="C28" s="405">
        <f t="shared" si="0"/>
        <v>0.10035725885027602</v>
      </c>
      <c r="D28" s="406">
        <f t="shared" si="1"/>
        <v>3.5310734463276837E-2</v>
      </c>
      <c r="E28" s="406">
        <f t="shared" si="1"/>
        <v>3.7664783427495289E-2</v>
      </c>
      <c r="F28" s="406">
        <f t="shared" si="2"/>
        <v>0.21374764595103579</v>
      </c>
      <c r="G28" s="406">
        <f t="shared" si="2"/>
        <v>0.12476459510357815</v>
      </c>
      <c r="H28" s="407">
        <f t="shared" si="3"/>
        <v>2.1134616554773542E-2</v>
      </c>
      <c r="K28" s="225" t="s">
        <v>13</v>
      </c>
      <c r="L28" s="158" t="s">
        <v>191</v>
      </c>
      <c r="M28" s="383">
        <f>取引基本表!AX25</f>
        <v>3079</v>
      </c>
      <c r="N28" s="367">
        <f>ABS(取引基本表!BB25)</f>
        <v>2770</v>
      </c>
      <c r="O28" s="411">
        <f t="shared" si="4"/>
        <v>0.89964274114972398</v>
      </c>
      <c r="P28" s="407">
        <f t="shared" si="5"/>
        <v>0.10035725885027602</v>
      </c>
      <c r="R28" s="225" t="s">
        <v>13</v>
      </c>
      <c r="S28" s="158" t="s">
        <v>191</v>
      </c>
      <c r="T28" s="365">
        <f>取引基本表!BD25</f>
        <v>2124</v>
      </c>
      <c r="U28" s="446">
        <f>雇用表!Y25</f>
        <v>75</v>
      </c>
      <c r="V28" s="447">
        <f>雇用表!Y71</f>
        <v>80</v>
      </c>
      <c r="W28" s="413">
        <f t="shared" si="7"/>
        <v>3.5310734463276837E-2</v>
      </c>
      <c r="X28" s="413">
        <f t="shared" si="8"/>
        <v>3.7664783427495289E-2</v>
      </c>
      <c r="Z28" s="225" t="s">
        <v>13</v>
      </c>
      <c r="AA28" s="48" t="s">
        <v>191</v>
      </c>
      <c r="AB28" s="452">
        <v>265</v>
      </c>
      <c r="AC28" s="387">
        <v>27</v>
      </c>
      <c r="AD28" s="387">
        <v>145</v>
      </c>
      <c r="AE28" s="387">
        <v>17</v>
      </c>
      <c r="AF28" s="387">
        <v>0</v>
      </c>
      <c r="AG28" s="369">
        <v>2124</v>
      </c>
      <c r="AH28" s="407">
        <f t="shared" si="9"/>
        <v>0.21374764595103579</v>
      </c>
      <c r="AI28" s="411">
        <f t="shared" si="10"/>
        <v>0.12476459510357815</v>
      </c>
      <c r="AK28" s="225" t="s">
        <v>13</v>
      </c>
      <c r="AL28" s="158" t="s">
        <v>191</v>
      </c>
      <c r="AM28" s="383">
        <f>取引基本表!AR25</f>
        <v>1042</v>
      </c>
      <c r="AN28" s="407">
        <f t="shared" si="6"/>
        <v>2.1134616554773542E-2</v>
      </c>
      <c r="AP28" s="225" t="s">
        <v>13</v>
      </c>
      <c r="AQ28" s="158" t="s">
        <v>191</v>
      </c>
      <c r="AR28" s="386">
        <f>取引基本表!AX25</f>
        <v>3079</v>
      </c>
      <c r="AS28" s="387">
        <f>取引基本表!AY25</f>
        <v>1815</v>
      </c>
      <c r="AT28" s="387">
        <f>ABS(取引基本表!BB25)</f>
        <v>2770</v>
      </c>
      <c r="AU28" s="388">
        <f t="shared" si="11"/>
        <v>-955</v>
      </c>
      <c r="AV28" s="411">
        <v>0.77487185874795916</v>
      </c>
      <c r="AW28" s="407">
        <v>0.22512814125204084</v>
      </c>
    </row>
    <row r="29" spans="1:49" x14ac:dyDescent="0.2">
      <c r="A29" s="225" t="s">
        <v>14</v>
      </c>
      <c r="B29" s="158" t="s">
        <v>50</v>
      </c>
      <c r="C29" s="405">
        <f t="shared" si="0"/>
        <v>0.36404243439419315</v>
      </c>
      <c r="D29" s="406">
        <f t="shared" si="1"/>
        <v>0.1285171102661597</v>
      </c>
      <c r="E29" s="406">
        <f t="shared" si="1"/>
        <v>0.10532319391634981</v>
      </c>
      <c r="F29" s="406">
        <f t="shared" si="2"/>
        <v>0.47034220532319393</v>
      </c>
      <c r="G29" s="406">
        <f t="shared" si="2"/>
        <v>0.26159695817490497</v>
      </c>
      <c r="H29" s="407">
        <f t="shared" si="3"/>
        <v>1.0060239742003528E-2</v>
      </c>
      <c r="K29" s="225" t="s">
        <v>14</v>
      </c>
      <c r="L29" s="158" t="s">
        <v>50</v>
      </c>
      <c r="M29" s="383">
        <f>取引基本表!AX26</f>
        <v>1791</v>
      </c>
      <c r="N29" s="367">
        <f>ABS(取引基本表!BB26)</f>
        <v>1139</v>
      </c>
      <c r="O29" s="411">
        <f t="shared" si="4"/>
        <v>0.63595756560580685</v>
      </c>
      <c r="P29" s="407">
        <f t="shared" si="5"/>
        <v>0.36404243439419315</v>
      </c>
      <c r="R29" s="225" t="s">
        <v>14</v>
      </c>
      <c r="S29" s="158" t="s">
        <v>50</v>
      </c>
      <c r="T29" s="365">
        <f>取引基本表!BD26</f>
        <v>2630</v>
      </c>
      <c r="U29" s="446">
        <f>雇用表!Y26</f>
        <v>338</v>
      </c>
      <c r="V29" s="447">
        <f>雇用表!Y72</f>
        <v>277</v>
      </c>
      <c r="W29" s="413">
        <f t="shared" si="7"/>
        <v>0.1285171102661597</v>
      </c>
      <c r="X29" s="413">
        <f t="shared" si="8"/>
        <v>0.10532319391634981</v>
      </c>
      <c r="Z29" s="225" t="s">
        <v>14</v>
      </c>
      <c r="AA29" s="48" t="s">
        <v>50</v>
      </c>
      <c r="AB29" s="452">
        <v>688</v>
      </c>
      <c r="AC29" s="387">
        <v>180</v>
      </c>
      <c r="AD29" s="387">
        <v>283</v>
      </c>
      <c r="AE29" s="387">
        <v>86</v>
      </c>
      <c r="AF29" s="387">
        <v>0</v>
      </c>
      <c r="AG29" s="369">
        <v>2630</v>
      </c>
      <c r="AH29" s="407">
        <f t="shared" si="9"/>
        <v>0.47034220532319393</v>
      </c>
      <c r="AI29" s="411">
        <f t="shared" si="10"/>
        <v>0.26159695817490497</v>
      </c>
      <c r="AK29" s="225" t="s">
        <v>14</v>
      </c>
      <c r="AL29" s="158" t="s">
        <v>50</v>
      </c>
      <c r="AM29" s="383">
        <f>取引基本表!AR26</f>
        <v>496</v>
      </c>
      <c r="AN29" s="407">
        <f t="shared" si="6"/>
        <v>1.0060239742003528E-2</v>
      </c>
      <c r="AP29" s="225" t="s">
        <v>14</v>
      </c>
      <c r="AQ29" s="158" t="s">
        <v>50</v>
      </c>
      <c r="AR29" s="386">
        <f>取引基本表!AX26</f>
        <v>1791</v>
      </c>
      <c r="AS29" s="387">
        <f>取引基本表!AY26</f>
        <v>1978</v>
      </c>
      <c r="AT29" s="387">
        <f>ABS(取引基本表!BB26)</f>
        <v>1139</v>
      </c>
      <c r="AU29" s="388">
        <f t="shared" si="11"/>
        <v>839</v>
      </c>
      <c r="AV29" s="411">
        <v>0.79707187916920597</v>
      </c>
      <c r="AW29" s="407">
        <v>0.20292812083079403</v>
      </c>
    </row>
    <row r="30" spans="1:49" x14ac:dyDescent="0.2">
      <c r="A30" s="225" t="s">
        <v>15</v>
      </c>
      <c r="B30" s="158" t="s">
        <v>36</v>
      </c>
      <c r="C30" s="405">
        <f t="shared" si="0"/>
        <v>1</v>
      </c>
      <c r="D30" s="406">
        <f t="shared" si="1"/>
        <v>0.13545049921809216</v>
      </c>
      <c r="E30" s="406">
        <f t="shared" si="1"/>
        <v>8.8415734391916273E-2</v>
      </c>
      <c r="F30" s="406">
        <f t="shared" si="2"/>
        <v>0.44087573679778658</v>
      </c>
      <c r="G30" s="406">
        <f t="shared" si="2"/>
        <v>0.34476121737038373</v>
      </c>
      <c r="H30" s="407">
        <f t="shared" si="3"/>
        <v>0</v>
      </c>
      <c r="K30" s="225" t="s">
        <v>15</v>
      </c>
      <c r="L30" s="158" t="s">
        <v>36</v>
      </c>
      <c r="M30" s="383">
        <f>取引基本表!AX27</f>
        <v>8313</v>
      </c>
      <c r="N30" s="367">
        <f>ABS(取引基本表!BB27)</f>
        <v>0</v>
      </c>
      <c r="O30" s="411">
        <f t="shared" si="4"/>
        <v>0</v>
      </c>
      <c r="P30" s="407">
        <f t="shared" si="5"/>
        <v>1</v>
      </c>
      <c r="R30" s="225" t="s">
        <v>15</v>
      </c>
      <c r="S30" s="158" t="s">
        <v>36</v>
      </c>
      <c r="T30" s="365">
        <f>取引基本表!BD27</f>
        <v>8313</v>
      </c>
      <c r="U30" s="446">
        <f>雇用表!Y27</f>
        <v>1126</v>
      </c>
      <c r="V30" s="447">
        <f>雇用表!Y73</f>
        <v>735</v>
      </c>
      <c r="W30" s="413">
        <f t="shared" si="7"/>
        <v>0.13545049921809216</v>
      </c>
      <c r="X30" s="413">
        <f t="shared" si="8"/>
        <v>8.8415734391916273E-2</v>
      </c>
      <c r="Z30" s="225" t="s">
        <v>15</v>
      </c>
      <c r="AA30" s="48" t="s">
        <v>36</v>
      </c>
      <c r="AB30" s="452">
        <v>2866</v>
      </c>
      <c r="AC30" s="387">
        <v>223</v>
      </c>
      <c r="AD30" s="387">
        <v>305</v>
      </c>
      <c r="AE30" s="387">
        <v>307</v>
      </c>
      <c r="AF30" s="387">
        <v>-36</v>
      </c>
      <c r="AG30" s="369">
        <v>8313</v>
      </c>
      <c r="AH30" s="407">
        <f t="shared" si="9"/>
        <v>0.44087573679778658</v>
      </c>
      <c r="AI30" s="411">
        <f t="shared" si="10"/>
        <v>0.34476121737038373</v>
      </c>
      <c r="AK30" s="225" t="s">
        <v>15</v>
      </c>
      <c r="AL30" s="158" t="s">
        <v>36</v>
      </c>
      <c r="AM30" s="383">
        <f>取引基本表!AR27</f>
        <v>0</v>
      </c>
      <c r="AN30" s="407">
        <f t="shared" si="6"/>
        <v>0</v>
      </c>
      <c r="AP30" s="225" t="s">
        <v>15</v>
      </c>
      <c r="AQ30" s="158" t="s">
        <v>36</v>
      </c>
      <c r="AR30" s="386">
        <f>取引基本表!AX27</f>
        <v>8313</v>
      </c>
      <c r="AS30" s="387">
        <f>取引基本表!AY27</f>
        <v>0</v>
      </c>
      <c r="AT30" s="387">
        <f>ABS(取引基本表!BB27)</f>
        <v>0</v>
      </c>
      <c r="AU30" s="388">
        <f t="shared" si="11"/>
        <v>0</v>
      </c>
      <c r="AV30" s="411">
        <v>0</v>
      </c>
      <c r="AW30" s="407">
        <v>1</v>
      </c>
    </row>
    <row r="31" spans="1:49" x14ac:dyDescent="0.2">
      <c r="A31" s="225" t="s">
        <v>16</v>
      </c>
      <c r="B31" s="158" t="s">
        <v>192</v>
      </c>
      <c r="C31" s="405">
        <f t="shared" si="0"/>
        <v>4.5149153453372781E-2</v>
      </c>
      <c r="D31" s="406">
        <f t="shared" si="1"/>
        <v>1.7751479289940829E-2</v>
      </c>
      <c r="E31" s="406">
        <f t="shared" si="1"/>
        <v>1.7751479289940829E-2</v>
      </c>
      <c r="F31" s="406">
        <f t="shared" si="2"/>
        <v>0.34319526627218933</v>
      </c>
      <c r="G31" s="406">
        <f t="shared" si="2"/>
        <v>7.1005917159763315E-2</v>
      </c>
      <c r="H31" s="407">
        <f t="shared" si="3"/>
        <v>2.4521834371133602E-2</v>
      </c>
      <c r="K31" s="225" t="s">
        <v>16</v>
      </c>
      <c r="L31" s="158" t="s">
        <v>192</v>
      </c>
      <c r="M31" s="383">
        <f>取引基本表!AX28</f>
        <v>3721</v>
      </c>
      <c r="N31" s="367">
        <f>ABS(取引基本表!BB28)</f>
        <v>3553</v>
      </c>
      <c r="O31" s="411">
        <f t="shared" si="4"/>
        <v>0.95485084654662722</v>
      </c>
      <c r="P31" s="407">
        <f t="shared" si="5"/>
        <v>4.5149153453372781E-2</v>
      </c>
      <c r="R31" s="225" t="s">
        <v>16</v>
      </c>
      <c r="S31" s="158" t="s">
        <v>192</v>
      </c>
      <c r="T31" s="365">
        <f>取引基本表!BD28</f>
        <v>169</v>
      </c>
      <c r="U31" s="446">
        <f>雇用表!Y28</f>
        <v>3</v>
      </c>
      <c r="V31" s="447">
        <f>雇用表!Y74</f>
        <v>3</v>
      </c>
      <c r="W31" s="413">
        <f t="shared" si="7"/>
        <v>1.7751479289940829E-2</v>
      </c>
      <c r="X31" s="413">
        <f t="shared" si="8"/>
        <v>1.7751479289940829E-2</v>
      </c>
      <c r="Z31" s="225" t="s">
        <v>16</v>
      </c>
      <c r="AA31" s="48" t="s">
        <v>192</v>
      </c>
      <c r="AB31" s="452">
        <v>12</v>
      </c>
      <c r="AC31" s="387">
        <v>9</v>
      </c>
      <c r="AD31" s="387">
        <v>32</v>
      </c>
      <c r="AE31" s="387">
        <v>5</v>
      </c>
      <c r="AF31" s="387">
        <v>0</v>
      </c>
      <c r="AG31" s="369">
        <v>169</v>
      </c>
      <c r="AH31" s="407">
        <f t="shared" si="9"/>
        <v>0.34319526627218933</v>
      </c>
      <c r="AI31" s="411">
        <f t="shared" si="10"/>
        <v>7.1005917159763315E-2</v>
      </c>
      <c r="AK31" s="225" t="s">
        <v>16</v>
      </c>
      <c r="AL31" s="158" t="s">
        <v>192</v>
      </c>
      <c r="AM31" s="383">
        <f>取引基本表!AR28</f>
        <v>1209</v>
      </c>
      <c r="AN31" s="407">
        <f t="shared" si="6"/>
        <v>2.4521834371133602E-2</v>
      </c>
      <c r="AP31" s="225" t="s">
        <v>16</v>
      </c>
      <c r="AQ31" s="158" t="s">
        <v>192</v>
      </c>
      <c r="AR31" s="386">
        <f>取引基本表!AX28</f>
        <v>3721</v>
      </c>
      <c r="AS31" s="387">
        <f>取引基本表!AY28</f>
        <v>1</v>
      </c>
      <c r="AT31" s="387">
        <f>ABS(取引基本表!BB28)</f>
        <v>3553</v>
      </c>
      <c r="AU31" s="388">
        <f t="shared" si="11"/>
        <v>-3552</v>
      </c>
      <c r="AV31" s="411">
        <v>3.3200621348077096E-3</v>
      </c>
      <c r="AW31" s="407">
        <v>0.99667993786519227</v>
      </c>
    </row>
    <row r="32" spans="1:49" x14ac:dyDescent="0.2">
      <c r="A32" s="225" t="s">
        <v>17</v>
      </c>
      <c r="B32" s="158" t="s">
        <v>272</v>
      </c>
      <c r="C32" s="405">
        <f t="shared" si="0"/>
        <v>0.82390745501285345</v>
      </c>
      <c r="D32" s="406">
        <f t="shared" si="1"/>
        <v>4.6511627906976744E-3</v>
      </c>
      <c r="E32" s="406">
        <f t="shared" si="1"/>
        <v>6.2015503875968991E-3</v>
      </c>
      <c r="F32" s="406">
        <f t="shared" si="2"/>
        <v>0.48372093023255813</v>
      </c>
      <c r="G32" s="406">
        <f t="shared" si="2"/>
        <v>0.14108527131782947</v>
      </c>
      <c r="H32" s="407">
        <f t="shared" si="3"/>
        <v>6.9772630468734158E-3</v>
      </c>
      <c r="K32" s="225" t="s">
        <v>17</v>
      </c>
      <c r="L32" s="158" t="s">
        <v>272</v>
      </c>
      <c r="M32" s="383">
        <f>取引基本表!AX29</f>
        <v>778</v>
      </c>
      <c r="N32" s="367">
        <f>ABS(取引基本表!BB29)</f>
        <v>137</v>
      </c>
      <c r="O32" s="411">
        <f t="shared" si="4"/>
        <v>0.17609254498714652</v>
      </c>
      <c r="P32" s="407">
        <f t="shared" si="5"/>
        <v>0.82390745501285345</v>
      </c>
      <c r="R32" s="225" t="s">
        <v>17</v>
      </c>
      <c r="S32" s="158" t="s">
        <v>272</v>
      </c>
      <c r="T32" s="365">
        <f>取引基本表!BD29</f>
        <v>645</v>
      </c>
      <c r="U32" s="446">
        <f>雇用表!Y29</f>
        <v>3</v>
      </c>
      <c r="V32" s="447">
        <f>雇用表!Y75</f>
        <v>4</v>
      </c>
      <c r="W32" s="413">
        <f t="shared" si="7"/>
        <v>4.6511627906976744E-3</v>
      </c>
      <c r="X32" s="413">
        <f t="shared" si="8"/>
        <v>6.2015503875968991E-3</v>
      </c>
      <c r="Z32" s="225" t="s">
        <v>17</v>
      </c>
      <c r="AA32" s="48" t="s">
        <v>272</v>
      </c>
      <c r="AB32" s="452">
        <v>91</v>
      </c>
      <c r="AC32" s="387">
        <v>84</v>
      </c>
      <c r="AD32" s="387">
        <v>139</v>
      </c>
      <c r="AE32" s="387">
        <v>30</v>
      </c>
      <c r="AF32" s="387">
        <v>-32</v>
      </c>
      <c r="AG32" s="369">
        <v>645</v>
      </c>
      <c r="AH32" s="407">
        <f t="shared" si="9"/>
        <v>0.48372093023255813</v>
      </c>
      <c r="AI32" s="411">
        <f t="shared" si="10"/>
        <v>0.14108527131782947</v>
      </c>
      <c r="AK32" s="225" t="s">
        <v>17</v>
      </c>
      <c r="AL32" s="158" t="s">
        <v>272</v>
      </c>
      <c r="AM32" s="383">
        <f>取引基本表!AR29</f>
        <v>344</v>
      </c>
      <c r="AN32" s="407">
        <f t="shared" si="6"/>
        <v>6.9772630468734158E-3</v>
      </c>
      <c r="AP32" s="225" t="s">
        <v>17</v>
      </c>
      <c r="AQ32" s="158" t="s">
        <v>272</v>
      </c>
      <c r="AR32" s="386">
        <f>取引基本表!AX29</f>
        <v>778</v>
      </c>
      <c r="AS32" s="387">
        <f>取引基本表!AY29</f>
        <v>4</v>
      </c>
      <c r="AT32" s="387">
        <f>ABS(取引基本表!BB29)</f>
        <v>137</v>
      </c>
      <c r="AU32" s="388">
        <f t="shared" si="11"/>
        <v>-133</v>
      </c>
      <c r="AV32" s="411">
        <v>2.6249531258370389E-4</v>
      </c>
      <c r="AW32" s="407">
        <v>0.99973750468741629</v>
      </c>
    </row>
    <row r="33" spans="1:49" x14ac:dyDescent="0.2">
      <c r="A33" s="225" t="s">
        <v>18</v>
      </c>
      <c r="B33" s="158" t="s">
        <v>273</v>
      </c>
      <c r="C33" s="405">
        <f t="shared" si="0"/>
        <v>1</v>
      </c>
      <c r="D33" s="406">
        <f t="shared" si="1"/>
        <v>1.8495166036149643E-2</v>
      </c>
      <c r="E33" s="406">
        <f t="shared" si="1"/>
        <v>1.7234131988230348E-2</v>
      </c>
      <c r="F33" s="406">
        <f t="shared" si="2"/>
        <v>0.64606977721731818</v>
      </c>
      <c r="G33" s="406">
        <f t="shared" si="2"/>
        <v>0.50819672131147542</v>
      </c>
      <c r="H33" s="407">
        <f t="shared" si="3"/>
        <v>1.0141370707664847E-3</v>
      </c>
      <c r="K33" s="225" t="s">
        <v>18</v>
      </c>
      <c r="L33" s="158" t="s">
        <v>273</v>
      </c>
      <c r="M33" s="383">
        <f>取引基本表!AX30</f>
        <v>840</v>
      </c>
      <c r="N33" s="367">
        <f>ABS(取引基本表!BB30)</f>
        <v>0</v>
      </c>
      <c r="O33" s="411">
        <f t="shared" si="4"/>
        <v>0</v>
      </c>
      <c r="P33" s="407">
        <f t="shared" si="5"/>
        <v>1</v>
      </c>
      <c r="R33" s="225" t="s">
        <v>18</v>
      </c>
      <c r="S33" s="158" t="s">
        <v>273</v>
      </c>
      <c r="T33" s="365">
        <f>取引基本表!BD30</f>
        <v>2379</v>
      </c>
      <c r="U33" s="446">
        <f>雇用表!Y30</f>
        <v>44</v>
      </c>
      <c r="V33" s="447">
        <f>雇用表!Y76</f>
        <v>41</v>
      </c>
      <c r="W33" s="413">
        <f t="shared" si="7"/>
        <v>1.8495166036149643E-2</v>
      </c>
      <c r="X33" s="413">
        <f t="shared" si="8"/>
        <v>1.7234131988230348E-2</v>
      </c>
      <c r="Z33" s="225" t="s">
        <v>18</v>
      </c>
      <c r="AA33" s="48" t="s">
        <v>273</v>
      </c>
      <c r="AB33" s="452">
        <v>1209</v>
      </c>
      <c r="AC33" s="387">
        <v>88</v>
      </c>
      <c r="AD33" s="387">
        <v>194</v>
      </c>
      <c r="AE33" s="387">
        <v>46</v>
      </c>
      <c r="AF33" s="387">
        <v>0</v>
      </c>
      <c r="AG33" s="369">
        <v>2379</v>
      </c>
      <c r="AH33" s="407">
        <f t="shared" si="9"/>
        <v>0.64606977721731818</v>
      </c>
      <c r="AI33" s="411">
        <f t="shared" si="10"/>
        <v>0.50819672131147542</v>
      </c>
      <c r="AK33" s="225" t="s">
        <v>18</v>
      </c>
      <c r="AL33" s="158" t="s">
        <v>273</v>
      </c>
      <c r="AM33" s="383">
        <f>取引基本表!AR30</f>
        <v>50</v>
      </c>
      <c r="AN33" s="407">
        <f t="shared" si="6"/>
        <v>1.0141370707664847E-3</v>
      </c>
      <c r="AP33" s="225" t="s">
        <v>18</v>
      </c>
      <c r="AQ33" s="158" t="s">
        <v>273</v>
      </c>
      <c r="AR33" s="386">
        <f>取引基本表!AX30</f>
        <v>840</v>
      </c>
      <c r="AS33" s="387">
        <f>取引基本表!AY30</f>
        <v>1539</v>
      </c>
      <c r="AT33" s="387">
        <f>ABS(取引基本表!BB30)</f>
        <v>0</v>
      </c>
      <c r="AU33" s="388">
        <f t="shared" si="11"/>
        <v>1539</v>
      </c>
      <c r="AV33" s="411">
        <v>7.2791995281517016E-2</v>
      </c>
      <c r="AW33" s="407">
        <v>0.92720800471848297</v>
      </c>
    </row>
    <row r="34" spans="1:49" x14ac:dyDescent="0.2">
      <c r="A34" s="225" t="s">
        <v>19</v>
      </c>
      <c r="B34" s="158" t="s">
        <v>274</v>
      </c>
      <c r="C34" s="405">
        <f t="shared" si="0"/>
        <v>0.25927379784102056</v>
      </c>
      <c r="D34" s="406">
        <f t="shared" si="1"/>
        <v>0.29069410319410321</v>
      </c>
      <c r="E34" s="406">
        <f t="shared" si="1"/>
        <v>0.18903562653562653</v>
      </c>
      <c r="F34" s="406">
        <f t="shared" si="2"/>
        <v>0.69978501228501233</v>
      </c>
      <c r="G34" s="406">
        <f t="shared" si="2"/>
        <v>0.42506142506142508</v>
      </c>
      <c r="H34" s="407">
        <f t="shared" si="3"/>
        <v>0.17165284059793523</v>
      </c>
      <c r="K34" s="225" t="s">
        <v>19</v>
      </c>
      <c r="L34" s="158" t="s">
        <v>274</v>
      </c>
      <c r="M34" s="383">
        <f>取引基本表!AX31</f>
        <v>15285</v>
      </c>
      <c r="N34" s="367">
        <f>ABS(取引基本表!BB31)</f>
        <v>11322</v>
      </c>
      <c r="O34" s="411">
        <f t="shared" si="4"/>
        <v>0.74072620215897944</v>
      </c>
      <c r="P34" s="407">
        <f t="shared" si="5"/>
        <v>0.25927379784102056</v>
      </c>
      <c r="R34" s="225" t="s">
        <v>19</v>
      </c>
      <c r="S34" s="158" t="s">
        <v>274</v>
      </c>
      <c r="T34" s="365">
        <f>取引基本表!BD31</f>
        <v>6512</v>
      </c>
      <c r="U34" s="446">
        <f>雇用表!Y31</f>
        <v>1893</v>
      </c>
      <c r="V34" s="447">
        <f>雇用表!Y77</f>
        <v>1231</v>
      </c>
      <c r="W34" s="413">
        <f t="shared" si="7"/>
        <v>0.29069410319410321</v>
      </c>
      <c r="X34" s="413">
        <f t="shared" si="8"/>
        <v>0.18903562653562653</v>
      </c>
      <c r="Z34" s="225" t="s">
        <v>19</v>
      </c>
      <c r="AA34" s="48" t="s">
        <v>274</v>
      </c>
      <c r="AB34" s="452">
        <v>2768</v>
      </c>
      <c r="AC34" s="387">
        <v>891</v>
      </c>
      <c r="AD34" s="387">
        <v>618</v>
      </c>
      <c r="AE34" s="387">
        <v>283</v>
      </c>
      <c r="AF34" s="387">
        <v>-3</v>
      </c>
      <c r="AG34" s="369">
        <v>6512</v>
      </c>
      <c r="AH34" s="407">
        <f t="shared" si="9"/>
        <v>0.69978501228501233</v>
      </c>
      <c r="AI34" s="411">
        <f t="shared" si="10"/>
        <v>0.42506142506142508</v>
      </c>
      <c r="AK34" s="225" t="s">
        <v>19</v>
      </c>
      <c r="AL34" s="158" t="s">
        <v>274</v>
      </c>
      <c r="AM34" s="383">
        <f>取引基本表!AR31</f>
        <v>8463</v>
      </c>
      <c r="AN34" s="407">
        <f t="shared" si="6"/>
        <v>0.17165284059793523</v>
      </c>
      <c r="AP34" s="225" t="s">
        <v>19</v>
      </c>
      <c r="AQ34" s="158" t="s">
        <v>274</v>
      </c>
      <c r="AR34" s="386">
        <f>取引基本表!AX31</f>
        <v>15285</v>
      </c>
      <c r="AS34" s="387">
        <f>取引基本表!AY31</f>
        <v>2549</v>
      </c>
      <c r="AT34" s="387">
        <f>ABS(取引基本表!BB31)</f>
        <v>11322</v>
      </c>
      <c r="AU34" s="388">
        <f t="shared" si="11"/>
        <v>-8773</v>
      </c>
      <c r="AV34" s="411">
        <v>0.56941832909614032</v>
      </c>
      <c r="AW34" s="407">
        <v>0.43058167090385968</v>
      </c>
    </row>
    <row r="35" spans="1:49" x14ac:dyDescent="0.2">
      <c r="A35" s="225" t="s">
        <v>20</v>
      </c>
      <c r="B35" s="158" t="s">
        <v>37</v>
      </c>
      <c r="C35" s="405">
        <f t="shared" si="0"/>
        <v>0.58271802035521847</v>
      </c>
      <c r="D35" s="406">
        <f t="shared" si="1"/>
        <v>5.2969502407704656E-2</v>
      </c>
      <c r="E35" s="406">
        <f t="shared" si="1"/>
        <v>4.8475120385232745E-2</v>
      </c>
      <c r="F35" s="406">
        <f t="shared" si="2"/>
        <v>0.64558587479935792</v>
      </c>
      <c r="G35" s="406">
        <f t="shared" si="2"/>
        <v>0.3146067415730337</v>
      </c>
      <c r="H35" s="407">
        <f t="shared" si="3"/>
        <v>6.4762793339147723E-2</v>
      </c>
      <c r="K35" s="225" t="s">
        <v>20</v>
      </c>
      <c r="L35" s="158" t="s">
        <v>37</v>
      </c>
      <c r="M35" s="383">
        <f>取引基本表!AX32</f>
        <v>5011</v>
      </c>
      <c r="N35" s="367">
        <f>ABS(取引基本表!BB32)</f>
        <v>2091</v>
      </c>
      <c r="O35" s="411">
        <f t="shared" si="4"/>
        <v>0.41728197964478148</v>
      </c>
      <c r="P35" s="407">
        <f t="shared" si="5"/>
        <v>0.58271802035521847</v>
      </c>
      <c r="R35" s="225" t="s">
        <v>20</v>
      </c>
      <c r="S35" s="158" t="s">
        <v>37</v>
      </c>
      <c r="T35" s="365">
        <f>取引基本表!BD32</f>
        <v>3115</v>
      </c>
      <c r="U35" s="446">
        <f>雇用表!Y32</f>
        <v>165</v>
      </c>
      <c r="V35" s="447">
        <f>雇用表!Y78</f>
        <v>151</v>
      </c>
      <c r="W35" s="413">
        <f t="shared" si="7"/>
        <v>5.2969502407704656E-2</v>
      </c>
      <c r="X35" s="413">
        <f t="shared" si="8"/>
        <v>4.8475120385232745E-2</v>
      </c>
      <c r="Z35" s="225" t="s">
        <v>20</v>
      </c>
      <c r="AA35" s="48" t="s">
        <v>37</v>
      </c>
      <c r="AB35" s="452">
        <v>980</v>
      </c>
      <c r="AC35" s="387">
        <v>782</v>
      </c>
      <c r="AD35" s="387">
        <v>231</v>
      </c>
      <c r="AE35" s="387">
        <v>65</v>
      </c>
      <c r="AF35" s="387">
        <v>-47</v>
      </c>
      <c r="AG35" s="369">
        <v>3115</v>
      </c>
      <c r="AH35" s="407">
        <f t="shared" si="9"/>
        <v>0.64558587479935792</v>
      </c>
      <c r="AI35" s="411">
        <f t="shared" si="10"/>
        <v>0.3146067415730337</v>
      </c>
      <c r="AK35" s="225" t="s">
        <v>20</v>
      </c>
      <c r="AL35" s="158" t="s">
        <v>37</v>
      </c>
      <c r="AM35" s="383">
        <f>取引基本表!AR32</f>
        <v>3193</v>
      </c>
      <c r="AN35" s="407">
        <f t="shared" si="6"/>
        <v>6.4762793339147723E-2</v>
      </c>
      <c r="AP35" s="225" t="s">
        <v>20</v>
      </c>
      <c r="AQ35" s="158" t="s">
        <v>37</v>
      </c>
      <c r="AR35" s="386">
        <f>取引基本表!AX32</f>
        <v>5011</v>
      </c>
      <c r="AS35" s="387">
        <f>取引基本表!AY32</f>
        <v>195</v>
      </c>
      <c r="AT35" s="387">
        <f>ABS(取引基本表!BB32)</f>
        <v>2091</v>
      </c>
      <c r="AU35" s="388">
        <f t="shared" si="11"/>
        <v>-1896</v>
      </c>
      <c r="AV35" s="411">
        <v>0.14958058191588852</v>
      </c>
      <c r="AW35" s="407">
        <v>0.85041941808411148</v>
      </c>
    </row>
    <row r="36" spans="1:49" x14ac:dyDescent="0.2">
      <c r="A36" s="225" t="s">
        <v>21</v>
      </c>
      <c r="B36" s="158" t="s">
        <v>38</v>
      </c>
      <c r="C36" s="405">
        <f t="shared" si="0"/>
        <v>0.66070007955449483</v>
      </c>
      <c r="D36" s="406">
        <f t="shared" si="1"/>
        <v>8.8088088088088094E-3</v>
      </c>
      <c r="E36" s="406">
        <f t="shared" si="1"/>
        <v>2.002002002002002E-3</v>
      </c>
      <c r="F36" s="406">
        <f t="shared" si="2"/>
        <v>0.89049049049049045</v>
      </c>
      <c r="G36" s="406">
        <f t="shared" si="2"/>
        <v>1.3413413413413414E-2</v>
      </c>
      <c r="H36" s="407">
        <f t="shared" si="3"/>
        <v>0.12962700038537209</v>
      </c>
      <c r="K36" s="225" t="s">
        <v>21</v>
      </c>
      <c r="L36" s="158" t="s">
        <v>38</v>
      </c>
      <c r="M36" s="383">
        <f>取引基本表!AX33</f>
        <v>7542</v>
      </c>
      <c r="N36" s="367">
        <f>ABS(取引基本表!BB33)</f>
        <v>2559</v>
      </c>
      <c r="O36" s="411">
        <f t="shared" si="4"/>
        <v>0.33929992044550517</v>
      </c>
      <c r="P36" s="407">
        <f t="shared" si="5"/>
        <v>0.66070007955449483</v>
      </c>
      <c r="R36" s="225" t="s">
        <v>21</v>
      </c>
      <c r="S36" s="158" t="s">
        <v>38</v>
      </c>
      <c r="T36" s="365">
        <f>取引基本表!BD33</f>
        <v>4995</v>
      </c>
      <c r="U36" s="446">
        <f>雇用表!Y33</f>
        <v>44</v>
      </c>
      <c r="V36" s="447">
        <f>雇用表!Y79</f>
        <v>10</v>
      </c>
      <c r="W36" s="413">
        <f t="shared" si="7"/>
        <v>8.8088088088088094E-3</v>
      </c>
      <c r="X36" s="413">
        <f t="shared" si="8"/>
        <v>2.002002002002002E-3</v>
      </c>
      <c r="Z36" s="225" t="s">
        <v>21</v>
      </c>
      <c r="AA36" s="48" t="s">
        <v>38</v>
      </c>
      <c r="AB36" s="452">
        <v>67</v>
      </c>
      <c r="AC36" s="387">
        <v>2353</v>
      </c>
      <c r="AD36" s="387">
        <v>1802</v>
      </c>
      <c r="AE36" s="387">
        <v>226</v>
      </c>
      <c r="AF36" s="387">
        <v>0</v>
      </c>
      <c r="AG36" s="369">
        <v>4995</v>
      </c>
      <c r="AH36" s="407">
        <f>SUM(AB36:AF36)/AG36</f>
        <v>0.89049049049049045</v>
      </c>
      <c r="AI36" s="411">
        <f>AB36/AG36</f>
        <v>1.3413413413413414E-2</v>
      </c>
      <c r="AK36" s="225" t="s">
        <v>21</v>
      </c>
      <c r="AL36" s="158" t="s">
        <v>38</v>
      </c>
      <c r="AM36" s="383">
        <f>取引基本表!AR33</f>
        <v>6391</v>
      </c>
      <c r="AN36" s="407">
        <f t="shared" si="6"/>
        <v>0.12962700038537209</v>
      </c>
      <c r="AP36" s="225" t="s">
        <v>21</v>
      </c>
      <c r="AQ36" s="158" t="s">
        <v>38</v>
      </c>
      <c r="AR36" s="386">
        <f>取引基本表!AX33</f>
        <v>7542</v>
      </c>
      <c r="AS36" s="387">
        <f>取引基本表!AY33</f>
        <v>12</v>
      </c>
      <c r="AT36" s="387">
        <f>ABS(取引基本表!BB33)</f>
        <v>2559</v>
      </c>
      <c r="AU36" s="388">
        <f t="shared" si="11"/>
        <v>-2547</v>
      </c>
      <c r="AV36" s="411">
        <v>6.3278791478513889E-3</v>
      </c>
      <c r="AW36" s="407">
        <v>0.99367212085214862</v>
      </c>
    </row>
    <row r="37" spans="1:49" x14ac:dyDescent="0.2">
      <c r="A37" s="225" t="s">
        <v>22</v>
      </c>
      <c r="B37" s="158" t="s">
        <v>377</v>
      </c>
      <c r="C37" s="405">
        <f t="shared" si="0"/>
        <v>0.61776513884242223</v>
      </c>
      <c r="D37" s="406">
        <f t="shared" si="1"/>
        <v>9.4662967194385508E-2</v>
      </c>
      <c r="E37" s="406">
        <f t="shared" si="1"/>
        <v>8.6339154561775752E-2</v>
      </c>
      <c r="F37" s="406">
        <f t="shared" si="2"/>
        <v>0.71813285457809695</v>
      </c>
      <c r="G37" s="406">
        <f t="shared" si="2"/>
        <v>0.47462053207116045</v>
      </c>
      <c r="H37" s="407">
        <f t="shared" si="3"/>
        <v>5.0585157089832258E-2</v>
      </c>
      <c r="K37" s="225" t="s">
        <v>22</v>
      </c>
      <c r="L37" s="158" t="s">
        <v>377</v>
      </c>
      <c r="M37" s="383">
        <f>取引基本表!AX34</f>
        <v>5978</v>
      </c>
      <c r="N37" s="367">
        <f>ABS(取引基本表!BB34)</f>
        <v>2285</v>
      </c>
      <c r="O37" s="411">
        <f t="shared" si="4"/>
        <v>0.38223486115757777</v>
      </c>
      <c r="P37" s="407">
        <f t="shared" si="5"/>
        <v>0.61776513884242223</v>
      </c>
      <c r="R37" s="225" t="s">
        <v>22</v>
      </c>
      <c r="S37" s="158" t="s">
        <v>377</v>
      </c>
      <c r="T37" s="365">
        <f>取引基本表!BD34</f>
        <v>6127</v>
      </c>
      <c r="U37" s="446">
        <f>雇用表!Y34</f>
        <v>580</v>
      </c>
      <c r="V37" s="447">
        <f>雇用表!Y80</f>
        <v>529</v>
      </c>
      <c r="W37" s="413">
        <f t="shared" si="7"/>
        <v>9.4662967194385508E-2</v>
      </c>
      <c r="X37" s="413">
        <f t="shared" si="8"/>
        <v>8.6339154561775752E-2</v>
      </c>
      <c r="Z37" s="225" t="s">
        <v>22</v>
      </c>
      <c r="AA37" s="48" t="s">
        <v>377</v>
      </c>
      <c r="AB37" s="452">
        <v>2908</v>
      </c>
      <c r="AC37" s="387">
        <v>277</v>
      </c>
      <c r="AD37" s="387">
        <v>778</v>
      </c>
      <c r="AE37" s="387">
        <v>455</v>
      </c>
      <c r="AF37" s="387">
        <v>-18</v>
      </c>
      <c r="AG37" s="369">
        <v>6127</v>
      </c>
      <c r="AH37" s="407">
        <f t="shared" si="9"/>
        <v>0.71813285457809695</v>
      </c>
      <c r="AI37" s="411">
        <f t="shared" si="10"/>
        <v>0.47462053207116045</v>
      </c>
      <c r="AK37" s="225" t="s">
        <v>22</v>
      </c>
      <c r="AL37" s="158" t="s">
        <v>377</v>
      </c>
      <c r="AM37" s="383">
        <f>取引基本表!AR34</f>
        <v>2494</v>
      </c>
      <c r="AN37" s="407">
        <f t="shared" si="6"/>
        <v>5.0585157089832258E-2</v>
      </c>
      <c r="AP37" s="225" t="s">
        <v>22</v>
      </c>
      <c r="AQ37" s="158" t="s">
        <v>377</v>
      </c>
      <c r="AR37" s="386">
        <f>取引基本表!AX34</f>
        <v>5978</v>
      </c>
      <c r="AS37" s="387">
        <f>取引基本表!AY34</f>
        <v>2434</v>
      </c>
      <c r="AT37" s="387">
        <f>ABS(取引基本表!BB34)</f>
        <v>2285</v>
      </c>
      <c r="AU37" s="388">
        <f t="shared" si="11"/>
        <v>149</v>
      </c>
      <c r="AV37" s="411">
        <v>0.42821641302313979</v>
      </c>
      <c r="AW37" s="407">
        <v>0.57178358697686016</v>
      </c>
    </row>
    <row r="38" spans="1:49" x14ac:dyDescent="0.2">
      <c r="A38" s="225" t="s">
        <v>23</v>
      </c>
      <c r="B38" s="158" t="s">
        <v>193</v>
      </c>
      <c r="C38" s="405">
        <f t="shared" si="0"/>
        <v>2.0566981656475858E-2</v>
      </c>
      <c r="D38" s="406">
        <f t="shared" si="1"/>
        <v>0.28125</v>
      </c>
      <c r="E38" s="406">
        <f t="shared" si="1"/>
        <v>0.31874999999999998</v>
      </c>
      <c r="F38" s="406">
        <f t="shared" si="2"/>
        <v>0.52500000000000002</v>
      </c>
      <c r="G38" s="406">
        <f t="shared" si="2"/>
        <v>0.31874999999999998</v>
      </c>
      <c r="H38" s="407">
        <f t="shared" si="3"/>
        <v>4.4398920958156701E-2</v>
      </c>
      <c r="K38" s="225" t="s">
        <v>23</v>
      </c>
      <c r="L38" s="158" t="s">
        <v>193</v>
      </c>
      <c r="M38" s="383">
        <f>取引基本表!AX35</f>
        <v>5397</v>
      </c>
      <c r="N38" s="367">
        <f>ABS(取引基本表!BB35)</f>
        <v>5286</v>
      </c>
      <c r="O38" s="411">
        <f t="shared" si="4"/>
        <v>0.97943301834352414</v>
      </c>
      <c r="P38" s="407">
        <f t="shared" si="5"/>
        <v>2.0566981656475858E-2</v>
      </c>
      <c r="R38" s="225" t="s">
        <v>23</v>
      </c>
      <c r="S38" s="158" t="s">
        <v>193</v>
      </c>
      <c r="T38" s="365">
        <f>取引基本表!BD35</f>
        <v>160</v>
      </c>
      <c r="U38" s="446">
        <f>雇用表!Y35</f>
        <v>45</v>
      </c>
      <c r="V38" s="447">
        <f>雇用表!Y81</f>
        <v>51</v>
      </c>
      <c r="W38" s="413">
        <f t="shared" si="7"/>
        <v>0.28125</v>
      </c>
      <c r="X38" s="413">
        <f t="shared" si="8"/>
        <v>0.31874999999999998</v>
      </c>
      <c r="Z38" s="225" t="s">
        <v>23</v>
      </c>
      <c r="AA38" s="48" t="s">
        <v>193</v>
      </c>
      <c r="AB38" s="452">
        <v>51</v>
      </c>
      <c r="AC38" s="387">
        <v>17</v>
      </c>
      <c r="AD38" s="387">
        <v>11</v>
      </c>
      <c r="AE38" s="387">
        <v>5</v>
      </c>
      <c r="AF38" s="387">
        <v>0</v>
      </c>
      <c r="AG38" s="369">
        <v>160</v>
      </c>
      <c r="AH38" s="407">
        <f t="shared" si="9"/>
        <v>0.52500000000000002</v>
      </c>
      <c r="AI38" s="411">
        <f t="shared" si="10"/>
        <v>0.31874999999999998</v>
      </c>
      <c r="AK38" s="225" t="s">
        <v>23</v>
      </c>
      <c r="AL38" s="158" t="s">
        <v>193</v>
      </c>
      <c r="AM38" s="383">
        <f>取引基本表!AR35</f>
        <v>2189</v>
      </c>
      <c r="AN38" s="407">
        <f t="shared" si="6"/>
        <v>4.4398920958156701E-2</v>
      </c>
      <c r="AP38" s="225" t="s">
        <v>23</v>
      </c>
      <c r="AQ38" s="158" t="s">
        <v>193</v>
      </c>
      <c r="AR38" s="386">
        <f>取引基本表!AX35</f>
        <v>5397</v>
      </c>
      <c r="AS38" s="387">
        <f>取引基本表!AY35</f>
        <v>49</v>
      </c>
      <c r="AT38" s="387">
        <f>ABS(取引基本表!BB35)</f>
        <v>5286</v>
      </c>
      <c r="AU38" s="388">
        <f t="shared" si="11"/>
        <v>-5237</v>
      </c>
      <c r="AV38" s="411">
        <v>0.57331716017527301</v>
      </c>
      <c r="AW38" s="407">
        <v>0.42668283982472699</v>
      </c>
    </row>
    <row r="39" spans="1:49" x14ac:dyDescent="0.2">
      <c r="A39" s="225" t="s">
        <v>24</v>
      </c>
      <c r="B39" s="158" t="s">
        <v>39</v>
      </c>
      <c r="C39" s="405">
        <f t="shared" si="0"/>
        <v>1</v>
      </c>
      <c r="D39" s="406">
        <f t="shared" si="1"/>
        <v>5.4071919619249072E-2</v>
      </c>
      <c r="E39" s="406">
        <f t="shared" si="1"/>
        <v>6.8482284505552618E-2</v>
      </c>
      <c r="F39" s="406">
        <f t="shared" si="2"/>
        <v>0.70531464833421476</v>
      </c>
      <c r="G39" s="406">
        <f t="shared" si="2"/>
        <v>0.35457429931253304</v>
      </c>
      <c r="H39" s="407">
        <f t="shared" si="3"/>
        <v>4.0565482830659388E-3</v>
      </c>
      <c r="K39" s="225" t="s">
        <v>24</v>
      </c>
      <c r="L39" s="158" t="s">
        <v>39</v>
      </c>
      <c r="M39" s="383">
        <f>取引基本表!AX36</f>
        <v>7564</v>
      </c>
      <c r="N39" s="367">
        <f>ABS(取引基本表!BB36)</f>
        <v>0</v>
      </c>
      <c r="O39" s="411">
        <f t="shared" si="4"/>
        <v>0</v>
      </c>
      <c r="P39" s="407">
        <f t="shared" si="5"/>
        <v>1</v>
      </c>
      <c r="R39" s="225" t="s">
        <v>24</v>
      </c>
      <c r="S39" s="158" t="s">
        <v>39</v>
      </c>
      <c r="T39" s="365">
        <f>取引基本表!BD36</f>
        <v>7564</v>
      </c>
      <c r="U39" s="446">
        <f>雇用表!Y36</f>
        <v>409</v>
      </c>
      <c r="V39" s="447">
        <f>雇用表!Y82</f>
        <v>518</v>
      </c>
      <c r="W39" s="413">
        <f t="shared" si="7"/>
        <v>5.4071919619249072E-2</v>
      </c>
      <c r="X39" s="413">
        <f t="shared" si="8"/>
        <v>6.8482284505552618E-2</v>
      </c>
      <c r="Z39" s="225" t="s">
        <v>24</v>
      </c>
      <c r="AA39" s="48" t="s">
        <v>39</v>
      </c>
      <c r="AB39" s="452">
        <v>2682</v>
      </c>
      <c r="AC39" s="387">
        <v>0</v>
      </c>
      <c r="AD39" s="387">
        <v>2641</v>
      </c>
      <c r="AE39" s="387">
        <v>12</v>
      </c>
      <c r="AF39" s="387">
        <v>0</v>
      </c>
      <c r="AG39" s="369">
        <v>7564</v>
      </c>
      <c r="AH39" s="407">
        <f t="shared" si="9"/>
        <v>0.70531464833421476</v>
      </c>
      <c r="AI39" s="411">
        <f t="shared" si="10"/>
        <v>0.35457429931253304</v>
      </c>
      <c r="AK39" s="225" t="s">
        <v>24</v>
      </c>
      <c r="AL39" s="158" t="s">
        <v>39</v>
      </c>
      <c r="AM39" s="383">
        <f>取引基本表!AR36</f>
        <v>200</v>
      </c>
      <c r="AN39" s="407">
        <f t="shared" si="6"/>
        <v>4.0565482830659388E-3</v>
      </c>
      <c r="AP39" s="225" t="s">
        <v>24</v>
      </c>
      <c r="AQ39" s="158" t="s">
        <v>39</v>
      </c>
      <c r="AR39" s="386">
        <f>取引基本表!AX36</f>
        <v>7564</v>
      </c>
      <c r="AS39" s="387">
        <f>取引基本表!AY36</f>
        <v>0</v>
      </c>
      <c r="AT39" s="387">
        <f>ABS(取引基本表!BB36)</f>
        <v>0</v>
      </c>
      <c r="AU39" s="388">
        <f t="shared" si="11"/>
        <v>0</v>
      </c>
      <c r="AV39" s="411">
        <v>0</v>
      </c>
      <c r="AW39" s="407">
        <v>1</v>
      </c>
    </row>
    <row r="40" spans="1:49" x14ac:dyDescent="0.2">
      <c r="A40" s="225" t="s">
        <v>25</v>
      </c>
      <c r="B40" s="158" t="s">
        <v>40</v>
      </c>
      <c r="C40" s="405">
        <f t="shared" si="0"/>
        <v>0.98077433041633522</v>
      </c>
      <c r="D40" s="406">
        <f t="shared" si="1"/>
        <v>7.3350223187356733E-2</v>
      </c>
      <c r="E40" s="406">
        <f t="shared" si="1"/>
        <v>4.4637471347569069E-2</v>
      </c>
      <c r="F40" s="406">
        <f t="shared" si="2"/>
        <v>0.70708167450838466</v>
      </c>
      <c r="G40" s="406">
        <f t="shared" si="2"/>
        <v>0.51043551695017497</v>
      </c>
      <c r="H40" s="407">
        <f t="shared" si="3"/>
        <v>2.8781210068352839E-2</v>
      </c>
      <c r="K40" s="225" t="s">
        <v>25</v>
      </c>
      <c r="L40" s="158" t="s">
        <v>40</v>
      </c>
      <c r="M40" s="383">
        <f>取引基本表!AX37</f>
        <v>7542</v>
      </c>
      <c r="N40" s="367">
        <f>ABS(取引基本表!BB37)</f>
        <v>145</v>
      </c>
      <c r="O40" s="411">
        <f t="shared" si="4"/>
        <v>1.9225669583664812E-2</v>
      </c>
      <c r="P40" s="407">
        <f t="shared" si="5"/>
        <v>0.98077433041633522</v>
      </c>
      <c r="R40" s="225" t="s">
        <v>25</v>
      </c>
      <c r="S40" s="158" t="s">
        <v>40</v>
      </c>
      <c r="T40" s="365">
        <f>取引基本表!BD37</f>
        <v>8289</v>
      </c>
      <c r="U40" s="446">
        <f>雇用表!Y37</f>
        <v>608</v>
      </c>
      <c r="V40" s="447">
        <f>雇用表!Y83</f>
        <v>370</v>
      </c>
      <c r="W40" s="413">
        <f t="shared" si="7"/>
        <v>7.3350223187356733E-2</v>
      </c>
      <c r="X40" s="413">
        <f t="shared" si="8"/>
        <v>4.4637471347569069E-2</v>
      </c>
      <c r="Z40" s="225" t="s">
        <v>25</v>
      </c>
      <c r="AA40" s="48" t="s">
        <v>40</v>
      </c>
      <c r="AB40" s="452">
        <v>4231</v>
      </c>
      <c r="AC40" s="387">
        <v>179</v>
      </c>
      <c r="AD40" s="387">
        <v>1371</v>
      </c>
      <c r="AE40" s="387">
        <v>106</v>
      </c>
      <c r="AF40" s="387">
        <v>-26</v>
      </c>
      <c r="AG40" s="369">
        <v>8289</v>
      </c>
      <c r="AH40" s="407">
        <f t="shared" si="9"/>
        <v>0.70708167450838466</v>
      </c>
      <c r="AI40" s="411">
        <f t="shared" si="10"/>
        <v>0.51043551695017497</v>
      </c>
      <c r="AK40" s="225" t="s">
        <v>25</v>
      </c>
      <c r="AL40" s="158" t="s">
        <v>40</v>
      </c>
      <c r="AM40" s="383">
        <f>取引基本表!AR37</f>
        <v>1419</v>
      </c>
      <c r="AN40" s="407">
        <f t="shared" si="6"/>
        <v>2.8781210068352839E-2</v>
      </c>
      <c r="AP40" s="225" t="s">
        <v>25</v>
      </c>
      <c r="AQ40" s="158" t="s">
        <v>40</v>
      </c>
      <c r="AR40" s="386">
        <f>取引基本表!AX37</f>
        <v>7542</v>
      </c>
      <c r="AS40" s="387">
        <f>取引基本表!AY37</f>
        <v>892</v>
      </c>
      <c r="AT40" s="387">
        <f>ABS(取引基本表!BB37)</f>
        <v>145</v>
      </c>
      <c r="AU40" s="388">
        <f t="shared" si="11"/>
        <v>747</v>
      </c>
      <c r="AV40" s="411">
        <v>0.13187533136804414</v>
      </c>
      <c r="AW40" s="407">
        <v>0.86812466863195592</v>
      </c>
    </row>
    <row r="41" spans="1:49" x14ac:dyDescent="0.2">
      <c r="A41" s="225" t="s">
        <v>26</v>
      </c>
      <c r="B41" s="158" t="s">
        <v>276</v>
      </c>
      <c r="C41" s="405">
        <f t="shared" si="0"/>
        <v>0.86627474829380358</v>
      </c>
      <c r="D41" s="406">
        <f t="shared" si="1"/>
        <v>0.15209830744261535</v>
      </c>
      <c r="E41" s="406">
        <f t="shared" si="1"/>
        <v>0.14676559239508463</v>
      </c>
      <c r="F41" s="406">
        <f t="shared" si="2"/>
        <v>0.55174279310611329</v>
      </c>
      <c r="G41" s="406">
        <f t="shared" si="2"/>
        <v>0.44732977818996833</v>
      </c>
      <c r="H41" s="407">
        <f t="shared" si="3"/>
        <v>6.251140904204612E-2</v>
      </c>
      <c r="K41" s="225" t="s">
        <v>26</v>
      </c>
      <c r="L41" s="158" t="s">
        <v>276</v>
      </c>
      <c r="M41" s="383">
        <f>取引基本表!AX38</f>
        <v>14799</v>
      </c>
      <c r="N41" s="367">
        <f>ABS(取引基本表!BB38)</f>
        <v>1979</v>
      </c>
      <c r="O41" s="411">
        <f t="shared" si="4"/>
        <v>0.13372525170619637</v>
      </c>
      <c r="P41" s="407">
        <f t="shared" si="5"/>
        <v>0.86627474829380358</v>
      </c>
      <c r="R41" s="225" t="s">
        <v>26</v>
      </c>
      <c r="S41" s="158" t="s">
        <v>276</v>
      </c>
      <c r="T41" s="365">
        <f>取引基本表!BD38</f>
        <v>12939</v>
      </c>
      <c r="U41" s="446">
        <f>雇用表!Y38</f>
        <v>1968</v>
      </c>
      <c r="V41" s="447">
        <f>雇用表!Y84</f>
        <v>1899</v>
      </c>
      <c r="W41" s="413">
        <f t="shared" si="7"/>
        <v>0.15209830744261535</v>
      </c>
      <c r="X41" s="413">
        <f t="shared" si="8"/>
        <v>0.14676559239508463</v>
      </c>
      <c r="Z41" s="225" t="s">
        <v>26</v>
      </c>
      <c r="AA41" s="48" t="s">
        <v>276</v>
      </c>
      <c r="AB41" s="452">
        <v>5788</v>
      </c>
      <c r="AC41" s="387">
        <v>489</v>
      </c>
      <c r="AD41" s="387">
        <v>839</v>
      </c>
      <c r="AE41" s="387">
        <v>195</v>
      </c>
      <c r="AF41" s="387">
        <v>-172</v>
      </c>
      <c r="AG41" s="369">
        <v>12939</v>
      </c>
      <c r="AH41" s="407">
        <f t="shared" si="9"/>
        <v>0.55174279310611329</v>
      </c>
      <c r="AI41" s="411">
        <f t="shared" si="10"/>
        <v>0.44732977818996833</v>
      </c>
      <c r="AK41" s="225" t="s">
        <v>26</v>
      </c>
      <c r="AL41" s="158" t="s">
        <v>276</v>
      </c>
      <c r="AM41" s="383">
        <f>取引基本表!AR38</f>
        <v>3082</v>
      </c>
      <c r="AN41" s="407">
        <f t="shared" si="6"/>
        <v>6.251140904204612E-2</v>
      </c>
      <c r="AP41" s="225" t="s">
        <v>26</v>
      </c>
      <c r="AQ41" s="158" t="s">
        <v>276</v>
      </c>
      <c r="AR41" s="386">
        <f>取引基本表!AX38</f>
        <v>14799</v>
      </c>
      <c r="AS41" s="387">
        <f>取引基本表!AY38</f>
        <v>119</v>
      </c>
      <c r="AT41" s="387">
        <f>ABS(取引基本表!BB38)</f>
        <v>1979</v>
      </c>
      <c r="AU41" s="388">
        <f t="shared" si="11"/>
        <v>-1860</v>
      </c>
      <c r="AV41" s="411">
        <v>5.6596812691101581E-5</v>
      </c>
      <c r="AW41" s="407">
        <v>0.9999434031873089</v>
      </c>
    </row>
    <row r="42" spans="1:49" x14ac:dyDescent="0.2">
      <c r="A42" s="225" t="s">
        <v>51</v>
      </c>
      <c r="B42" s="158" t="s">
        <v>367</v>
      </c>
      <c r="C42" s="405">
        <f t="shared" ref="C42:C47" si="12">P42</f>
        <v>0.22259887005649714</v>
      </c>
      <c r="D42" s="406">
        <f t="shared" ref="D42:E47" si="13">W42</f>
        <v>1.2373737373737375</v>
      </c>
      <c r="E42" s="406">
        <f t="shared" si="13"/>
        <v>0.93434343434343436</v>
      </c>
      <c r="F42" s="406">
        <f t="shared" ref="F42:G46" si="14">AH42</f>
        <v>0.5505050505050505</v>
      </c>
      <c r="G42" s="406">
        <f t="shared" si="14"/>
        <v>0.47474747474747475</v>
      </c>
      <c r="H42" s="407">
        <f t="shared" ref="H42:H47" si="15">AN42</f>
        <v>1.5212056061497272E-2</v>
      </c>
      <c r="K42" s="225" t="s">
        <v>51</v>
      </c>
      <c r="L42" s="158" t="s">
        <v>367</v>
      </c>
      <c r="M42" s="383">
        <f>取引基本表!AX39</f>
        <v>885</v>
      </c>
      <c r="N42" s="367">
        <f>ABS(取引基本表!BB39)</f>
        <v>688</v>
      </c>
      <c r="O42" s="411">
        <f t="shared" ref="O42:O47" si="16">N42/M42</f>
        <v>0.77740112994350286</v>
      </c>
      <c r="P42" s="407">
        <f t="shared" si="5"/>
        <v>0.22259887005649714</v>
      </c>
      <c r="R42" s="225" t="s">
        <v>51</v>
      </c>
      <c r="S42" s="158" t="s">
        <v>367</v>
      </c>
      <c r="T42" s="365">
        <f>取引基本表!BD39</f>
        <v>198</v>
      </c>
      <c r="U42" s="446">
        <f>雇用表!Y39</f>
        <v>245</v>
      </c>
      <c r="V42" s="447">
        <f>雇用表!Y85</f>
        <v>185</v>
      </c>
      <c r="W42" s="413">
        <f t="shared" si="7"/>
        <v>1.2373737373737375</v>
      </c>
      <c r="X42" s="413">
        <f t="shared" si="8"/>
        <v>0.93434343434343436</v>
      </c>
      <c r="Z42" s="225" t="s">
        <v>51</v>
      </c>
      <c r="AA42" s="48" t="s">
        <v>367</v>
      </c>
      <c r="AB42" s="452">
        <v>94</v>
      </c>
      <c r="AC42" s="387">
        <v>-1</v>
      </c>
      <c r="AD42" s="387">
        <v>12</v>
      </c>
      <c r="AE42" s="387">
        <v>7</v>
      </c>
      <c r="AF42" s="387">
        <v>-3</v>
      </c>
      <c r="AG42" s="369">
        <v>198</v>
      </c>
      <c r="AH42" s="407">
        <f t="shared" ref="AH42:AH47" si="17">SUM(AB42:AF42)/AG42</f>
        <v>0.5505050505050505</v>
      </c>
      <c r="AI42" s="411">
        <f t="shared" ref="AI42:AI47" si="18">AB42/AG42</f>
        <v>0.47474747474747475</v>
      </c>
      <c r="AK42" s="225" t="s">
        <v>51</v>
      </c>
      <c r="AL42" s="158" t="s">
        <v>367</v>
      </c>
      <c r="AM42" s="383">
        <f>取引基本表!AR39</f>
        <v>750</v>
      </c>
      <c r="AN42" s="407">
        <f t="shared" si="6"/>
        <v>1.5212056061497272E-2</v>
      </c>
      <c r="AP42" s="225" t="s">
        <v>51</v>
      </c>
      <c r="AQ42" s="158" t="s">
        <v>367</v>
      </c>
      <c r="AR42" s="386">
        <f>取引基本表!AX39</f>
        <v>885</v>
      </c>
      <c r="AS42" s="387">
        <f>取引基本表!AY39</f>
        <v>1</v>
      </c>
      <c r="AT42" s="387">
        <f>ABS(取引基本表!BB39)</f>
        <v>688</v>
      </c>
      <c r="AU42" s="388">
        <f t="shared" si="11"/>
        <v>-687</v>
      </c>
      <c r="AV42" s="411">
        <v>6.3071491241979305E-2</v>
      </c>
      <c r="AW42" s="407">
        <v>0.93692850875802069</v>
      </c>
    </row>
    <row r="43" spans="1:49" x14ac:dyDescent="0.2">
      <c r="A43" s="225" t="s">
        <v>194</v>
      </c>
      <c r="B43" s="158" t="s">
        <v>41</v>
      </c>
      <c r="C43" s="405">
        <f t="shared" si="12"/>
        <v>0.64995386035066138</v>
      </c>
      <c r="D43" s="406">
        <f t="shared" si="13"/>
        <v>0.11832807096677192</v>
      </c>
      <c r="E43" s="406">
        <f t="shared" si="13"/>
        <v>8.3446098331078036E-2</v>
      </c>
      <c r="F43" s="406">
        <f t="shared" si="14"/>
        <v>0.67869493309276796</v>
      </c>
      <c r="G43" s="406">
        <f t="shared" si="14"/>
        <v>0.42414674485039844</v>
      </c>
      <c r="H43" s="407">
        <f t="shared" si="15"/>
        <v>4.0565482830659395E-2</v>
      </c>
      <c r="K43" s="225" t="s">
        <v>194</v>
      </c>
      <c r="L43" s="158" t="s">
        <v>41</v>
      </c>
      <c r="M43" s="383">
        <f>取引基本表!AX40</f>
        <v>9753</v>
      </c>
      <c r="N43" s="367">
        <f>ABS(取引基本表!BB40)</f>
        <v>3414</v>
      </c>
      <c r="O43" s="411">
        <f t="shared" si="16"/>
        <v>0.35004613964933867</v>
      </c>
      <c r="P43" s="407">
        <f t="shared" si="5"/>
        <v>0.64995386035066138</v>
      </c>
      <c r="R43" s="225" t="s">
        <v>194</v>
      </c>
      <c r="S43" s="158" t="s">
        <v>41</v>
      </c>
      <c r="T43" s="365">
        <f>取引基本表!BD40</f>
        <v>6651</v>
      </c>
      <c r="U43" s="446">
        <f>雇用表!Y40</f>
        <v>787</v>
      </c>
      <c r="V43" s="447">
        <f>雇用表!Y86</f>
        <v>555</v>
      </c>
      <c r="W43" s="413">
        <f t="shared" si="7"/>
        <v>0.11832807096677192</v>
      </c>
      <c r="X43" s="413">
        <f t="shared" si="8"/>
        <v>8.3446098331078036E-2</v>
      </c>
      <c r="Z43" s="225" t="s">
        <v>194</v>
      </c>
      <c r="AA43" s="48" t="s">
        <v>41</v>
      </c>
      <c r="AB43" s="452">
        <v>2821</v>
      </c>
      <c r="AC43" s="387">
        <v>690</v>
      </c>
      <c r="AD43" s="387">
        <v>602</v>
      </c>
      <c r="AE43" s="387">
        <v>401</v>
      </c>
      <c r="AF43" s="387">
        <v>0</v>
      </c>
      <c r="AG43" s="369">
        <v>6651</v>
      </c>
      <c r="AH43" s="407">
        <f t="shared" si="17"/>
        <v>0.67869493309276796</v>
      </c>
      <c r="AI43" s="411">
        <f t="shared" si="18"/>
        <v>0.42414674485039844</v>
      </c>
      <c r="AK43" s="225" t="s">
        <v>194</v>
      </c>
      <c r="AL43" s="158" t="s">
        <v>41</v>
      </c>
      <c r="AM43" s="383">
        <f>取引基本表!AR40</f>
        <v>2000</v>
      </c>
      <c r="AN43" s="407">
        <f t="shared" si="6"/>
        <v>4.0565482830659395E-2</v>
      </c>
      <c r="AP43" s="225" t="s">
        <v>194</v>
      </c>
      <c r="AQ43" s="158" t="s">
        <v>41</v>
      </c>
      <c r="AR43" s="386">
        <f>取引基本表!AX40</f>
        <v>9753</v>
      </c>
      <c r="AS43" s="387">
        <f>取引基本表!AY40</f>
        <v>312</v>
      </c>
      <c r="AT43" s="387">
        <f>ABS(取引基本表!BB40)</f>
        <v>3414</v>
      </c>
      <c r="AU43" s="388">
        <f t="shared" si="11"/>
        <v>-3102</v>
      </c>
      <c r="AV43" s="411">
        <v>0.35331229564204947</v>
      </c>
      <c r="AW43" s="407">
        <v>0.64668770435795053</v>
      </c>
    </row>
    <row r="44" spans="1:49" x14ac:dyDescent="0.2">
      <c r="A44" s="225" t="s">
        <v>205</v>
      </c>
      <c r="B44" s="158" t="s">
        <v>345</v>
      </c>
      <c r="C44" s="405">
        <f t="shared" si="12"/>
        <v>0.42233270626175756</v>
      </c>
      <c r="D44" s="406">
        <f t="shared" si="13"/>
        <v>0.17839032635548044</v>
      </c>
      <c r="E44" s="406">
        <f t="shared" si="13"/>
        <v>0.10141724093095826</v>
      </c>
      <c r="F44" s="406">
        <f t="shared" si="14"/>
        <v>0.47978156286568718</v>
      </c>
      <c r="G44" s="406">
        <f t="shared" si="14"/>
        <v>0.26381484852424913</v>
      </c>
      <c r="H44" s="407">
        <f t="shared" si="15"/>
        <v>0.11630123927550047</v>
      </c>
      <c r="K44" s="225" t="s">
        <v>205</v>
      </c>
      <c r="L44" s="158" t="s">
        <v>277</v>
      </c>
      <c r="M44" s="383">
        <f>取引基本表!AX41</f>
        <v>7442</v>
      </c>
      <c r="N44" s="367">
        <f>ABS(取引基本表!BB41)</f>
        <v>4299</v>
      </c>
      <c r="O44" s="411">
        <f t="shared" si="16"/>
        <v>0.57766729373824244</v>
      </c>
      <c r="P44" s="407">
        <f>1-O44</f>
        <v>0.42233270626175756</v>
      </c>
      <c r="R44" s="225" t="s">
        <v>205</v>
      </c>
      <c r="S44" s="158" t="s">
        <v>360</v>
      </c>
      <c r="T44" s="365">
        <f>取引基本表!BD41</f>
        <v>7691</v>
      </c>
      <c r="U44" s="446">
        <f>雇用表!Y41</f>
        <v>1372</v>
      </c>
      <c r="V44" s="447">
        <f>雇用表!Y87</f>
        <v>780</v>
      </c>
      <c r="W44" s="413">
        <f t="shared" si="7"/>
        <v>0.17839032635548044</v>
      </c>
      <c r="X44" s="413">
        <f t="shared" si="8"/>
        <v>0.10141724093095826</v>
      </c>
      <c r="Z44" s="225" t="s">
        <v>205</v>
      </c>
      <c r="AA44" s="48" t="s">
        <v>42</v>
      </c>
      <c r="AB44" s="452">
        <v>2029</v>
      </c>
      <c r="AC44" s="387">
        <v>550</v>
      </c>
      <c r="AD44" s="387">
        <v>802</v>
      </c>
      <c r="AE44" s="387">
        <v>309</v>
      </c>
      <c r="AF44" s="387">
        <v>0</v>
      </c>
      <c r="AG44" s="369">
        <v>7691</v>
      </c>
      <c r="AH44" s="407">
        <f t="shared" si="17"/>
        <v>0.47978156286568718</v>
      </c>
      <c r="AI44" s="411">
        <f t="shared" si="18"/>
        <v>0.26381484852424913</v>
      </c>
      <c r="AK44" s="225" t="s">
        <v>205</v>
      </c>
      <c r="AL44" s="158" t="s">
        <v>42</v>
      </c>
      <c r="AM44" s="383">
        <f>取引基本表!AR41</f>
        <v>5734</v>
      </c>
      <c r="AN44" s="407">
        <f t="shared" si="6"/>
        <v>0.11630123927550047</v>
      </c>
      <c r="AP44" s="225" t="s">
        <v>200</v>
      </c>
      <c r="AQ44" s="158" t="s">
        <v>42</v>
      </c>
      <c r="AR44" s="386">
        <f>取引基本表!AX41</f>
        <v>7442</v>
      </c>
      <c r="AS44" s="387">
        <f>取引基本表!AY41</f>
        <v>4548</v>
      </c>
      <c r="AT44" s="387">
        <f>ABS(取引基本表!BB41)</f>
        <v>4299</v>
      </c>
      <c r="AU44" s="388">
        <f t="shared" si="11"/>
        <v>249</v>
      </c>
      <c r="AV44" s="411">
        <v>0.30843419542811235</v>
      </c>
      <c r="AW44" s="407">
        <v>0.69156580457188765</v>
      </c>
    </row>
    <row r="45" spans="1:49" x14ac:dyDescent="0.2">
      <c r="A45" s="225" t="s">
        <v>341</v>
      </c>
      <c r="B45" s="158" t="s">
        <v>278</v>
      </c>
      <c r="C45" s="405">
        <f t="shared" si="12"/>
        <v>1</v>
      </c>
      <c r="D45" s="406">
        <f t="shared" si="13"/>
        <v>0</v>
      </c>
      <c r="E45" s="406">
        <f t="shared" si="13"/>
        <v>0</v>
      </c>
      <c r="F45" s="406">
        <f t="shared" si="14"/>
        <v>0</v>
      </c>
      <c r="G45" s="406">
        <f t="shared" si="14"/>
        <v>0</v>
      </c>
      <c r="H45" s="407">
        <f t="shared" si="15"/>
        <v>0</v>
      </c>
      <c r="K45" s="225" t="s">
        <v>341</v>
      </c>
      <c r="L45" s="158" t="s">
        <v>278</v>
      </c>
      <c r="M45" s="383">
        <f>取引基本表!AX42</f>
        <v>92</v>
      </c>
      <c r="N45" s="367">
        <f>ABS(取引基本表!BB42)</f>
        <v>0</v>
      </c>
      <c r="O45" s="411">
        <f t="shared" si="16"/>
        <v>0</v>
      </c>
      <c r="P45" s="407">
        <f>1-O45</f>
        <v>1</v>
      </c>
      <c r="R45" s="225" t="s">
        <v>341</v>
      </c>
      <c r="S45" s="158" t="s">
        <v>278</v>
      </c>
      <c r="T45" s="365">
        <f>取引基本表!BD42</f>
        <v>92</v>
      </c>
      <c r="U45" s="446">
        <f>雇用表!Y42</f>
        <v>0</v>
      </c>
      <c r="V45" s="447">
        <f>雇用表!Y88</f>
        <v>0</v>
      </c>
      <c r="W45" s="413">
        <f t="shared" si="7"/>
        <v>0</v>
      </c>
      <c r="X45" s="413">
        <f t="shared" si="8"/>
        <v>0</v>
      </c>
      <c r="Z45" s="225" t="s">
        <v>341</v>
      </c>
      <c r="AA45" s="48" t="s">
        <v>278</v>
      </c>
      <c r="AB45" s="452">
        <v>0</v>
      </c>
      <c r="AC45" s="387">
        <v>0</v>
      </c>
      <c r="AD45" s="387">
        <v>0</v>
      </c>
      <c r="AE45" s="387">
        <v>0</v>
      </c>
      <c r="AF45" s="387">
        <v>0</v>
      </c>
      <c r="AG45" s="369">
        <v>92</v>
      </c>
      <c r="AH45" s="407">
        <v>0</v>
      </c>
      <c r="AI45" s="411">
        <v>0</v>
      </c>
      <c r="AK45" s="225" t="s">
        <v>341</v>
      </c>
      <c r="AL45" s="158" t="s">
        <v>278</v>
      </c>
      <c r="AM45" s="383">
        <f>取引基本表!AR42</f>
        <v>0</v>
      </c>
      <c r="AN45" s="407">
        <f t="shared" si="6"/>
        <v>0</v>
      </c>
      <c r="AP45" s="225" t="s">
        <v>201</v>
      </c>
      <c r="AQ45" s="158" t="s">
        <v>278</v>
      </c>
      <c r="AR45" s="386">
        <f>取引基本表!AX42</f>
        <v>92</v>
      </c>
      <c r="AS45" s="387">
        <f>取引基本表!AY42</f>
        <v>0</v>
      </c>
      <c r="AT45" s="387">
        <f>ABS(取引基本表!BB42)</f>
        <v>0</v>
      </c>
      <c r="AU45" s="388">
        <f t="shared" si="11"/>
        <v>0</v>
      </c>
      <c r="AV45" s="411">
        <v>0</v>
      </c>
      <c r="AW45" s="407">
        <v>1</v>
      </c>
    </row>
    <row r="46" spans="1:49" x14ac:dyDescent="0.2">
      <c r="A46" s="225" t="s">
        <v>342</v>
      </c>
      <c r="B46" s="158" t="s">
        <v>279</v>
      </c>
      <c r="C46" s="405">
        <f t="shared" si="12"/>
        <v>0.21794871794871795</v>
      </c>
      <c r="D46" s="406">
        <f t="shared" si="13"/>
        <v>4.3478260869565218E-3</v>
      </c>
      <c r="E46" s="406">
        <f t="shared" si="13"/>
        <v>8.6956521739130436E-3</v>
      </c>
      <c r="F46" s="406">
        <f t="shared" si="14"/>
        <v>0.31521739130434784</v>
      </c>
      <c r="G46" s="406">
        <f t="shared" si="14"/>
        <v>8.6956521739130436E-3</v>
      </c>
      <c r="H46" s="407">
        <f t="shared" si="15"/>
        <v>2.3669959231689755E-2</v>
      </c>
      <c r="K46" s="225" t="s">
        <v>342</v>
      </c>
      <c r="L46" s="158" t="s">
        <v>279</v>
      </c>
      <c r="M46" s="383">
        <f>取引基本表!AX43</f>
        <v>2106</v>
      </c>
      <c r="N46" s="367">
        <f>ABS(取引基本表!BB43)</f>
        <v>1647</v>
      </c>
      <c r="O46" s="411">
        <f t="shared" si="16"/>
        <v>0.78205128205128205</v>
      </c>
      <c r="P46" s="407">
        <f>1-O46</f>
        <v>0.21794871794871795</v>
      </c>
      <c r="R46" s="225" t="s">
        <v>342</v>
      </c>
      <c r="S46" s="158" t="s">
        <v>279</v>
      </c>
      <c r="T46" s="365">
        <f>取引基本表!BD43</f>
        <v>460</v>
      </c>
      <c r="U46" s="446">
        <f>雇用表!Y43</f>
        <v>2</v>
      </c>
      <c r="V46" s="447">
        <f>雇用表!Y89</f>
        <v>4</v>
      </c>
      <c r="W46" s="413">
        <f t="shared" si="7"/>
        <v>4.3478260869565218E-3</v>
      </c>
      <c r="X46" s="413">
        <f t="shared" si="8"/>
        <v>8.6956521739130436E-3</v>
      </c>
      <c r="Z46" s="225" t="s">
        <v>342</v>
      </c>
      <c r="AA46" s="48" t="s">
        <v>279</v>
      </c>
      <c r="AB46" s="452">
        <v>4</v>
      </c>
      <c r="AC46" s="387">
        <v>119</v>
      </c>
      <c r="AD46" s="387">
        <v>17</v>
      </c>
      <c r="AE46" s="387">
        <v>6</v>
      </c>
      <c r="AF46" s="387">
        <v>-1</v>
      </c>
      <c r="AG46" s="369">
        <v>460</v>
      </c>
      <c r="AH46" s="407">
        <f t="shared" si="17"/>
        <v>0.31521739130434784</v>
      </c>
      <c r="AI46" s="411">
        <f t="shared" si="18"/>
        <v>8.6956521739130436E-3</v>
      </c>
      <c r="AK46" s="225" t="s">
        <v>342</v>
      </c>
      <c r="AL46" s="158" t="s">
        <v>279</v>
      </c>
      <c r="AM46" s="383">
        <f>取引基本表!AR43</f>
        <v>1167</v>
      </c>
      <c r="AN46" s="407">
        <f t="shared" si="6"/>
        <v>2.3669959231689755E-2</v>
      </c>
      <c r="AP46" s="225" t="s">
        <v>202</v>
      </c>
      <c r="AQ46" s="158" t="s">
        <v>279</v>
      </c>
      <c r="AR46" s="386">
        <f>取引基本表!AX43</f>
        <v>2106</v>
      </c>
      <c r="AS46" s="387">
        <f>取引基本表!AY43</f>
        <v>1</v>
      </c>
      <c r="AT46" s="387">
        <f>ABS(取引基本表!BB43)</f>
        <v>1647</v>
      </c>
      <c r="AU46" s="388">
        <f t="shared" si="11"/>
        <v>-1646</v>
      </c>
      <c r="AV46" s="411">
        <v>6.99850635196259E-3</v>
      </c>
      <c r="AW46" s="407">
        <v>0.99300149364803736</v>
      </c>
    </row>
    <row r="47" spans="1:49" x14ac:dyDescent="0.2">
      <c r="A47" s="226" t="s">
        <v>347</v>
      </c>
      <c r="B47" s="227" t="s">
        <v>43</v>
      </c>
      <c r="C47" s="408">
        <f t="shared" si="12"/>
        <v>0.47569546306807309</v>
      </c>
      <c r="D47" s="409">
        <f t="shared" si="13"/>
        <v>9.051105472997463E-2</v>
      </c>
      <c r="E47" s="409">
        <f t="shared" si="13"/>
        <v>7.0619789778905401E-2</v>
      </c>
      <c r="F47" s="409">
        <f>AH47</f>
        <v>0.50608191373686118</v>
      </c>
      <c r="G47" s="409">
        <f>AI47</f>
        <v>0.28144255164914822</v>
      </c>
      <c r="H47" s="410">
        <f t="shared" si="15"/>
        <v>1</v>
      </c>
      <c r="K47" s="226" t="s">
        <v>347</v>
      </c>
      <c r="L47" s="228" t="s">
        <v>43</v>
      </c>
      <c r="M47" s="384">
        <f>取引基本表!AX44</f>
        <v>156802</v>
      </c>
      <c r="N47" s="385">
        <f>ABS(取引基本表!BB44)</f>
        <v>82212</v>
      </c>
      <c r="O47" s="412">
        <f t="shared" si="16"/>
        <v>0.52430453693192691</v>
      </c>
      <c r="P47" s="410">
        <f>1-O47</f>
        <v>0.47569546306807309</v>
      </c>
      <c r="R47" s="226" t="s">
        <v>347</v>
      </c>
      <c r="S47" s="228" t="s">
        <v>43</v>
      </c>
      <c r="T47" s="366">
        <f>取引基本表!BD44</f>
        <v>137950</v>
      </c>
      <c r="U47" s="448">
        <f>雇用表!Y44</f>
        <v>12486</v>
      </c>
      <c r="V47" s="449">
        <f>雇用表!Y90</f>
        <v>9742</v>
      </c>
      <c r="W47" s="414">
        <f t="shared" si="7"/>
        <v>9.051105472997463E-2</v>
      </c>
      <c r="X47" s="414">
        <f t="shared" si="8"/>
        <v>7.0619789778905401E-2</v>
      </c>
      <c r="Z47" s="226" t="s">
        <v>347</v>
      </c>
      <c r="AA47" s="229" t="s">
        <v>43</v>
      </c>
      <c r="AB47" s="453">
        <v>38825</v>
      </c>
      <c r="AC47" s="390">
        <v>10527</v>
      </c>
      <c r="AD47" s="390">
        <v>17032</v>
      </c>
      <c r="AE47" s="390">
        <v>4116</v>
      </c>
      <c r="AF47" s="390">
        <v>-686</v>
      </c>
      <c r="AG47" s="370">
        <v>137950</v>
      </c>
      <c r="AH47" s="410">
        <f t="shared" si="17"/>
        <v>0.50608191373686118</v>
      </c>
      <c r="AI47" s="412">
        <f t="shared" si="18"/>
        <v>0.28144255164914822</v>
      </c>
      <c r="AK47" s="226" t="s">
        <v>347</v>
      </c>
      <c r="AL47" s="228" t="s">
        <v>43</v>
      </c>
      <c r="AM47" s="384">
        <f>取引基本表!AR44</f>
        <v>49303</v>
      </c>
      <c r="AN47" s="410">
        <f t="shared" si="6"/>
        <v>1</v>
      </c>
      <c r="AP47" s="226" t="s">
        <v>203</v>
      </c>
      <c r="AQ47" s="228" t="s">
        <v>43</v>
      </c>
      <c r="AR47" s="389">
        <f>取引基本表!AX44</f>
        <v>156802</v>
      </c>
      <c r="AS47" s="390">
        <f>取引基本表!AY44</f>
        <v>63360</v>
      </c>
      <c r="AT47" s="391">
        <f>ABS(取引基本表!BB44)</f>
        <v>82212</v>
      </c>
      <c r="AU47" s="392">
        <f t="shared" si="11"/>
        <v>-18852</v>
      </c>
      <c r="AV47" s="412">
        <v>0.41467476400433478</v>
      </c>
      <c r="AW47" s="410">
        <v>0.58532523599566522</v>
      </c>
    </row>
    <row r="48" spans="1:49" ht="13" x14ac:dyDescent="0.2">
      <c r="A48" s="56" t="s">
        <v>485</v>
      </c>
      <c r="K48" s="56" t="s">
        <v>485</v>
      </c>
      <c r="R48" s="56" t="s">
        <v>485</v>
      </c>
      <c r="Z48" s="56" t="s">
        <v>485</v>
      </c>
      <c r="AK48" s="56" t="s">
        <v>485</v>
      </c>
      <c r="AP48" s="56" t="s">
        <v>485</v>
      </c>
      <c r="AR48" s="231"/>
      <c r="AS48" s="231"/>
      <c r="AT48" s="231"/>
      <c r="AU48" s="231"/>
      <c r="AV48" s="230"/>
      <c r="AW48" s="230"/>
    </row>
    <row r="49" spans="43:49" x14ac:dyDescent="0.2">
      <c r="AQ49" s="48" t="s">
        <v>393</v>
      </c>
      <c r="AR49" s="231">
        <f>SUM(AR12:AR29)+AR45</f>
        <v>48716</v>
      </c>
      <c r="AS49" s="231">
        <f>SUM(AS12:AS29)+AS45</f>
        <v>48017</v>
      </c>
      <c r="AT49" s="231">
        <f>SUM(AT12:AT29)+AT45</f>
        <v>40700</v>
      </c>
      <c r="AU49" s="231">
        <f>SUM(AU12:AU29)+AU45</f>
        <v>7317</v>
      </c>
      <c r="AV49" s="230">
        <f>AT49/AR49</f>
        <v>0.83545447081041135</v>
      </c>
      <c r="AW49" s="230">
        <f>1-AV49</f>
        <v>0.16454552918958865</v>
      </c>
    </row>
    <row r="50" spans="43:49" x14ac:dyDescent="0.2">
      <c r="AQ50" s="48" t="s">
        <v>394</v>
      </c>
      <c r="AR50" s="231">
        <f>SUM(AR8:AR11)+SUM(AR30:AR44)+AR46</f>
        <v>108086</v>
      </c>
      <c r="AS50" s="231">
        <f>SUM(AS8:AS11)+SUM(AS30:AS44)+AS46</f>
        <v>15343</v>
      </c>
      <c r="AT50" s="231">
        <f>SUM(AT8:AT11)+SUM(AT30:AT44)+AT46</f>
        <v>41512</v>
      </c>
      <c r="AU50" s="231">
        <f>SUM(AU8:AU11)+SUM(AU30:AU44)+AU46</f>
        <v>-26169</v>
      </c>
      <c r="AV50" s="230">
        <f>AT50/AR50</f>
        <v>0.38406454119867511</v>
      </c>
      <c r="AW50" s="230">
        <f>1-AV50</f>
        <v>0.61593545880132483</v>
      </c>
    </row>
    <row r="51" spans="43:49" x14ac:dyDescent="0.2">
      <c r="AR51" s="232"/>
      <c r="AS51" s="232"/>
      <c r="AT51" s="232"/>
      <c r="AU51" s="232"/>
    </row>
    <row r="52" spans="43:49" x14ac:dyDescent="0.2">
      <c r="AR52" s="232" t="s">
        <v>395</v>
      </c>
    </row>
  </sheetData>
  <mergeCells count="1">
    <mergeCell ref="W5:X5"/>
  </mergeCells>
  <phoneticPr fontId="5"/>
  <pageMargins left="0.78740157480314965" right="0.59055118110236227" top="0.98425196850393704" bottom="0.98425196850393704" header="0.51181102362204722" footer="0.51181102362204722"/>
  <pageSetup paperSize="9" orientation="landscape" verticalDpi="200" r:id="rId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codeName="Sheet3">
    <pageSetUpPr fitToPage="1"/>
  </sheetPr>
  <dimension ref="A1:BS53"/>
  <sheetViews>
    <sheetView zoomScaleNormal="100" workbookViewId="0">
      <pane xSplit="2" ySplit="4" topLeftCell="AF41" activePane="bottomRight" state="frozen"/>
      <selection activeCell="F63" sqref="F63"/>
      <selection pane="topRight" activeCell="F63" sqref="F63"/>
      <selection pane="bottomLeft" activeCell="F63" sqref="F63"/>
      <selection pane="bottomRight" sqref="A1:XFD1048576"/>
    </sheetView>
  </sheetViews>
  <sheetFormatPr defaultColWidth="9" defaultRowHeight="13" x14ac:dyDescent="0.2"/>
  <cols>
    <col min="1" max="1" width="3.90625" style="56" customWidth="1"/>
    <col min="2" max="2" width="21" style="56" customWidth="1"/>
    <col min="3" max="41" width="9.26953125" style="56" bestFit="1" customWidth="1"/>
    <col min="42" max="42" width="10" style="56" bestFit="1" customWidth="1"/>
    <col min="43" max="43" width="9.26953125" style="56" bestFit="1" customWidth="1"/>
    <col min="44" max="44" width="10" style="56" bestFit="1" customWidth="1"/>
    <col min="45" max="48" width="9.26953125" style="56" bestFit="1" customWidth="1"/>
    <col min="49" max="50" width="10" style="56" bestFit="1" customWidth="1"/>
    <col min="51" max="51" width="9.26953125" style="56" bestFit="1" customWidth="1"/>
    <col min="52" max="53" width="10" style="56" bestFit="1" customWidth="1"/>
    <col min="54" max="54" width="10.6328125" style="56" bestFit="1" customWidth="1"/>
    <col min="55" max="55" width="9.6328125" style="56" bestFit="1" customWidth="1"/>
    <col min="56" max="56" width="11.08984375" style="56" bestFit="1" customWidth="1"/>
    <col min="57" max="57" width="5.7265625" style="56" customWidth="1"/>
    <col min="58" max="58" width="7" style="56" customWidth="1"/>
    <col min="59" max="59" width="3.6328125" style="56" customWidth="1"/>
    <col min="60" max="60" width="19.453125" style="56" customWidth="1"/>
    <col min="61" max="62" width="9.90625" style="56" bestFit="1" customWidth="1"/>
    <col min="63" max="63" width="9.08984375" style="56" bestFit="1" customWidth="1"/>
    <col min="64" max="64" width="10" style="56" customWidth="1"/>
    <col min="65" max="65" width="3.90625" style="56" customWidth="1"/>
    <col min="66" max="66" width="3.7265625" style="56" customWidth="1"/>
    <col min="67" max="67" width="20.08984375" style="56" customWidth="1"/>
    <col min="68" max="68" width="9.36328125" style="56" bestFit="1" customWidth="1"/>
    <col min="69" max="69" width="9.90625" style="56" bestFit="1" customWidth="1"/>
    <col min="70" max="70" width="10.453125" style="56" bestFit="1" customWidth="1"/>
    <col min="71" max="71" width="3.90625" style="56" customWidth="1"/>
    <col min="72" max="256" width="9" style="56"/>
    <col min="257" max="257" width="3.90625" style="56" customWidth="1"/>
    <col min="258" max="258" width="21" style="56" customWidth="1"/>
    <col min="259" max="297" width="9.26953125" style="56" bestFit="1" customWidth="1"/>
    <col min="298" max="298" width="10" style="56" bestFit="1" customWidth="1"/>
    <col min="299" max="299" width="9.26953125" style="56" bestFit="1" customWidth="1"/>
    <col min="300" max="300" width="10" style="56" bestFit="1" customWidth="1"/>
    <col min="301" max="304" width="9.26953125" style="56" bestFit="1" customWidth="1"/>
    <col min="305" max="306" width="10" style="56" bestFit="1" customWidth="1"/>
    <col min="307" max="307" width="9.26953125" style="56" bestFit="1" customWidth="1"/>
    <col min="308" max="309" width="10" style="56" bestFit="1" customWidth="1"/>
    <col min="310" max="310" width="10.6328125" style="56" bestFit="1" customWidth="1"/>
    <col min="311" max="311" width="9.6328125" style="56" bestFit="1" customWidth="1"/>
    <col min="312" max="312" width="11.08984375" style="56" bestFit="1" customWidth="1"/>
    <col min="313" max="313" width="5.7265625" style="56" customWidth="1"/>
    <col min="314" max="314" width="7" style="56" customWidth="1"/>
    <col min="315" max="315" width="3.6328125" style="56" customWidth="1"/>
    <col min="316" max="316" width="19.453125" style="56" customWidth="1"/>
    <col min="317" max="318" width="9.90625" style="56" bestFit="1" customWidth="1"/>
    <col min="319" max="319" width="9.08984375" style="56" bestFit="1" customWidth="1"/>
    <col min="320" max="320" width="10" style="56" customWidth="1"/>
    <col min="321" max="321" width="3.90625" style="56" customWidth="1"/>
    <col min="322" max="322" width="3.7265625" style="56" customWidth="1"/>
    <col min="323" max="323" width="20.08984375" style="56" customWidth="1"/>
    <col min="324" max="324" width="9.36328125" style="56" bestFit="1" customWidth="1"/>
    <col min="325" max="325" width="9.90625" style="56" bestFit="1" customWidth="1"/>
    <col min="326" max="326" width="10.453125" style="56" bestFit="1" customWidth="1"/>
    <col min="327" max="327" width="3.90625" style="56" customWidth="1"/>
    <col min="328" max="512" width="9" style="56"/>
    <col min="513" max="513" width="3.90625" style="56" customWidth="1"/>
    <col min="514" max="514" width="21" style="56" customWidth="1"/>
    <col min="515" max="553" width="9.26953125" style="56" bestFit="1" customWidth="1"/>
    <col min="554" max="554" width="10" style="56" bestFit="1" customWidth="1"/>
    <col min="555" max="555" width="9.26953125" style="56" bestFit="1" customWidth="1"/>
    <col min="556" max="556" width="10" style="56" bestFit="1" customWidth="1"/>
    <col min="557" max="560" width="9.26953125" style="56" bestFit="1" customWidth="1"/>
    <col min="561" max="562" width="10" style="56" bestFit="1" customWidth="1"/>
    <col min="563" max="563" width="9.26953125" style="56" bestFit="1" customWidth="1"/>
    <col min="564" max="565" width="10" style="56" bestFit="1" customWidth="1"/>
    <col min="566" max="566" width="10.6328125" style="56" bestFit="1" customWidth="1"/>
    <col min="567" max="567" width="9.6328125" style="56" bestFit="1" customWidth="1"/>
    <col min="568" max="568" width="11.08984375" style="56" bestFit="1" customWidth="1"/>
    <col min="569" max="569" width="5.7265625" style="56" customWidth="1"/>
    <col min="570" max="570" width="7" style="56" customWidth="1"/>
    <col min="571" max="571" width="3.6328125" style="56" customWidth="1"/>
    <col min="572" max="572" width="19.453125" style="56" customWidth="1"/>
    <col min="573" max="574" width="9.90625" style="56" bestFit="1" customWidth="1"/>
    <col min="575" max="575" width="9.08984375" style="56" bestFit="1" customWidth="1"/>
    <col min="576" max="576" width="10" style="56" customWidth="1"/>
    <col min="577" max="577" width="3.90625" style="56" customWidth="1"/>
    <col min="578" max="578" width="3.7265625" style="56" customWidth="1"/>
    <col min="579" max="579" width="20.08984375" style="56" customWidth="1"/>
    <col min="580" max="580" width="9.36328125" style="56" bestFit="1" customWidth="1"/>
    <col min="581" max="581" width="9.90625" style="56" bestFit="1" customWidth="1"/>
    <col min="582" max="582" width="10.453125" style="56" bestFit="1" customWidth="1"/>
    <col min="583" max="583" width="3.90625" style="56" customWidth="1"/>
    <col min="584" max="768" width="9" style="56"/>
    <col min="769" max="769" width="3.90625" style="56" customWidth="1"/>
    <col min="770" max="770" width="21" style="56" customWidth="1"/>
    <col min="771" max="809" width="9.26953125" style="56" bestFit="1" customWidth="1"/>
    <col min="810" max="810" width="10" style="56" bestFit="1" customWidth="1"/>
    <col min="811" max="811" width="9.26953125" style="56" bestFit="1" customWidth="1"/>
    <col min="812" max="812" width="10" style="56" bestFit="1" customWidth="1"/>
    <col min="813" max="816" width="9.26953125" style="56" bestFit="1" customWidth="1"/>
    <col min="817" max="818" width="10" style="56" bestFit="1" customWidth="1"/>
    <col min="819" max="819" width="9.26953125" style="56" bestFit="1" customWidth="1"/>
    <col min="820" max="821" width="10" style="56" bestFit="1" customWidth="1"/>
    <col min="822" max="822" width="10.6328125" style="56" bestFit="1" customWidth="1"/>
    <col min="823" max="823" width="9.6328125" style="56" bestFit="1" customWidth="1"/>
    <col min="824" max="824" width="11.08984375" style="56" bestFit="1" customWidth="1"/>
    <col min="825" max="825" width="5.7265625" style="56" customWidth="1"/>
    <col min="826" max="826" width="7" style="56" customWidth="1"/>
    <col min="827" max="827" width="3.6328125" style="56" customWidth="1"/>
    <col min="828" max="828" width="19.453125" style="56" customWidth="1"/>
    <col min="829" max="830" width="9.90625" style="56" bestFit="1" customWidth="1"/>
    <col min="831" max="831" width="9.08984375" style="56" bestFit="1" customWidth="1"/>
    <col min="832" max="832" width="10" style="56" customWidth="1"/>
    <col min="833" max="833" width="3.90625" style="56" customWidth="1"/>
    <col min="834" max="834" width="3.7265625" style="56" customWidth="1"/>
    <col min="835" max="835" width="20.08984375" style="56" customWidth="1"/>
    <col min="836" max="836" width="9.36328125" style="56" bestFit="1" customWidth="1"/>
    <col min="837" max="837" width="9.90625" style="56" bestFit="1" customWidth="1"/>
    <col min="838" max="838" width="10.453125" style="56" bestFit="1" customWidth="1"/>
    <col min="839" max="839" width="3.90625" style="56" customWidth="1"/>
    <col min="840" max="1024" width="9" style="56"/>
    <col min="1025" max="1025" width="3.90625" style="56" customWidth="1"/>
    <col min="1026" max="1026" width="21" style="56" customWidth="1"/>
    <col min="1027" max="1065" width="9.26953125" style="56" bestFit="1" customWidth="1"/>
    <col min="1066" max="1066" width="10" style="56" bestFit="1" customWidth="1"/>
    <col min="1067" max="1067" width="9.26953125" style="56" bestFit="1" customWidth="1"/>
    <col min="1068" max="1068" width="10" style="56" bestFit="1" customWidth="1"/>
    <col min="1069" max="1072" width="9.26953125" style="56" bestFit="1" customWidth="1"/>
    <col min="1073" max="1074" width="10" style="56" bestFit="1" customWidth="1"/>
    <col min="1075" max="1075" width="9.26953125" style="56" bestFit="1" customWidth="1"/>
    <col min="1076" max="1077" width="10" style="56" bestFit="1" customWidth="1"/>
    <col min="1078" max="1078" width="10.6328125" style="56" bestFit="1" customWidth="1"/>
    <col min="1079" max="1079" width="9.6328125" style="56" bestFit="1" customWidth="1"/>
    <col min="1080" max="1080" width="11.08984375" style="56" bestFit="1" customWidth="1"/>
    <col min="1081" max="1081" width="5.7265625" style="56" customWidth="1"/>
    <col min="1082" max="1082" width="7" style="56" customWidth="1"/>
    <col min="1083" max="1083" width="3.6328125" style="56" customWidth="1"/>
    <col min="1084" max="1084" width="19.453125" style="56" customWidth="1"/>
    <col min="1085" max="1086" width="9.90625" style="56" bestFit="1" customWidth="1"/>
    <col min="1087" max="1087" width="9.08984375" style="56" bestFit="1" customWidth="1"/>
    <col min="1088" max="1088" width="10" style="56" customWidth="1"/>
    <col min="1089" max="1089" width="3.90625" style="56" customWidth="1"/>
    <col min="1090" max="1090" width="3.7265625" style="56" customWidth="1"/>
    <col min="1091" max="1091" width="20.08984375" style="56" customWidth="1"/>
    <col min="1092" max="1092" width="9.36328125" style="56" bestFit="1" customWidth="1"/>
    <col min="1093" max="1093" width="9.90625" style="56" bestFit="1" customWidth="1"/>
    <col min="1094" max="1094" width="10.453125" style="56" bestFit="1" customWidth="1"/>
    <col min="1095" max="1095" width="3.90625" style="56" customWidth="1"/>
    <col min="1096" max="1280" width="9" style="56"/>
    <col min="1281" max="1281" width="3.90625" style="56" customWidth="1"/>
    <col min="1282" max="1282" width="21" style="56" customWidth="1"/>
    <col min="1283" max="1321" width="9.26953125" style="56" bestFit="1" customWidth="1"/>
    <col min="1322" max="1322" width="10" style="56" bestFit="1" customWidth="1"/>
    <col min="1323" max="1323" width="9.26953125" style="56" bestFit="1" customWidth="1"/>
    <col min="1324" max="1324" width="10" style="56" bestFit="1" customWidth="1"/>
    <col min="1325" max="1328" width="9.26953125" style="56" bestFit="1" customWidth="1"/>
    <col min="1329" max="1330" width="10" style="56" bestFit="1" customWidth="1"/>
    <col min="1331" max="1331" width="9.26953125" style="56" bestFit="1" customWidth="1"/>
    <col min="1332" max="1333" width="10" style="56" bestFit="1" customWidth="1"/>
    <col min="1334" max="1334" width="10.6328125" style="56" bestFit="1" customWidth="1"/>
    <col min="1335" max="1335" width="9.6328125" style="56" bestFit="1" customWidth="1"/>
    <col min="1336" max="1336" width="11.08984375" style="56" bestFit="1" customWidth="1"/>
    <col min="1337" max="1337" width="5.7265625" style="56" customWidth="1"/>
    <col min="1338" max="1338" width="7" style="56" customWidth="1"/>
    <col min="1339" max="1339" width="3.6328125" style="56" customWidth="1"/>
    <col min="1340" max="1340" width="19.453125" style="56" customWidth="1"/>
    <col min="1341" max="1342" width="9.90625" style="56" bestFit="1" customWidth="1"/>
    <col min="1343" max="1343" width="9.08984375" style="56" bestFit="1" customWidth="1"/>
    <col min="1344" max="1344" width="10" style="56" customWidth="1"/>
    <col min="1345" max="1345" width="3.90625" style="56" customWidth="1"/>
    <col min="1346" max="1346" width="3.7265625" style="56" customWidth="1"/>
    <col min="1347" max="1347" width="20.08984375" style="56" customWidth="1"/>
    <col min="1348" max="1348" width="9.36328125" style="56" bestFit="1" customWidth="1"/>
    <col min="1349" max="1349" width="9.90625" style="56" bestFit="1" customWidth="1"/>
    <col min="1350" max="1350" width="10.453125" style="56" bestFit="1" customWidth="1"/>
    <col min="1351" max="1351" width="3.90625" style="56" customWidth="1"/>
    <col min="1352" max="1536" width="9" style="56"/>
    <col min="1537" max="1537" width="3.90625" style="56" customWidth="1"/>
    <col min="1538" max="1538" width="21" style="56" customWidth="1"/>
    <col min="1539" max="1577" width="9.26953125" style="56" bestFit="1" customWidth="1"/>
    <col min="1578" max="1578" width="10" style="56" bestFit="1" customWidth="1"/>
    <col min="1579" max="1579" width="9.26953125" style="56" bestFit="1" customWidth="1"/>
    <col min="1580" max="1580" width="10" style="56" bestFit="1" customWidth="1"/>
    <col min="1581" max="1584" width="9.26953125" style="56" bestFit="1" customWidth="1"/>
    <col min="1585" max="1586" width="10" style="56" bestFit="1" customWidth="1"/>
    <col min="1587" max="1587" width="9.26953125" style="56" bestFit="1" customWidth="1"/>
    <col min="1588" max="1589" width="10" style="56" bestFit="1" customWidth="1"/>
    <col min="1590" max="1590" width="10.6328125" style="56" bestFit="1" customWidth="1"/>
    <col min="1591" max="1591" width="9.6328125" style="56" bestFit="1" customWidth="1"/>
    <col min="1592" max="1592" width="11.08984375" style="56" bestFit="1" customWidth="1"/>
    <col min="1593" max="1593" width="5.7265625" style="56" customWidth="1"/>
    <col min="1594" max="1594" width="7" style="56" customWidth="1"/>
    <col min="1595" max="1595" width="3.6328125" style="56" customWidth="1"/>
    <col min="1596" max="1596" width="19.453125" style="56" customWidth="1"/>
    <col min="1597" max="1598" width="9.90625" style="56" bestFit="1" customWidth="1"/>
    <col min="1599" max="1599" width="9.08984375" style="56" bestFit="1" customWidth="1"/>
    <col min="1600" max="1600" width="10" style="56" customWidth="1"/>
    <col min="1601" max="1601" width="3.90625" style="56" customWidth="1"/>
    <col min="1602" max="1602" width="3.7265625" style="56" customWidth="1"/>
    <col min="1603" max="1603" width="20.08984375" style="56" customWidth="1"/>
    <col min="1604" max="1604" width="9.36328125" style="56" bestFit="1" customWidth="1"/>
    <col min="1605" max="1605" width="9.90625" style="56" bestFit="1" customWidth="1"/>
    <col min="1606" max="1606" width="10.453125" style="56" bestFit="1" customWidth="1"/>
    <col min="1607" max="1607" width="3.90625" style="56" customWidth="1"/>
    <col min="1608" max="1792" width="9" style="56"/>
    <col min="1793" max="1793" width="3.90625" style="56" customWidth="1"/>
    <col min="1794" max="1794" width="21" style="56" customWidth="1"/>
    <col min="1795" max="1833" width="9.26953125" style="56" bestFit="1" customWidth="1"/>
    <col min="1834" max="1834" width="10" style="56" bestFit="1" customWidth="1"/>
    <col min="1835" max="1835" width="9.26953125" style="56" bestFit="1" customWidth="1"/>
    <col min="1836" max="1836" width="10" style="56" bestFit="1" customWidth="1"/>
    <col min="1837" max="1840" width="9.26953125" style="56" bestFit="1" customWidth="1"/>
    <col min="1841" max="1842" width="10" style="56" bestFit="1" customWidth="1"/>
    <col min="1843" max="1843" width="9.26953125" style="56" bestFit="1" customWidth="1"/>
    <col min="1844" max="1845" width="10" style="56" bestFit="1" customWidth="1"/>
    <col min="1846" max="1846" width="10.6328125" style="56" bestFit="1" customWidth="1"/>
    <col min="1847" max="1847" width="9.6328125" style="56" bestFit="1" customWidth="1"/>
    <col min="1848" max="1848" width="11.08984375" style="56" bestFit="1" customWidth="1"/>
    <col min="1849" max="1849" width="5.7265625" style="56" customWidth="1"/>
    <col min="1850" max="1850" width="7" style="56" customWidth="1"/>
    <col min="1851" max="1851" width="3.6328125" style="56" customWidth="1"/>
    <col min="1852" max="1852" width="19.453125" style="56" customWidth="1"/>
    <col min="1853" max="1854" width="9.90625" style="56" bestFit="1" customWidth="1"/>
    <col min="1855" max="1855" width="9.08984375" style="56" bestFit="1" customWidth="1"/>
    <col min="1856" max="1856" width="10" style="56" customWidth="1"/>
    <col min="1857" max="1857" width="3.90625" style="56" customWidth="1"/>
    <col min="1858" max="1858" width="3.7265625" style="56" customWidth="1"/>
    <col min="1859" max="1859" width="20.08984375" style="56" customWidth="1"/>
    <col min="1860" max="1860" width="9.36328125" style="56" bestFit="1" customWidth="1"/>
    <col min="1861" max="1861" width="9.90625" style="56" bestFit="1" customWidth="1"/>
    <col min="1862" max="1862" width="10.453125" style="56" bestFit="1" customWidth="1"/>
    <col min="1863" max="1863" width="3.90625" style="56" customWidth="1"/>
    <col min="1864" max="2048" width="9" style="56"/>
    <col min="2049" max="2049" width="3.90625" style="56" customWidth="1"/>
    <col min="2050" max="2050" width="21" style="56" customWidth="1"/>
    <col min="2051" max="2089" width="9.26953125" style="56" bestFit="1" customWidth="1"/>
    <col min="2090" max="2090" width="10" style="56" bestFit="1" customWidth="1"/>
    <col min="2091" max="2091" width="9.26953125" style="56" bestFit="1" customWidth="1"/>
    <col min="2092" max="2092" width="10" style="56" bestFit="1" customWidth="1"/>
    <col min="2093" max="2096" width="9.26953125" style="56" bestFit="1" customWidth="1"/>
    <col min="2097" max="2098" width="10" style="56" bestFit="1" customWidth="1"/>
    <col min="2099" max="2099" width="9.26953125" style="56" bestFit="1" customWidth="1"/>
    <col min="2100" max="2101" width="10" style="56" bestFit="1" customWidth="1"/>
    <col min="2102" max="2102" width="10.6328125" style="56" bestFit="1" customWidth="1"/>
    <col min="2103" max="2103" width="9.6328125" style="56" bestFit="1" customWidth="1"/>
    <col min="2104" max="2104" width="11.08984375" style="56" bestFit="1" customWidth="1"/>
    <col min="2105" max="2105" width="5.7265625" style="56" customWidth="1"/>
    <col min="2106" max="2106" width="7" style="56" customWidth="1"/>
    <col min="2107" max="2107" width="3.6328125" style="56" customWidth="1"/>
    <col min="2108" max="2108" width="19.453125" style="56" customWidth="1"/>
    <col min="2109" max="2110" width="9.90625" style="56" bestFit="1" customWidth="1"/>
    <col min="2111" max="2111" width="9.08984375" style="56" bestFit="1" customWidth="1"/>
    <col min="2112" max="2112" width="10" style="56" customWidth="1"/>
    <col min="2113" max="2113" width="3.90625" style="56" customWidth="1"/>
    <col min="2114" max="2114" width="3.7265625" style="56" customWidth="1"/>
    <col min="2115" max="2115" width="20.08984375" style="56" customWidth="1"/>
    <col min="2116" max="2116" width="9.36328125" style="56" bestFit="1" customWidth="1"/>
    <col min="2117" max="2117" width="9.90625" style="56" bestFit="1" customWidth="1"/>
    <col min="2118" max="2118" width="10.453125" style="56" bestFit="1" customWidth="1"/>
    <col min="2119" max="2119" width="3.90625" style="56" customWidth="1"/>
    <col min="2120" max="2304" width="9" style="56"/>
    <col min="2305" max="2305" width="3.90625" style="56" customWidth="1"/>
    <col min="2306" max="2306" width="21" style="56" customWidth="1"/>
    <col min="2307" max="2345" width="9.26953125" style="56" bestFit="1" customWidth="1"/>
    <col min="2346" max="2346" width="10" style="56" bestFit="1" customWidth="1"/>
    <col min="2347" max="2347" width="9.26953125" style="56" bestFit="1" customWidth="1"/>
    <col min="2348" max="2348" width="10" style="56" bestFit="1" customWidth="1"/>
    <col min="2349" max="2352" width="9.26953125" style="56" bestFit="1" customWidth="1"/>
    <col min="2353" max="2354" width="10" style="56" bestFit="1" customWidth="1"/>
    <col min="2355" max="2355" width="9.26953125" style="56" bestFit="1" customWidth="1"/>
    <col min="2356" max="2357" width="10" style="56" bestFit="1" customWidth="1"/>
    <col min="2358" max="2358" width="10.6328125" style="56" bestFit="1" customWidth="1"/>
    <col min="2359" max="2359" width="9.6328125" style="56" bestFit="1" customWidth="1"/>
    <col min="2360" max="2360" width="11.08984375" style="56" bestFit="1" customWidth="1"/>
    <col min="2361" max="2361" width="5.7265625" style="56" customWidth="1"/>
    <col min="2362" max="2362" width="7" style="56" customWidth="1"/>
    <col min="2363" max="2363" width="3.6328125" style="56" customWidth="1"/>
    <col min="2364" max="2364" width="19.453125" style="56" customWidth="1"/>
    <col min="2365" max="2366" width="9.90625" style="56" bestFit="1" customWidth="1"/>
    <col min="2367" max="2367" width="9.08984375" style="56" bestFit="1" customWidth="1"/>
    <col min="2368" max="2368" width="10" style="56" customWidth="1"/>
    <col min="2369" max="2369" width="3.90625" style="56" customWidth="1"/>
    <col min="2370" max="2370" width="3.7265625" style="56" customWidth="1"/>
    <col min="2371" max="2371" width="20.08984375" style="56" customWidth="1"/>
    <col min="2372" max="2372" width="9.36328125" style="56" bestFit="1" customWidth="1"/>
    <col min="2373" max="2373" width="9.90625" style="56" bestFit="1" customWidth="1"/>
    <col min="2374" max="2374" width="10.453125" style="56" bestFit="1" customWidth="1"/>
    <col min="2375" max="2375" width="3.90625" style="56" customWidth="1"/>
    <col min="2376" max="2560" width="9" style="56"/>
    <col min="2561" max="2561" width="3.90625" style="56" customWidth="1"/>
    <col min="2562" max="2562" width="21" style="56" customWidth="1"/>
    <col min="2563" max="2601" width="9.26953125" style="56" bestFit="1" customWidth="1"/>
    <col min="2602" max="2602" width="10" style="56" bestFit="1" customWidth="1"/>
    <col min="2603" max="2603" width="9.26953125" style="56" bestFit="1" customWidth="1"/>
    <col min="2604" max="2604" width="10" style="56" bestFit="1" customWidth="1"/>
    <col min="2605" max="2608" width="9.26953125" style="56" bestFit="1" customWidth="1"/>
    <col min="2609" max="2610" width="10" style="56" bestFit="1" customWidth="1"/>
    <col min="2611" max="2611" width="9.26953125" style="56" bestFit="1" customWidth="1"/>
    <col min="2612" max="2613" width="10" style="56" bestFit="1" customWidth="1"/>
    <col min="2614" max="2614" width="10.6328125" style="56" bestFit="1" customWidth="1"/>
    <col min="2615" max="2615" width="9.6328125" style="56" bestFit="1" customWidth="1"/>
    <col min="2616" max="2616" width="11.08984375" style="56" bestFit="1" customWidth="1"/>
    <col min="2617" max="2617" width="5.7265625" style="56" customWidth="1"/>
    <col min="2618" max="2618" width="7" style="56" customWidth="1"/>
    <col min="2619" max="2619" width="3.6328125" style="56" customWidth="1"/>
    <col min="2620" max="2620" width="19.453125" style="56" customWidth="1"/>
    <col min="2621" max="2622" width="9.90625" style="56" bestFit="1" customWidth="1"/>
    <col min="2623" max="2623" width="9.08984375" style="56" bestFit="1" customWidth="1"/>
    <col min="2624" max="2624" width="10" style="56" customWidth="1"/>
    <col min="2625" max="2625" width="3.90625" style="56" customWidth="1"/>
    <col min="2626" max="2626" width="3.7265625" style="56" customWidth="1"/>
    <col min="2627" max="2627" width="20.08984375" style="56" customWidth="1"/>
    <col min="2628" max="2628" width="9.36328125" style="56" bestFit="1" customWidth="1"/>
    <col min="2629" max="2629" width="9.90625" style="56" bestFit="1" customWidth="1"/>
    <col min="2630" max="2630" width="10.453125" style="56" bestFit="1" customWidth="1"/>
    <col min="2631" max="2631" width="3.90625" style="56" customWidth="1"/>
    <col min="2632" max="2816" width="9" style="56"/>
    <col min="2817" max="2817" width="3.90625" style="56" customWidth="1"/>
    <col min="2818" max="2818" width="21" style="56" customWidth="1"/>
    <col min="2819" max="2857" width="9.26953125" style="56" bestFit="1" customWidth="1"/>
    <col min="2858" max="2858" width="10" style="56" bestFit="1" customWidth="1"/>
    <col min="2859" max="2859" width="9.26953125" style="56" bestFit="1" customWidth="1"/>
    <col min="2860" max="2860" width="10" style="56" bestFit="1" customWidth="1"/>
    <col min="2861" max="2864" width="9.26953125" style="56" bestFit="1" customWidth="1"/>
    <col min="2865" max="2866" width="10" style="56" bestFit="1" customWidth="1"/>
    <col min="2867" max="2867" width="9.26953125" style="56" bestFit="1" customWidth="1"/>
    <col min="2868" max="2869" width="10" style="56" bestFit="1" customWidth="1"/>
    <col min="2870" max="2870" width="10.6328125" style="56" bestFit="1" customWidth="1"/>
    <col min="2871" max="2871" width="9.6328125" style="56" bestFit="1" customWidth="1"/>
    <col min="2872" max="2872" width="11.08984375" style="56" bestFit="1" customWidth="1"/>
    <col min="2873" max="2873" width="5.7265625" style="56" customWidth="1"/>
    <col min="2874" max="2874" width="7" style="56" customWidth="1"/>
    <col min="2875" max="2875" width="3.6328125" style="56" customWidth="1"/>
    <col min="2876" max="2876" width="19.453125" style="56" customWidth="1"/>
    <col min="2877" max="2878" width="9.90625" style="56" bestFit="1" customWidth="1"/>
    <col min="2879" max="2879" width="9.08984375" style="56" bestFit="1" customWidth="1"/>
    <col min="2880" max="2880" width="10" style="56" customWidth="1"/>
    <col min="2881" max="2881" width="3.90625" style="56" customWidth="1"/>
    <col min="2882" max="2882" width="3.7265625" style="56" customWidth="1"/>
    <col min="2883" max="2883" width="20.08984375" style="56" customWidth="1"/>
    <col min="2884" max="2884" width="9.36328125" style="56" bestFit="1" customWidth="1"/>
    <col min="2885" max="2885" width="9.90625" style="56" bestFit="1" customWidth="1"/>
    <col min="2886" max="2886" width="10.453125" style="56" bestFit="1" customWidth="1"/>
    <col min="2887" max="2887" width="3.90625" style="56" customWidth="1"/>
    <col min="2888" max="3072" width="9" style="56"/>
    <col min="3073" max="3073" width="3.90625" style="56" customWidth="1"/>
    <col min="3074" max="3074" width="21" style="56" customWidth="1"/>
    <col min="3075" max="3113" width="9.26953125" style="56" bestFit="1" customWidth="1"/>
    <col min="3114" max="3114" width="10" style="56" bestFit="1" customWidth="1"/>
    <col min="3115" max="3115" width="9.26953125" style="56" bestFit="1" customWidth="1"/>
    <col min="3116" max="3116" width="10" style="56" bestFit="1" customWidth="1"/>
    <col min="3117" max="3120" width="9.26953125" style="56" bestFit="1" customWidth="1"/>
    <col min="3121" max="3122" width="10" style="56" bestFit="1" customWidth="1"/>
    <col min="3123" max="3123" width="9.26953125" style="56" bestFit="1" customWidth="1"/>
    <col min="3124" max="3125" width="10" style="56" bestFit="1" customWidth="1"/>
    <col min="3126" max="3126" width="10.6328125" style="56" bestFit="1" customWidth="1"/>
    <col min="3127" max="3127" width="9.6328125" style="56" bestFit="1" customWidth="1"/>
    <col min="3128" max="3128" width="11.08984375" style="56" bestFit="1" customWidth="1"/>
    <col min="3129" max="3129" width="5.7265625" style="56" customWidth="1"/>
    <col min="3130" max="3130" width="7" style="56" customWidth="1"/>
    <col min="3131" max="3131" width="3.6328125" style="56" customWidth="1"/>
    <col min="3132" max="3132" width="19.453125" style="56" customWidth="1"/>
    <col min="3133" max="3134" width="9.90625" style="56" bestFit="1" customWidth="1"/>
    <col min="3135" max="3135" width="9.08984375" style="56" bestFit="1" customWidth="1"/>
    <col min="3136" max="3136" width="10" style="56" customWidth="1"/>
    <col min="3137" max="3137" width="3.90625" style="56" customWidth="1"/>
    <col min="3138" max="3138" width="3.7265625" style="56" customWidth="1"/>
    <col min="3139" max="3139" width="20.08984375" style="56" customWidth="1"/>
    <col min="3140" max="3140" width="9.36328125" style="56" bestFit="1" customWidth="1"/>
    <col min="3141" max="3141" width="9.90625" style="56" bestFit="1" customWidth="1"/>
    <col min="3142" max="3142" width="10.453125" style="56" bestFit="1" customWidth="1"/>
    <col min="3143" max="3143" width="3.90625" style="56" customWidth="1"/>
    <col min="3144" max="3328" width="9" style="56"/>
    <col min="3329" max="3329" width="3.90625" style="56" customWidth="1"/>
    <col min="3330" max="3330" width="21" style="56" customWidth="1"/>
    <col min="3331" max="3369" width="9.26953125" style="56" bestFit="1" customWidth="1"/>
    <col min="3370" max="3370" width="10" style="56" bestFit="1" customWidth="1"/>
    <col min="3371" max="3371" width="9.26953125" style="56" bestFit="1" customWidth="1"/>
    <col min="3372" max="3372" width="10" style="56" bestFit="1" customWidth="1"/>
    <col min="3373" max="3376" width="9.26953125" style="56" bestFit="1" customWidth="1"/>
    <col min="3377" max="3378" width="10" style="56" bestFit="1" customWidth="1"/>
    <col min="3379" max="3379" width="9.26953125" style="56" bestFit="1" customWidth="1"/>
    <col min="3380" max="3381" width="10" style="56" bestFit="1" customWidth="1"/>
    <col min="3382" max="3382" width="10.6328125" style="56" bestFit="1" customWidth="1"/>
    <col min="3383" max="3383" width="9.6328125" style="56" bestFit="1" customWidth="1"/>
    <col min="3384" max="3384" width="11.08984375" style="56" bestFit="1" customWidth="1"/>
    <col min="3385" max="3385" width="5.7265625" style="56" customWidth="1"/>
    <col min="3386" max="3386" width="7" style="56" customWidth="1"/>
    <col min="3387" max="3387" width="3.6328125" style="56" customWidth="1"/>
    <col min="3388" max="3388" width="19.453125" style="56" customWidth="1"/>
    <col min="3389" max="3390" width="9.90625" style="56" bestFit="1" customWidth="1"/>
    <col min="3391" max="3391" width="9.08984375" style="56" bestFit="1" customWidth="1"/>
    <col min="3392" max="3392" width="10" style="56" customWidth="1"/>
    <col min="3393" max="3393" width="3.90625" style="56" customWidth="1"/>
    <col min="3394" max="3394" width="3.7265625" style="56" customWidth="1"/>
    <col min="3395" max="3395" width="20.08984375" style="56" customWidth="1"/>
    <col min="3396" max="3396" width="9.36328125" style="56" bestFit="1" customWidth="1"/>
    <col min="3397" max="3397" width="9.90625" style="56" bestFit="1" customWidth="1"/>
    <col min="3398" max="3398" width="10.453125" style="56" bestFit="1" customWidth="1"/>
    <col min="3399" max="3399" width="3.90625" style="56" customWidth="1"/>
    <col min="3400" max="3584" width="9" style="56"/>
    <col min="3585" max="3585" width="3.90625" style="56" customWidth="1"/>
    <col min="3586" max="3586" width="21" style="56" customWidth="1"/>
    <col min="3587" max="3625" width="9.26953125" style="56" bestFit="1" customWidth="1"/>
    <col min="3626" max="3626" width="10" style="56" bestFit="1" customWidth="1"/>
    <col min="3627" max="3627" width="9.26953125" style="56" bestFit="1" customWidth="1"/>
    <col min="3628" max="3628" width="10" style="56" bestFit="1" customWidth="1"/>
    <col min="3629" max="3632" width="9.26953125" style="56" bestFit="1" customWidth="1"/>
    <col min="3633" max="3634" width="10" style="56" bestFit="1" customWidth="1"/>
    <col min="3635" max="3635" width="9.26953125" style="56" bestFit="1" customWidth="1"/>
    <col min="3636" max="3637" width="10" style="56" bestFit="1" customWidth="1"/>
    <col min="3638" max="3638" width="10.6328125" style="56" bestFit="1" customWidth="1"/>
    <col min="3639" max="3639" width="9.6328125" style="56" bestFit="1" customWidth="1"/>
    <col min="3640" max="3640" width="11.08984375" style="56" bestFit="1" customWidth="1"/>
    <col min="3641" max="3641" width="5.7265625" style="56" customWidth="1"/>
    <col min="3642" max="3642" width="7" style="56" customWidth="1"/>
    <col min="3643" max="3643" width="3.6328125" style="56" customWidth="1"/>
    <col min="3644" max="3644" width="19.453125" style="56" customWidth="1"/>
    <col min="3645" max="3646" width="9.90625" style="56" bestFit="1" customWidth="1"/>
    <col min="3647" max="3647" width="9.08984375" style="56" bestFit="1" customWidth="1"/>
    <col min="3648" max="3648" width="10" style="56" customWidth="1"/>
    <col min="3649" max="3649" width="3.90625" style="56" customWidth="1"/>
    <col min="3650" max="3650" width="3.7265625" style="56" customWidth="1"/>
    <col min="3651" max="3651" width="20.08984375" style="56" customWidth="1"/>
    <col min="3652" max="3652" width="9.36328125" style="56" bestFit="1" customWidth="1"/>
    <col min="3653" max="3653" width="9.90625" style="56" bestFit="1" customWidth="1"/>
    <col min="3654" max="3654" width="10.453125" style="56" bestFit="1" customWidth="1"/>
    <col min="3655" max="3655" width="3.90625" style="56" customWidth="1"/>
    <col min="3656" max="3840" width="9" style="56"/>
    <col min="3841" max="3841" width="3.90625" style="56" customWidth="1"/>
    <col min="3842" max="3842" width="21" style="56" customWidth="1"/>
    <col min="3843" max="3881" width="9.26953125" style="56" bestFit="1" customWidth="1"/>
    <col min="3882" max="3882" width="10" style="56" bestFit="1" customWidth="1"/>
    <col min="3883" max="3883" width="9.26953125" style="56" bestFit="1" customWidth="1"/>
    <col min="3884" max="3884" width="10" style="56" bestFit="1" customWidth="1"/>
    <col min="3885" max="3888" width="9.26953125" style="56" bestFit="1" customWidth="1"/>
    <col min="3889" max="3890" width="10" style="56" bestFit="1" customWidth="1"/>
    <col min="3891" max="3891" width="9.26953125" style="56" bestFit="1" customWidth="1"/>
    <col min="3892" max="3893" width="10" style="56" bestFit="1" customWidth="1"/>
    <col min="3894" max="3894" width="10.6328125" style="56" bestFit="1" customWidth="1"/>
    <col min="3895" max="3895" width="9.6328125" style="56" bestFit="1" customWidth="1"/>
    <col min="3896" max="3896" width="11.08984375" style="56" bestFit="1" customWidth="1"/>
    <col min="3897" max="3897" width="5.7265625" style="56" customWidth="1"/>
    <col min="3898" max="3898" width="7" style="56" customWidth="1"/>
    <col min="3899" max="3899" width="3.6328125" style="56" customWidth="1"/>
    <col min="3900" max="3900" width="19.453125" style="56" customWidth="1"/>
    <col min="3901" max="3902" width="9.90625" style="56" bestFit="1" customWidth="1"/>
    <col min="3903" max="3903" width="9.08984375" style="56" bestFit="1" customWidth="1"/>
    <col min="3904" max="3904" width="10" style="56" customWidth="1"/>
    <col min="3905" max="3905" width="3.90625" style="56" customWidth="1"/>
    <col min="3906" max="3906" width="3.7265625" style="56" customWidth="1"/>
    <col min="3907" max="3907" width="20.08984375" style="56" customWidth="1"/>
    <col min="3908" max="3908" width="9.36328125" style="56" bestFit="1" customWidth="1"/>
    <col min="3909" max="3909" width="9.90625" style="56" bestFit="1" customWidth="1"/>
    <col min="3910" max="3910" width="10.453125" style="56" bestFit="1" customWidth="1"/>
    <col min="3911" max="3911" width="3.90625" style="56" customWidth="1"/>
    <col min="3912" max="4096" width="9" style="56"/>
    <col min="4097" max="4097" width="3.90625" style="56" customWidth="1"/>
    <col min="4098" max="4098" width="21" style="56" customWidth="1"/>
    <col min="4099" max="4137" width="9.26953125" style="56" bestFit="1" customWidth="1"/>
    <col min="4138" max="4138" width="10" style="56" bestFit="1" customWidth="1"/>
    <col min="4139" max="4139" width="9.26953125" style="56" bestFit="1" customWidth="1"/>
    <col min="4140" max="4140" width="10" style="56" bestFit="1" customWidth="1"/>
    <col min="4141" max="4144" width="9.26953125" style="56" bestFit="1" customWidth="1"/>
    <col min="4145" max="4146" width="10" style="56" bestFit="1" customWidth="1"/>
    <col min="4147" max="4147" width="9.26953125" style="56" bestFit="1" customWidth="1"/>
    <col min="4148" max="4149" width="10" style="56" bestFit="1" customWidth="1"/>
    <col min="4150" max="4150" width="10.6328125" style="56" bestFit="1" customWidth="1"/>
    <col min="4151" max="4151" width="9.6328125" style="56" bestFit="1" customWidth="1"/>
    <col min="4152" max="4152" width="11.08984375" style="56" bestFit="1" customWidth="1"/>
    <col min="4153" max="4153" width="5.7265625" style="56" customWidth="1"/>
    <col min="4154" max="4154" width="7" style="56" customWidth="1"/>
    <col min="4155" max="4155" width="3.6328125" style="56" customWidth="1"/>
    <col min="4156" max="4156" width="19.453125" style="56" customWidth="1"/>
    <col min="4157" max="4158" width="9.90625" style="56" bestFit="1" customWidth="1"/>
    <col min="4159" max="4159" width="9.08984375" style="56" bestFit="1" customWidth="1"/>
    <col min="4160" max="4160" width="10" style="56" customWidth="1"/>
    <col min="4161" max="4161" width="3.90625" style="56" customWidth="1"/>
    <col min="4162" max="4162" width="3.7265625" style="56" customWidth="1"/>
    <col min="4163" max="4163" width="20.08984375" style="56" customWidth="1"/>
    <col min="4164" max="4164" width="9.36328125" style="56" bestFit="1" customWidth="1"/>
    <col min="4165" max="4165" width="9.90625" style="56" bestFit="1" customWidth="1"/>
    <col min="4166" max="4166" width="10.453125" style="56" bestFit="1" customWidth="1"/>
    <col min="4167" max="4167" width="3.90625" style="56" customWidth="1"/>
    <col min="4168" max="4352" width="9" style="56"/>
    <col min="4353" max="4353" width="3.90625" style="56" customWidth="1"/>
    <col min="4354" max="4354" width="21" style="56" customWidth="1"/>
    <col min="4355" max="4393" width="9.26953125" style="56" bestFit="1" customWidth="1"/>
    <col min="4394" max="4394" width="10" style="56" bestFit="1" customWidth="1"/>
    <col min="4395" max="4395" width="9.26953125" style="56" bestFit="1" customWidth="1"/>
    <col min="4396" max="4396" width="10" style="56" bestFit="1" customWidth="1"/>
    <col min="4397" max="4400" width="9.26953125" style="56" bestFit="1" customWidth="1"/>
    <col min="4401" max="4402" width="10" style="56" bestFit="1" customWidth="1"/>
    <col min="4403" max="4403" width="9.26953125" style="56" bestFit="1" customWidth="1"/>
    <col min="4404" max="4405" width="10" style="56" bestFit="1" customWidth="1"/>
    <col min="4406" max="4406" width="10.6328125" style="56" bestFit="1" customWidth="1"/>
    <col min="4407" max="4407" width="9.6328125" style="56" bestFit="1" customWidth="1"/>
    <col min="4408" max="4408" width="11.08984375" style="56" bestFit="1" customWidth="1"/>
    <col min="4409" max="4409" width="5.7265625" style="56" customWidth="1"/>
    <col min="4410" max="4410" width="7" style="56" customWidth="1"/>
    <col min="4411" max="4411" width="3.6328125" style="56" customWidth="1"/>
    <col min="4412" max="4412" width="19.453125" style="56" customWidth="1"/>
    <col min="4413" max="4414" width="9.90625" style="56" bestFit="1" customWidth="1"/>
    <col min="4415" max="4415" width="9.08984375" style="56" bestFit="1" customWidth="1"/>
    <col min="4416" max="4416" width="10" style="56" customWidth="1"/>
    <col min="4417" max="4417" width="3.90625" style="56" customWidth="1"/>
    <col min="4418" max="4418" width="3.7265625" style="56" customWidth="1"/>
    <col min="4419" max="4419" width="20.08984375" style="56" customWidth="1"/>
    <col min="4420" max="4420" width="9.36328125" style="56" bestFit="1" customWidth="1"/>
    <col min="4421" max="4421" width="9.90625" style="56" bestFit="1" customWidth="1"/>
    <col min="4422" max="4422" width="10.453125" style="56" bestFit="1" customWidth="1"/>
    <col min="4423" max="4423" width="3.90625" style="56" customWidth="1"/>
    <col min="4424" max="4608" width="9" style="56"/>
    <col min="4609" max="4609" width="3.90625" style="56" customWidth="1"/>
    <col min="4610" max="4610" width="21" style="56" customWidth="1"/>
    <col min="4611" max="4649" width="9.26953125" style="56" bestFit="1" customWidth="1"/>
    <col min="4650" max="4650" width="10" style="56" bestFit="1" customWidth="1"/>
    <col min="4651" max="4651" width="9.26953125" style="56" bestFit="1" customWidth="1"/>
    <col min="4652" max="4652" width="10" style="56" bestFit="1" customWidth="1"/>
    <col min="4653" max="4656" width="9.26953125" style="56" bestFit="1" customWidth="1"/>
    <col min="4657" max="4658" width="10" style="56" bestFit="1" customWidth="1"/>
    <col min="4659" max="4659" width="9.26953125" style="56" bestFit="1" customWidth="1"/>
    <col min="4660" max="4661" width="10" style="56" bestFit="1" customWidth="1"/>
    <col min="4662" max="4662" width="10.6328125" style="56" bestFit="1" customWidth="1"/>
    <col min="4663" max="4663" width="9.6328125" style="56" bestFit="1" customWidth="1"/>
    <col min="4664" max="4664" width="11.08984375" style="56" bestFit="1" customWidth="1"/>
    <col min="4665" max="4665" width="5.7265625" style="56" customWidth="1"/>
    <col min="4666" max="4666" width="7" style="56" customWidth="1"/>
    <col min="4667" max="4667" width="3.6328125" style="56" customWidth="1"/>
    <col min="4668" max="4668" width="19.453125" style="56" customWidth="1"/>
    <col min="4669" max="4670" width="9.90625" style="56" bestFit="1" customWidth="1"/>
    <col min="4671" max="4671" width="9.08984375" style="56" bestFit="1" customWidth="1"/>
    <col min="4672" max="4672" width="10" style="56" customWidth="1"/>
    <col min="4673" max="4673" width="3.90625" style="56" customWidth="1"/>
    <col min="4674" max="4674" width="3.7265625" style="56" customWidth="1"/>
    <col min="4675" max="4675" width="20.08984375" style="56" customWidth="1"/>
    <col min="4676" max="4676" width="9.36328125" style="56" bestFit="1" customWidth="1"/>
    <col min="4677" max="4677" width="9.90625" style="56" bestFit="1" customWidth="1"/>
    <col min="4678" max="4678" width="10.453125" style="56" bestFit="1" customWidth="1"/>
    <col min="4679" max="4679" width="3.90625" style="56" customWidth="1"/>
    <col min="4680" max="4864" width="9" style="56"/>
    <col min="4865" max="4865" width="3.90625" style="56" customWidth="1"/>
    <col min="4866" max="4866" width="21" style="56" customWidth="1"/>
    <col min="4867" max="4905" width="9.26953125" style="56" bestFit="1" customWidth="1"/>
    <col min="4906" max="4906" width="10" style="56" bestFit="1" customWidth="1"/>
    <col min="4907" max="4907" width="9.26953125" style="56" bestFit="1" customWidth="1"/>
    <col min="4908" max="4908" width="10" style="56" bestFit="1" customWidth="1"/>
    <col min="4909" max="4912" width="9.26953125" style="56" bestFit="1" customWidth="1"/>
    <col min="4913" max="4914" width="10" style="56" bestFit="1" customWidth="1"/>
    <col min="4915" max="4915" width="9.26953125" style="56" bestFit="1" customWidth="1"/>
    <col min="4916" max="4917" width="10" style="56" bestFit="1" customWidth="1"/>
    <col min="4918" max="4918" width="10.6328125" style="56" bestFit="1" customWidth="1"/>
    <col min="4919" max="4919" width="9.6328125" style="56" bestFit="1" customWidth="1"/>
    <col min="4920" max="4920" width="11.08984375" style="56" bestFit="1" customWidth="1"/>
    <col min="4921" max="4921" width="5.7265625" style="56" customWidth="1"/>
    <col min="4922" max="4922" width="7" style="56" customWidth="1"/>
    <col min="4923" max="4923" width="3.6328125" style="56" customWidth="1"/>
    <col min="4924" max="4924" width="19.453125" style="56" customWidth="1"/>
    <col min="4925" max="4926" width="9.90625" style="56" bestFit="1" customWidth="1"/>
    <col min="4927" max="4927" width="9.08984375" style="56" bestFit="1" customWidth="1"/>
    <col min="4928" max="4928" width="10" style="56" customWidth="1"/>
    <col min="4929" max="4929" width="3.90625" style="56" customWidth="1"/>
    <col min="4930" max="4930" width="3.7265625" style="56" customWidth="1"/>
    <col min="4931" max="4931" width="20.08984375" style="56" customWidth="1"/>
    <col min="4932" max="4932" width="9.36328125" style="56" bestFit="1" customWidth="1"/>
    <col min="4933" max="4933" width="9.90625" style="56" bestFit="1" customWidth="1"/>
    <col min="4934" max="4934" width="10.453125" style="56" bestFit="1" customWidth="1"/>
    <col min="4935" max="4935" width="3.90625" style="56" customWidth="1"/>
    <col min="4936" max="5120" width="9" style="56"/>
    <col min="5121" max="5121" width="3.90625" style="56" customWidth="1"/>
    <col min="5122" max="5122" width="21" style="56" customWidth="1"/>
    <col min="5123" max="5161" width="9.26953125" style="56" bestFit="1" customWidth="1"/>
    <col min="5162" max="5162" width="10" style="56" bestFit="1" customWidth="1"/>
    <col min="5163" max="5163" width="9.26953125" style="56" bestFit="1" customWidth="1"/>
    <col min="5164" max="5164" width="10" style="56" bestFit="1" customWidth="1"/>
    <col min="5165" max="5168" width="9.26953125" style="56" bestFit="1" customWidth="1"/>
    <col min="5169" max="5170" width="10" style="56" bestFit="1" customWidth="1"/>
    <col min="5171" max="5171" width="9.26953125" style="56" bestFit="1" customWidth="1"/>
    <col min="5172" max="5173" width="10" style="56" bestFit="1" customWidth="1"/>
    <col min="5174" max="5174" width="10.6328125" style="56" bestFit="1" customWidth="1"/>
    <col min="5175" max="5175" width="9.6328125" style="56" bestFit="1" customWidth="1"/>
    <col min="5176" max="5176" width="11.08984375" style="56" bestFit="1" customWidth="1"/>
    <col min="5177" max="5177" width="5.7265625" style="56" customWidth="1"/>
    <col min="5178" max="5178" width="7" style="56" customWidth="1"/>
    <col min="5179" max="5179" width="3.6328125" style="56" customWidth="1"/>
    <col min="5180" max="5180" width="19.453125" style="56" customWidth="1"/>
    <col min="5181" max="5182" width="9.90625" style="56" bestFit="1" customWidth="1"/>
    <col min="5183" max="5183" width="9.08984375" style="56" bestFit="1" customWidth="1"/>
    <col min="5184" max="5184" width="10" style="56" customWidth="1"/>
    <col min="5185" max="5185" width="3.90625" style="56" customWidth="1"/>
    <col min="5186" max="5186" width="3.7265625" style="56" customWidth="1"/>
    <col min="5187" max="5187" width="20.08984375" style="56" customWidth="1"/>
    <col min="5188" max="5188" width="9.36328125" style="56" bestFit="1" customWidth="1"/>
    <col min="5189" max="5189" width="9.90625" style="56" bestFit="1" customWidth="1"/>
    <col min="5190" max="5190" width="10.453125" style="56" bestFit="1" customWidth="1"/>
    <col min="5191" max="5191" width="3.90625" style="56" customWidth="1"/>
    <col min="5192" max="5376" width="9" style="56"/>
    <col min="5377" max="5377" width="3.90625" style="56" customWidth="1"/>
    <col min="5378" max="5378" width="21" style="56" customWidth="1"/>
    <col min="5379" max="5417" width="9.26953125" style="56" bestFit="1" customWidth="1"/>
    <col min="5418" max="5418" width="10" style="56" bestFit="1" customWidth="1"/>
    <col min="5419" max="5419" width="9.26953125" style="56" bestFit="1" customWidth="1"/>
    <col min="5420" max="5420" width="10" style="56" bestFit="1" customWidth="1"/>
    <col min="5421" max="5424" width="9.26953125" style="56" bestFit="1" customWidth="1"/>
    <col min="5425" max="5426" width="10" style="56" bestFit="1" customWidth="1"/>
    <col min="5427" max="5427" width="9.26953125" style="56" bestFit="1" customWidth="1"/>
    <col min="5428" max="5429" width="10" style="56" bestFit="1" customWidth="1"/>
    <col min="5430" max="5430" width="10.6328125" style="56" bestFit="1" customWidth="1"/>
    <col min="5431" max="5431" width="9.6328125" style="56" bestFit="1" customWidth="1"/>
    <col min="5432" max="5432" width="11.08984375" style="56" bestFit="1" customWidth="1"/>
    <col min="5433" max="5433" width="5.7265625" style="56" customWidth="1"/>
    <col min="5434" max="5434" width="7" style="56" customWidth="1"/>
    <col min="5435" max="5435" width="3.6328125" style="56" customWidth="1"/>
    <col min="5436" max="5436" width="19.453125" style="56" customWidth="1"/>
    <col min="5437" max="5438" width="9.90625" style="56" bestFit="1" customWidth="1"/>
    <col min="5439" max="5439" width="9.08984375" style="56" bestFit="1" customWidth="1"/>
    <col min="5440" max="5440" width="10" style="56" customWidth="1"/>
    <col min="5441" max="5441" width="3.90625" style="56" customWidth="1"/>
    <col min="5442" max="5442" width="3.7265625" style="56" customWidth="1"/>
    <col min="5443" max="5443" width="20.08984375" style="56" customWidth="1"/>
    <col min="5444" max="5444" width="9.36328125" style="56" bestFit="1" customWidth="1"/>
    <col min="5445" max="5445" width="9.90625" style="56" bestFit="1" customWidth="1"/>
    <col min="5446" max="5446" width="10.453125" style="56" bestFit="1" customWidth="1"/>
    <col min="5447" max="5447" width="3.90625" style="56" customWidth="1"/>
    <col min="5448" max="5632" width="9" style="56"/>
    <col min="5633" max="5633" width="3.90625" style="56" customWidth="1"/>
    <col min="5634" max="5634" width="21" style="56" customWidth="1"/>
    <col min="5635" max="5673" width="9.26953125" style="56" bestFit="1" customWidth="1"/>
    <col min="5674" max="5674" width="10" style="56" bestFit="1" customWidth="1"/>
    <col min="5675" max="5675" width="9.26953125" style="56" bestFit="1" customWidth="1"/>
    <col min="5676" max="5676" width="10" style="56" bestFit="1" customWidth="1"/>
    <col min="5677" max="5680" width="9.26953125" style="56" bestFit="1" customWidth="1"/>
    <col min="5681" max="5682" width="10" style="56" bestFit="1" customWidth="1"/>
    <col min="5683" max="5683" width="9.26953125" style="56" bestFit="1" customWidth="1"/>
    <col min="5684" max="5685" width="10" style="56" bestFit="1" customWidth="1"/>
    <col min="5686" max="5686" width="10.6328125" style="56" bestFit="1" customWidth="1"/>
    <col min="5687" max="5687" width="9.6328125" style="56" bestFit="1" customWidth="1"/>
    <col min="5688" max="5688" width="11.08984375" style="56" bestFit="1" customWidth="1"/>
    <col min="5689" max="5689" width="5.7265625" style="56" customWidth="1"/>
    <col min="5690" max="5690" width="7" style="56" customWidth="1"/>
    <col min="5691" max="5691" width="3.6328125" style="56" customWidth="1"/>
    <col min="5692" max="5692" width="19.453125" style="56" customWidth="1"/>
    <col min="5693" max="5694" width="9.90625" style="56" bestFit="1" customWidth="1"/>
    <col min="5695" max="5695" width="9.08984375" style="56" bestFit="1" customWidth="1"/>
    <col min="5696" max="5696" width="10" style="56" customWidth="1"/>
    <col min="5697" max="5697" width="3.90625" style="56" customWidth="1"/>
    <col min="5698" max="5698" width="3.7265625" style="56" customWidth="1"/>
    <col min="5699" max="5699" width="20.08984375" style="56" customWidth="1"/>
    <col min="5700" max="5700" width="9.36328125" style="56" bestFit="1" customWidth="1"/>
    <col min="5701" max="5701" width="9.90625" style="56" bestFit="1" customWidth="1"/>
    <col min="5702" max="5702" width="10.453125" style="56" bestFit="1" customWidth="1"/>
    <col min="5703" max="5703" width="3.90625" style="56" customWidth="1"/>
    <col min="5704" max="5888" width="9" style="56"/>
    <col min="5889" max="5889" width="3.90625" style="56" customWidth="1"/>
    <col min="5890" max="5890" width="21" style="56" customWidth="1"/>
    <col min="5891" max="5929" width="9.26953125" style="56" bestFit="1" customWidth="1"/>
    <col min="5930" max="5930" width="10" style="56" bestFit="1" customWidth="1"/>
    <col min="5931" max="5931" width="9.26953125" style="56" bestFit="1" customWidth="1"/>
    <col min="5932" max="5932" width="10" style="56" bestFit="1" customWidth="1"/>
    <col min="5933" max="5936" width="9.26953125" style="56" bestFit="1" customWidth="1"/>
    <col min="5937" max="5938" width="10" style="56" bestFit="1" customWidth="1"/>
    <col min="5939" max="5939" width="9.26953125" style="56" bestFit="1" customWidth="1"/>
    <col min="5940" max="5941" width="10" style="56" bestFit="1" customWidth="1"/>
    <col min="5942" max="5942" width="10.6328125" style="56" bestFit="1" customWidth="1"/>
    <col min="5943" max="5943" width="9.6328125" style="56" bestFit="1" customWidth="1"/>
    <col min="5944" max="5944" width="11.08984375" style="56" bestFit="1" customWidth="1"/>
    <col min="5945" max="5945" width="5.7265625" style="56" customWidth="1"/>
    <col min="5946" max="5946" width="7" style="56" customWidth="1"/>
    <col min="5947" max="5947" width="3.6328125" style="56" customWidth="1"/>
    <col min="5948" max="5948" width="19.453125" style="56" customWidth="1"/>
    <col min="5949" max="5950" width="9.90625" style="56" bestFit="1" customWidth="1"/>
    <col min="5951" max="5951" width="9.08984375" style="56" bestFit="1" customWidth="1"/>
    <col min="5952" max="5952" width="10" style="56" customWidth="1"/>
    <col min="5953" max="5953" width="3.90625" style="56" customWidth="1"/>
    <col min="5954" max="5954" width="3.7265625" style="56" customWidth="1"/>
    <col min="5955" max="5955" width="20.08984375" style="56" customWidth="1"/>
    <col min="5956" max="5956" width="9.36328125" style="56" bestFit="1" customWidth="1"/>
    <col min="5957" max="5957" width="9.90625" style="56" bestFit="1" customWidth="1"/>
    <col min="5958" max="5958" width="10.453125" style="56" bestFit="1" customWidth="1"/>
    <col min="5959" max="5959" width="3.90625" style="56" customWidth="1"/>
    <col min="5960" max="6144" width="9" style="56"/>
    <col min="6145" max="6145" width="3.90625" style="56" customWidth="1"/>
    <col min="6146" max="6146" width="21" style="56" customWidth="1"/>
    <col min="6147" max="6185" width="9.26953125" style="56" bestFit="1" customWidth="1"/>
    <col min="6186" max="6186" width="10" style="56" bestFit="1" customWidth="1"/>
    <col min="6187" max="6187" width="9.26953125" style="56" bestFit="1" customWidth="1"/>
    <col min="6188" max="6188" width="10" style="56" bestFit="1" customWidth="1"/>
    <col min="6189" max="6192" width="9.26953125" style="56" bestFit="1" customWidth="1"/>
    <col min="6193" max="6194" width="10" style="56" bestFit="1" customWidth="1"/>
    <col min="6195" max="6195" width="9.26953125" style="56" bestFit="1" customWidth="1"/>
    <col min="6196" max="6197" width="10" style="56" bestFit="1" customWidth="1"/>
    <col min="6198" max="6198" width="10.6328125" style="56" bestFit="1" customWidth="1"/>
    <col min="6199" max="6199" width="9.6328125" style="56" bestFit="1" customWidth="1"/>
    <col min="6200" max="6200" width="11.08984375" style="56" bestFit="1" customWidth="1"/>
    <col min="6201" max="6201" width="5.7265625" style="56" customWidth="1"/>
    <col min="6202" max="6202" width="7" style="56" customWidth="1"/>
    <col min="6203" max="6203" width="3.6328125" style="56" customWidth="1"/>
    <col min="6204" max="6204" width="19.453125" style="56" customWidth="1"/>
    <col min="6205" max="6206" width="9.90625" style="56" bestFit="1" customWidth="1"/>
    <col min="6207" max="6207" width="9.08984375" style="56" bestFit="1" customWidth="1"/>
    <col min="6208" max="6208" width="10" style="56" customWidth="1"/>
    <col min="6209" max="6209" width="3.90625" style="56" customWidth="1"/>
    <col min="6210" max="6210" width="3.7265625" style="56" customWidth="1"/>
    <col min="6211" max="6211" width="20.08984375" style="56" customWidth="1"/>
    <col min="6212" max="6212" width="9.36328125" style="56" bestFit="1" customWidth="1"/>
    <col min="6213" max="6213" width="9.90625" style="56" bestFit="1" customWidth="1"/>
    <col min="6214" max="6214" width="10.453125" style="56" bestFit="1" customWidth="1"/>
    <col min="6215" max="6215" width="3.90625" style="56" customWidth="1"/>
    <col min="6216" max="6400" width="9" style="56"/>
    <col min="6401" max="6401" width="3.90625" style="56" customWidth="1"/>
    <col min="6402" max="6402" width="21" style="56" customWidth="1"/>
    <col min="6403" max="6441" width="9.26953125" style="56" bestFit="1" customWidth="1"/>
    <col min="6442" max="6442" width="10" style="56" bestFit="1" customWidth="1"/>
    <col min="6443" max="6443" width="9.26953125" style="56" bestFit="1" customWidth="1"/>
    <col min="6444" max="6444" width="10" style="56" bestFit="1" customWidth="1"/>
    <col min="6445" max="6448" width="9.26953125" style="56" bestFit="1" customWidth="1"/>
    <col min="6449" max="6450" width="10" style="56" bestFit="1" customWidth="1"/>
    <col min="6451" max="6451" width="9.26953125" style="56" bestFit="1" customWidth="1"/>
    <col min="6452" max="6453" width="10" style="56" bestFit="1" customWidth="1"/>
    <col min="6454" max="6454" width="10.6328125" style="56" bestFit="1" customWidth="1"/>
    <col min="6455" max="6455" width="9.6328125" style="56" bestFit="1" customWidth="1"/>
    <col min="6456" max="6456" width="11.08984375" style="56" bestFit="1" customWidth="1"/>
    <col min="6457" max="6457" width="5.7265625" style="56" customWidth="1"/>
    <col min="6458" max="6458" width="7" style="56" customWidth="1"/>
    <col min="6459" max="6459" width="3.6328125" style="56" customWidth="1"/>
    <col min="6460" max="6460" width="19.453125" style="56" customWidth="1"/>
    <col min="6461" max="6462" width="9.90625" style="56" bestFit="1" customWidth="1"/>
    <col min="6463" max="6463" width="9.08984375" style="56" bestFit="1" customWidth="1"/>
    <col min="6464" max="6464" width="10" style="56" customWidth="1"/>
    <col min="6465" max="6465" width="3.90625" style="56" customWidth="1"/>
    <col min="6466" max="6466" width="3.7265625" style="56" customWidth="1"/>
    <col min="6467" max="6467" width="20.08984375" style="56" customWidth="1"/>
    <col min="6468" max="6468" width="9.36328125" style="56" bestFit="1" customWidth="1"/>
    <col min="6469" max="6469" width="9.90625" style="56" bestFit="1" customWidth="1"/>
    <col min="6470" max="6470" width="10.453125" style="56" bestFit="1" customWidth="1"/>
    <col min="6471" max="6471" width="3.90625" style="56" customWidth="1"/>
    <col min="6472" max="6656" width="9" style="56"/>
    <col min="6657" max="6657" width="3.90625" style="56" customWidth="1"/>
    <col min="6658" max="6658" width="21" style="56" customWidth="1"/>
    <col min="6659" max="6697" width="9.26953125" style="56" bestFit="1" customWidth="1"/>
    <col min="6698" max="6698" width="10" style="56" bestFit="1" customWidth="1"/>
    <col min="6699" max="6699" width="9.26953125" style="56" bestFit="1" customWidth="1"/>
    <col min="6700" max="6700" width="10" style="56" bestFit="1" customWidth="1"/>
    <col min="6701" max="6704" width="9.26953125" style="56" bestFit="1" customWidth="1"/>
    <col min="6705" max="6706" width="10" style="56" bestFit="1" customWidth="1"/>
    <col min="6707" max="6707" width="9.26953125" style="56" bestFit="1" customWidth="1"/>
    <col min="6708" max="6709" width="10" style="56" bestFit="1" customWidth="1"/>
    <col min="6710" max="6710" width="10.6328125" style="56" bestFit="1" customWidth="1"/>
    <col min="6711" max="6711" width="9.6328125" style="56" bestFit="1" customWidth="1"/>
    <col min="6712" max="6712" width="11.08984375" style="56" bestFit="1" customWidth="1"/>
    <col min="6713" max="6713" width="5.7265625" style="56" customWidth="1"/>
    <col min="6714" max="6714" width="7" style="56" customWidth="1"/>
    <col min="6715" max="6715" width="3.6328125" style="56" customWidth="1"/>
    <col min="6716" max="6716" width="19.453125" style="56" customWidth="1"/>
    <col min="6717" max="6718" width="9.90625" style="56" bestFit="1" customWidth="1"/>
    <col min="6719" max="6719" width="9.08984375" style="56" bestFit="1" customWidth="1"/>
    <col min="6720" max="6720" width="10" style="56" customWidth="1"/>
    <col min="6721" max="6721" width="3.90625" style="56" customWidth="1"/>
    <col min="6722" max="6722" width="3.7265625" style="56" customWidth="1"/>
    <col min="6723" max="6723" width="20.08984375" style="56" customWidth="1"/>
    <col min="6724" max="6724" width="9.36328125" style="56" bestFit="1" customWidth="1"/>
    <col min="6725" max="6725" width="9.90625" style="56" bestFit="1" customWidth="1"/>
    <col min="6726" max="6726" width="10.453125" style="56" bestFit="1" customWidth="1"/>
    <col min="6727" max="6727" width="3.90625" style="56" customWidth="1"/>
    <col min="6728" max="6912" width="9" style="56"/>
    <col min="6913" max="6913" width="3.90625" style="56" customWidth="1"/>
    <col min="6914" max="6914" width="21" style="56" customWidth="1"/>
    <col min="6915" max="6953" width="9.26953125" style="56" bestFit="1" customWidth="1"/>
    <col min="6954" max="6954" width="10" style="56" bestFit="1" customWidth="1"/>
    <col min="6955" max="6955" width="9.26953125" style="56" bestFit="1" customWidth="1"/>
    <col min="6956" max="6956" width="10" style="56" bestFit="1" customWidth="1"/>
    <col min="6957" max="6960" width="9.26953125" style="56" bestFit="1" customWidth="1"/>
    <col min="6961" max="6962" width="10" style="56" bestFit="1" customWidth="1"/>
    <col min="6963" max="6963" width="9.26953125" style="56" bestFit="1" customWidth="1"/>
    <col min="6964" max="6965" width="10" style="56" bestFit="1" customWidth="1"/>
    <col min="6966" max="6966" width="10.6328125" style="56" bestFit="1" customWidth="1"/>
    <col min="6967" max="6967" width="9.6328125" style="56" bestFit="1" customWidth="1"/>
    <col min="6968" max="6968" width="11.08984375" style="56" bestFit="1" customWidth="1"/>
    <col min="6969" max="6969" width="5.7265625" style="56" customWidth="1"/>
    <col min="6970" max="6970" width="7" style="56" customWidth="1"/>
    <col min="6971" max="6971" width="3.6328125" style="56" customWidth="1"/>
    <col min="6972" max="6972" width="19.453125" style="56" customWidth="1"/>
    <col min="6973" max="6974" width="9.90625" style="56" bestFit="1" customWidth="1"/>
    <col min="6975" max="6975" width="9.08984375" style="56" bestFit="1" customWidth="1"/>
    <col min="6976" max="6976" width="10" style="56" customWidth="1"/>
    <col min="6977" max="6977" width="3.90625" style="56" customWidth="1"/>
    <col min="6978" max="6978" width="3.7265625" style="56" customWidth="1"/>
    <col min="6979" max="6979" width="20.08984375" style="56" customWidth="1"/>
    <col min="6980" max="6980" width="9.36328125" style="56" bestFit="1" customWidth="1"/>
    <col min="6981" max="6981" width="9.90625" style="56" bestFit="1" customWidth="1"/>
    <col min="6982" max="6982" width="10.453125" style="56" bestFit="1" customWidth="1"/>
    <col min="6983" max="6983" width="3.90625" style="56" customWidth="1"/>
    <col min="6984" max="7168" width="9" style="56"/>
    <col min="7169" max="7169" width="3.90625" style="56" customWidth="1"/>
    <col min="7170" max="7170" width="21" style="56" customWidth="1"/>
    <col min="7171" max="7209" width="9.26953125" style="56" bestFit="1" customWidth="1"/>
    <col min="7210" max="7210" width="10" style="56" bestFit="1" customWidth="1"/>
    <col min="7211" max="7211" width="9.26953125" style="56" bestFit="1" customWidth="1"/>
    <col min="7212" max="7212" width="10" style="56" bestFit="1" customWidth="1"/>
    <col min="7213" max="7216" width="9.26953125" style="56" bestFit="1" customWidth="1"/>
    <col min="7217" max="7218" width="10" style="56" bestFit="1" customWidth="1"/>
    <col min="7219" max="7219" width="9.26953125" style="56" bestFit="1" customWidth="1"/>
    <col min="7220" max="7221" width="10" style="56" bestFit="1" customWidth="1"/>
    <col min="7222" max="7222" width="10.6328125" style="56" bestFit="1" customWidth="1"/>
    <col min="7223" max="7223" width="9.6328125" style="56" bestFit="1" customWidth="1"/>
    <col min="7224" max="7224" width="11.08984375" style="56" bestFit="1" customWidth="1"/>
    <col min="7225" max="7225" width="5.7265625" style="56" customWidth="1"/>
    <col min="7226" max="7226" width="7" style="56" customWidth="1"/>
    <col min="7227" max="7227" width="3.6328125" style="56" customWidth="1"/>
    <col min="7228" max="7228" width="19.453125" style="56" customWidth="1"/>
    <col min="7229" max="7230" width="9.90625" style="56" bestFit="1" customWidth="1"/>
    <col min="7231" max="7231" width="9.08984375" style="56" bestFit="1" customWidth="1"/>
    <col min="7232" max="7232" width="10" style="56" customWidth="1"/>
    <col min="7233" max="7233" width="3.90625" style="56" customWidth="1"/>
    <col min="7234" max="7234" width="3.7265625" style="56" customWidth="1"/>
    <col min="7235" max="7235" width="20.08984375" style="56" customWidth="1"/>
    <col min="7236" max="7236" width="9.36328125" style="56" bestFit="1" customWidth="1"/>
    <col min="7237" max="7237" width="9.90625" style="56" bestFit="1" customWidth="1"/>
    <col min="7238" max="7238" width="10.453125" style="56" bestFit="1" customWidth="1"/>
    <col min="7239" max="7239" width="3.90625" style="56" customWidth="1"/>
    <col min="7240" max="7424" width="9" style="56"/>
    <col min="7425" max="7425" width="3.90625" style="56" customWidth="1"/>
    <col min="7426" max="7426" width="21" style="56" customWidth="1"/>
    <col min="7427" max="7465" width="9.26953125" style="56" bestFit="1" customWidth="1"/>
    <col min="7466" max="7466" width="10" style="56" bestFit="1" customWidth="1"/>
    <col min="7467" max="7467" width="9.26953125" style="56" bestFit="1" customWidth="1"/>
    <col min="7468" max="7468" width="10" style="56" bestFit="1" customWidth="1"/>
    <col min="7469" max="7472" width="9.26953125" style="56" bestFit="1" customWidth="1"/>
    <col min="7473" max="7474" width="10" style="56" bestFit="1" customWidth="1"/>
    <col min="7475" max="7475" width="9.26953125" style="56" bestFit="1" customWidth="1"/>
    <col min="7476" max="7477" width="10" style="56" bestFit="1" customWidth="1"/>
    <col min="7478" max="7478" width="10.6328125" style="56" bestFit="1" customWidth="1"/>
    <col min="7479" max="7479" width="9.6328125" style="56" bestFit="1" customWidth="1"/>
    <col min="7480" max="7480" width="11.08984375" style="56" bestFit="1" customWidth="1"/>
    <col min="7481" max="7481" width="5.7265625" style="56" customWidth="1"/>
    <col min="7482" max="7482" width="7" style="56" customWidth="1"/>
    <col min="7483" max="7483" width="3.6328125" style="56" customWidth="1"/>
    <col min="7484" max="7484" width="19.453125" style="56" customWidth="1"/>
    <col min="7485" max="7486" width="9.90625" style="56" bestFit="1" customWidth="1"/>
    <col min="7487" max="7487" width="9.08984375" style="56" bestFit="1" customWidth="1"/>
    <col min="7488" max="7488" width="10" style="56" customWidth="1"/>
    <col min="7489" max="7489" width="3.90625" style="56" customWidth="1"/>
    <col min="7490" max="7490" width="3.7265625" style="56" customWidth="1"/>
    <col min="7491" max="7491" width="20.08984375" style="56" customWidth="1"/>
    <col min="7492" max="7492" width="9.36328125" style="56" bestFit="1" customWidth="1"/>
    <col min="7493" max="7493" width="9.90625" style="56" bestFit="1" customWidth="1"/>
    <col min="7494" max="7494" width="10.453125" style="56" bestFit="1" customWidth="1"/>
    <col min="7495" max="7495" width="3.90625" style="56" customWidth="1"/>
    <col min="7496" max="7680" width="9" style="56"/>
    <col min="7681" max="7681" width="3.90625" style="56" customWidth="1"/>
    <col min="7682" max="7682" width="21" style="56" customWidth="1"/>
    <col min="7683" max="7721" width="9.26953125" style="56" bestFit="1" customWidth="1"/>
    <col min="7722" max="7722" width="10" style="56" bestFit="1" customWidth="1"/>
    <col min="7723" max="7723" width="9.26953125" style="56" bestFit="1" customWidth="1"/>
    <col min="7724" max="7724" width="10" style="56" bestFit="1" customWidth="1"/>
    <col min="7725" max="7728" width="9.26953125" style="56" bestFit="1" customWidth="1"/>
    <col min="7729" max="7730" width="10" style="56" bestFit="1" customWidth="1"/>
    <col min="7731" max="7731" width="9.26953125" style="56" bestFit="1" customWidth="1"/>
    <col min="7732" max="7733" width="10" style="56" bestFit="1" customWidth="1"/>
    <col min="7734" max="7734" width="10.6328125" style="56" bestFit="1" customWidth="1"/>
    <col min="7735" max="7735" width="9.6328125" style="56" bestFit="1" customWidth="1"/>
    <col min="7736" max="7736" width="11.08984375" style="56" bestFit="1" customWidth="1"/>
    <col min="7737" max="7737" width="5.7265625" style="56" customWidth="1"/>
    <col min="7738" max="7738" width="7" style="56" customWidth="1"/>
    <col min="7739" max="7739" width="3.6328125" style="56" customWidth="1"/>
    <col min="7740" max="7740" width="19.453125" style="56" customWidth="1"/>
    <col min="7741" max="7742" width="9.90625" style="56" bestFit="1" customWidth="1"/>
    <col min="7743" max="7743" width="9.08984375" style="56" bestFit="1" customWidth="1"/>
    <col min="7744" max="7744" width="10" style="56" customWidth="1"/>
    <col min="7745" max="7745" width="3.90625" style="56" customWidth="1"/>
    <col min="7746" max="7746" width="3.7265625" style="56" customWidth="1"/>
    <col min="7747" max="7747" width="20.08984375" style="56" customWidth="1"/>
    <col min="7748" max="7748" width="9.36328125" style="56" bestFit="1" customWidth="1"/>
    <col min="7749" max="7749" width="9.90625" style="56" bestFit="1" customWidth="1"/>
    <col min="7750" max="7750" width="10.453125" style="56" bestFit="1" customWidth="1"/>
    <col min="7751" max="7751" width="3.90625" style="56" customWidth="1"/>
    <col min="7752" max="7936" width="9" style="56"/>
    <col min="7937" max="7937" width="3.90625" style="56" customWidth="1"/>
    <col min="7938" max="7938" width="21" style="56" customWidth="1"/>
    <col min="7939" max="7977" width="9.26953125" style="56" bestFit="1" customWidth="1"/>
    <col min="7978" max="7978" width="10" style="56" bestFit="1" customWidth="1"/>
    <col min="7979" max="7979" width="9.26953125" style="56" bestFit="1" customWidth="1"/>
    <col min="7980" max="7980" width="10" style="56" bestFit="1" customWidth="1"/>
    <col min="7981" max="7984" width="9.26953125" style="56" bestFit="1" customWidth="1"/>
    <col min="7985" max="7986" width="10" style="56" bestFit="1" customWidth="1"/>
    <col min="7987" max="7987" width="9.26953125" style="56" bestFit="1" customWidth="1"/>
    <col min="7988" max="7989" width="10" style="56" bestFit="1" customWidth="1"/>
    <col min="7990" max="7990" width="10.6328125" style="56" bestFit="1" customWidth="1"/>
    <col min="7991" max="7991" width="9.6328125" style="56" bestFit="1" customWidth="1"/>
    <col min="7992" max="7992" width="11.08984375" style="56" bestFit="1" customWidth="1"/>
    <col min="7993" max="7993" width="5.7265625" style="56" customWidth="1"/>
    <col min="7994" max="7994" width="7" style="56" customWidth="1"/>
    <col min="7995" max="7995" width="3.6328125" style="56" customWidth="1"/>
    <col min="7996" max="7996" width="19.453125" style="56" customWidth="1"/>
    <col min="7997" max="7998" width="9.90625" style="56" bestFit="1" customWidth="1"/>
    <col min="7999" max="7999" width="9.08984375" style="56" bestFit="1" customWidth="1"/>
    <col min="8000" max="8000" width="10" style="56" customWidth="1"/>
    <col min="8001" max="8001" width="3.90625" style="56" customWidth="1"/>
    <col min="8002" max="8002" width="3.7265625" style="56" customWidth="1"/>
    <col min="8003" max="8003" width="20.08984375" style="56" customWidth="1"/>
    <col min="8004" max="8004" width="9.36328125" style="56" bestFit="1" customWidth="1"/>
    <col min="8005" max="8005" width="9.90625" style="56" bestFit="1" customWidth="1"/>
    <col min="8006" max="8006" width="10.453125" style="56" bestFit="1" customWidth="1"/>
    <col min="8007" max="8007" width="3.90625" style="56" customWidth="1"/>
    <col min="8008" max="8192" width="9" style="56"/>
    <col min="8193" max="8193" width="3.90625" style="56" customWidth="1"/>
    <col min="8194" max="8194" width="21" style="56" customWidth="1"/>
    <col min="8195" max="8233" width="9.26953125" style="56" bestFit="1" customWidth="1"/>
    <col min="8234" max="8234" width="10" style="56" bestFit="1" customWidth="1"/>
    <col min="8235" max="8235" width="9.26953125" style="56" bestFit="1" customWidth="1"/>
    <col min="8236" max="8236" width="10" style="56" bestFit="1" customWidth="1"/>
    <col min="8237" max="8240" width="9.26953125" style="56" bestFit="1" customWidth="1"/>
    <col min="8241" max="8242" width="10" style="56" bestFit="1" customWidth="1"/>
    <col min="8243" max="8243" width="9.26953125" style="56" bestFit="1" customWidth="1"/>
    <col min="8244" max="8245" width="10" style="56" bestFit="1" customWidth="1"/>
    <col min="8246" max="8246" width="10.6328125" style="56" bestFit="1" customWidth="1"/>
    <col min="8247" max="8247" width="9.6328125" style="56" bestFit="1" customWidth="1"/>
    <col min="8248" max="8248" width="11.08984375" style="56" bestFit="1" customWidth="1"/>
    <col min="8249" max="8249" width="5.7265625" style="56" customWidth="1"/>
    <col min="8250" max="8250" width="7" style="56" customWidth="1"/>
    <col min="8251" max="8251" width="3.6328125" style="56" customWidth="1"/>
    <col min="8252" max="8252" width="19.453125" style="56" customWidth="1"/>
    <col min="8253" max="8254" width="9.90625" style="56" bestFit="1" customWidth="1"/>
    <col min="8255" max="8255" width="9.08984375" style="56" bestFit="1" customWidth="1"/>
    <col min="8256" max="8256" width="10" style="56" customWidth="1"/>
    <col min="8257" max="8257" width="3.90625" style="56" customWidth="1"/>
    <col min="8258" max="8258" width="3.7265625" style="56" customWidth="1"/>
    <col min="8259" max="8259" width="20.08984375" style="56" customWidth="1"/>
    <col min="8260" max="8260" width="9.36328125" style="56" bestFit="1" customWidth="1"/>
    <col min="8261" max="8261" width="9.90625" style="56" bestFit="1" customWidth="1"/>
    <col min="8262" max="8262" width="10.453125" style="56" bestFit="1" customWidth="1"/>
    <col min="8263" max="8263" width="3.90625" style="56" customWidth="1"/>
    <col min="8264" max="8448" width="9" style="56"/>
    <col min="8449" max="8449" width="3.90625" style="56" customWidth="1"/>
    <col min="8450" max="8450" width="21" style="56" customWidth="1"/>
    <col min="8451" max="8489" width="9.26953125" style="56" bestFit="1" customWidth="1"/>
    <col min="8490" max="8490" width="10" style="56" bestFit="1" customWidth="1"/>
    <col min="8491" max="8491" width="9.26953125" style="56" bestFit="1" customWidth="1"/>
    <col min="8492" max="8492" width="10" style="56" bestFit="1" customWidth="1"/>
    <col min="8493" max="8496" width="9.26953125" style="56" bestFit="1" customWidth="1"/>
    <col min="8497" max="8498" width="10" style="56" bestFit="1" customWidth="1"/>
    <col min="8499" max="8499" width="9.26953125" style="56" bestFit="1" customWidth="1"/>
    <col min="8500" max="8501" width="10" style="56" bestFit="1" customWidth="1"/>
    <col min="8502" max="8502" width="10.6328125" style="56" bestFit="1" customWidth="1"/>
    <col min="8503" max="8503" width="9.6328125" style="56" bestFit="1" customWidth="1"/>
    <col min="8504" max="8504" width="11.08984375" style="56" bestFit="1" customWidth="1"/>
    <col min="8505" max="8505" width="5.7265625" style="56" customWidth="1"/>
    <col min="8506" max="8506" width="7" style="56" customWidth="1"/>
    <col min="8507" max="8507" width="3.6328125" style="56" customWidth="1"/>
    <col min="8508" max="8508" width="19.453125" style="56" customWidth="1"/>
    <col min="8509" max="8510" width="9.90625" style="56" bestFit="1" customWidth="1"/>
    <col min="8511" max="8511" width="9.08984375" style="56" bestFit="1" customWidth="1"/>
    <col min="8512" max="8512" width="10" style="56" customWidth="1"/>
    <col min="8513" max="8513" width="3.90625" style="56" customWidth="1"/>
    <col min="8514" max="8514" width="3.7265625" style="56" customWidth="1"/>
    <col min="8515" max="8515" width="20.08984375" style="56" customWidth="1"/>
    <col min="8516" max="8516" width="9.36328125" style="56" bestFit="1" customWidth="1"/>
    <col min="8517" max="8517" width="9.90625" style="56" bestFit="1" customWidth="1"/>
    <col min="8518" max="8518" width="10.453125" style="56" bestFit="1" customWidth="1"/>
    <col min="8519" max="8519" width="3.90625" style="56" customWidth="1"/>
    <col min="8520" max="8704" width="9" style="56"/>
    <col min="8705" max="8705" width="3.90625" style="56" customWidth="1"/>
    <col min="8706" max="8706" width="21" style="56" customWidth="1"/>
    <col min="8707" max="8745" width="9.26953125" style="56" bestFit="1" customWidth="1"/>
    <col min="8746" max="8746" width="10" style="56" bestFit="1" customWidth="1"/>
    <col min="8747" max="8747" width="9.26953125" style="56" bestFit="1" customWidth="1"/>
    <col min="8748" max="8748" width="10" style="56" bestFit="1" customWidth="1"/>
    <col min="8749" max="8752" width="9.26953125" style="56" bestFit="1" customWidth="1"/>
    <col min="8753" max="8754" width="10" style="56" bestFit="1" customWidth="1"/>
    <col min="8755" max="8755" width="9.26953125" style="56" bestFit="1" customWidth="1"/>
    <col min="8756" max="8757" width="10" style="56" bestFit="1" customWidth="1"/>
    <col min="8758" max="8758" width="10.6328125" style="56" bestFit="1" customWidth="1"/>
    <col min="8759" max="8759" width="9.6328125" style="56" bestFit="1" customWidth="1"/>
    <col min="8760" max="8760" width="11.08984375" style="56" bestFit="1" customWidth="1"/>
    <col min="8761" max="8761" width="5.7265625" style="56" customWidth="1"/>
    <col min="8762" max="8762" width="7" style="56" customWidth="1"/>
    <col min="8763" max="8763" width="3.6328125" style="56" customWidth="1"/>
    <col min="8764" max="8764" width="19.453125" style="56" customWidth="1"/>
    <col min="8765" max="8766" width="9.90625" style="56" bestFit="1" customWidth="1"/>
    <col min="8767" max="8767" width="9.08984375" style="56" bestFit="1" customWidth="1"/>
    <col min="8768" max="8768" width="10" style="56" customWidth="1"/>
    <col min="8769" max="8769" width="3.90625" style="56" customWidth="1"/>
    <col min="8770" max="8770" width="3.7265625" style="56" customWidth="1"/>
    <col min="8771" max="8771" width="20.08984375" style="56" customWidth="1"/>
    <col min="8772" max="8772" width="9.36328125" style="56" bestFit="1" customWidth="1"/>
    <col min="8773" max="8773" width="9.90625" style="56" bestFit="1" customWidth="1"/>
    <col min="8774" max="8774" width="10.453125" style="56" bestFit="1" customWidth="1"/>
    <col min="8775" max="8775" width="3.90625" style="56" customWidth="1"/>
    <col min="8776" max="8960" width="9" style="56"/>
    <col min="8961" max="8961" width="3.90625" style="56" customWidth="1"/>
    <col min="8962" max="8962" width="21" style="56" customWidth="1"/>
    <col min="8963" max="9001" width="9.26953125" style="56" bestFit="1" customWidth="1"/>
    <col min="9002" max="9002" width="10" style="56" bestFit="1" customWidth="1"/>
    <col min="9003" max="9003" width="9.26953125" style="56" bestFit="1" customWidth="1"/>
    <col min="9004" max="9004" width="10" style="56" bestFit="1" customWidth="1"/>
    <col min="9005" max="9008" width="9.26953125" style="56" bestFit="1" customWidth="1"/>
    <col min="9009" max="9010" width="10" style="56" bestFit="1" customWidth="1"/>
    <col min="9011" max="9011" width="9.26953125" style="56" bestFit="1" customWidth="1"/>
    <col min="9012" max="9013" width="10" style="56" bestFit="1" customWidth="1"/>
    <col min="9014" max="9014" width="10.6328125" style="56" bestFit="1" customWidth="1"/>
    <col min="9015" max="9015" width="9.6328125" style="56" bestFit="1" customWidth="1"/>
    <col min="9016" max="9016" width="11.08984375" style="56" bestFit="1" customWidth="1"/>
    <col min="9017" max="9017" width="5.7265625" style="56" customWidth="1"/>
    <col min="9018" max="9018" width="7" style="56" customWidth="1"/>
    <col min="9019" max="9019" width="3.6328125" style="56" customWidth="1"/>
    <col min="9020" max="9020" width="19.453125" style="56" customWidth="1"/>
    <col min="9021" max="9022" width="9.90625" style="56" bestFit="1" customWidth="1"/>
    <col min="9023" max="9023" width="9.08984375" style="56" bestFit="1" customWidth="1"/>
    <col min="9024" max="9024" width="10" style="56" customWidth="1"/>
    <col min="9025" max="9025" width="3.90625" style="56" customWidth="1"/>
    <col min="9026" max="9026" width="3.7265625" style="56" customWidth="1"/>
    <col min="9027" max="9027" width="20.08984375" style="56" customWidth="1"/>
    <col min="9028" max="9028" width="9.36328125" style="56" bestFit="1" customWidth="1"/>
    <col min="9029" max="9029" width="9.90625" style="56" bestFit="1" customWidth="1"/>
    <col min="9030" max="9030" width="10.453125" style="56" bestFit="1" customWidth="1"/>
    <col min="9031" max="9031" width="3.90625" style="56" customWidth="1"/>
    <col min="9032" max="9216" width="9" style="56"/>
    <col min="9217" max="9217" width="3.90625" style="56" customWidth="1"/>
    <col min="9218" max="9218" width="21" style="56" customWidth="1"/>
    <col min="9219" max="9257" width="9.26953125" style="56" bestFit="1" customWidth="1"/>
    <col min="9258" max="9258" width="10" style="56" bestFit="1" customWidth="1"/>
    <col min="9259" max="9259" width="9.26953125" style="56" bestFit="1" customWidth="1"/>
    <col min="9260" max="9260" width="10" style="56" bestFit="1" customWidth="1"/>
    <col min="9261" max="9264" width="9.26953125" style="56" bestFit="1" customWidth="1"/>
    <col min="9265" max="9266" width="10" style="56" bestFit="1" customWidth="1"/>
    <col min="9267" max="9267" width="9.26953125" style="56" bestFit="1" customWidth="1"/>
    <col min="9268" max="9269" width="10" style="56" bestFit="1" customWidth="1"/>
    <col min="9270" max="9270" width="10.6328125" style="56" bestFit="1" customWidth="1"/>
    <col min="9271" max="9271" width="9.6328125" style="56" bestFit="1" customWidth="1"/>
    <col min="9272" max="9272" width="11.08984375" style="56" bestFit="1" customWidth="1"/>
    <col min="9273" max="9273" width="5.7265625" style="56" customWidth="1"/>
    <col min="9274" max="9274" width="7" style="56" customWidth="1"/>
    <col min="9275" max="9275" width="3.6328125" style="56" customWidth="1"/>
    <col min="9276" max="9276" width="19.453125" style="56" customWidth="1"/>
    <col min="9277" max="9278" width="9.90625" style="56" bestFit="1" customWidth="1"/>
    <col min="9279" max="9279" width="9.08984375" style="56" bestFit="1" customWidth="1"/>
    <col min="9280" max="9280" width="10" style="56" customWidth="1"/>
    <col min="9281" max="9281" width="3.90625" style="56" customWidth="1"/>
    <col min="9282" max="9282" width="3.7265625" style="56" customWidth="1"/>
    <col min="9283" max="9283" width="20.08984375" style="56" customWidth="1"/>
    <col min="9284" max="9284" width="9.36328125" style="56" bestFit="1" customWidth="1"/>
    <col min="9285" max="9285" width="9.90625" style="56" bestFit="1" customWidth="1"/>
    <col min="9286" max="9286" width="10.453125" style="56" bestFit="1" customWidth="1"/>
    <col min="9287" max="9287" width="3.90625" style="56" customWidth="1"/>
    <col min="9288" max="9472" width="9" style="56"/>
    <col min="9473" max="9473" width="3.90625" style="56" customWidth="1"/>
    <col min="9474" max="9474" width="21" style="56" customWidth="1"/>
    <col min="9475" max="9513" width="9.26953125" style="56" bestFit="1" customWidth="1"/>
    <col min="9514" max="9514" width="10" style="56" bestFit="1" customWidth="1"/>
    <col min="9515" max="9515" width="9.26953125" style="56" bestFit="1" customWidth="1"/>
    <col min="9516" max="9516" width="10" style="56" bestFit="1" customWidth="1"/>
    <col min="9517" max="9520" width="9.26953125" style="56" bestFit="1" customWidth="1"/>
    <col min="9521" max="9522" width="10" style="56" bestFit="1" customWidth="1"/>
    <col min="9523" max="9523" width="9.26953125" style="56" bestFit="1" customWidth="1"/>
    <col min="9524" max="9525" width="10" style="56" bestFit="1" customWidth="1"/>
    <col min="9526" max="9526" width="10.6328125" style="56" bestFit="1" customWidth="1"/>
    <col min="9527" max="9527" width="9.6328125" style="56" bestFit="1" customWidth="1"/>
    <col min="9528" max="9528" width="11.08984375" style="56" bestFit="1" customWidth="1"/>
    <col min="9529" max="9529" width="5.7265625" style="56" customWidth="1"/>
    <col min="9530" max="9530" width="7" style="56" customWidth="1"/>
    <col min="9531" max="9531" width="3.6328125" style="56" customWidth="1"/>
    <col min="9532" max="9532" width="19.453125" style="56" customWidth="1"/>
    <col min="9533" max="9534" width="9.90625" style="56" bestFit="1" customWidth="1"/>
    <col min="9535" max="9535" width="9.08984375" style="56" bestFit="1" customWidth="1"/>
    <col min="9536" max="9536" width="10" style="56" customWidth="1"/>
    <col min="9537" max="9537" width="3.90625" style="56" customWidth="1"/>
    <col min="9538" max="9538" width="3.7265625" style="56" customWidth="1"/>
    <col min="9539" max="9539" width="20.08984375" style="56" customWidth="1"/>
    <col min="9540" max="9540" width="9.36328125" style="56" bestFit="1" customWidth="1"/>
    <col min="9541" max="9541" width="9.90625" style="56" bestFit="1" customWidth="1"/>
    <col min="9542" max="9542" width="10.453125" style="56" bestFit="1" customWidth="1"/>
    <col min="9543" max="9543" width="3.90625" style="56" customWidth="1"/>
    <col min="9544" max="9728" width="9" style="56"/>
    <col min="9729" max="9729" width="3.90625" style="56" customWidth="1"/>
    <col min="9730" max="9730" width="21" style="56" customWidth="1"/>
    <col min="9731" max="9769" width="9.26953125" style="56" bestFit="1" customWidth="1"/>
    <col min="9770" max="9770" width="10" style="56" bestFit="1" customWidth="1"/>
    <col min="9771" max="9771" width="9.26953125" style="56" bestFit="1" customWidth="1"/>
    <col min="9772" max="9772" width="10" style="56" bestFit="1" customWidth="1"/>
    <col min="9773" max="9776" width="9.26953125" style="56" bestFit="1" customWidth="1"/>
    <col min="9777" max="9778" width="10" style="56" bestFit="1" customWidth="1"/>
    <col min="9779" max="9779" width="9.26953125" style="56" bestFit="1" customWidth="1"/>
    <col min="9780" max="9781" width="10" style="56" bestFit="1" customWidth="1"/>
    <col min="9782" max="9782" width="10.6328125" style="56" bestFit="1" customWidth="1"/>
    <col min="9783" max="9783" width="9.6328125" style="56" bestFit="1" customWidth="1"/>
    <col min="9784" max="9784" width="11.08984375" style="56" bestFit="1" customWidth="1"/>
    <col min="9785" max="9785" width="5.7265625" style="56" customWidth="1"/>
    <col min="9786" max="9786" width="7" style="56" customWidth="1"/>
    <col min="9787" max="9787" width="3.6328125" style="56" customWidth="1"/>
    <col min="9788" max="9788" width="19.453125" style="56" customWidth="1"/>
    <col min="9789" max="9790" width="9.90625" style="56" bestFit="1" customWidth="1"/>
    <col min="9791" max="9791" width="9.08984375" style="56" bestFit="1" customWidth="1"/>
    <col min="9792" max="9792" width="10" style="56" customWidth="1"/>
    <col min="9793" max="9793" width="3.90625" style="56" customWidth="1"/>
    <col min="9794" max="9794" width="3.7265625" style="56" customWidth="1"/>
    <col min="9795" max="9795" width="20.08984375" style="56" customWidth="1"/>
    <col min="9796" max="9796" width="9.36328125" style="56" bestFit="1" customWidth="1"/>
    <col min="9797" max="9797" width="9.90625" style="56" bestFit="1" customWidth="1"/>
    <col min="9798" max="9798" width="10.453125" style="56" bestFit="1" customWidth="1"/>
    <col min="9799" max="9799" width="3.90625" style="56" customWidth="1"/>
    <col min="9800" max="9984" width="9" style="56"/>
    <col min="9985" max="9985" width="3.90625" style="56" customWidth="1"/>
    <col min="9986" max="9986" width="21" style="56" customWidth="1"/>
    <col min="9987" max="10025" width="9.26953125" style="56" bestFit="1" customWidth="1"/>
    <col min="10026" max="10026" width="10" style="56" bestFit="1" customWidth="1"/>
    <col min="10027" max="10027" width="9.26953125" style="56" bestFit="1" customWidth="1"/>
    <col min="10028" max="10028" width="10" style="56" bestFit="1" customWidth="1"/>
    <col min="10029" max="10032" width="9.26953125" style="56" bestFit="1" customWidth="1"/>
    <col min="10033" max="10034" width="10" style="56" bestFit="1" customWidth="1"/>
    <col min="10035" max="10035" width="9.26953125" style="56" bestFit="1" customWidth="1"/>
    <col min="10036" max="10037" width="10" style="56" bestFit="1" customWidth="1"/>
    <col min="10038" max="10038" width="10.6328125" style="56" bestFit="1" customWidth="1"/>
    <col min="10039" max="10039" width="9.6328125" style="56" bestFit="1" customWidth="1"/>
    <col min="10040" max="10040" width="11.08984375" style="56" bestFit="1" customWidth="1"/>
    <col min="10041" max="10041" width="5.7265625" style="56" customWidth="1"/>
    <col min="10042" max="10042" width="7" style="56" customWidth="1"/>
    <col min="10043" max="10043" width="3.6328125" style="56" customWidth="1"/>
    <col min="10044" max="10044" width="19.453125" style="56" customWidth="1"/>
    <col min="10045" max="10046" width="9.90625" style="56" bestFit="1" customWidth="1"/>
    <col min="10047" max="10047" width="9.08984375" style="56" bestFit="1" customWidth="1"/>
    <col min="10048" max="10048" width="10" style="56" customWidth="1"/>
    <col min="10049" max="10049" width="3.90625" style="56" customWidth="1"/>
    <col min="10050" max="10050" width="3.7265625" style="56" customWidth="1"/>
    <col min="10051" max="10051" width="20.08984375" style="56" customWidth="1"/>
    <col min="10052" max="10052" width="9.36328125" style="56" bestFit="1" customWidth="1"/>
    <col min="10053" max="10053" width="9.90625" style="56" bestFit="1" customWidth="1"/>
    <col min="10054" max="10054" width="10.453125" style="56" bestFit="1" customWidth="1"/>
    <col min="10055" max="10055" width="3.90625" style="56" customWidth="1"/>
    <col min="10056" max="10240" width="9" style="56"/>
    <col min="10241" max="10241" width="3.90625" style="56" customWidth="1"/>
    <col min="10242" max="10242" width="21" style="56" customWidth="1"/>
    <col min="10243" max="10281" width="9.26953125" style="56" bestFit="1" customWidth="1"/>
    <col min="10282" max="10282" width="10" style="56" bestFit="1" customWidth="1"/>
    <col min="10283" max="10283" width="9.26953125" style="56" bestFit="1" customWidth="1"/>
    <col min="10284" max="10284" width="10" style="56" bestFit="1" customWidth="1"/>
    <col min="10285" max="10288" width="9.26953125" style="56" bestFit="1" customWidth="1"/>
    <col min="10289" max="10290" width="10" style="56" bestFit="1" customWidth="1"/>
    <col min="10291" max="10291" width="9.26953125" style="56" bestFit="1" customWidth="1"/>
    <col min="10292" max="10293" width="10" style="56" bestFit="1" customWidth="1"/>
    <col min="10294" max="10294" width="10.6328125" style="56" bestFit="1" customWidth="1"/>
    <col min="10295" max="10295" width="9.6328125" style="56" bestFit="1" customWidth="1"/>
    <col min="10296" max="10296" width="11.08984375" style="56" bestFit="1" customWidth="1"/>
    <col min="10297" max="10297" width="5.7265625" style="56" customWidth="1"/>
    <col min="10298" max="10298" width="7" style="56" customWidth="1"/>
    <col min="10299" max="10299" width="3.6328125" style="56" customWidth="1"/>
    <col min="10300" max="10300" width="19.453125" style="56" customWidth="1"/>
    <col min="10301" max="10302" width="9.90625" style="56" bestFit="1" customWidth="1"/>
    <col min="10303" max="10303" width="9.08984375" style="56" bestFit="1" customWidth="1"/>
    <col min="10304" max="10304" width="10" style="56" customWidth="1"/>
    <col min="10305" max="10305" width="3.90625" style="56" customWidth="1"/>
    <col min="10306" max="10306" width="3.7265625" style="56" customWidth="1"/>
    <col min="10307" max="10307" width="20.08984375" style="56" customWidth="1"/>
    <col min="10308" max="10308" width="9.36328125" style="56" bestFit="1" customWidth="1"/>
    <col min="10309" max="10309" width="9.90625" style="56" bestFit="1" customWidth="1"/>
    <col min="10310" max="10310" width="10.453125" style="56" bestFit="1" customWidth="1"/>
    <col min="10311" max="10311" width="3.90625" style="56" customWidth="1"/>
    <col min="10312" max="10496" width="9" style="56"/>
    <col min="10497" max="10497" width="3.90625" style="56" customWidth="1"/>
    <col min="10498" max="10498" width="21" style="56" customWidth="1"/>
    <col min="10499" max="10537" width="9.26953125" style="56" bestFit="1" customWidth="1"/>
    <col min="10538" max="10538" width="10" style="56" bestFit="1" customWidth="1"/>
    <col min="10539" max="10539" width="9.26953125" style="56" bestFit="1" customWidth="1"/>
    <col min="10540" max="10540" width="10" style="56" bestFit="1" customWidth="1"/>
    <col min="10541" max="10544" width="9.26953125" style="56" bestFit="1" customWidth="1"/>
    <col min="10545" max="10546" width="10" style="56" bestFit="1" customWidth="1"/>
    <col min="10547" max="10547" width="9.26953125" style="56" bestFit="1" customWidth="1"/>
    <col min="10548" max="10549" width="10" style="56" bestFit="1" customWidth="1"/>
    <col min="10550" max="10550" width="10.6328125" style="56" bestFit="1" customWidth="1"/>
    <col min="10551" max="10551" width="9.6328125" style="56" bestFit="1" customWidth="1"/>
    <col min="10552" max="10552" width="11.08984375" style="56" bestFit="1" customWidth="1"/>
    <col min="10553" max="10553" width="5.7265625" style="56" customWidth="1"/>
    <col min="10554" max="10554" width="7" style="56" customWidth="1"/>
    <col min="10555" max="10555" width="3.6328125" style="56" customWidth="1"/>
    <col min="10556" max="10556" width="19.453125" style="56" customWidth="1"/>
    <col min="10557" max="10558" width="9.90625" style="56" bestFit="1" customWidth="1"/>
    <col min="10559" max="10559" width="9.08984375" style="56" bestFit="1" customWidth="1"/>
    <col min="10560" max="10560" width="10" style="56" customWidth="1"/>
    <col min="10561" max="10561" width="3.90625" style="56" customWidth="1"/>
    <col min="10562" max="10562" width="3.7265625" style="56" customWidth="1"/>
    <col min="10563" max="10563" width="20.08984375" style="56" customWidth="1"/>
    <col min="10564" max="10564" width="9.36328125" style="56" bestFit="1" customWidth="1"/>
    <col min="10565" max="10565" width="9.90625" style="56" bestFit="1" customWidth="1"/>
    <col min="10566" max="10566" width="10.453125" style="56" bestFit="1" customWidth="1"/>
    <col min="10567" max="10567" width="3.90625" style="56" customWidth="1"/>
    <col min="10568" max="10752" width="9" style="56"/>
    <col min="10753" max="10753" width="3.90625" style="56" customWidth="1"/>
    <col min="10754" max="10754" width="21" style="56" customWidth="1"/>
    <col min="10755" max="10793" width="9.26953125" style="56" bestFit="1" customWidth="1"/>
    <col min="10794" max="10794" width="10" style="56" bestFit="1" customWidth="1"/>
    <col min="10795" max="10795" width="9.26953125" style="56" bestFit="1" customWidth="1"/>
    <col min="10796" max="10796" width="10" style="56" bestFit="1" customWidth="1"/>
    <col min="10797" max="10800" width="9.26953125" style="56" bestFit="1" customWidth="1"/>
    <col min="10801" max="10802" width="10" style="56" bestFit="1" customWidth="1"/>
    <col min="10803" max="10803" width="9.26953125" style="56" bestFit="1" customWidth="1"/>
    <col min="10804" max="10805" width="10" style="56" bestFit="1" customWidth="1"/>
    <col min="10806" max="10806" width="10.6328125" style="56" bestFit="1" customWidth="1"/>
    <col min="10807" max="10807" width="9.6328125" style="56" bestFit="1" customWidth="1"/>
    <col min="10808" max="10808" width="11.08984375" style="56" bestFit="1" customWidth="1"/>
    <col min="10809" max="10809" width="5.7265625" style="56" customWidth="1"/>
    <col min="10810" max="10810" width="7" style="56" customWidth="1"/>
    <col min="10811" max="10811" width="3.6328125" style="56" customWidth="1"/>
    <col min="10812" max="10812" width="19.453125" style="56" customWidth="1"/>
    <col min="10813" max="10814" width="9.90625" style="56" bestFit="1" customWidth="1"/>
    <col min="10815" max="10815" width="9.08984375" style="56" bestFit="1" customWidth="1"/>
    <col min="10816" max="10816" width="10" style="56" customWidth="1"/>
    <col min="10817" max="10817" width="3.90625" style="56" customWidth="1"/>
    <col min="10818" max="10818" width="3.7265625" style="56" customWidth="1"/>
    <col min="10819" max="10819" width="20.08984375" style="56" customWidth="1"/>
    <col min="10820" max="10820" width="9.36328125" style="56" bestFit="1" customWidth="1"/>
    <col min="10821" max="10821" width="9.90625" style="56" bestFit="1" customWidth="1"/>
    <col min="10822" max="10822" width="10.453125" style="56" bestFit="1" customWidth="1"/>
    <col min="10823" max="10823" width="3.90625" style="56" customWidth="1"/>
    <col min="10824" max="11008" width="9" style="56"/>
    <col min="11009" max="11009" width="3.90625" style="56" customWidth="1"/>
    <col min="11010" max="11010" width="21" style="56" customWidth="1"/>
    <col min="11011" max="11049" width="9.26953125" style="56" bestFit="1" customWidth="1"/>
    <col min="11050" max="11050" width="10" style="56" bestFit="1" customWidth="1"/>
    <col min="11051" max="11051" width="9.26953125" style="56" bestFit="1" customWidth="1"/>
    <col min="11052" max="11052" width="10" style="56" bestFit="1" customWidth="1"/>
    <col min="11053" max="11056" width="9.26953125" style="56" bestFit="1" customWidth="1"/>
    <col min="11057" max="11058" width="10" style="56" bestFit="1" customWidth="1"/>
    <col min="11059" max="11059" width="9.26953125" style="56" bestFit="1" customWidth="1"/>
    <col min="11060" max="11061" width="10" style="56" bestFit="1" customWidth="1"/>
    <col min="11062" max="11062" width="10.6328125" style="56" bestFit="1" customWidth="1"/>
    <col min="11063" max="11063" width="9.6328125" style="56" bestFit="1" customWidth="1"/>
    <col min="11064" max="11064" width="11.08984375" style="56" bestFit="1" customWidth="1"/>
    <col min="11065" max="11065" width="5.7265625" style="56" customWidth="1"/>
    <col min="11066" max="11066" width="7" style="56" customWidth="1"/>
    <col min="11067" max="11067" width="3.6328125" style="56" customWidth="1"/>
    <col min="11068" max="11068" width="19.453125" style="56" customWidth="1"/>
    <col min="11069" max="11070" width="9.90625" style="56" bestFit="1" customWidth="1"/>
    <col min="11071" max="11071" width="9.08984375" style="56" bestFit="1" customWidth="1"/>
    <col min="11072" max="11072" width="10" style="56" customWidth="1"/>
    <col min="11073" max="11073" width="3.90625" style="56" customWidth="1"/>
    <col min="11074" max="11074" width="3.7265625" style="56" customWidth="1"/>
    <col min="11075" max="11075" width="20.08984375" style="56" customWidth="1"/>
    <col min="11076" max="11076" width="9.36328125" style="56" bestFit="1" customWidth="1"/>
    <col min="11077" max="11077" width="9.90625" style="56" bestFit="1" customWidth="1"/>
    <col min="11078" max="11078" width="10.453125" style="56" bestFit="1" customWidth="1"/>
    <col min="11079" max="11079" width="3.90625" style="56" customWidth="1"/>
    <col min="11080" max="11264" width="9" style="56"/>
    <col min="11265" max="11265" width="3.90625" style="56" customWidth="1"/>
    <col min="11266" max="11266" width="21" style="56" customWidth="1"/>
    <col min="11267" max="11305" width="9.26953125" style="56" bestFit="1" customWidth="1"/>
    <col min="11306" max="11306" width="10" style="56" bestFit="1" customWidth="1"/>
    <col min="11307" max="11307" width="9.26953125" style="56" bestFit="1" customWidth="1"/>
    <col min="11308" max="11308" width="10" style="56" bestFit="1" customWidth="1"/>
    <col min="11309" max="11312" width="9.26953125" style="56" bestFit="1" customWidth="1"/>
    <col min="11313" max="11314" width="10" style="56" bestFit="1" customWidth="1"/>
    <col min="11315" max="11315" width="9.26953125" style="56" bestFit="1" customWidth="1"/>
    <col min="11316" max="11317" width="10" style="56" bestFit="1" customWidth="1"/>
    <col min="11318" max="11318" width="10.6328125" style="56" bestFit="1" customWidth="1"/>
    <col min="11319" max="11319" width="9.6328125" style="56" bestFit="1" customWidth="1"/>
    <col min="11320" max="11320" width="11.08984375" style="56" bestFit="1" customWidth="1"/>
    <col min="11321" max="11321" width="5.7265625" style="56" customWidth="1"/>
    <col min="11322" max="11322" width="7" style="56" customWidth="1"/>
    <col min="11323" max="11323" width="3.6328125" style="56" customWidth="1"/>
    <col min="11324" max="11324" width="19.453125" style="56" customWidth="1"/>
    <col min="11325" max="11326" width="9.90625" style="56" bestFit="1" customWidth="1"/>
    <col min="11327" max="11327" width="9.08984375" style="56" bestFit="1" customWidth="1"/>
    <col min="11328" max="11328" width="10" style="56" customWidth="1"/>
    <col min="11329" max="11329" width="3.90625" style="56" customWidth="1"/>
    <col min="11330" max="11330" width="3.7265625" style="56" customWidth="1"/>
    <col min="11331" max="11331" width="20.08984375" style="56" customWidth="1"/>
    <col min="11332" max="11332" width="9.36328125" style="56" bestFit="1" customWidth="1"/>
    <col min="11333" max="11333" width="9.90625" style="56" bestFit="1" customWidth="1"/>
    <col min="11334" max="11334" width="10.453125" style="56" bestFit="1" customWidth="1"/>
    <col min="11335" max="11335" width="3.90625" style="56" customWidth="1"/>
    <col min="11336" max="11520" width="9" style="56"/>
    <col min="11521" max="11521" width="3.90625" style="56" customWidth="1"/>
    <col min="11522" max="11522" width="21" style="56" customWidth="1"/>
    <col min="11523" max="11561" width="9.26953125" style="56" bestFit="1" customWidth="1"/>
    <col min="11562" max="11562" width="10" style="56" bestFit="1" customWidth="1"/>
    <col min="11563" max="11563" width="9.26953125" style="56" bestFit="1" customWidth="1"/>
    <col min="11564" max="11564" width="10" style="56" bestFit="1" customWidth="1"/>
    <col min="11565" max="11568" width="9.26953125" style="56" bestFit="1" customWidth="1"/>
    <col min="11569" max="11570" width="10" style="56" bestFit="1" customWidth="1"/>
    <col min="11571" max="11571" width="9.26953125" style="56" bestFit="1" customWidth="1"/>
    <col min="11572" max="11573" width="10" style="56" bestFit="1" customWidth="1"/>
    <col min="11574" max="11574" width="10.6328125" style="56" bestFit="1" customWidth="1"/>
    <col min="11575" max="11575" width="9.6328125" style="56" bestFit="1" customWidth="1"/>
    <col min="11576" max="11576" width="11.08984375" style="56" bestFit="1" customWidth="1"/>
    <col min="11577" max="11577" width="5.7265625" style="56" customWidth="1"/>
    <col min="11578" max="11578" width="7" style="56" customWidth="1"/>
    <col min="11579" max="11579" width="3.6328125" style="56" customWidth="1"/>
    <col min="11580" max="11580" width="19.453125" style="56" customWidth="1"/>
    <col min="11581" max="11582" width="9.90625" style="56" bestFit="1" customWidth="1"/>
    <col min="11583" max="11583" width="9.08984375" style="56" bestFit="1" customWidth="1"/>
    <col min="11584" max="11584" width="10" style="56" customWidth="1"/>
    <col min="11585" max="11585" width="3.90625" style="56" customWidth="1"/>
    <col min="11586" max="11586" width="3.7265625" style="56" customWidth="1"/>
    <col min="11587" max="11587" width="20.08984375" style="56" customWidth="1"/>
    <col min="11588" max="11588" width="9.36328125" style="56" bestFit="1" customWidth="1"/>
    <col min="11589" max="11589" width="9.90625" style="56" bestFit="1" customWidth="1"/>
    <col min="11590" max="11590" width="10.453125" style="56" bestFit="1" customWidth="1"/>
    <col min="11591" max="11591" width="3.90625" style="56" customWidth="1"/>
    <col min="11592" max="11776" width="9" style="56"/>
    <col min="11777" max="11777" width="3.90625" style="56" customWidth="1"/>
    <col min="11778" max="11778" width="21" style="56" customWidth="1"/>
    <col min="11779" max="11817" width="9.26953125" style="56" bestFit="1" customWidth="1"/>
    <col min="11818" max="11818" width="10" style="56" bestFit="1" customWidth="1"/>
    <col min="11819" max="11819" width="9.26953125" style="56" bestFit="1" customWidth="1"/>
    <col min="11820" max="11820" width="10" style="56" bestFit="1" customWidth="1"/>
    <col min="11821" max="11824" width="9.26953125" style="56" bestFit="1" customWidth="1"/>
    <col min="11825" max="11826" width="10" style="56" bestFit="1" customWidth="1"/>
    <col min="11827" max="11827" width="9.26953125" style="56" bestFit="1" customWidth="1"/>
    <col min="11828" max="11829" width="10" style="56" bestFit="1" customWidth="1"/>
    <col min="11830" max="11830" width="10.6328125" style="56" bestFit="1" customWidth="1"/>
    <col min="11831" max="11831" width="9.6328125" style="56" bestFit="1" customWidth="1"/>
    <col min="11832" max="11832" width="11.08984375" style="56" bestFit="1" customWidth="1"/>
    <col min="11833" max="11833" width="5.7265625" style="56" customWidth="1"/>
    <col min="11834" max="11834" width="7" style="56" customWidth="1"/>
    <col min="11835" max="11835" width="3.6328125" style="56" customWidth="1"/>
    <col min="11836" max="11836" width="19.453125" style="56" customWidth="1"/>
    <col min="11837" max="11838" width="9.90625" style="56" bestFit="1" customWidth="1"/>
    <col min="11839" max="11839" width="9.08984375" style="56" bestFit="1" customWidth="1"/>
    <col min="11840" max="11840" width="10" style="56" customWidth="1"/>
    <col min="11841" max="11841" width="3.90625" style="56" customWidth="1"/>
    <col min="11842" max="11842" width="3.7265625" style="56" customWidth="1"/>
    <col min="11843" max="11843" width="20.08984375" style="56" customWidth="1"/>
    <col min="11844" max="11844" width="9.36328125" style="56" bestFit="1" customWidth="1"/>
    <col min="11845" max="11845" width="9.90625" style="56" bestFit="1" customWidth="1"/>
    <col min="11846" max="11846" width="10.453125" style="56" bestFit="1" customWidth="1"/>
    <col min="11847" max="11847" width="3.90625" style="56" customWidth="1"/>
    <col min="11848" max="12032" width="9" style="56"/>
    <col min="12033" max="12033" width="3.90625" style="56" customWidth="1"/>
    <col min="12034" max="12034" width="21" style="56" customWidth="1"/>
    <col min="12035" max="12073" width="9.26953125" style="56" bestFit="1" customWidth="1"/>
    <col min="12074" max="12074" width="10" style="56" bestFit="1" customWidth="1"/>
    <col min="12075" max="12075" width="9.26953125" style="56" bestFit="1" customWidth="1"/>
    <col min="12076" max="12076" width="10" style="56" bestFit="1" customWidth="1"/>
    <col min="12077" max="12080" width="9.26953125" style="56" bestFit="1" customWidth="1"/>
    <col min="12081" max="12082" width="10" style="56" bestFit="1" customWidth="1"/>
    <col min="12083" max="12083" width="9.26953125" style="56" bestFit="1" customWidth="1"/>
    <col min="12084" max="12085" width="10" style="56" bestFit="1" customWidth="1"/>
    <col min="12086" max="12086" width="10.6328125" style="56" bestFit="1" customWidth="1"/>
    <col min="12087" max="12087" width="9.6328125" style="56" bestFit="1" customWidth="1"/>
    <col min="12088" max="12088" width="11.08984375" style="56" bestFit="1" customWidth="1"/>
    <col min="12089" max="12089" width="5.7265625" style="56" customWidth="1"/>
    <col min="12090" max="12090" width="7" style="56" customWidth="1"/>
    <col min="12091" max="12091" width="3.6328125" style="56" customWidth="1"/>
    <col min="12092" max="12092" width="19.453125" style="56" customWidth="1"/>
    <col min="12093" max="12094" width="9.90625" style="56" bestFit="1" customWidth="1"/>
    <col min="12095" max="12095" width="9.08984375" style="56" bestFit="1" customWidth="1"/>
    <col min="12096" max="12096" width="10" style="56" customWidth="1"/>
    <col min="12097" max="12097" width="3.90625" style="56" customWidth="1"/>
    <col min="12098" max="12098" width="3.7265625" style="56" customWidth="1"/>
    <col min="12099" max="12099" width="20.08984375" style="56" customWidth="1"/>
    <col min="12100" max="12100" width="9.36328125" style="56" bestFit="1" customWidth="1"/>
    <col min="12101" max="12101" width="9.90625" style="56" bestFit="1" customWidth="1"/>
    <col min="12102" max="12102" width="10.453125" style="56" bestFit="1" customWidth="1"/>
    <col min="12103" max="12103" width="3.90625" style="56" customWidth="1"/>
    <col min="12104" max="12288" width="9" style="56"/>
    <col min="12289" max="12289" width="3.90625" style="56" customWidth="1"/>
    <col min="12290" max="12290" width="21" style="56" customWidth="1"/>
    <col min="12291" max="12329" width="9.26953125" style="56" bestFit="1" customWidth="1"/>
    <col min="12330" max="12330" width="10" style="56" bestFit="1" customWidth="1"/>
    <col min="12331" max="12331" width="9.26953125" style="56" bestFit="1" customWidth="1"/>
    <col min="12332" max="12332" width="10" style="56" bestFit="1" customWidth="1"/>
    <col min="12333" max="12336" width="9.26953125" style="56" bestFit="1" customWidth="1"/>
    <col min="12337" max="12338" width="10" style="56" bestFit="1" customWidth="1"/>
    <col min="12339" max="12339" width="9.26953125" style="56" bestFit="1" customWidth="1"/>
    <col min="12340" max="12341" width="10" style="56" bestFit="1" customWidth="1"/>
    <col min="12342" max="12342" width="10.6328125" style="56" bestFit="1" customWidth="1"/>
    <col min="12343" max="12343" width="9.6328125" style="56" bestFit="1" customWidth="1"/>
    <col min="12344" max="12344" width="11.08984375" style="56" bestFit="1" customWidth="1"/>
    <col min="12345" max="12345" width="5.7265625" style="56" customWidth="1"/>
    <col min="12346" max="12346" width="7" style="56" customWidth="1"/>
    <col min="12347" max="12347" width="3.6328125" style="56" customWidth="1"/>
    <col min="12348" max="12348" width="19.453125" style="56" customWidth="1"/>
    <col min="12349" max="12350" width="9.90625" style="56" bestFit="1" customWidth="1"/>
    <col min="12351" max="12351" width="9.08984375" style="56" bestFit="1" customWidth="1"/>
    <col min="12352" max="12352" width="10" style="56" customWidth="1"/>
    <col min="12353" max="12353" width="3.90625" style="56" customWidth="1"/>
    <col min="12354" max="12354" width="3.7265625" style="56" customWidth="1"/>
    <col min="12355" max="12355" width="20.08984375" style="56" customWidth="1"/>
    <col min="12356" max="12356" width="9.36328125" style="56" bestFit="1" customWidth="1"/>
    <col min="12357" max="12357" width="9.90625" style="56" bestFit="1" customWidth="1"/>
    <col min="12358" max="12358" width="10.453125" style="56" bestFit="1" customWidth="1"/>
    <col min="12359" max="12359" width="3.90625" style="56" customWidth="1"/>
    <col min="12360" max="12544" width="9" style="56"/>
    <col min="12545" max="12545" width="3.90625" style="56" customWidth="1"/>
    <col min="12546" max="12546" width="21" style="56" customWidth="1"/>
    <col min="12547" max="12585" width="9.26953125" style="56" bestFit="1" customWidth="1"/>
    <col min="12586" max="12586" width="10" style="56" bestFit="1" customWidth="1"/>
    <col min="12587" max="12587" width="9.26953125" style="56" bestFit="1" customWidth="1"/>
    <col min="12588" max="12588" width="10" style="56" bestFit="1" customWidth="1"/>
    <col min="12589" max="12592" width="9.26953125" style="56" bestFit="1" customWidth="1"/>
    <col min="12593" max="12594" width="10" style="56" bestFit="1" customWidth="1"/>
    <col min="12595" max="12595" width="9.26953125" style="56" bestFit="1" customWidth="1"/>
    <col min="12596" max="12597" width="10" style="56" bestFit="1" customWidth="1"/>
    <col min="12598" max="12598" width="10.6328125" style="56" bestFit="1" customWidth="1"/>
    <col min="12599" max="12599" width="9.6328125" style="56" bestFit="1" customWidth="1"/>
    <col min="12600" max="12600" width="11.08984375" style="56" bestFit="1" customWidth="1"/>
    <col min="12601" max="12601" width="5.7265625" style="56" customWidth="1"/>
    <col min="12602" max="12602" width="7" style="56" customWidth="1"/>
    <col min="12603" max="12603" width="3.6328125" style="56" customWidth="1"/>
    <col min="12604" max="12604" width="19.453125" style="56" customWidth="1"/>
    <col min="12605" max="12606" width="9.90625" style="56" bestFit="1" customWidth="1"/>
    <col min="12607" max="12607" width="9.08984375" style="56" bestFit="1" customWidth="1"/>
    <col min="12608" max="12608" width="10" style="56" customWidth="1"/>
    <col min="12609" max="12609" width="3.90625" style="56" customWidth="1"/>
    <col min="12610" max="12610" width="3.7265625" style="56" customWidth="1"/>
    <col min="12611" max="12611" width="20.08984375" style="56" customWidth="1"/>
    <col min="12612" max="12612" width="9.36328125" style="56" bestFit="1" customWidth="1"/>
    <col min="12613" max="12613" width="9.90625" style="56" bestFit="1" customWidth="1"/>
    <col min="12614" max="12614" width="10.453125" style="56" bestFit="1" customWidth="1"/>
    <col min="12615" max="12615" width="3.90625" style="56" customWidth="1"/>
    <col min="12616" max="12800" width="9" style="56"/>
    <col min="12801" max="12801" width="3.90625" style="56" customWidth="1"/>
    <col min="12802" max="12802" width="21" style="56" customWidth="1"/>
    <col min="12803" max="12841" width="9.26953125" style="56" bestFit="1" customWidth="1"/>
    <col min="12842" max="12842" width="10" style="56" bestFit="1" customWidth="1"/>
    <col min="12843" max="12843" width="9.26953125" style="56" bestFit="1" customWidth="1"/>
    <col min="12844" max="12844" width="10" style="56" bestFit="1" customWidth="1"/>
    <col min="12845" max="12848" width="9.26953125" style="56" bestFit="1" customWidth="1"/>
    <col min="12849" max="12850" width="10" style="56" bestFit="1" customWidth="1"/>
    <col min="12851" max="12851" width="9.26953125" style="56" bestFit="1" customWidth="1"/>
    <col min="12852" max="12853" width="10" style="56" bestFit="1" customWidth="1"/>
    <col min="12854" max="12854" width="10.6328125" style="56" bestFit="1" customWidth="1"/>
    <col min="12855" max="12855" width="9.6328125" style="56" bestFit="1" customWidth="1"/>
    <col min="12856" max="12856" width="11.08984375" style="56" bestFit="1" customWidth="1"/>
    <col min="12857" max="12857" width="5.7265625" style="56" customWidth="1"/>
    <col min="12858" max="12858" width="7" style="56" customWidth="1"/>
    <col min="12859" max="12859" width="3.6328125" style="56" customWidth="1"/>
    <col min="12860" max="12860" width="19.453125" style="56" customWidth="1"/>
    <col min="12861" max="12862" width="9.90625" style="56" bestFit="1" customWidth="1"/>
    <col min="12863" max="12863" width="9.08984375" style="56" bestFit="1" customWidth="1"/>
    <col min="12864" max="12864" width="10" style="56" customWidth="1"/>
    <col min="12865" max="12865" width="3.90625" style="56" customWidth="1"/>
    <col min="12866" max="12866" width="3.7265625" style="56" customWidth="1"/>
    <col min="12867" max="12867" width="20.08984375" style="56" customWidth="1"/>
    <col min="12868" max="12868" width="9.36328125" style="56" bestFit="1" customWidth="1"/>
    <col min="12869" max="12869" width="9.90625" style="56" bestFit="1" customWidth="1"/>
    <col min="12870" max="12870" width="10.453125" style="56" bestFit="1" customWidth="1"/>
    <col min="12871" max="12871" width="3.90625" style="56" customWidth="1"/>
    <col min="12872" max="13056" width="9" style="56"/>
    <col min="13057" max="13057" width="3.90625" style="56" customWidth="1"/>
    <col min="13058" max="13058" width="21" style="56" customWidth="1"/>
    <col min="13059" max="13097" width="9.26953125" style="56" bestFit="1" customWidth="1"/>
    <col min="13098" max="13098" width="10" style="56" bestFit="1" customWidth="1"/>
    <col min="13099" max="13099" width="9.26953125" style="56" bestFit="1" customWidth="1"/>
    <col min="13100" max="13100" width="10" style="56" bestFit="1" customWidth="1"/>
    <col min="13101" max="13104" width="9.26953125" style="56" bestFit="1" customWidth="1"/>
    <col min="13105" max="13106" width="10" style="56" bestFit="1" customWidth="1"/>
    <col min="13107" max="13107" width="9.26953125" style="56" bestFit="1" customWidth="1"/>
    <col min="13108" max="13109" width="10" style="56" bestFit="1" customWidth="1"/>
    <col min="13110" max="13110" width="10.6328125" style="56" bestFit="1" customWidth="1"/>
    <col min="13111" max="13111" width="9.6328125" style="56" bestFit="1" customWidth="1"/>
    <col min="13112" max="13112" width="11.08984375" style="56" bestFit="1" customWidth="1"/>
    <col min="13113" max="13113" width="5.7265625" style="56" customWidth="1"/>
    <col min="13114" max="13114" width="7" style="56" customWidth="1"/>
    <col min="13115" max="13115" width="3.6328125" style="56" customWidth="1"/>
    <col min="13116" max="13116" width="19.453125" style="56" customWidth="1"/>
    <col min="13117" max="13118" width="9.90625" style="56" bestFit="1" customWidth="1"/>
    <col min="13119" max="13119" width="9.08984375" style="56" bestFit="1" customWidth="1"/>
    <col min="13120" max="13120" width="10" style="56" customWidth="1"/>
    <col min="13121" max="13121" width="3.90625" style="56" customWidth="1"/>
    <col min="13122" max="13122" width="3.7265625" style="56" customWidth="1"/>
    <col min="13123" max="13123" width="20.08984375" style="56" customWidth="1"/>
    <col min="13124" max="13124" width="9.36328125" style="56" bestFit="1" customWidth="1"/>
    <col min="13125" max="13125" width="9.90625" style="56" bestFit="1" customWidth="1"/>
    <col min="13126" max="13126" width="10.453125" style="56" bestFit="1" customWidth="1"/>
    <col min="13127" max="13127" width="3.90625" style="56" customWidth="1"/>
    <col min="13128" max="13312" width="9" style="56"/>
    <col min="13313" max="13313" width="3.90625" style="56" customWidth="1"/>
    <col min="13314" max="13314" width="21" style="56" customWidth="1"/>
    <col min="13315" max="13353" width="9.26953125" style="56" bestFit="1" customWidth="1"/>
    <col min="13354" max="13354" width="10" style="56" bestFit="1" customWidth="1"/>
    <col min="13355" max="13355" width="9.26953125" style="56" bestFit="1" customWidth="1"/>
    <col min="13356" max="13356" width="10" style="56" bestFit="1" customWidth="1"/>
    <col min="13357" max="13360" width="9.26953125" style="56" bestFit="1" customWidth="1"/>
    <col min="13361" max="13362" width="10" style="56" bestFit="1" customWidth="1"/>
    <col min="13363" max="13363" width="9.26953125" style="56" bestFit="1" customWidth="1"/>
    <col min="13364" max="13365" width="10" style="56" bestFit="1" customWidth="1"/>
    <col min="13366" max="13366" width="10.6328125" style="56" bestFit="1" customWidth="1"/>
    <col min="13367" max="13367" width="9.6328125" style="56" bestFit="1" customWidth="1"/>
    <col min="13368" max="13368" width="11.08984375" style="56" bestFit="1" customWidth="1"/>
    <col min="13369" max="13369" width="5.7265625" style="56" customWidth="1"/>
    <col min="13370" max="13370" width="7" style="56" customWidth="1"/>
    <col min="13371" max="13371" width="3.6328125" style="56" customWidth="1"/>
    <col min="13372" max="13372" width="19.453125" style="56" customWidth="1"/>
    <col min="13373" max="13374" width="9.90625" style="56" bestFit="1" customWidth="1"/>
    <col min="13375" max="13375" width="9.08984375" style="56" bestFit="1" customWidth="1"/>
    <col min="13376" max="13376" width="10" style="56" customWidth="1"/>
    <col min="13377" max="13377" width="3.90625" style="56" customWidth="1"/>
    <col min="13378" max="13378" width="3.7265625" style="56" customWidth="1"/>
    <col min="13379" max="13379" width="20.08984375" style="56" customWidth="1"/>
    <col min="13380" max="13380" width="9.36328125" style="56" bestFit="1" customWidth="1"/>
    <col min="13381" max="13381" width="9.90625" style="56" bestFit="1" customWidth="1"/>
    <col min="13382" max="13382" width="10.453125" style="56" bestFit="1" customWidth="1"/>
    <col min="13383" max="13383" width="3.90625" style="56" customWidth="1"/>
    <col min="13384" max="13568" width="9" style="56"/>
    <col min="13569" max="13569" width="3.90625" style="56" customWidth="1"/>
    <col min="13570" max="13570" width="21" style="56" customWidth="1"/>
    <col min="13571" max="13609" width="9.26953125" style="56" bestFit="1" customWidth="1"/>
    <col min="13610" max="13610" width="10" style="56" bestFit="1" customWidth="1"/>
    <col min="13611" max="13611" width="9.26953125" style="56" bestFit="1" customWidth="1"/>
    <col min="13612" max="13612" width="10" style="56" bestFit="1" customWidth="1"/>
    <col min="13613" max="13616" width="9.26953125" style="56" bestFit="1" customWidth="1"/>
    <col min="13617" max="13618" width="10" style="56" bestFit="1" customWidth="1"/>
    <col min="13619" max="13619" width="9.26953125" style="56" bestFit="1" customWidth="1"/>
    <col min="13620" max="13621" width="10" style="56" bestFit="1" customWidth="1"/>
    <col min="13622" max="13622" width="10.6328125" style="56" bestFit="1" customWidth="1"/>
    <col min="13623" max="13623" width="9.6328125" style="56" bestFit="1" customWidth="1"/>
    <col min="13624" max="13624" width="11.08984375" style="56" bestFit="1" customWidth="1"/>
    <col min="13625" max="13625" width="5.7265625" style="56" customWidth="1"/>
    <col min="13626" max="13626" width="7" style="56" customWidth="1"/>
    <col min="13627" max="13627" width="3.6328125" style="56" customWidth="1"/>
    <col min="13628" max="13628" width="19.453125" style="56" customWidth="1"/>
    <col min="13629" max="13630" width="9.90625" style="56" bestFit="1" customWidth="1"/>
    <col min="13631" max="13631" width="9.08984375" style="56" bestFit="1" customWidth="1"/>
    <col min="13632" max="13632" width="10" style="56" customWidth="1"/>
    <col min="13633" max="13633" width="3.90625" style="56" customWidth="1"/>
    <col min="13634" max="13634" width="3.7265625" style="56" customWidth="1"/>
    <col min="13635" max="13635" width="20.08984375" style="56" customWidth="1"/>
    <col min="13636" max="13636" width="9.36328125" style="56" bestFit="1" customWidth="1"/>
    <col min="13637" max="13637" width="9.90625" style="56" bestFit="1" customWidth="1"/>
    <col min="13638" max="13638" width="10.453125" style="56" bestFit="1" customWidth="1"/>
    <col min="13639" max="13639" width="3.90625" style="56" customWidth="1"/>
    <col min="13640" max="13824" width="9" style="56"/>
    <col min="13825" max="13825" width="3.90625" style="56" customWidth="1"/>
    <col min="13826" max="13826" width="21" style="56" customWidth="1"/>
    <col min="13827" max="13865" width="9.26953125" style="56" bestFit="1" customWidth="1"/>
    <col min="13866" max="13866" width="10" style="56" bestFit="1" customWidth="1"/>
    <col min="13867" max="13867" width="9.26953125" style="56" bestFit="1" customWidth="1"/>
    <col min="13868" max="13868" width="10" style="56" bestFit="1" customWidth="1"/>
    <col min="13869" max="13872" width="9.26953125" style="56" bestFit="1" customWidth="1"/>
    <col min="13873" max="13874" width="10" style="56" bestFit="1" customWidth="1"/>
    <col min="13875" max="13875" width="9.26953125" style="56" bestFit="1" customWidth="1"/>
    <col min="13876" max="13877" width="10" style="56" bestFit="1" customWidth="1"/>
    <col min="13878" max="13878" width="10.6328125" style="56" bestFit="1" customWidth="1"/>
    <col min="13879" max="13879" width="9.6328125" style="56" bestFit="1" customWidth="1"/>
    <col min="13880" max="13880" width="11.08984375" style="56" bestFit="1" customWidth="1"/>
    <col min="13881" max="13881" width="5.7265625" style="56" customWidth="1"/>
    <col min="13882" max="13882" width="7" style="56" customWidth="1"/>
    <col min="13883" max="13883" width="3.6328125" style="56" customWidth="1"/>
    <col min="13884" max="13884" width="19.453125" style="56" customWidth="1"/>
    <col min="13885" max="13886" width="9.90625" style="56" bestFit="1" customWidth="1"/>
    <col min="13887" max="13887" width="9.08984375" style="56" bestFit="1" customWidth="1"/>
    <col min="13888" max="13888" width="10" style="56" customWidth="1"/>
    <col min="13889" max="13889" width="3.90625" style="56" customWidth="1"/>
    <col min="13890" max="13890" width="3.7265625" style="56" customWidth="1"/>
    <col min="13891" max="13891" width="20.08984375" style="56" customWidth="1"/>
    <col min="13892" max="13892" width="9.36328125" style="56" bestFit="1" customWidth="1"/>
    <col min="13893" max="13893" width="9.90625" style="56" bestFit="1" customWidth="1"/>
    <col min="13894" max="13894" width="10.453125" style="56" bestFit="1" customWidth="1"/>
    <col min="13895" max="13895" width="3.90625" style="56" customWidth="1"/>
    <col min="13896" max="14080" width="9" style="56"/>
    <col min="14081" max="14081" width="3.90625" style="56" customWidth="1"/>
    <col min="14082" max="14082" width="21" style="56" customWidth="1"/>
    <col min="14083" max="14121" width="9.26953125" style="56" bestFit="1" customWidth="1"/>
    <col min="14122" max="14122" width="10" style="56" bestFit="1" customWidth="1"/>
    <col min="14123" max="14123" width="9.26953125" style="56" bestFit="1" customWidth="1"/>
    <col min="14124" max="14124" width="10" style="56" bestFit="1" customWidth="1"/>
    <col min="14125" max="14128" width="9.26953125" style="56" bestFit="1" customWidth="1"/>
    <col min="14129" max="14130" width="10" style="56" bestFit="1" customWidth="1"/>
    <col min="14131" max="14131" width="9.26953125" style="56" bestFit="1" customWidth="1"/>
    <col min="14132" max="14133" width="10" style="56" bestFit="1" customWidth="1"/>
    <col min="14134" max="14134" width="10.6328125" style="56" bestFit="1" customWidth="1"/>
    <col min="14135" max="14135" width="9.6328125" style="56" bestFit="1" customWidth="1"/>
    <col min="14136" max="14136" width="11.08984375" style="56" bestFit="1" customWidth="1"/>
    <col min="14137" max="14137" width="5.7265625" style="56" customWidth="1"/>
    <col min="14138" max="14138" width="7" style="56" customWidth="1"/>
    <col min="14139" max="14139" width="3.6328125" style="56" customWidth="1"/>
    <col min="14140" max="14140" width="19.453125" style="56" customWidth="1"/>
    <col min="14141" max="14142" width="9.90625" style="56" bestFit="1" customWidth="1"/>
    <col min="14143" max="14143" width="9.08984375" style="56" bestFit="1" customWidth="1"/>
    <col min="14144" max="14144" width="10" style="56" customWidth="1"/>
    <col min="14145" max="14145" width="3.90625" style="56" customWidth="1"/>
    <col min="14146" max="14146" width="3.7265625" style="56" customWidth="1"/>
    <col min="14147" max="14147" width="20.08984375" style="56" customWidth="1"/>
    <col min="14148" max="14148" width="9.36328125" style="56" bestFit="1" customWidth="1"/>
    <col min="14149" max="14149" width="9.90625" style="56" bestFit="1" customWidth="1"/>
    <col min="14150" max="14150" width="10.453125" style="56" bestFit="1" customWidth="1"/>
    <col min="14151" max="14151" width="3.90625" style="56" customWidth="1"/>
    <col min="14152" max="14336" width="9" style="56"/>
    <col min="14337" max="14337" width="3.90625" style="56" customWidth="1"/>
    <col min="14338" max="14338" width="21" style="56" customWidth="1"/>
    <col min="14339" max="14377" width="9.26953125" style="56" bestFit="1" customWidth="1"/>
    <col min="14378" max="14378" width="10" style="56" bestFit="1" customWidth="1"/>
    <col min="14379" max="14379" width="9.26953125" style="56" bestFit="1" customWidth="1"/>
    <col min="14380" max="14380" width="10" style="56" bestFit="1" customWidth="1"/>
    <col min="14381" max="14384" width="9.26953125" style="56" bestFit="1" customWidth="1"/>
    <col min="14385" max="14386" width="10" style="56" bestFit="1" customWidth="1"/>
    <col min="14387" max="14387" width="9.26953125" style="56" bestFit="1" customWidth="1"/>
    <col min="14388" max="14389" width="10" style="56" bestFit="1" customWidth="1"/>
    <col min="14390" max="14390" width="10.6328125" style="56" bestFit="1" customWidth="1"/>
    <col min="14391" max="14391" width="9.6328125" style="56" bestFit="1" customWidth="1"/>
    <col min="14392" max="14392" width="11.08984375" style="56" bestFit="1" customWidth="1"/>
    <col min="14393" max="14393" width="5.7265625" style="56" customWidth="1"/>
    <col min="14394" max="14394" width="7" style="56" customWidth="1"/>
    <col min="14395" max="14395" width="3.6328125" style="56" customWidth="1"/>
    <col min="14396" max="14396" width="19.453125" style="56" customWidth="1"/>
    <col min="14397" max="14398" width="9.90625" style="56" bestFit="1" customWidth="1"/>
    <col min="14399" max="14399" width="9.08984375" style="56" bestFit="1" customWidth="1"/>
    <col min="14400" max="14400" width="10" style="56" customWidth="1"/>
    <col min="14401" max="14401" width="3.90625" style="56" customWidth="1"/>
    <col min="14402" max="14402" width="3.7265625" style="56" customWidth="1"/>
    <col min="14403" max="14403" width="20.08984375" style="56" customWidth="1"/>
    <col min="14404" max="14404" width="9.36328125" style="56" bestFit="1" customWidth="1"/>
    <col min="14405" max="14405" width="9.90625" style="56" bestFit="1" customWidth="1"/>
    <col min="14406" max="14406" width="10.453125" style="56" bestFit="1" customWidth="1"/>
    <col min="14407" max="14407" width="3.90625" style="56" customWidth="1"/>
    <col min="14408" max="14592" width="9" style="56"/>
    <col min="14593" max="14593" width="3.90625" style="56" customWidth="1"/>
    <col min="14594" max="14594" width="21" style="56" customWidth="1"/>
    <col min="14595" max="14633" width="9.26953125" style="56" bestFit="1" customWidth="1"/>
    <col min="14634" max="14634" width="10" style="56" bestFit="1" customWidth="1"/>
    <col min="14635" max="14635" width="9.26953125" style="56" bestFit="1" customWidth="1"/>
    <col min="14636" max="14636" width="10" style="56" bestFit="1" customWidth="1"/>
    <col min="14637" max="14640" width="9.26953125" style="56" bestFit="1" customWidth="1"/>
    <col min="14641" max="14642" width="10" style="56" bestFit="1" customWidth="1"/>
    <col min="14643" max="14643" width="9.26953125" style="56" bestFit="1" customWidth="1"/>
    <col min="14644" max="14645" width="10" style="56" bestFit="1" customWidth="1"/>
    <col min="14646" max="14646" width="10.6328125" style="56" bestFit="1" customWidth="1"/>
    <col min="14647" max="14647" width="9.6328125" style="56" bestFit="1" customWidth="1"/>
    <col min="14648" max="14648" width="11.08984375" style="56" bestFit="1" customWidth="1"/>
    <col min="14649" max="14649" width="5.7265625" style="56" customWidth="1"/>
    <col min="14650" max="14650" width="7" style="56" customWidth="1"/>
    <col min="14651" max="14651" width="3.6328125" style="56" customWidth="1"/>
    <col min="14652" max="14652" width="19.453125" style="56" customWidth="1"/>
    <col min="14653" max="14654" width="9.90625" style="56" bestFit="1" customWidth="1"/>
    <col min="14655" max="14655" width="9.08984375" style="56" bestFit="1" customWidth="1"/>
    <col min="14656" max="14656" width="10" style="56" customWidth="1"/>
    <col min="14657" max="14657" width="3.90625" style="56" customWidth="1"/>
    <col min="14658" max="14658" width="3.7265625" style="56" customWidth="1"/>
    <col min="14659" max="14659" width="20.08984375" style="56" customWidth="1"/>
    <col min="14660" max="14660" width="9.36328125" style="56" bestFit="1" customWidth="1"/>
    <col min="14661" max="14661" width="9.90625" style="56" bestFit="1" customWidth="1"/>
    <col min="14662" max="14662" width="10.453125" style="56" bestFit="1" customWidth="1"/>
    <col min="14663" max="14663" width="3.90625" style="56" customWidth="1"/>
    <col min="14664" max="14848" width="9" style="56"/>
    <col min="14849" max="14849" width="3.90625" style="56" customWidth="1"/>
    <col min="14850" max="14850" width="21" style="56" customWidth="1"/>
    <col min="14851" max="14889" width="9.26953125" style="56" bestFit="1" customWidth="1"/>
    <col min="14890" max="14890" width="10" style="56" bestFit="1" customWidth="1"/>
    <col min="14891" max="14891" width="9.26953125" style="56" bestFit="1" customWidth="1"/>
    <col min="14892" max="14892" width="10" style="56" bestFit="1" customWidth="1"/>
    <col min="14893" max="14896" width="9.26953125" style="56" bestFit="1" customWidth="1"/>
    <col min="14897" max="14898" width="10" style="56" bestFit="1" customWidth="1"/>
    <col min="14899" max="14899" width="9.26953125" style="56" bestFit="1" customWidth="1"/>
    <col min="14900" max="14901" width="10" style="56" bestFit="1" customWidth="1"/>
    <col min="14902" max="14902" width="10.6328125" style="56" bestFit="1" customWidth="1"/>
    <col min="14903" max="14903" width="9.6328125" style="56" bestFit="1" customWidth="1"/>
    <col min="14904" max="14904" width="11.08984375" style="56" bestFit="1" customWidth="1"/>
    <col min="14905" max="14905" width="5.7265625" style="56" customWidth="1"/>
    <col min="14906" max="14906" width="7" style="56" customWidth="1"/>
    <col min="14907" max="14907" width="3.6328125" style="56" customWidth="1"/>
    <col min="14908" max="14908" width="19.453125" style="56" customWidth="1"/>
    <col min="14909" max="14910" width="9.90625" style="56" bestFit="1" customWidth="1"/>
    <col min="14911" max="14911" width="9.08984375" style="56" bestFit="1" customWidth="1"/>
    <col min="14912" max="14912" width="10" style="56" customWidth="1"/>
    <col min="14913" max="14913" width="3.90625" style="56" customWidth="1"/>
    <col min="14914" max="14914" width="3.7265625" style="56" customWidth="1"/>
    <col min="14915" max="14915" width="20.08984375" style="56" customWidth="1"/>
    <col min="14916" max="14916" width="9.36328125" style="56" bestFit="1" customWidth="1"/>
    <col min="14917" max="14917" width="9.90625" style="56" bestFit="1" customWidth="1"/>
    <col min="14918" max="14918" width="10.453125" style="56" bestFit="1" customWidth="1"/>
    <col min="14919" max="14919" width="3.90625" style="56" customWidth="1"/>
    <col min="14920" max="15104" width="9" style="56"/>
    <col min="15105" max="15105" width="3.90625" style="56" customWidth="1"/>
    <col min="15106" max="15106" width="21" style="56" customWidth="1"/>
    <col min="15107" max="15145" width="9.26953125" style="56" bestFit="1" customWidth="1"/>
    <col min="15146" max="15146" width="10" style="56" bestFit="1" customWidth="1"/>
    <col min="15147" max="15147" width="9.26953125" style="56" bestFit="1" customWidth="1"/>
    <col min="15148" max="15148" width="10" style="56" bestFit="1" customWidth="1"/>
    <col min="15149" max="15152" width="9.26953125" style="56" bestFit="1" customWidth="1"/>
    <col min="15153" max="15154" width="10" style="56" bestFit="1" customWidth="1"/>
    <col min="15155" max="15155" width="9.26953125" style="56" bestFit="1" customWidth="1"/>
    <col min="15156" max="15157" width="10" style="56" bestFit="1" customWidth="1"/>
    <col min="15158" max="15158" width="10.6328125" style="56" bestFit="1" customWidth="1"/>
    <col min="15159" max="15159" width="9.6328125" style="56" bestFit="1" customWidth="1"/>
    <col min="15160" max="15160" width="11.08984375" style="56" bestFit="1" customWidth="1"/>
    <col min="15161" max="15161" width="5.7265625" style="56" customWidth="1"/>
    <col min="15162" max="15162" width="7" style="56" customWidth="1"/>
    <col min="15163" max="15163" width="3.6328125" style="56" customWidth="1"/>
    <col min="15164" max="15164" width="19.453125" style="56" customWidth="1"/>
    <col min="15165" max="15166" width="9.90625" style="56" bestFit="1" customWidth="1"/>
    <col min="15167" max="15167" width="9.08984375" style="56" bestFit="1" customWidth="1"/>
    <col min="15168" max="15168" width="10" style="56" customWidth="1"/>
    <col min="15169" max="15169" width="3.90625" style="56" customWidth="1"/>
    <col min="15170" max="15170" width="3.7265625" style="56" customWidth="1"/>
    <col min="15171" max="15171" width="20.08984375" style="56" customWidth="1"/>
    <col min="15172" max="15172" width="9.36328125" style="56" bestFit="1" customWidth="1"/>
    <col min="15173" max="15173" width="9.90625" style="56" bestFit="1" customWidth="1"/>
    <col min="15174" max="15174" width="10.453125" style="56" bestFit="1" customWidth="1"/>
    <col min="15175" max="15175" width="3.90625" style="56" customWidth="1"/>
    <col min="15176" max="15360" width="9" style="56"/>
    <col min="15361" max="15361" width="3.90625" style="56" customWidth="1"/>
    <col min="15362" max="15362" width="21" style="56" customWidth="1"/>
    <col min="15363" max="15401" width="9.26953125" style="56" bestFit="1" customWidth="1"/>
    <col min="15402" max="15402" width="10" style="56" bestFit="1" customWidth="1"/>
    <col min="15403" max="15403" width="9.26953125" style="56" bestFit="1" customWidth="1"/>
    <col min="15404" max="15404" width="10" style="56" bestFit="1" customWidth="1"/>
    <col min="15405" max="15408" width="9.26953125" style="56" bestFit="1" customWidth="1"/>
    <col min="15409" max="15410" width="10" style="56" bestFit="1" customWidth="1"/>
    <col min="15411" max="15411" width="9.26953125" style="56" bestFit="1" customWidth="1"/>
    <col min="15412" max="15413" width="10" style="56" bestFit="1" customWidth="1"/>
    <col min="15414" max="15414" width="10.6328125" style="56" bestFit="1" customWidth="1"/>
    <col min="15415" max="15415" width="9.6328125" style="56" bestFit="1" customWidth="1"/>
    <col min="15416" max="15416" width="11.08984375" style="56" bestFit="1" customWidth="1"/>
    <col min="15417" max="15417" width="5.7265625" style="56" customWidth="1"/>
    <col min="15418" max="15418" width="7" style="56" customWidth="1"/>
    <col min="15419" max="15419" width="3.6328125" style="56" customWidth="1"/>
    <col min="15420" max="15420" width="19.453125" style="56" customWidth="1"/>
    <col min="15421" max="15422" width="9.90625" style="56" bestFit="1" customWidth="1"/>
    <col min="15423" max="15423" width="9.08984375" style="56" bestFit="1" customWidth="1"/>
    <col min="15424" max="15424" width="10" style="56" customWidth="1"/>
    <col min="15425" max="15425" width="3.90625" style="56" customWidth="1"/>
    <col min="15426" max="15426" width="3.7265625" style="56" customWidth="1"/>
    <col min="15427" max="15427" width="20.08984375" style="56" customWidth="1"/>
    <col min="15428" max="15428" width="9.36328125" style="56" bestFit="1" customWidth="1"/>
    <col min="15429" max="15429" width="9.90625" style="56" bestFit="1" customWidth="1"/>
    <col min="15430" max="15430" width="10.453125" style="56" bestFit="1" customWidth="1"/>
    <col min="15431" max="15431" width="3.90625" style="56" customWidth="1"/>
    <col min="15432" max="15616" width="9" style="56"/>
    <col min="15617" max="15617" width="3.90625" style="56" customWidth="1"/>
    <col min="15618" max="15618" width="21" style="56" customWidth="1"/>
    <col min="15619" max="15657" width="9.26953125" style="56" bestFit="1" customWidth="1"/>
    <col min="15658" max="15658" width="10" style="56" bestFit="1" customWidth="1"/>
    <col min="15659" max="15659" width="9.26953125" style="56" bestFit="1" customWidth="1"/>
    <col min="15660" max="15660" width="10" style="56" bestFit="1" customWidth="1"/>
    <col min="15661" max="15664" width="9.26953125" style="56" bestFit="1" customWidth="1"/>
    <col min="15665" max="15666" width="10" style="56" bestFit="1" customWidth="1"/>
    <col min="15667" max="15667" width="9.26953125" style="56" bestFit="1" customWidth="1"/>
    <col min="15668" max="15669" width="10" style="56" bestFit="1" customWidth="1"/>
    <col min="15670" max="15670" width="10.6328125" style="56" bestFit="1" customWidth="1"/>
    <col min="15671" max="15671" width="9.6328125" style="56" bestFit="1" customWidth="1"/>
    <col min="15672" max="15672" width="11.08984375" style="56" bestFit="1" customWidth="1"/>
    <col min="15673" max="15673" width="5.7265625" style="56" customWidth="1"/>
    <col min="15674" max="15674" width="7" style="56" customWidth="1"/>
    <col min="15675" max="15675" width="3.6328125" style="56" customWidth="1"/>
    <col min="15676" max="15676" width="19.453125" style="56" customWidth="1"/>
    <col min="15677" max="15678" width="9.90625" style="56" bestFit="1" customWidth="1"/>
    <col min="15679" max="15679" width="9.08984375" style="56" bestFit="1" customWidth="1"/>
    <col min="15680" max="15680" width="10" style="56" customWidth="1"/>
    <col min="15681" max="15681" width="3.90625" style="56" customWidth="1"/>
    <col min="15682" max="15682" width="3.7265625" style="56" customWidth="1"/>
    <col min="15683" max="15683" width="20.08984375" style="56" customWidth="1"/>
    <col min="15684" max="15684" width="9.36328125" style="56" bestFit="1" customWidth="1"/>
    <col min="15685" max="15685" width="9.90625" style="56" bestFit="1" customWidth="1"/>
    <col min="15686" max="15686" width="10.453125" style="56" bestFit="1" customWidth="1"/>
    <col min="15687" max="15687" width="3.90625" style="56" customWidth="1"/>
    <col min="15688" max="15872" width="9" style="56"/>
    <col min="15873" max="15873" width="3.90625" style="56" customWidth="1"/>
    <col min="15874" max="15874" width="21" style="56" customWidth="1"/>
    <col min="15875" max="15913" width="9.26953125" style="56" bestFit="1" customWidth="1"/>
    <col min="15914" max="15914" width="10" style="56" bestFit="1" customWidth="1"/>
    <col min="15915" max="15915" width="9.26953125" style="56" bestFit="1" customWidth="1"/>
    <col min="15916" max="15916" width="10" style="56" bestFit="1" customWidth="1"/>
    <col min="15917" max="15920" width="9.26953125" style="56" bestFit="1" customWidth="1"/>
    <col min="15921" max="15922" width="10" style="56" bestFit="1" customWidth="1"/>
    <col min="15923" max="15923" width="9.26953125" style="56" bestFit="1" customWidth="1"/>
    <col min="15924" max="15925" width="10" style="56" bestFit="1" customWidth="1"/>
    <col min="15926" max="15926" width="10.6328125" style="56" bestFit="1" customWidth="1"/>
    <col min="15927" max="15927" width="9.6328125" style="56" bestFit="1" customWidth="1"/>
    <col min="15928" max="15928" width="11.08984375" style="56" bestFit="1" customWidth="1"/>
    <col min="15929" max="15929" width="5.7265625" style="56" customWidth="1"/>
    <col min="15930" max="15930" width="7" style="56" customWidth="1"/>
    <col min="15931" max="15931" width="3.6328125" style="56" customWidth="1"/>
    <col min="15932" max="15932" width="19.453125" style="56" customWidth="1"/>
    <col min="15933" max="15934" width="9.90625" style="56" bestFit="1" customWidth="1"/>
    <col min="15935" max="15935" width="9.08984375" style="56" bestFit="1" customWidth="1"/>
    <col min="15936" max="15936" width="10" style="56" customWidth="1"/>
    <col min="15937" max="15937" width="3.90625" style="56" customWidth="1"/>
    <col min="15938" max="15938" width="3.7265625" style="56" customWidth="1"/>
    <col min="15939" max="15939" width="20.08984375" style="56" customWidth="1"/>
    <col min="15940" max="15940" width="9.36328125" style="56" bestFit="1" customWidth="1"/>
    <col min="15941" max="15941" width="9.90625" style="56" bestFit="1" customWidth="1"/>
    <col min="15942" max="15942" width="10.453125" style="56" bestFit="1" customWidth="1"/>
    <col min="15943" max="15943" width="3.90625" style="56" customWidth="1"/>
    <col min="15944" max="16128" width="9" style="56"/>
    <col min="16129" max="16129" width="3.90625" style="56" customWidth="1"/>
    <col min="16130" max="16130" width="21" style="56" customWidth="1"/>
    <col min="16131" max="16169" width="9.26953125" style="56" bestFit="1" customWidth="1"/>
    <col min="16170" max="16170" width="10" style="56" bestFit="1" customWidth="1"/>
    <col min="16171" max="16171" width="9.26953125" style="56" bestFit="1" customWidth="1"/>
    <col min="16172" max="16172" width="10" style="56" bestFit="1" customWidth="1"/>
    <col min="16173" max="16176" width="9.26953125" style="56" bestFit="1" customWidth="1"/>
    <col min="16177" max="16178" width="10" style="56" bestFit="1" customWidth="1"/>
    <col min="16179" max="16179" width="9.26953125" style="56" bestFit="1" customWidth="1"/>
    <col min="16180" max="16181" width="10" style="56" bestFit="1" customWidth="1"/>
    <col min="16182" max="16182" width="10.6328125" style="56" bestFit="1" customWidth="1"/>
    <col min="16183" max="16183" width="9.6328125" style="56" bestFit="1" customWidth="1"/>
    <col min="16184" max="16184" width="11.08984375" style="56" bestFit="1" customWidth="1"/>
    <col min="16185" max="16185" width="5.7265625" style="56" customWidth="1"/>
    <col min="16186" max="16186" width="7" style="56" customWidth="1"/>
    <col min="16187" max="16187" width="3.6328125" style="56" customWidth="1"/>
    <col min="16188" max="16188" width="19.453125" style="56" customWidth="1"/>
    <col min="16189" max="16190" width="9.90625" style="56" bestFit="1" customWidth="1"/>
    <col min="16191" max="16191" width="9.08984375" style="56" bestFit="1" customWidth="1"/>
    <col min="16192" max="16192" width="10" style="56" customWidth="1"/>
    <col min="16193" max="16193" width="3.90625" style="56" customWidth="1"/>
    <col min="16194" max="16194" width="3.7265625" style="56" customWidth="1"/>
    <col min="16195" max="16195" width="20.08984375" style="56" customWidth="1"/>
    <col min="16196" max="16196" width="9.36328125" style="56" bestFit="1" customWidth="1"/>
    <col min="16197" max="16197" width="9.90625" style="56" bestFit="1" customWidth="1"/>
    <col min="16198" max="16198" width="10.453125" style="56" bestFit="1" customWidth="1"/>
    <col min="16199" max="16199" width="3.90625" style="56" customWidth="1"/>
    <col min="16200" max="16384" width="9" style="56"/>
  </cols>
  <sheetData>
    <row r="1" spans="1:71" x14ac:dyDescent="0.2">
      <c r="A1" s="236" t="s">
        <v>397</v>
      </c>
      <c r="E1" s="237" t="s">
        <v>611</v>
      </c>
      <c r="F1" s="238"/>
      <c r="G1" s="56" t="s">
        <v>177</v>
      </c>
      <c r="BG1" s="236" t="s">
        <v>398</v>
      </c>
      <c r="BJ1" s="56" t="s">
        <v>177</v>
      </c>
      <c r="BN1" s="236" t="s">
        <v>399</v>
      </c>
      <c r="BQ1" s="56" t="s">
        <v>177</v>
      </c>
    </row>
    <row r="2" spans="1:71" x14ac:dyDescent="0.2">
      <c r="A2" s="56" t="s">
        <v>400</v>
      </c>
      <c r="BC2" s="239" t="s">
        <v>0</v>
      </c>
      <c r="BG2" s="56" t="s">
        <v>401</v>
      </c>
      <c r="BN2" s="236" t="s">
        <v>402</v>
      </c>
    </row>
    <row r="3" spans="1:71" x14ac:dyDescent="0.2">
      <c r="A3" s="240" t="s">
        <v>1</v>
      </c>
      <c r="B3" s="241"/>
      <c r="C3" s="242" t="s">
        <v>403</v>
      </c>
      <c r="D3" s="242" t="s">
        <v>404</v>
      </c>
      <c r="E3" s="242" t="s">
        <v>405</v>
      </c>
      <c r="F3" s="242" t="s">
        <v>406</v>
      </c>
      <c r="G3" s="242" t="s">
        <v>407</v>
      </c>
      <c r="H3" s="243" t="s">
        <v>408</v>
      </c>
      <c r="I3" s="243" t="s">
        <v>409</v>
      </c>
      <c r="J3" s="243" t="s">
        <v>410</v>
      </c>
      <c r="K3" s="243" t="s">
        <v>411</v>
      </c>
      <c r="L3" s="243" t="s">
        <v>2</v>
      </c>
      <c r="M3" s="243" t="s">
        <v>3</v>
      </c>
      <c r="N3" s="243" t="s">
        <v>4</v>
      </c>
      <c r="O3" s="243" t="s">
        <v>5</v>
      </c>
      <c r="P3" s="243" t="s">
        <v>6</v>
      </c>
      <c r="Q3" s="243" t="s">
        <v>7</v>
      </c>
      <c r="R3" s="243" t="s">
        <v>8</v>
      </c>
      <c r="S3" s="243" t="s">
        <v>9</v>
      </c>
      <c r="T3" s="243" t="s">
        <v>10</v>
      </c>
      <c r="U3" s="243" t="s">
        <v>11</v>
      </c>
      <c r="V3" s="243" t="s">
        <v>12</v>
      </c>
      <c r="W3" s="243" t="s">
        <v>13</v>
      </c>
      <c r="X3" s="243" t="s">
        <v>14</v>
      </c>
      <c r="Y3" s="243" t="s">
        <v>15</v>
      </c>
      <c r="Z3" s="243" t="s">
        <v>16</v>
      </c>
      <c r="AA3" s="243" t="s">
        <v>17</v>
      </c>
      <c r="AB3" s="243" t="s">
        <v>18</v>
      </c>
      <c r="AC3" s="243" t="s">
        <v>19</v>
      </c>
      <c r="AD3" s="243" t="s">
        <v>20</v>
      </c>
      <c r="AE3" s="243" t="s">
        <v>21</v>
      </c>
      <c r="AF3" s="243" t="s">
        <v>22</v>
      </c>
      <c r="AG3" s="243" t="s">
        <v>23</v>
      </c>
      <c r="AH3" s="243" t="s">
        <v>24</v>
      </c>
      <c r="AI3" s="243" t="s">
        <v>25</v>
      </c>
      <c r="AJ3" s="243" t="s">
        <v>26</v>
      </c>
      <c r="AK3" s="243">
        <v>35</v>
      </c>
      <c r="AL3" s="242">
        <v>36</v>
      </c>
      <c r="AM3" s="242">
        <v>37</v>
      </c>
      <c r="AN3" s="242">
        <v>38</v>
      </c>
      <c r="AO3" s="242">
        <v>39</v>
      </c>
      <c r="AP3" s="244">
        <v>40</v>
      </c>
      <c r="AQ3" s="245">
        <v>41</v>
      </c>
      <c r="AR3" s="245">
        <v>42</v>
      </c>
      <c r="AS3" s="245">
        <v>43</v>
      </c>
      <c r="AT3" s="245">
        <v>44</v>
      </c>
      <c r="AU3" s="245">
        <v>45</v>
      </c>
      <c r="AV3" s="245">
        <v>46</v>
      </c>
      <c r="AW3" s="244">
        <v>47</v>
      </c>
      <c r="AX3" s="245">
        <v>48</v>
      </c>
      <c r="AY3" s="246">
        <v>49</v>
      </c>
      <c r="AZ3" s="244">
        <v>50</v>
      </c>
      <c r="BA3" s="245">
        <v>51</v>
      </c>
      <c r="BB3" s="246">
        <v>52</v>
      </c>
      <c r="BC3" s="245">
        <v>53</v>
      </c>
      <c r="BD3" s="244">
        <v>54</v>
      </c>
      <c r="BE3" s="247"/>
      <c r="BG3" s="248" t="s">
        <v>1</v>
      </c>
      <c r="BH3" s="249"/>
      <c r="BI3" s="250" t="s">
        <v>412</v>
      </c>
      <c r="BJ3" s="251" t="s">
        <v>71</v>
      </c>
      <c r="BK3" s="252" t="s">
        <v>72</v>
      </c>
      <c r="BL3" s="250" t="s">
        <v>413</v>
      </c>
      <c r="BN3" s="248" t="s">
        <v>1</v>
      </c>
      <c r="BO3" s="249"/>
      <c r="BP3" s="248" t="s">
        <v>414</v>
      </c>
      <c r="BQ3" s="251" t="s">
        <v>415</v>
      </c>
      <c r="BR3" s="250" t="s">
        <v>402</v>
      </c>
    </row>
    <row r="4" spans="1:71" ht="50" x14ac:dyDescent="0.2">
      <c r="A4" s="253"/>
      <c r="B4" s="254" t="s">
        <v>416</v>
      </c>
      <c r="C4" s="255" t="s">
        <v>417</v>
      </c>
      <c r="D4" s="255" t="s">
        <v>418</v>
      </c>
      <c r="E4" s="255" t="s">
        <v>419</v>
      </c>
      <c r="F4" s="255" t="s">
        <v>27</v>
      </c>
      <c r="G4" s="255" t="s">
        <v>420</v>
      </c>
      <c r="H4" s="256" t="s">
        <v>28</v>
      </c>
      <c r="I4" s="256" t="s">
        <v>267</v>
      </c>
      <c r="J4" s="256" t="s">
        <v>29</v>
      </c>
      <c r="K4" s="256" t="s">
        <v>30</v>
      </c>
      <c r="L4" s="256" t="s">
        <v>421</v>
      </c>
      <c r="M4" s="256" t="s">
        <v>31</v>
      </c>
      <c r="N4" s="256" t="s">
        <v>32</v>
      </c>
      <c r="O4" s="256" t="s">
        <v>33</v>
      </c>
      <c r="P4" s="256" t="s">
        <v>34</v>
      </c>
      <c r="Q4" s="256" t="s">
        <v>268</v>
      </c>
      <c r="R4" s="256" t="s">
        <v>269</v>
      </c>
      <c r="S4" s="256" t="s">
        <v>270</v>
      </c>
      <c r="T4" s="256" t="s">
        <v>422</v>
      </c>
      <c r="U4" s="256" t="s">
        <v>35</v>
      </c>
      <c r="V4" s="256" t="s">
        <v>365</v>
      </c>
      <c r="W4" s="256" t="s">
        <v>423</v>
      </c>
      <c r="X4" s="256" t="s">
        <v>50</v>
      </c>
      <c r="Y4" s="256" t="s">
        <v>36</v>
      </c>
      <c r="Z4" s="256" t="s">
        <v>424</v>
      </c>
      <c r="AA4" s="256" t="s">
        <v>425</v>
      </c>
      <c r="AB4" s="256" t="s">
        <v>426</v>
      </c>
      <c r="AC4" s="256" t="s">
        <v>427</v>
      </c>
      <c r="AD4" s="256" t="s">
        <v>37</v>
      </c>
      <c r="AE4" s="256" t="s">
        <v>38</v>
      </c>
      <c r="AF4" s="256" t="s">
        <v>428</v>
      </c>
      <c r="AG4" s="256" t="s">
        <v>193</v>
      </c>
      <c r="AH4" s="256" t="s">
        <v>39</v>
      </c>
      <c r="AI4" s="256" t="s">
        <v>40</v>
      </c>
      <c r="AJ4" s="256" t="s">
        <v>429</v>
      </c>
      <c r="AK4" s="256" t="s">
        <v>430</v>
      </c>
      <c r="AL4" s="255" t="s">
        <v>41</v>
      </c>
      <c r="AM4" s="255" t="s">
        <v>42</v>
      </c>
      <c r="AN4" s="255" t="s">
        <v>431</v>
      </c>
      <c r="AO4" s="255" t="s">
        <v>432</v>
      </c>
      <c r="AP4" s="257" t="s">
        <v>43</v>
      </c>
      <c r="AQ4" s="258" t="s">
        <v>52</v>
      </c>
      <c r="AR4" s="258" t="s">
        <v>44</v>
      </c>
      <c r="AS4" s="258" t="s">
        <v>45</v>
      </c>
      <c r="AT4" s="258" t="s">
        <v>433</v>
      </c>
      <c r="AU4" s="258" t="s">
        <v>434</v>
      </c>
      <c r="AV4" s="258" t="s">
        <v>46</v>
      </c>
      <c r="AW4" s="257" t="s">
        <v>435</v>
      </c>
      <c r="AX4" s="258" t="s">
        <v>436</v>
      </c>
      <c r="AY4" s="259" t="s">
        <v>437</v>
      </c>
      <c r="AZ4" s="257" t="s">
        <v>47</v>
      </c>
      <c r="BA4" s="258" t="s">
        <v>48</v>
      </c>
      <c r="BB4" s="259" t="s">
        <v>438</v>
      </c>
      <c r="BC4" s="258" t="s">
        <v>49</v>
      </c>
      <c r="BD4" s="257" t="s">
        <v>439</v>
      </c>
      <c r="BE4" s="260"/>
      <c r="BG4" s="261"/>
      <c r="BH4" s="262" t="s">
        <v>416</v>
      </c>
      <c r="BI4" s="263" t="s">
        <v>76</v>
      </c>
      <c r="BJ4" s="264" t="s">
        <v>77</v>
      </c>
      <c r="BK4" s="265" t="s">
        <v>78</v>
      </c>
      <c r="BL4" s="263" t="s">
        <v>440</v>
      </c>
      <c r="BN4" s="261"/>
      <c r="BO4" s="262" t="s">
        <v>416</v>
      </c>
      <c r="BP4" s="266" t="s">
        <v>84</v>
      </c>
      <c r="BQ4" s="264" t="s">
        <v>85</v>
      </c>
      <c r="BR4" s="263" t="s">
        <v>441</v>
      </c>
    </row>
    <row r="5" spans="1:71" x14ac:dyDescent="0.2">
      <c r="A5" s="267" t="s">
        <v>442</v>
      </c>
      <c r="B5" s="268" t="s">
        <v>443</v>
      </c>
      <c r="C5" s="269">
        <v>588</v>
      </c>
      <c r="D5" s="269">
        <v>2</v>
      </c>
      <c r="E5" s="269">
        <v>0</v>
      </c>
      <c r="F5" s="269">
        <v>0</v>
      </c>
      <c r="G5" s="269">
        <v>1347</v>
      </c>
      <c r="H5" s="269">
        <v>5</v>
      </c>
      <c r="I5" s="269">
        <v>0</v>
      </c>
      <c r="J5" s="269">
        <v>7</v>
      </c>
      <c r="K5" s="269">
        <v>0</v>
      </c>
      <c r="L5" s="269">
        <v>1</v>
      </c>
      <c r="M5" s="269">
        <v>0</v>
      </c>
      <c r="N5" s="269">
        <v>0</v>
      </c>
      <c r="O5" s="269">
        <v>0</v>
      </c>
      <c r="P5" s="269">
        <v>0</v>
      </c>
      <c r="Q5" s="269">
        <v>0</v>
      </c>
      <c r="R5" s="269">
        <v>0</v>
      </c>
      <c r="S5" s="269">
        <v>0</v>
      </c>
      <c r="T5" s="269">
        <v>0</v>
      </c>
      <c r="U5" s="269">
        <v>0</v>
      </c>
      <c r="V5" s="269">
        <v>0</v>
      </c>
      <c r="W5" s="269">
        <v>0</v>
      </c>
      <c r="X5" s="269">
        <v>4</v>
      </c>
      <c r="Y5" s="269">
        <v>9</v>
      </c>
      <c r="Z5" s="269">
        <v>0</v>
      </c>
      <c r="AA5" s="269">
        <v>0</v>
      </c>
      <c r="AB5" s="269">
        <v>0</v>
      </c>
      <c r="AC5" s="269">
        <v>1</v>
      </c>
      <c r="AD5" s="269">
        <v>0</v>
      </c>
      <c r="AE5" s="269">
        <v>0</v>
      </c>
      <c r="AF5" s="269">
        <v>0</v>
      </c>
      <c r="AG5" s="269">
        <v>0</v>
      </c>
      <c r="AH5" s="269">
        <v>0</v>
      </c>
      <c r="AI5" s="269">
        <v>18</v>
      </c>
      <c r="AJ5" s="269">
        <v>21</v>
      </c>
      <c r="AK5" s="269">
        <v>0</v>
      </c>
      <c r="AL5" s="269">
        <v>0</v>
      </c>
      <c r="AM5" s="269">
        <v>139</v>
      </c>
      <c r="AN5" s="269">
        <v>0</v>
      </c>
      <c r="AO5" s="269">
        <v>0</v>
      </c>
      <c r="AP5" s="270">
        <v>2142</v>
      </c>
      <c r="AQ5" s="269">
        <v>6</v>
      </c>
      <c r="AR5" s="269">
        <v>640</v>
      </c>
      <c r="AS5" s="269">
        <v>0</v>
      </c>
      <c r="AT5" s="269">
        <v>0</v>
      </c>
      <c r="AU5" s="269">
        <v>13</v>
      </c>
      <c r="AV5" s="269">
        <v>0</v>
      </c>
      <c r="AW5" s="270">
        <v>659</v>
      </c>
      <c r="AX5" s="269">
        <v>2801</v>
      </c>
      <c r="AY5" s="270">
        <v>2161</v>
      </c>
      <c r="AZ5" s="270">
        <v>2820</v>
      </c>
      <c r="BA5" s="269">
        <v>4962</v>
      </c>
      <c r="BB5" s="270">
        <v>-799</v>
      </c>
      <c r="BC5" s="269">
        <v>2021</v>
      </c>
      <c r="BD5" s="270">
        <v>4163</v>
      </c>
      <c r="BE5" s="271"/>
      <c r="BG5" s="267" t="s">
        <v>442</v>
      </c>
      <c r="BH5" s="272" t="s">
        <v>443</v>
      </c>
      <c r="BI5" s="273">
        <f>AX5</f>
        <v>2801</v>
      </c>
      <c r="BJ5" s="274">
        <f>ABS(BB5)</f>
        <v>799</v>
      </c>
      <c r="BK5" s="275">
        <f>BJ5/BI5</f>
        <v>0.28525526597643697</v>
      </c>
      <c r="BL5" s="276">
        <f>1-BK5</f>
        <v>0.71474473402356309</v>
      </c>
      <c r="BM5" s="277"/>
      <c r="BN5" s="267" t="s">
        <v>442</v>
      </c>
      <c r="BO5" s="272" t="s">
        <v>443</v>
      </c>
      <c r="BP5" s="278">
        <f>AY5</f>
        <v>2161</v>
      </c>
      <c r="BQ5" s="279">
        <f>ABS(BB5)</f>
        <v>799</v>
      </c>
      <c r="BR5" s="280">
        <f>BP5-BQ5</f>
        <v>1362</v>
      </c>
      <c r="BS5" s="277"/>
    </row>
    <row r="6" spans="1:71" x14ac:dyDescent="0.2">
      <c r="A6" s="267" t="s">
        <v>444</v>
      </c>
      <c r="B6" s="268" t="s">
        <v>445</v>
      </c>
      <c r="C6" s="269">
        <v>1</v>
      </c>
      <c r="D6" s="269">
        <v>105</v>
      </c>
      <c r="E6" s="269">
        <v>0</v>
      </c>
      <c r="F6" s="269">
        <v>0</v>
      </c>
      <c r="G6" s="269">
        <v>3</v>
      </c>
      <c r="H6" s="269">
        <v>0</v>
      </c>
      <c r="I6" s="269">
        <v>90</v>
      </c>
      <c r="J6" s="269">
        <v>2</v>
      </c>
      <c r="K6" s="269">
        <v>0</v>
      </c>
      <c r="L6" s="269">
        <v>0</v>
      </c>
      <c r="M6" s="269">
        <v>0</v>
      </c>
      <c r="N6" s="269">
        <v>0</v>
      </c>
      <c r="O6" s="269">
        <v>0</v>
      </c>
      <c r="P6" s="269">
        <v>0</v>
      </c>
      <c r="Q6" s="269">
        <v>0</v>
      </c>
      <c r="R6" s="269">
        <v>0</v>
      </c>
      <c r="S6" s="269">
        <v>0</v>
      </c>
      <c r="T6" s="269">
        <v>0</v>
      </c>
      <c r="U6" s="269">
        <v>0</v>
      </c>
      <c r="V6" s="269">
        <v>0</v>
      </c>
      <c r="W6" s="269">
        <v>0</v>
      </c>
      <c r="X6" s="269">
        <v>0</v>
      </c>
      <c r="Y6" s="269">
        <v>0</v>
      </c>
      <c r="Z6" s="269">
        <v>0</v>
      </c>
      <c r="AA6" s="269">
        <v>0</v>
      </c>
      <c r="AB6" s="269">
        <v>0</v>
      </c>
      <c r="AC6" s="269">
        <v>0</v>
      </c>
      <c r="AD6" s="269">
        <v>0</v>
      </c>
      <c r="AE6" s="269">
        <v>0</v>
      </c>
      <c r="AF6" s="269">
        <v>0</v>
      </c>
      <c r="AG6" s="269">
        <v>0</v>
      </c>
      <c r="AH6" s="269">
        <v>0</v>
      </c>
      <c r="AI6" s="269">
        <v>0</v>
      </c>
      <c r="AJ6" s="269">
        <v>0</v>
      </c>
      <c r="AK6" s="269">
        <v>0</v>
      </c>
      <c r="AL6" s="269">
        <v>0</v>
      </c>
      <c r="AM6" s="269">
        <v>8</v>
      </c>
      <c r="AN6" s="269">
        <v>0</v>
      </c>
      <c r="AO6" s="269">
        <v>0</v>
      </c>
      <c r="AP6" s="270">
        <v>209</v>
      </c>
      <c r="AQ6" s="269">
        <v>0</v>
      </c>
      <c r="AR6" s="269">
        <v>33</v>
      </c>
      <c r="AS6" s="269">
        <v>0</v>
      </c>
      <c r="AT6" s="269">
        <v>0</v>
      </c>
      <c r="AU6" s="269">
        <v>0</v>
      </c>
      <c r="AV6" s="269">
        <v>254</v>
      </c>
      <c r="AW6" s="270">
        <v>287</v>
      </c>
      <c r="AX6" s="269">
        <v>496</v>
      </c>
      <c r="AY6" s="270">
        <v>287</v>
      </c>
      <c r="AZ6" s="270">
        <v>574</v>
      </c>
      <c r="BA6" s="269">
        <v>783</v>
      </c>
      <c r="BB6" s="270">
        <v>0</v>
      </c>
      <c r="BC6" s="269">
        <v>574</v>
      </c>
      <c r="BD6" s="270">
        <v>783</v>
      </c>
      <c r="BE6" s="271"/>
      <c r="BG6" s="267" t="s">
        <v>444</v>
      </c>
      <c r="BH6" s="272" t="s">
        <v>445</v>
      </c>
      <c r="BI6" s="273">
        <f t="shared" ref="BI6:BI44" si="0">AX6</f>
        <v>496</v>
      </c>
      <c r="BJ6" s="274">
        <f t="shared" ref="BJ6:BJ44" si="1">ABS(BB6)</f>
        <v>0</v>
      </c>
      <c r="BK6" s="275">
        <f t="shared" ref="BK6:BK44" si="2">BJ6/BI6</f>
        <v>0</v>
      </c>
      <c r="BL6" s="276">
        <f t="shared" ref="BL6:BL44" si="3">1-BK6</f>
        <v>1</v>
      </c>
      <c r="BM6" s="277"/>
      <c r="BN6" s="267" t="s">
        <v>444</v>
      </c>
      <c r="BO6" s="272" t="s">
        <v>445</v>
      </c>
      <c r="BP6" s="278">
        <f t="shared" ref="BP6:BP44" si="4">AY6</f>
        <v>287</v>
      </c>
      <c r="BQ6" s="279">
        <f t="shared" ref="BQ6:BQ44" si="5">ABS(BB6)</f>
        <v>0</v>
      </c>
      <c r="BR6" s="280">
        <f t="shared" ref="BR6:BR44" si="6">BP6-BQ6</f>
        <v>287</v>
      </c>
      <c r="BS6" s="277"/>
    </row>
    <row r="7" spans="1:71" x14ac:dyDescent="0.2">
      <c r="A7" s="267" t="s">
        <v>446</v>
      </c>
      <c r="B7" s="268" t="s">
        <v>249</v>
      </c>
      <c r="C7" s="269">
        <v>0</v>
      </c>
      <c r="D7" s="269">
        <v>0</v>
      </c>
      <c r="E7" s="269">
        <v>1</v>
      </c>
      <c r="F7" s="269">
        <v>0</v>
      </c>
      <c r="G7" s="269">
        <v>216</v>
      </c>
      <c r="H7" s="269">
        <v>0</v>
      </c>
      <c r="I7" s="269">
        <v>0</v>
      </c>
      <c r="J7" s="269">
        <v>0</v>
      </c>
      <c r="K7" s="269">
        <v>0</v>
      </c>
      <c r="L7" s="269">
        <v>0</v>
      </c>
      <c r="M7" s="269">
        <v>0</v>
      </c>
      <c r="N7" s="269">
        <v>0</v>
      </c>
      <c r="O7" s="269">
        <v>0</v>
      </c>
      <c r="P7" s="269">
        <v>0</v>
      </c>
      <c r="Q7" s="269">
        <v>0</v>
      </c>
      <c r="R7" s="269">
        <v>0</v>
      </c>
      <c r="S7" s="269">
        <v>0</v>
      </c>
      <c r="T7" s="269">
        <v>0</v>
      </c>
      <c r="U7" s="269">
        <v>0</v>
      </c>
      <c r="V7" s="269">
        <v>0</v>
      </c>
      <c r="W7" s="269">
        <v>0</v>
      </c>
      <c r="X7" s="269">
        <v>7</v>
      </c>
      <c r="Y7" s="269">
        <v>0</v>
      </c>
      <c r="Z7" s="269">
        <v>0</v>
      </c>
      <c r="AA7" s="269">
        <v>0</v>
      </c>
      <c r="AB7" s="269">
        <v>0</v>
      </c>
      <c r="AC7" s="269">
        <v>0</v>
      </c>
      <c r="AD7" s="269">
        <v>0</v>
      </c>
      <c r="AE7" s="269">
        <v>0</v>
      </c>
      <c r="AF7" s="269">
        <v>0</v>
      </c>
      <c r="AG7" s="269">
        <v>0</v>
      </c>
      <c r="AH7" s="269">
        <v>0</v>
      </c>
      <c r="AI7" s="269">
        <v>0</v>
      </c>
      <c r="AJ7" s="269">
        <v>5</v>
      </c>
      <c r="AK7" s="269">
        <v>0</v>
      </c>
      <c r="AL7" s="269">
        <v>0</v>
      </c>
      <c r="AM7" s="269">
        <v>34</v>
      </c>
      <c r="AN7" s="269">
        <v>0</v>
      </c>
      <c r="AO7" s="269">
        <v>0</v>
      </c>
      <c r="AP7" s="270">
        <v>263</v>
      </c>
      <c r="AQ7" s="269">
        <v>2</v>
      </c>
      <c r="AR7" s="269">
        <v>65</v>
      </c>
      <c r="AS7" s="269">
        <v>0</v>
      </c>
      <c r="AT7" s="269">
        <v>0</v>
      </c>
      <c r="AU7" s="269">
        <v>0</v>
      </c>
      <c r="AV7" s="269">
        <v>0</v>
      </c>
      <c r="AW7" s="270">
        <v>67</v>
      </c>
      <c r="AX7" s="269">
        <v>330</v>
      </c>
      <c r="AY7" s="270">
        <v>4</v>
      </c>
      <c r="AZ7" s="270">
        <v>71</v>
      </c>
      <c r="BA7" s="269">
        <v>334</v>
      </c>
      <c r="BB7" s="270">
        <v>-317</v>
      </c>
      <c r="BC7" s="269">
        <v>-246</v>
      </c>
      <c r="BD7" s="270">
        <v>17</v>
      </c>
      <c r="BE7" s="271"/>
      <c r="BG7" s="267" t="s">
        <v>446</v>
      </c>
      <c r="BH7" s="272" t="s">
        <v>249</v>
      </c>
      <c r="BI7" s="273">
        <f t="shared" si="0"/>
        <v>330</v>
      </c>
      <c r="BJ7" s="274">
        <f t="shared" si="1"/>
        <v>317</v>
      </c>
      <c r="BK7" s="275">
        <f t="shared" si="2"/>
        <v>0.96060606060606057</v>
      </c>
      <c r="BL7" s="276">
        <f t="shared" si="3"/>
        <v>3.9393939393939426E-2</v>
      </c>
      <c r="BM7" s="277"/>
      <c r="BN7" s="267" t="s">
        <v>446</v>
      </c>
      <c r="BO7" s="272" t="s">
        <v>249</v>
      </c>
      <c r="BP7" s="278">
        <f t="shared" si="4"/>
        <v>4</v>
      </c>
      <c r="BQ7" s="279">
        <f t="shared" si="5"/>
        <v>317</v>
      </c>
      <c r="BR7" s="280">
        <f t="shared" si="6"/>
        <v>-313</v>
      </c>
      <c r="BS7" s="277"/>
    </row>
    <row r="8" spans="1:71" x14ac:dyDescent="0.2">
      <c r="A8" s="267" t="s">
        <v>447</v>
      </c>
      <c r="B8" s="268" t="s">
        <v>27</v>
      </c>
      <c r="C8" s="269">
        <v>0</v>
      </c>
      <c r="D8" s="269">
        <v>0</v>
      </c>
      <c r="E8" s="269">
        <v>0</v>
      </c>
      <c r="F8" s="269">
        <v>1</v>
      </c>
      <c r="G8" s="269">
        <v>3</v>
      </c>
      <c r="H8" s="269">
        <v>0</v>
      </c>
      <c r="I8" s="269">
        <v>1</v>
      </c>
      <c r="J8" s="269">
        <v>31</v>
      </c>
      <c r="K8" s="269">
        <v>214</v>
      </c>
      <c r="L8" s="269">
        <v>0</v>
      </c>
      <c r="M8" s="269">
        <v>145</v>
      </c>
      <c r="N8" s="269">
        <v>82</v>
      </c>
      <c r="O8" s="269">
        <v>945</v>
      </c>
      <c r="P8" s="269">
        <v>1</v>
      </c>
      <c r="Q8" s="269">
        <v>0</v>
      </c>
      <c r="R8" s="269">
        <v>0</v>
      </c>
      <c r="S8" s="269">
        <v>0</v>
      </c>
      <c r="T8" s="269">
        <v>0</v>
      </c>
      <c r="U8" s="269">
        <v>1</v>
      </c>
      <c r="V8" s="269">
        <v>0</v>
      </c>
      <c r="W8" s="269">
        <v>0</v>
      </c>
      <c r="X8" s="269">
        <v>1</v>
      </c>
      <c r="Y8" s="269">
        <v>55</v>
      </c>
      <c r="Z8" s="269">
        <v>50</v>
      </c>
      <c r="AA8" s="269">
        <v>0</v>
      </c>
      <c r="AB8" s="269">
        <v>0</v>
      </c>
      <c r="AC8" s="269">
        <v>0</v>
      </c>
      <c r="AD8" s="269">
        <v>0</v>
      </c>
      <c r="AE8" s="269">
        <v>0</v>
      </c>
      <c r="AF8" s="269">
        <v>0</v>
      </c>
      <c r="AG8" s="269">
        <v>0</v>
      </c>
      <c r="AH8" s="269">
        <v>0</v>
      </c>
      <c r="AI8" s="269">
        <v>0</v>
      </c>
      <c r="AJ8" s="269">
        <v>0</v>
      </c>
      <c r="AK8" s="269">
        <v>0</v>
      </c>
      <c r="AL8" s="269">
        <v>0</v>
      </c>
      <c r="AM8" s="269">
        <v>0</v>
      </c>
      <c r="AN8" s="269">
        <v>0</v>
      </c>
      <c r="AO8" s="269">
        <v>0</v>
      </c>
      <c r="AP8" s="270">
        <v>1530</v>
      </c>
      <c r="AQ8" s="269">
        <v>-1</v>
      </c>
      <c r="AR8" s="269">
        <v>-1</v>
      </c>
      <c r="AS8" s="269">
        <v>0</v>
      </c>
      <c r="AT8" s="269">
        <v>0</v>
      </c>
      <c r="AU8" s="269">
        <v>0</v>
      </c>
      <c r="AV8" s="269">
        <v>-25</v>
      </c>
      <c r="AW8" s="270">
        <v>-27</v>
      </c>
      <c r="AX8" s="269">
        <v>1503</v>
      </c>
      <c r="AY8" s="270">
        <v>235</v>
      </c>
      <c r="AZ8" s="270">
        <v>208</v>
      </c>
      <c r="BA8" s="269">
        <v>1738</v>
      </c>
      <c r="BB8" s="270">
        <v>-991</v>
      </c>
      <c r="BC8" s="269">
        <v>-783</v>
      </c>
      <c r="BD8" s="270">
        <v>747</v>
      </c>
      <c r="BE8" s="271"/>
      <c r="BG8" s="267" t="s">
        <v>447</v>
      </c>
      <c r="BH8" s="272" t="s">
        <v>27</v>
      </c>
      <c r="BI8" s="273">
        <f t="shared" si="0"/>
        <v>1503</v>
      </c>
      <c r="BJ8" s="274">
        <f t="shared" si="1"/>
        <v>991</v>
      </c>
      <c r="BK8" s="275">
        <f t="shared" si="2"/>
        <v>0.65934797072521623</v>
      </c>
      <c r="BL8" s="276">
        <f t="shared" si="3"/>
        <v>0.34065202927478377</v>
      </c>
      <c r="BM8" s="277"/>
      <c r="BN8" s="267" t="s">
        <v>447</v>
      </c>
      <c r="BO8" s="272" t="s">
        <v>27</v>
      </c>
      <c r="BP8" s="278">
        <f t="shared" si="4"/>
        <v>235</v>
      </c>
      <c r="BQ8" s="279">
        <f t="shared" si="5"/>
        <v>991</v>
      </c>
      <c r="BR8" s="280">
        <f t="shared" si="6"/>
        <v>-756</v>
      </c>
      <c r="BS8" s="277"/>
    </row>
    <row r="9" spans="1:71" x14ac:dyDescent="0.2">
      <c r="A9" s="267" t="s">
        <v>448</v>
      </c>
      <c r="B9" s="268" t="s">
        <v>190</v>
      </c>
      <c r="C9" s="269">
        <v>549</v>
      </c>
      <c r="D9" s="269">
        <v>23</v>
      </c>
      <c r="E9" s="269">
        <v>2</v>
      </c>
      <c r="F9" s="269">
        <v>0</v>
      </c>
      <c r="G9" s="269">
        <v>1502</v>
      </c>
      <c r="H9" s="269">
        <v>1</v>
      </c>
      <c r="I9" s="269">
        <v>1</v>
      </c>
      <c r="J9" s="269">
        <v>44</v>
      </c>
      <c r="K9" s="269">
        <v>0</v>
      </c>
      <c r="L9" s="269">
        <v>0</v>
      </c>
      <c r="M9" s="269">
        <v>1</v>
      </c>
      <c r="N9" s="269">
        <v>0</v>
      </c>
      <c r="O9" s="269">
        <v>0</v>
      </c>
      <c r="P9" s="269">
        <v>0</v>
      </c>
      <c r="Q9" s="269">
        <v>0</v>
      </c>
      <c r="R9" s="269">
        <v>0</v>
      </c>
      <c r="S9" s="269">
        <v>0</v>
      </c>
      <c r="T9" s="269">
        <v>0</v>
      </c>
      <c r="U9" s="269">
        <v>0</v>
      </c>
      <c r="V9" s="269">
        <v>0</v>
      </c>
      <c r="W9" s="269">
        <v>0</v>
      </c>
      <c r="X9" s="269">
        <v>4</v>
      </c>
      <c r="Y9" s="269">
        <v>0</v>
      </c>
      <c r="Z9" s="269">
        <v>0</v>
      </c>
      <c r="AA9" s="269">
        <v>0</v>
      </c>
      <c r="AB9" s="269">
        <v>0</v>
      </c>
      <c r="AC9" s="269">
        <v>1</v>
      </c>
      <c r="AD9" s="269">
        <v>0</v>
      </c>
      <c r="AE9" s="269">
        <v>0</v>
      </c>
      <c r="AF9" s="269">
        <v>0</v>
      </c>
      <c r="AG9" s="269">
        <v>0</v>
      </c>
      <c r="AH9" s="269">
        <v>2</v>
      </c>
      <c r="AI9" s="269">
        <v>50</v>
      </c>
      <c r="AJ9" s="269">
        <v>81</v>
      </c>
      <c r="AK9" s="269">
        <v>0</v>
      </c>
      <c r="AL9" s="269">
        <v>0</v>
      </c>
      <c r="AM9" s="269">
        <v>996</v>
      </c>
      <c r="AN9" s="269">
        <v>0</v>
      </c>
      <c r="AO9" s="269">
        <v>1</v>
      </c>
      <c r="AP9" s="270">
        <v>3258</v>
      </c>
      <c r="AQ9" s="269">
        <v>117</v>
      </c>
      <c r="AR9" s="269">
        <v>4833</v>
      </c>
      <c r="AS9" s="269">
        <v>0</v>
      </c>
      <c r="AT9" s="269">
        <v>0</v>
      </c>
      <c r="AU9" s="269">
        <v>0</v>
      </c>
      <c r="AV9" s="269">
        <v>-36</v>
      </c>
      <c r="AW9" s="270">
        <v>4914</v>
      </c>
      <c r="AX9" s="269">
        <v>8172</v>
      </c>
      <c r="AY9" s="270">
        <v>7285</v>
      </c>
      <c r="AZ9" s="270">
        <v>12199</v>
      </c>
      <c r="BA9" s="269">
        <v>15457</v>
      </c>
      <c r="BB9" s="270">
        <v>-7352</v>
      </c>
      <c r="BC9" s="269">
        <v>4847</v>
      </c>
      <c r="BD9" s="270">
        <v>8105</v>
      </c>
      <c r="BE9" s="271"/>
      <c r="BG9" s="267" t="s">
        <v>448</v>
      </c>
      <c r="BH9" s="272" t="s">
        <v>190</v>
      </c>
      <c r="BI9" s="273">
        <f t="shared" si="0"/>
        <v>8172</v>
      </c>
      <c r="BJ9" s="274">
        <f t="shared" si="1"/>
        <v>7352</v>
      </c>
      <c r="BK9" s="275">
        <f t="shared" si="2"/>
        <v>0.899657366617719</v>
      </c>
      <c r="BL9" s="276">
        <f t="shared" si="3"/>
        <v>0.100342633382281</v>
      </c>
      <c r="BM9" s="277"/>
      <c r="BN9" s="267" t="s">
        <v>448</v>
      </c>
      <c r="BO9" s="272" t="s">
        <v>190</v>
      </c>
      <c r="BP9" s="278">
        <f t="shared" si="4"/>
        <v>7285</v>
      </c>
      <c r="BQ9" s="279">
        <f t="shared" si="5"/>
        <v>7352</v>
      </c>
      <c r="BR9" s="280">
        <f t="shared" si="6"/>
        <v>-67</v>
      </c>
      <c r="BS9" s="277"/>
    </row>
    <row r="10" spans="1:71" x14ac:dyDescent="0.2">
      <c r="A10" s="281" t="s">
        <v>449</v>
      </c>
      <c r="B10" s="282" t="s">
        <v>28</v>
      </c>
      <c r="C10" s="269">
        <v>18</v>
      </c>
      <c r="D10" s="269">
        <v>2</v>
      </c>
      <c r="E10" s="269">
        <v>0</v>
      </c>
      <c r="F10" s="269">
        <v>4</v>
      </c>
      <c r="G10" s="269">
        <v>8</v>
      </c>
      <c r="H10" s="269">
        <v>135</v>
      </c>
      <c r="I10" s="269">
        <v>4</v>
      </c>
      <c r="J10" s="269">
        <v>6</v>
      </c>
      <c r="K10" s="269">
        <v>0</v>
      </c>
      <c r="L10" s="269">
        <v>0</v>
      </c>
      <c r="M10" s="269">
        <v>7</v>
      </c>
      <c r="N10" s="269">
        <v>1</v>
      </c>
      <c r="O10" s="269">
        <v>6</v>
      </c>
      <c r="P10" s="269">
        <v>3</v>
      </c>
      <c r="Q10" s="269">
        <v>3</v>
      </c>
      <c r="R10" s="269">
        <v>5</v>
      </c>
      <c r="S10" s="269">
        <v>0</v>
      </c>
      <c r="T10" s="269">
        <v>3</v>
      </c>
      <c r="U10" s="269">
        <v>39</v>
      </c>
      <c r="V10" s="269">
        <v>2</v>
      </c>
      <c r="W10" s="269">
        <v>4</v>
      </c>
      <c r="X10" s="269">
        <v>7</v>
      </c>
      <c r="Y10" s="269">
        <v>27</v>
      </c>
      <c r="Z10" s="269">
        <v>0</v>
      </c>
      <c r="AA10" s="269">
        <v>1</v>
      </c>
      <c r="AB10" s="269">
        <v>5</v>
      </c>
      <c r="AC10" s="269">
        <v>29</v>
      </c>
      <c r="AD10" s="269">
        <v>4</v>
      </c>
      <c r="AE10" s="269">
        <v>0</v>
      </c>
      <c r="AF10" s="269">
        <v>7</v>
      </c>
      <c r="AG10" s="269">
        <v>0</v>
      </c>
      <c r="AH10" s="269">
        <v>25</v>
      </c>
      <c r="AI10" s="269">
        <v>4</v>
      </c>
      <c r="AJ10" s="269">
        <v>36</v>
      </c>
      <c r="AK10" s="269">
        <v>5</v>
      </c>
      <c r="AL10" s="269">
        <v>14</v>
      </c>
      <c r="AM10" s="269">
        <v>46</v>
      </c>
      <c r="AN10" s="269">
        <v>10</v>
      </c>
      <c r="AO10" s="269">
        <v>2</v>
      </c>
      <c r="AP10" s="270">
        <v>472</v>
      </c>
      <c r="AQ10" s="269">
        <v>15</v>
      </c>
      <c r="AR10" s="269">
        <v>718</v>
      </c>
      <c r="AS10" s="269">
        <v>0</v>
      </c>
      <c r="AT10" s="269">
        <v>1</v>
      </c>
      <c r="AU10" s="269">
        <v>13</v>
      </c>
      <c r="AV10" s="269">
        <v>68</v>
      </c>
      <c r="AW10" s="270">
        <v>815</v>
      </c>
      <c r="AX10" s="269">
        <v>1287</v>
      </c>
      <c r="AY10" s="270">
        <v>550</v>
      </c>
      <c r="AZ10" s="270">
        <v>1365</v>
      </c>
      <c r="BA10" s="269">
        <v>1837</v>
      </c>
      <c r="BB10" s="270">
        <v>-1287</v>
      </c>
      <c r="BC10" s="269">
        <v>78</v>
      </c>
      <c r="BD10" s="270">
        <v>550</v>
      </c>
      <c r="BE10" s="271"/>
      <c r="BG10" s="281" t="s">
        <v>449</v>
      </c>
      <c r="BH10" s="283" t="s">
        <v>28</v>
      </c>
      <c r="BI10" s="273">
        <f t="shared" si="0"/>
        <v>1287</v>
      </c>
      <c r="BJ10" s="274">
        <f t="shared" si="1"/>
        <v>1287</v>
      </c>
      <c r="BK10" s="275">
        <f t="shared" si="2"/>
        <v>1</v>
      </c>
      <c r="BL10" s="276">
        <f t="shared" si="3"/>
        <v>0</v>
      </c>
      <c r="BM10" s="277"/>
      <c r="BN10" s="281" t="s">
        <v>449</v>
      </c>
      <c r="BO10" s="283" t="s">
        <v>28</v>
      </c>
      <c r="BP10" s="278">
        <f t="shared" si="4"/>
        <v>550</v>
      </c>
      <c r="BQ10" s="279">
        <f t="shared" si="5"/>
        <v>1287</v>
      </c>
      <c r="BR10" s="280">
        <f t="shared" si="6"/>
        <v>-737</v>
      </c>
      <c r="BS10" s="277"/>
    </row>
    <row r="11" spans="1:71" x14ac:dyDescent="0.2">
      <c r="A11" s="281" t="s">
        <v>450</v>
      </c>
      <c r="B11" s="282" t="s">
        <v>284</v>
      </c>
      <c r="C11" s="269">
        <v>112</v>
      </c>
      <c r="D11" s="269">
        <v>8</v>
      </c>
      <c r="E11" s="269">
        <v>0</v>
      </c>
      <c r="F11" s="269">
        <v>1</v>
      </c>
      <c r="G11" s="269">
        <v>148</v>
      </c>
      <c r="H11" s="269">
        <v>4</v>
      </c>
      <c r="I11" s="269">
        <v>175</v>
      </c>
      <c r="J11" s="269">
        <v>85</v>
      </c>
      <c r="K11" s="269">
        <v>0</v>
      </c>
      <c r="L11" s="269">
        <v>2</v>
      </c>
      <c r="M11" s="269">
        <v>44</v>
      </c>
      <c r="N11" s="269">
        <v>0</v>
      </c>
      <c r="O11" s="269">
        <v>15</v>
      </c>
      <c r="P11" s="269">
        <v>8</v>
      </c>
      <c r="Q11" s="269">
        <v>4</v>
      </c>
      <c r="R11" s="269">
        <v>6</v>
      </c>
      <c r="S11" s="269">
        <v>1</v>
      </c>
      <c r="T11" s="269">
        <v>5</v>
      </c>
      <c r="U11" s="269">
        <v>111</v>
      </c>
      <c r="V11" s="269">
        <v>6</v>
      </c>
      <c r="W11" s="269">
        <v>3</v>
      </c>
      <c r="X11" s="269">
        <v>304</v>
      </c>
      <c r="Y11" s="269">
        <v>416</v>
      </c>
      <c r="Z11" s="269">
        <v>0</v>
      </c>
      <c r="AA11" s="269">
        <v>2</v>
      </c>
      <c r="AB11" s="269">
        <v>8</v>
      </c>
      <c r="AC11" s="269">
        <v>56</v>
      </c>
      <c r="AD11" s="269">
        <v>13</v>
      </c>
      <c r="AE11" s="269">
        <v>1</v>
      </c>
      <c r="AF11" s="269">
        <v>6</v>
      </c>
      <c r="AG11" s="269">
        <v>3</v>
      </c>
      <c r="AH11" s="269">
        <v>9</v>
      </c>
      <c r="AI11" s="269">
        <v>62</v>
      </c>
      <c r="AJ11" s="269">
        <v>49</v>
      </c>
      <c r="AK11" s="269">
        <v>4</v>
      </c>
      <c r="AL11" s="269">
        <v>30</v>
      </c>
      <c r="AM11" s="269">
        <v>41</v>
      </c>
      <c r="AN11" s="269">
        <v>8</v>
      </c>
      <c r="AO11" s="269">
        <v>48</v>
      </c>
      <c r="AP11" s="270">
        <v>1798</v>
      </c>
      <c r="AQ11" s="269">
        <v>10</v>
      </c>
      <c r="AR11" s="269">
        <v>61</v>
      </c>
      <c r="AS11" s="269">
        <v>0</v>
      </c>
      <c r="AT11" s="269">
        <v>9</v>
      </c>
      <c r="AU11" s="269">
        <v>22</v>
      </c>
      <c r="AV11" s="269">
        <v>-31</v>
      </c>
      <c r="AW11" s="270">
        <v>71</v>
      </c>
      <c r="AX11" s="269">
        <v>1869</v>
      </c>
      <c r="AY11" s="270">
        <v>556</v>
      </c>
      <c r="AZ11" s="270">
        <v>627</v>
      </c>
      <c r="BA11" s="269">
        <v>2425</v>
      </c>
      <c r="BB11" s="270">
        <v>-1586</v>
      </c>
      <c r="BC11" s="269">
        <v>-959</v>
      </c>
      <c r="BD11" s="270">
        <v>839</v>
      </c>
      <c r="BE11" s="271"/>
      <c r="BG11" s="281" t="s">
        <v>450</v>
      </c>
      <c r="BH11" s="283" t="s">
        <v>284</v>
      </c>
      <c r="BI11" s="273">
        <f t="shared" si="0"/>
        <v>1869</v>
      </c>
      <c r="BJ11" s="274">
        <f t="shared" si="1"/>
        <v>1586</v>
      </c>
      <c r="BK11" s="275">
        <f t="shared" si="2"/>
        <v>0.84858212948100586</v>
      </c>
      <c r="BL11" s="276">
        <f t="shared" si="3"/>
        <v>0.15141787051899414</v>
      </c>
      <c r="BM11" s="277"/>
      <c r="BN11" s="281" t="s">
        <v>450</v>
      </c>
      <c r="BO11" s="283" t="s">
        <v>284</v>
      </c>
      <c r="BP11" s="278">
        <f t="shared" si="4"/>
        <v>556</v>
      </c>
      <c r="BQ11" s="279">
        <f t="shared" si="5"/>
        <v>1586</v>
      </c>
      <c r="BR11" s="280">
        <f t="shared" si="6"/>
        <v>-1030</v>
      </c>
      <c r="BS11" s="277"/>
    </row>
    <row r="12" spans="1:71" x14ac:dyDescent="0.2">
      <c r="A12" s="281" t="s">
        <v>451</v>
      </c>
      <c r="B12" s="282" t="s">
        <v>29</v>
      </c>
      <c r="C12" s="269">
        <v>282</v>
      </c>
      <c r="D12" s="269">
        <v>0</v>
      </c>
      <c r="E12" s="269">
        <v>0</v>
      </c>
      <c r="F12" s="269">
        <v>14</v>
      </c>
      <c r="G12" s="269">
        <v>88</v>
      </c>
      <c r="H12" s="269">
        <v>62</v>
      </c>
      <c r="I12" s="269">
        <v>31</v>
      </c>
      <c r="J12" s="269">
        <v>2130</v>
      </c>
      <c r="K12" s="269">
        <v>1</v>
      </c>
      <c r="L12" s="269">
        <v>60</v>
      </c>
      <c r="M12" s="269">
        <v>73</v>
      </c>
      <c r="N12" s="269">
        <v>7</v>
      </c>
      <c r="O12" s="269">
        <v>56</v>
      </c>
      <c r="P12" s="269">
        <v>18</v>
      </c>
      <c r="Q12" s="269">
        <v>11</v>
      </c>
      <c r="R12" s="269">
        <v>15</v>
      </c>
      <c r="S12" s="269">
        <v>3</v>
      </c>
      <c r="T12" s="269">
        <v>12</v>
      </c>
      <c r="U12" s="269">
        <v>207</v>
      </c>
      <c r="V12" s="269">
        <v>11</v>
      </c>
      <c r="W12" s="269">
        <v>22</v>
      </c>
      <c r="X12" s="269">
        <v>91</v>
      </c>
      <c r="Y12" s="269">
        <v>48</v>
      </c>
      <c r="Z12" s="269">
        <v>0</v>
      </c>
      <c r="AA12" s="269">
        <v>6</v>
      </c>
      <c r="AB12" s="269">
        <v>35</v>
      </c>
      <c r="AC12" s="269">
        <v>0</v>
      </c>
      <c r="AD12" s="269">
        <v>0</v>
      </c>
      <c r="AE12" s="269">
        <v>0</v>
      </c>
      <c r="AF12" s="269">
        <v>4</v>
      </c>
      <c r="AG12" s="269">
        <v>0</v>
      </c>
      <c r="AH12" s="269">
        <v>7</v>
      </c>
      <c r="AI12" s="269">
        <v>77</v>
      </c>
      <c r="AJ12" s="269">
        <v>2321</v>
      </c>
      <c r="AK12" s="269">
        <v>1</v>
      </c>
      <c r="AL12" s="269">
        <v>28</v>
      </c>
      <c r="AM12" s="269">
        <v>45</v>
      </c>
      <c r="AN12" s="269">
        <v>3</v>
      </c>
      <c r="AO12" s="269">
        <v>3</v>
      </c>
      <c r="AP12" s="270">
        <v>5772</v>
      </c>
      <c r="AQ12" s="269">
        <v>22</v>
      </c>
      <c r="AR12" s="269">
        <v>447</v>
      </c>
      <c r="AS12" s="269">
        <v>0</v>
      </c>
      <c r="AT12" s="269">
        <v>0</v>
      </c>
      <c r="AU12" s="269">
        <v>0</v>
      </c>
      <c r="AV12" s="269">
        <v>271</v>
      </c>
      <c r="AW12" s="270">
        <v>740</v>
      </c>
      <c r="AX12" s="269">
        <v>6512</v>
      </c>
      <c r="AY12" s="270">
        <v>5906</v>
      </c>
      <c r="AZ12" s="270">
        <v>6646</v>
      </c>
      <c r="BA12" s="269">
        <v>12418</v>
      </c>
      <c r="BB12" s="270">
        <v>-6512</v>
      </c>
      <c r="BC12" s="269">
        <v>134</v>
      </c>
      <c r="BD12" s="270">
        <v>5906</v>
      </c>
      <c r="BE12" s="271"/>
      <c r="BG12" s="281" t="s">
        <v>451</v>
      </c>
      <c r="BH12" s="283" t="s">
        <v>29</v>
      </c>
      <c r="BI12" s="273">
        <f t="shared" si="0"/>
        <v>6512</v>
      </c>
      <c r="BJ12" s="274">
        <f t="shared" si="1"/>
        <v>6512</v>
      </c>
      <c r="BK12" s="275">
        <f t="shared" si="2"/>
        <v>1</v>
      </c>
      <c r="BL12" s="276">
        <f t="shared" si="3"/>
        <v>0</v>
      </c>
      <c r="BM12" s="277"/>
      <c r="BN12" s="281" t="s">
        <v>451</v>
      </c>
      <c r="BO12" s="283" t="s">
        <v>29</v>
      </c>
      <c r="BP12" s="278">
        <f t="shared" si="4"/>
        <v>5906</v>
      </c>
      <c r="BQ12" s="279">
        <f t="shared" si="5"/>
        <v>6512</v>
      </c>
      <c r="BR12" s="280">
        <f t="shared" si="6"/>
        <v>-606</v>
      </c>
      <c r="BS12" s="277"/>
    </row>
    <row r="13" spans="1:71" x14ac:dyDescent="0.2">
      <c r="A13" s="281" t="s">
        <v>452</v>
      </c>
      <c r="B13" s="282" t="s">
        <v>30</v>
      </c>
      <c r="C13" s="269">
        <v>29</v>
      </c>
      <c r="D13" s="269">
        <v>8</v>
      </c>
      <c r="E13" s="269">
        <v>1</v>
      </c>
      <c r="F13" s="269">
        <v>22</v>
      </c>
      <c r="G13" s="269">
        <v>34</v>
      </c>
      <c r="H13" s="269">
        <v>4</v>
      </c>
      <c r="I13" s="269">
        <v>1</v>
      </c>
      <c r="J13" s="269">
        <v>480</v>
      </c>
      <c r="K13" s="269">
        <v>22</v>
      </c>
      <c r="L13" s="269">
        <v>0</v>
      </c>
      <c r="M13" s="269">
        <v>48</v>
      </c>
      <c r="N13" s="269">
        <v>37</v>
      </c>
      <c r="O13" s="269">
        <v>18</v>
      </c>
      <c r="P13" s="269">
        <v>6</v>
      </c>
      <c r="Q13" s="269">
        <v>3</v>
      </c>
      <c r="R13" s="269">
        <v>4</v>
      </c>
      <c r="S13" s="269">
        <v>0</v>
      </c>
      <c r="T13" s="269">
        <v>1</v>
      </c>
      <c r="U13" s="269">
        <v>16</v>
      </c>
      <c r="V13" s="269">
        <v>0</v>
      </c>
      <c r="W13" s="269">
        <v>4</v>
      </c>
      <c r="X13" s="269">
        <v>4</v>
      </c>
      <c r="Y13" s="269">
        <v>107</v>
      </c>
      <c r="Z13" s="269">
        <v>10</v>
      </c>
      <c r="AA13" s="269">
        <v>8</v>
      </c>
      <c r="AB13" s="269">
        <v>28</v>
      </c>
      <c r="AC13" s="269">
        <v>10</v>
      </c>
      <c r="AD13" s="269">
        <v>1</v>
      </c>
      <c r="AE13" s="269">
        <v>0</v>
      </c>
      <c r="AF13" s="269">
        <v>284</v>
      </c>
      <c r="AG13" s="269">
        <v>0</v>
      </c>
      <c r="AH13" s="269">
        <v>82</v>
      </c>
      <c r="AI13" s="269">
        <v>32</v>
      </c>
      <c r="AJ13" s="269">
        <v>30</v>
      </c>
      <c r="AK13" s="269">
        <v>1</v>
      </c>
      <c r="AL13" s="269">
        <v>13</v>
      </c>
      <c r="AM13" s="269">
        <v>30</v>
      </c>
      <c r="AN13" s="269">
        <v>0</v>
      </c>
      <c r="AO13" s="269">
        <v>7</v>
      </c>
      <c r="AP13" s="270">
        <v>1385</v>
      </c>
      <c r="AQ13" s="269">
        <v>2</v>
      </c>
      <c r="AR13" s="269">
        <v>859</v>
      </c>
      <c r="AS13" s="269">
        <v>0</v>
      </c>
      <c r="AT13" s="269">
        <v>0</v>
      </c>
      <c r="AU13" s="269">
        <v>0</v>
      </c>
      <c r="AV13" s="269">
        <v>0</v>
      </c>
      <c r="AW13" s="270">
        <v>861</v>
      </c>
      <c r="AX13" s="269">
        <v>2246</v>
      </c>
      <c r="AY13" s="270">
        <v>199</v>
      </c>
      <c r="AZ13" s="270">
        <v>1060</v>
      </c>
      <c r="BA13" s="269">
        <v>2445</v>
      </c>
      <c r="BB13" s="270">
        <v>-2081</v>
      </c>
      <c r="BC13" s="269">
        <v>-1021</v>
      </c>
      <c r="BD13" s="270">
        <v>364</v>
      </c>
      <c r="BE13" s="271"/>
      <c r="BG13" s="281" t="s">
        <v>452</v>
      </c>
      <c r="BH13" s="283" t="s">
        <v>30</v>
      </c>
      <c r="BI13" s="273">
        <f t="shared" si="0"/>
        <v>2246</v>
      </c>
      <c r="BJ13" s="274">
        <f t="shared" si="1"/>
        <v>2081</v>
      </c>
      <c r="BK13" s="275">
        <f t="shared" si="2"/>
        <v>0.92653606411398037</v>
      </c>
      <c r="BL13" s="276">
        <f t="shared" si="3"/>
        <v>7.3463935886019627E-2</v>
      </c>
      <c r="BM13" s="277"/>
      <c r="BN13" s="281" t="s">
        <v>452</v>
      </c>
      <c r="BO13" s="283" t="s">
        <v>30</v>
      </c>
      <c r="BP13" s="278">
        <f t="shared" si="4"/>
        <v>199</v>
      </c>
      <c r="BQ13" s="279">
        <f t="shared" si="5"/>
        <v>2081</v>
      </c>
      <c r="BR13" s="280">
        <f t="shared" si="6"/>
        <v>-1882</v>
      </c>
      <c r="BS13" s="277"/>
    </row>
    <row r="14" spans="1:71" x14ac:dyDescent="0.2">
      <c r="A14" s="281" t="s">
        <v>453</v>
      </c>
      <c r="B14" s="282" t="s">
        <v>454</v>
      </c>
      <c r="C14" s="269">
        <v>34</v>
      </c>
      <c r="D14" s="269">
        <v>11</v>
      </c>
      <c r="E14" s="269">
        <v>0</v>
      </c>
      <c r="F14" s="269">
        <v>4</v>
      </c>
      <c r="G14" s="269">
        <v>163</v>
      </c>
      <c r="H14" s="269">
        <v>6</v>
      </c>
      <c r="I14" s="269">
        <v>14</v>
      </c>
      <c r="J14" s="269">
        <v>112</v>
      </c>
      <c r="K14" s="269">
        <v>0</v>
      </c>
      <c r="L14" s="269">
        <v>74</v>
      </c>
      <c r="M14" s="269">
        <v>16</v>
      </c>
      <c r="N14" s="269">
        <v>1</v>
      </c>
      <c r="O14" s="269">
        <v>36</v>
      </c>
      <c r="P14" s="269">
        <v>11</v>
      </c>
      <c r="Q14" s="269">
        <v>33</v>
      </c>
      <c r="R14" s="269">
        <v>75</v>
      </c>
      <c r="S14" s="269">
        <v>7</v>
      </c>
      <c r="T14" s="269">
        <v>14</v>
      </c>
      <c r="U14" s="269">
        <v>608</v>
      </c>
      <c r="V14" s="269">
        <v>45</v>
      </c>
      <c r="W14" s="269">
        <v>81</v>
      </c>
      <c r="X14" s="269">
        <v>149</v>
      </c>
      <c r="Y14" s="269">
        <v>120</v>
      </c>
      <c r="Z14" s="269">
        <v>0</v>
      </c>
      <c r="AA14" s="269">
        <v>25</v>
      </c>
      <c r="AB14" s="269">
        <v>34</v>
      </c>
      <c r="AC14" s="269">
        <v>35</v>
      </c>
      <c r="AD14" s="269">
        <v>9</v>
      </c>
      <c r="AE14" s="269">
        <v>2</v>
      </c>
      <c r="AF14" s="269">
        <v>10</v>
      </c>
      <c r="AG14" s="269">
        <v>1</v>
      </c>
      <c r="AH14" s="269">
        <v>15</v>
      </c>
      <c r="AI14" s="269">
        <v>37</v>
      </c>
      <c r="AJ14" s="269">
        <v>30</v>
      </c>
      <c r="AK14" s="269">
        <v>2</v>
      </c>
      <c r="AL14" s="269">
        <v>43</v>
      </c>
      <c r="AM14" s="269">
        <v>20</v>
      </c>
      <c r="AN14" s="269">
        <v>1</v>
      </c>
      <c r="AO14" s="269">
        <v>7</v>
      </c>
      <c r="AP14" s="270">
        <v>1885</v>
      </c>
      <c r="AQ14" s="269">
        <v>3</v>
      </c>
      <c r="AR14" s="269">
        <v>142</v>
      </c>
      <c r="AS14" s="269">
        <v>1</v>
      </c>
      <c r="AT14" s="269">
        <v>0</v>
      </c>
      <c r="AU14" s="269">
        <v>0</v>
      </c>
      <c r="AV14" s="269">
        <v>1</v>
      </c>
      <c r="AW14" s="270">
        <v>147</v>
      </c>
      <c r="AX14" s="269">
        <v>2032</v>
      </c>
      <c r="AY14" s="270">
        <v>237</v>
      </c>
      <c r="AZ14" s="270">
        <v>384</v>
      </c>
      <c r="BA14" s="269">
        <v>2269</v>
      </c>
      <c r="BB14" s="270">
        <v>-1985</v>
      </c>
      <c r="BC14" s="269">
        <v>-1601</v>
      </c>
      <c r="BD14" s="270">
        <v>284</v>
      </c>
      <c r="BE14" s="271"/>
      <c r="BG14" s="281" t="s">
        <v>453</v>
      </c>
      <c r="BH14" s="283" t="s">
        <v>454</v>
      </c>
      <c r="BI14" s="273">
        <f t="shared" si="0"/>
        <v>2032</v>
      </c>
      <c r="BJ14" s="274">
        <f t="shared" si="1"/>
        <v>1985</v>
      </c>
      <c r="BK14" s="275">
        <f t="shared" si="2"/>
        <v>0.97687007874015752</v>
      </c>
      <c r="BL14" s="276">
        <f t="shared" si="3"/>
        <v>2.3129921259842479E-2</v>
      </c>
      <c r="BM14" s="277"/>
      <c r="BN14" s="281" t="s">
        <v>453</v>
      </c>
      <c r="BO14" s="283" t="s">
        <v>454</v>
      </c>
      <c r="BP14" s="278">
        <f t="shared" si="4"/>
        <v>237</v>
      </c>
      <c r="BQ14" s="279">
        <f t="shared" si="5"/>
        <v>1985</v>
      </c>
      <c r="BR14" s="280">
        <f t="shared" si="6"/>
        <v>-1748</v>
      </c>
      <c r="BS14" s="277"/>
    </row>
    <row r="15" spans="1:71" x14ac:dyDescent="0.2">
      <c r="A15" s="281" t="s">
        <v>455</v>
      </c>
      <c r="B15" s="282" t="s">
        <v>31</v>
      </c>
      <c r="C15" s="269">
        <v>11</v>
      </c>
      <c r="D15" s="269">
        <v>0</v>
      </c>
      <c r="E15" s="269">
        <v>0</v>
      </c>
      <c r="F15" s="269">
        <v>0</v>
      </c>
      <c r="G15" s="269">
        <v>28</v>
      </c>
      <c r="H15" s="269">
        <v>1</v>
      </c>
      <c r="I15" s="269">
        <v>3</v>
      </c>
      <c r="J15" s="269">
        <v>40</v>
      </c>
      <c r="K15" s="269">
        <v>0</v>
      </c>
      <c r="L15" s="269">
        <v>1</v>
      </c>
      <c r="M15" s="269">
        <v>184</v>
      </c>
      <c r="N15" s="269">
        <v>8</v>
      </c>
      <c r="O15" s="269">
        <v>59</v>
      </c>
      <c r="P15" s="269">
        <v>8</v>
      </c>
      <c r="Q15" s="269">
        <v>17</v>
      </c>
      <c r="R15" s="269">
        <v>16</v>
      </c>
      <c r="S15" s="269">
        <v>3</v>
      </c>
      <c r="T15" s="269">
        <v>24</v>
      </c>
      <c r="U15" s="269">
        <v>140</v>
      </c>
      <c r="V15" s="269">
        <v>3</v>
      </c>
      <c r="W15" s="269">
        <v>12</v>
      </c>
      <c r="X15" s="269">
        <v>7</v>
      </c>
      <c r="Y15" s="269">
        <v>474</v>
      </c>
      <c r="Z15" s="269">
        <v>0</v>
      </c>
      <c r="AA15" s="269">
        <v>3</v>
      </c>
      <c r="AB15" s="269">
        <v>1</v>
      </c>
      <c r="AC15" s="269">
        <v>1</v>
      </c>
      <c r="AD15" s="269">
        <v>0</v>
      </c>
      <c r="AE15" s="269">
        <v>0</v>
      </c>
      <c r="AF15" s="269">
        <v>0</v>
      </c>
      <c r="AG15" s="269">
        <v>0</v>
      </c>
      <c r="AH15" s="269">
        <v>1</v>
      </c>
      <c r="AI15" s="269">
        <v>17</v>
      </c>
      <c r="AJ15" s="269">
        <v>10</v>
      </c>
      <c r="AK15" s="269">
        <v>0</v>
      </c>
      <c r="AL15" s="269">
        <v>3</v>
      </c>
      <c r="AM15" s="269">
        <v>12</v>
      </c>
      <c r="AN15" s="269">
        <v>2</v>
      </c>
      <c r="AO15" s="269">
        <v>2</v>
      </c>
      <c r="AP15" s="270">
        <v>1091</v>
      </c>
      <c r="AQ15" s="269">
        <v>1</v>
      </c>
      <c r="AR15" s="269">
        <v>23</v>
      </c>
      <c r="AS15" s="269">
        <v>0</v>
      </c>
      <c r="AT15" s="269">
        <v>0</v>
      </c>
      <c r="AU15" s="269">
        <v>0</v>
      </c>
      <c r="AV15" s="269">
        <v>-47</v>
      </c>
      <c r="AW15" s="270">
        <v>-23</v>
      </c>
      <c r="AX15" s="269">
        <v>1068</v>
      </c>
      <c r="AY15" s="270">
        <v>1763</v>
      </c>
      <c r="AZ15" s="270">
        <v>1740</v>
      </c>
      <c r="BA15" s="269">
        <v>2831</v>
      </c>
      <c r="BB15" s="270">
        <v>-723</v>
      </c>
      <c r="BC15" s="269">
        <v>1017</v>
      </c>
      <c r="BD15" s="270">
        <v>2108</v>
      </c>
      <c r="BE15" s="271"/>
      <c r="BG15" s="281" t="s">
        <v>455</v>
      </c>
      <c r="BH15" s="283" t="s">
        <v>31</v>
      </c>
      <c r="BI15" s="273">
        <f t="shared" si="0"/>
        <v>1068</v>
      </c>
      <c r="BJ15" s="274">
        <f t="shared" si="1"/>
        <v>723</v>
      </c>
      <c r="BK15" s="275">
        <f t="shared" si="2"/>
        <v>0.6769662921348315</v>
      </c>
      <c r="BL15" s="276">
        <f t="shared" si="3"/>
        <v>0.3230337078651685</v>
      </c>
      <c r="BM15" s="277"/>
      <c r="BN15" s="281" t="s">
        <v>455</v>
      </c>
      <c r="BO15" s="283" t="s">
        <v>31</v>
      </c>
      <c r="BP15" s="278">
        <f t="shared" si="4"/>
        <v>1763</v>
      </c>
      <c r="BQ15" s="279">
        <f t="shared" si="5"/>
        <v>723</v>
      </c>
      <c r="BR15" s="280">
        <f t="shared" si="6"/>
        <v>1040</v>
      </c>
      <c r="BS15" s="277"/>
    </row>
    <row r="16" spans="1:71" x14ac:dyDescent="0.2">
      <c r="A16" s="281" t="s">
        <v>456</v>
      </c>
      <c r="B16" s="282" t="s">
        <v>32</v>
      </c>
      <c r="C16" s="269">
        <v>0</v>
      </c>
      <c r="D16" s="269">
        <v>0</v>
      </c>
      <c r="E16" s="269">
        <v>0</v>
      </c>
      <c r="F16" s="269">
        <v>3</v>
      </c>
      <c r="G16" s="269">
        <v>0</v>
      </c>
      <c r="H16" s="269">
        <v>0</v>
      </c>
      <c r="I16" s="269">
        <v>12</v>
      </c>
      <c r="J16" s="269">
        <v>0</v>
      </c>
      <c r="K16" s="269">
        <v>0</v>
      </c>
      <c r="L16" s="269">
        <v>0</v>
      </c>
      <c r="M16" s="269">
        <v>18</v>
      </c>
      <c r="N16" s="269">
        <v>855</v>
      </c>
      <c r="O16" s="269">
        <v>8</v>
      </c>
      <c r="P16" s="269">
        <v>477</v>
      </c>
      <c r="Q16" s="269">
        <v>295</v>
      </c>
      <c r="R16" s="269">
        <v>340</v>
      </c>
      <c r="S16" s="269">
        <v>4</v>
      </c>
      <c r="T16" s="269">
        <v>4</v>
      </c>
      <c r="U16" s="269">
        <v>694</v>
      </c>
      <c r="V16" s="269">
        <v>11</v>
      </c>
      <c r="W16" s="269">
        <v>117</v>
      </c>
      <c r="X16" s="269">
        <v>6</v>
      </c>
      <c r="Y16" s="269">
        <v>206</v>
      </c>
      <c r="Z16" s="269">
        <v>0</v>
      </c>
      <c r="AA16" s="269">
        <v>0</v>
      </c>
      <c r="AB16" s="269">
        <v>0</v>
      </c>
      <c r="AC16" s="269">
        <v>0</v>
      </c>
      <c r="AD16" s="269">
        <v>0</v>
      </c>
      <c r="AE16" s="269">
        <v>0</v>
      </c>
      <c r="AF16" s="269">
        <v>0</v>
      </c>
      <c r="AG16" s="269">
        <v>0</v>
      </c>
      <c r="AH16" s="269">
        <v>0</v>
      </c>
      <c r="AI16" s="269">
        <v>0</v>
      </c>
      <c r="AJ16" s="269">
        <v>0</v>
      </c>
      <c r="AK16" s="269">
        <v>0</v>
      </c>
      <c r="AL16" s="269">
        <v>0</v>
      </c>
      <c r="AM16" s="269">
        <v>0</v>
      </c>
      <c r="AN16" s="269">
        <v>0</v>
      </c>
      <c r="AO16" s="269">
        <v>2</v>
      </c>
      <c r="AP16" s="270">
        <v>3052</v>
      </c>
      <c r="AQ16" s="269">
        <v>0</v>
      </c>
      <c r="AR16" s="269">
        <v>-6</v>
      </c>
      <c r="AS16" s="269">
        <v>0</v>
      </c>
      <c r="AT16" s="269">
        <v>-20</v>
      </c>
      <c r="AU16" s="269">
        <v>-8</v>
      </c>
      <c r="AV16" s="269">
        <v>-11</v>
      </c>
      <c r="AW16" s="270">
        <v>-45</v>
      </c>
      <c r="AX16" s="269">
        <v>3007</v>
      </c>
      <c r="AY16" s="270">
        <v>1232</v>
      </c>
      <c r="AZ16" s="270">
        <v>1187</v>
      </c>
      <c r="BA16" s="269">
        <v>4239</v>
      </c>
      <c r="BB16" s="270">
        <v>-2644</v>
      </c>
      <c r="BC16" s="269">
        <v>-1457</v>
      </c>
      <c r="BD16" s="270">
        <v>1595</v>
      </c>
      <c r="BE16" s="271"/>
      <c r="BG16" s="281" t="s">
        <v>456</v>
      </c>
      <c r="BH16" s="283" t="s">
        <v>32</v>
      </c>
      <c r="BI16" s="273">
        <f t="shared" si="0"/>
        <v>3007</v>
      </c>
      <c r="BJ16" s="274">
        <f t="shared" si="1"/>
        <v>2644</v>
      </c>
      <c r="BK16" s="275">
        <f t="shared" si="2"/>
        <v>0.87928167608912533</v>
      </c>
      <c r="BL16" s="276">
        <f t="shared" si="3"/>
        <v>0.12071832391087467</v>
      </c>
      <c r="BM16" s="277"/>
      <c r="BN16" s="281" t="s">
        <v>456</v>
      </c>
      <c r="BO16" s="283" t="s">
        <v>32</v>
      </c>
      <c r="BP16" s="278">
        <f t="shared" si="4"/>
        <v>1232</v>
      </c>
      <c r="BQ16" s="279">
        <f t="shared" si="5"/>
        <v>2644</v>
      </c>
      <c r="BR16" s="280">
        <f t="shared" si="6"/>
        <v>-1412</v>
      </c>
      <c r="BS16" s="277"/>
    </row>
    <row r="17" spans="1:71" x14ac:dyDescent="0.2">
      <c r="A17" s="281" t="s">
        <v>457</v>
      </c>
      <c r="B17" s="282" t="s">
        <v>33</v>
      </c>
      <c r="C17" s="269">
        <v>0</v>
      </c>
      <c r="D17" s="269">
        <v>0</v>
      </c>
      <c r="E17" s="269">
        <v>0</v>
      </c>
      <c r="F17" s="269">
        <v>1</v>
      </c>
      <c r="G17" s="269">
        <v>12</v>
      </c>
      <c r="H17" s="269">
        <v>0</v>
      </c>
      <c r="I17" s="269">
        <v>4</v>
      </c>
      <c r="J17" s="269">
        <v>30</v>
      </c>
      <c r="K17" s="269">
        <v>0</v>
      </c>
      <c r="L17" s="269">
        <v>1</v>
      </c>
      <c r="M17" s="269">
        <v>22</v>
      </c>
      <c r="N17" s="269">
        <v>14</v>
      </c>
      <c r="O17" s="269">
        <v>2659</v>
      </c>
      <c r="P17" s="269">
        <v>138</v>
      </c>
      <c r="Q17" s="269">
        <v>96</v>
      </c>
      <c r="R17" s="269">
        <v>72</v>
      </c>
      <c r="S17" s="269">
        <v>6</v>
      </c>
      <c r="T17" s="269">
        <v>32</v>
      </c>
      <c r="U17" s="269">
        <v>1008</v>
      </c>
      <c r="V17" s="269">
        <v>45</v>
      </c>
      <c r="W17" s="269">
        <v>53</v>
      </c>
      <c r="X17" s="269">
        <v>22</v>
      </c>
      <c r="Y17" s="269">
        <v>79</v>
      </c>
      <c r="Z17" s="269">
        <v>0</v>
      </c>
      <c r="AA17" s="269">
        <v>0</v>
      </c>
      <c r="AB17" s="269">
        <v>0</v>
      </c>
      <c r="AC17" s="269">
        <v>0</v>
      </c>
      <c r="AD17" s="269">
        <v>0</v>
      </c>
      <c r="AE17" s="269">
        <v>0</v>
      </c>
      <c r="AF17" s="269">
        <v>0</v>
      </c>
      <c r="AG17" s="269">
        <v>0</v>
      </c>
      <c r="AH17" s="269">
        <v>2</v>
      </c>
      <c r="AI17" s="269">
        <v>1</v>
      </c>
      <c r="AJ17" s="269">
        <v>21</v>
      </c>
      <c r="AK17" s="269">
        <v>0</v>
      </c>
      <c r="AL17" s="269">
        <v>2</v>
      </c>
      <c r="AM17" s="269">
        <v>3</v>
      </c>
      <c r="AN17" s="269">
        <v>1</v>
      </c>
      <c r="AO17" s="269">
        <v>1</v>
      </c>
      <c r="AP17" s="270">
        <v>4325</v>
      </c>
      <c r="AQ17" s="269">
        <v>0</v>
      </c>
      <c r="AR17" s="269">
        <v>29</v>
      </c>
      <c r="AS17" s="269">
        <v>0</v>
      </c>
      <c r="AT17" s="269">
        <v>0</v>
      </c>
      <c r="AU17" s="269">
        <v>-9</v>
      </c>
      <c r="AV17" s="269">
        <v>-178</v>
      </c>
      <c r="AW17" s="270">
        <v>-158</v>
      </c>
      <c r="AX17" s="269">
        <v>4167</v>
      </c>
      <c r="AY17" s="270">
        <v>5046</v>
      </c>
      <c r="AZ17" s="270">
        <v>4888</v>
      </c>
      <c r="BA17" s="269">
        <v>9213</v>
      </c>
      <c r="BB17" s="270">
        <v>-2852</v>
      </c>
      <c r="BC17" s="269">
        <v>2036</v>
      </c>
      <c r="BD17" s="270">
        <v>6361</v>
      </c>
      <c r="BE17" s="271"/>
      <c r="BG17" s="281" t="s">
        <v>457</v>
      </c>
      <c r="BH17" s="283" t="s">
        <v>33</v>
      </c>
      <c r="BI17" s="273">
        <f t="shared" si="0"/>
        <v>4167</v>
      </c>
      <c r="BJ17" s="274">
        <f t="shared" si="1"/>
        <v>2852</v>
      </c>
      <c r="BK17" s="275">
        <f t="shared" si="2"/>
        <v>0.68442524598032162</v>
      </c>
      <c r="BL17" s="276">
        <f t="shared" si="3"/>
        <v>0.31557475401967838</v>
      </c>
      <c r="BM17" s="277"/>
      <c r="BN17" s="281" t="s">
        <v>457</v>
      </c>
      <c r="BO17" s="283" t="s">
        <v>33</v>
      </c>
      <c r="BP17" s="278">
        <f t="shared" si="4"/>
        <v>5046</v>
      </c>
      <c r="BQ17" s="279">
        <f t="shared" si="5"/>
        <v>2852</v>
      </c>
      <c r="BR17" s="280">
        <f t="shared" si="6"/>
        <v>2194</v>
      </c>
      <c r="BS17" s="277"/>
    </row>
    <row r="18" spans="1:71" x14ac:dyDescent="0.2">
      <c r="A18" s="281" t="s">
        <v>458</v>
      </c>
      <c r="B18" s="282" t="s">
        <v>34</v>
      </c>
      <c r="C18" s="269">
        <v>6</v>
      </c>
      <c r="D18" s="269">
        <v>0</v>
      </c>
      <c r="E18" s="269">
        <v>0</v>
      </c>
      <c r="F18" s="269">
        <v>19</v>
      </c>
      <c r="G18" s="269">
        <v>120</v>
      </c>
      <c r="H18" s="269">
        <v>1</v>
      </c>
      <c r="I18" s="269">
        <v>17</v>
      </c>
      <c r="J18" s="269">
        <v>54</v>
      </c>
      <c r="K18" s="269">
        <v>0</v>
      </c>
      <c r="L18" s="269">
        <v>1</v>
      </c>
      <c r="M18" s="269">
        <v>23</v>
      </c>
      <c r="N18" s="269">
        <v>1</v>
      </c>
      <c r="O18" s="269">
        <v>11</v>
      </c>
      <c r="P18" s="269">
        <v>148</v>
      </c>
      <c r="Q18" s="269">
        <v>92</v>
      </c>
      <c r="R18" s="269">
        <v>120</v>
      </c>
      <c r="S18" s="269">
        <v>6</v>
      </c>
      <c r="T18" s="269">
        <v>15</v>
      </c>
      <c r="U18" s="269">
        <v>425</v>
      </c>
      <c r="V18" s="269">
        <v>30</v>
      </c>
      <c r="W18" s="269">
        <v>22</v>
      </c>
      <c r="X18" s="269">
        <v>19</v>
      </c>
      <c r="Y18" s="269">
        <v>848</v>
      </c>
      <c r="Z18" s="269">
        <v>0</v>
      </c>
      <c r="AA18" s="269">
        <v>1</v>
      </c>
      <c r="AB18" s="269">
        <v>0</v>
      </c>
      <c r="AC18" s="269">
        <v>20</v>
      </c>
      <c r="AD18" s="269">
        <v>0</v>
      </c>
      <c r="AE18" s="269">
        <v>2</v>
      </c>
      <c r="AF18" s="269">
        <v>6</v>
      </c>
      <c r="AG18" s="269">
        <v>0</v>
      </c>
      <c r="AH18" s="269">
        <v>34</v>
      </c>
      <c r="AI18" s="269">
        <v>2</v>
      </c>
      <c r="AJ18" s="269">
        <v>4</v>
      </c>
      <c r="AK18" s="269">
        <v>1</v>
      </c>
      <c r="AL18" s="269">
        <v>4</v>
      </c>
      <c r="AM18" s="269">
        <v>17</v>
      </c>
      <c r="AN18" s="269">
        <v>0</v>
      </c>
      <c r="AO18" s="269">
        <v>2</v>
      </c>
      <c r="AP18" s="270">
        <v>2071</v>
      </c>
      <c r="AQ18" s="269">
        <v>4</v>
      </c>
      <c r="AR18" s="269">
        <v>48</v>
      </c>
      <c r="AS18" s="269">
        <v>0</v>
      </c>
      <c r="AT18" s="269">
        <v>12</v>
      </c>
      <c r="AU18" s="269">
        <v>25</v>
      </c>
      <c r="AV18" s="269">
        <v>-12</v>
      </c>
      <c r="AW18" s="270">
        <v>77</v>
      </c>
      <c r="AX18" s="269">
        <v>2148</v>
      </c>
      <c r="AY18" s="270">
        <v>1746</v>
      </c>
      <c r="AZ18" s="270">
        <v>1823</v>
      </c>
      <c r="BA18" s="269">
        <v>3894</v>
      </c>
      <c r="BB18" s="270">
        <v>-1867</v>
      </c>
      <c r="BC18" s="269">
        <v>-44</v>
      </c>
      <c r="BD18" s="270">
        <v>2027</v>
      </c>
      <c r="BE18" s="271"/>
      <c r="BG18" s="281" t="s">
        <v>458</v>
      </c>
      <c r="BH18" s="283" t="s">
        <v>34</v>
      </c>
      <c r="BI18" s="273">
        <f t="shared" si="0"/>
        <v>2148</v>
      </c>
      <c r="BJ18" s="274">
        <f t="shared" si="1"/>
        <v>1867</v>
      </c>
      <c r="BK18" s="275">
        <f t="shared" si="2"/>
        <v>0.86918063314711358</v>
      </c>
      <c r="BL18" s="276">
        <f t="shared" si="3"/>
        <v>0.13081936685288642</v>
      </c>
      <c r="BM18" s="277"/>
      <c r="BN18" s="281" t="s">
        <v>458</v>
      </c>
      <c r="BO18" s="283" t="s">
        <v>34</v>
      </c>
      <c r="BP18" s="278">
        <f t="shared" si="4"/>
        <v>1746</v>
      </c>
      <c r="BQ18" s="279">
        <f t="shared" si="5"/>
        <v>1867</v>
      </c>
      <c r="BR18" s="280">
        <f t="shared" si="6"/>
        <v>-121</v>
      </c>
      <c r="BS18" s="277"/>
    </row>
    <row r="19" spans="1:71" x14ac:dyDescent="0.2">
      <c r="A19" s="281" t="s">
        <v>459</v>
      </c>
      <c r="B19" s="284" t="s">
        <v>268</v>
      </c>
      <c r="C19" s="269">
        <v>0</v>
      </c>
      <c r="D19" s="269">
        <v>0</v>
      </c>
      <c r="E19" s="269">
        <v>0</v>
      </c>
      <c r="F19" s="269">
        <v>3</v>
      </c>
      <c r="G19" s="269">
        <v>0</v>
      </c>
      <c r="H19" s="269">
        <v>0</v>
      </c>
      <c r="I19" s="269">
        <v>1</v>
      </c>
      <c r="J19" s="269">
        <v>0</v>
      </c>
      <c r="K19" s="269">
        <v>0</v>
      </c>
      <c r="L19" s="269">
        <v>0</v>
      </c>
      <c r="M19" s="269">
        <v>5</v>
      </c>
      <c r="N19" s="269">
        <v>0</v>
      </c>
      <c r="O19" s="269">
        <v>0</v>
      </c>
      <c r="P19" s="269">
        <v>2</v>
      </c>
      <c r="Q19" s="269">
        <v>405</v>
      </c>
      <c r="R19" s="269">
        <v>146</v>
      </c>
      <c r="S19" s="269">
        <v>2</v>
      </c>
      <c r="T19" s="269">
        <v>2</v>
      </c>
      <c r="U19" s="269">
        <v>206</v>
      </c>
      <c r="V19" s="269">
        <v>3</v>
      </c>
      <c r="W19" s="269">
        <v>18</v>
      </c>
      <c r="X19" s="269">
        <v>1</v>
      </c>
      <c r="Y19" s="269">
        <v>57</v>
      </c>
      <c r="Z19" s="269">
        <v>0</v>
      </c>
      <c r="AA19" s="269">
        <v>7</v>
      </c>
      <c r="AB19" s="269">
        <v>0</v>
      </c>
      <c r="AC19" s="269">
        <v>0</v>
      </c>
      <c r="AD19" s="269">
        <v>0</v>
      </c>
      <c r="AE19" s="269">
        <v>0</v>
      </c>
      <c r="AF19" s="269">
        <v>0</v>
      </c>
      <c r="AG19" s="269">
        <v>0</v>
      </c>
      <c r="AH19" s="269">
        <v>3</v>
      </c>
      <c r="AI19" s="269">
        <v>0</v>
      </c>
      <c r="AJ19" s="269">
        <v>0</v>
      </c>
      <c r="AK19" s="269">
        <v>0</v>
      </c>
      <c r="AL19" s="269">
        <v>29</v>
      </c>
      <c r="AM19" s="269">
        <v>0</v>
      </c>
      <c r="AN19" s="269">
        <v>0</v>
      </c>
      <c r="AO19" s="269">
        <v>0</v>
      </c>
      <c r="AP19" s="270">
        <v>890</v>
      </c>
      <c r="AQ19" s="269">
        <v>0</v>
      </c>
      <c r="AR19" s="269">
        <v>2</v>
      </c>
      <c r="AS19" s="269">
        <v>0</v>
      </c>
      <c r="AT19" s="269">
        <v>110</v>
      </c>
      <c r="AU19" s="269">
        <v>271</v>
      </c>
      <c r="AV19" s="269">
        <v>46</v>
      </c>
      <c r="AW19" s="270">
        <v>429</v>
      </c>
      <c r="AX19" s="269">
        <v>1319</v>
      </c>
      <c r="AY19" s="270">
        <v>2377</v>
      </c>
      <c r="AZ19" s="270">
        <v>2806</v>
      </c>
      <c r="BA19" s="269">
        <v>3696</v>
      </c>
      <c r="BB19" s="270">
        <v>-1222</v>
      </c>
      <c r="BC19" s="269">
        <v>1584</v>
      </c>
      <c r="BD19" s="270">
        <v>2474</v>
      </c>
      <c r="BE19" s="271"/>
      <c r="BG19" s="281" t="s">
        <v>459</v>
      </c>
      <c r="BH19" s="285" t="s">
        <v>268</v>
      </c>
      <c r="BI19" s="273">
        <f t="shared" si="0"/>
        <v>1319</v>
      </c>
      <c r="BJ19" s="274">
        <f t="shared" si="1"/>
        <v>1222</v>
      </c>
      <c r="BK19" s="275">
        <f t="shared" si="2"/>
        <v>0.9264594389689158</v>
      </c>
      <c r="BL19" s="276">
        <f t="shared" si="3"/>
        <v>7.3540561031084195E-2</v>
      </c>
      <c r="BM19" s="277"/>
      <c r="BN19" s="281" t="s">
        <v>459</v>
      </c>
      <c r="BO19" s="285" t="s">
        <v>268</v>
      </c>
      <c r="BP19" s="278">
        <f t="shared" si="4"/>
        <v>2377</v>
      </c>
      <c r="BQ19" s="279">
        <f t="shared" si="5"/>
        <v>1222</v>
      </c>
      <c r="BR19" s="280">
        <f t="shared" si="6"/>
        <v>1155</v>
      </c>
      <c r="BS19" s="277"/>
    </row>
    <row r="20" spans="1:71" x14ac:dyDescent="0.2">
      <c r="A20" s="281" t="s">
        <v>460</v>
      </c>
      <c r="B20" s="284" t="s">
        <v>269</v>
      </c>
      <c r="C20" s="269">
        <v>0</v>
      </c>
      <c r="D20" s="269">
        <v>0</v>
      </c>
      <c r="E20" s="269">
        <v>0</v>
      </c>
      <c r="F20" s="269">
        <v>3</v>
      </c>
      <c r="G20" s="269">
        <v>0</v>
      </c>
      <c r="H20" s="269">
        <v>0</v>
      </c>
      <c r="I20" s="269">
        <v>0</v>
      </c>
      <c r="J20" s="269">
        <v>0</v>
      </c>
      <c r="K20" s="269">
        <v>0</v>
      </c>
      <c r="L20" s="269">
        <v>1</v>
      </c>
      <c r="M20" s="269">
        <v>3</v>
      </c>
      <c r="N20" s="269">
        <v>0</v>
      </c>
      <c r="O20" s="269">
        <v>1</v>
      </c>
      <c r="P20" s="269">
        <v>1</v>
      </c>
      <c r="Q20" s="269">
        <v>13</v>
      </c>
      <c r="R20" s="269">
        <v>543</v>
      </c>
      <c r="S20" s="269">
        <v>0</v>
      </c>
      <c r="T20" s="269">
        <v>2</v>
      </c>
      <c r="U20" s="269">
        <v>37</v>
      </c>
      <c r="V20" s="269">
        <v>2</v>
      </c>
      <c r="W20" s="269">
        <v>2</v>
      </c>
      <c r="X20" s="269">
        <v>0</v>
      </c>
      <c r="Y20" s="269">
        <v>1</v>
      </c>
      <c r="Z20" s="269">
        <v>0</v>
      </c>
      <c r="AA20" s="269">
        <v>0</v>
      </c>
      <c r="AB20" s="269">
        <v>0</v>
      </c>
      <c r="AC20" s="269">
        <v>0</v>
      </c>
      <c r="AD20" s="269">
        <v>0</v>
      </c>
      <c r="AE20" s="269">
        <v>0</v>
      </c>
      <c r="AF20" s="269">
        <v>0</v>
      </c>
      <c r="AG20" s="269">
        <v>0</v>
      </c>
      <c r="AH20" s="269">
        <v>0</v>
      </c>
      <c r="AI20" s="269">
        <v>0</v>
      </c>
      <c r="AJ20" s="269">
        <v>0</v>
      </c>
      <c r="AK20" s="269">
        <v>0</v>
      </c>
      <c r="AL20" s="269">
        <v>43</v>
      </c>
      <c r="AM20" s="269">
        <v>0</v>
      </c>
      <c r="AN20" s="269">
        <v>0</v>
      </c>
      <c r="AO20" s="269">
        <v>0</v>
      </c>
      <c r="AP20" s="270">
        <v>652</v>
      </c>
      <c r="AQ20" s="269">
        <v>0</v>
      </c>
      <c r="AR20" s="269">
        <v>1</v>
      </c>
      <c r="AS20" s="269">
        <v>0</v>
      </c>
      <c r="AT20" s="269">
        <v>65</v>
      </c>
      <c r="AU20" s="269">
        <v>461</v>
      </c>
      <c r="AV20" s="269">
        <v>6</v>
      </c>
      <c r="AW20" s="270">
        <v>533</v>
      </c>
      <c r="AX20" s="269">
        <v>1185</v>
      </c>
      <c r="AY20" s="270">
        <v>3562</v>
      </c>
      <c r="AZ20" s="270">
        <v>4095</v>
      </c>
      <c r="BA20" s="269">
        <v>4747</v>
      </c>
      <c r="BB20" s="270">
        <v>-1185</v>
      </c>
      <c r="BC20" s="269">
        <v>2910</v>
      </c>
      <c r="BD20" s="270">
        <v>3562</v>
      </c>
      <c r="BE20" s="271"/>
      <c r="BG20" s="281" t="s">
        <v>460</v>
      </c>
      <c r="BH20" s="285" t="s">
        <v>269</v>
      </c>
      <c r="BI20" s="273">
        <f t="shared" si="0"/>
        <v>1185</v>
      </c>
      <c r="BJ20" s="274">
        <f t="shared" si="1"/>
        <v>1185</v>
      </c>
      <c r="BK20" s="275">
        <f t="shared" si="2"/>
        <v>1</v>
      </c>
      <c r="BL20" s="276">
        <f t="shared" si="3"/>
        <v>0</v>
      </c>
      <c r="BM20" s="277"/>
      <c r="BN20" s="281" t="s">
        <v>460</v>
      </c>
      <c r="BO20" s="285" t="s">
        <v>269</v>
      </c>
      <c r="BP20" s="278">
        <f t="shared" si="4"/>
        <v>3562</v>
      </c>
      <c r="BQ20" s="279">
        <f t="shared" si="5"/>
        <v>1185</v>
      </c>
      <c r="BR20" s="280">
        <f t="shared" si="6"/>
        <v>2377</v>
      </c>
      <c r="BS20" s="277"/>
    </row>
    <row r="21" spans="1:71" x14ac:dyDescent="0.2">
      <c r="A21" s="281" t="s">
        <v>461</v>
      </c>
      <c r="B21" s="284" t="s">
        <v>270</v>
      </c>
      <c r="C21" s="269">
        <v>2</v>
      </c>
      <c r="D21" s="269">
        <v>0</v>
      </c>
      <c r="E21" s="269">
        <v>0</v>
      </c>
      <c r="F21" s="269">
        <v>0</v>
      </c>
      <c r="G21" s="269">
        <v>0</v>
      </c>
      <c r="H21" s="269">
        <v>0</v>
      </c>
      <c r="I21" s="269">
        <v>0</v>
      </c>
      <c r="J21" s="269">
        <v>0</v>
      </c>
      <c r="K21" s="269">
        <v>0</v>
      </c>
      <c r="L21" s="269">
        <v>0</v>
      </c>
      <c r="M21" s="269">
        <v>0</v>
      </c>
      <c r="N21" s="269">
        <v>0</v>
      </c>
      <c r="O21" s="269">
        <v>0</v>
      </c>
      <c r="P21" s="269">
        <v>0</v>
      </c>
      <c r="Q21" s="269">
        <v>7</v>
      </c>
      <c r="R21" s="269">
        <v>21</v>
      </c>
      <c r="S21" s="269">
        <v>13</v>
      </c>
      <c r="T21" s="269">
        <v>0</v>
      </c>
      <c r="U21" s="269">
        <v>14</v>
      </c>
      <c r="V21" s="269">
        <v>2</v>
      </c>
      <c r="W21" s="269">
        <v>1</v>
      </c>
      <c r="X21" s="269">
        <v>0</v>
      </c>
      <c r="Y21" s="269">
        <v>2</v>
      </c>
      <c r="Z21" s="269">
        <v>0</v>
      </c>
      <c r="AA21" s="269">
        <v>0</v>
      </c>
      <c r="AB21" s="269">
        <v>0</v>
      </c>
      <c r="AC21" s="269">
        <v>8</v>
      </c>
      <c r="AD21" s="269">
        <v>0</v>
      </c>
      <c r="AE21" s="269">
        <v>0</v>
      </c>
      <c r="AF21" s="269">
        <v>0</v>
      </c>
      <c r="AG21" s="269">
        <v>0</v>
      </c>
      <c r="AH21" s="269">
        <v>25</v>
      </c>
      <c r="AI21" s="269">
        <v>0</v>
      </c>
      <c r="AJ21" s="269">
        <v>178</v>
      </c>
      <c r="AK21" s="269">
        <v>0</v>
      </c>
      <c r="AL21" s="269">
        <v>15</v>
      </c>
      <c r="AM21" s="269">
        <v>1</v>
      </c>
      <c r="AN21" s="269">
        <v>1</v>
      </c>
      <c r="AO21" s="269">
        <v>3</v>
      </c>
      <c r="AP21" s="270">
        <v>293</v>
      </c>
      <c r="AQ21" s="269">
        <v>3</v>
      </c>
      <c r="AR21" s="269">
        <v>20</v>
      </c>
      <c r="AS21" s="269">
        <v>0</v>
      </c>
      <c r="AT21" s="269">
        <v>321</v>
      </c>
      <c r="AU21" s="269">
        <v>295</v>
      </c>
      <c r="AV21" s="269">
        <v>6</v>
      </c>
      <c r="AW21" s="270">
        <v>645</v>
      </c>
      <c r="AX21" s="269">
        <v>938</v>
      </c>
      <c r="AY21" s="270">
        <v>60</v>
      </c>
      <c r="AZ21" s="270">
        <v>705</v>
      </c>
      <c r="BA21" s="269">
        <v>998</v>
      </c>
      <c r="BB21" s="270">
        <v>-846</v>
      </c>
      <c r="BC21" s="269">
        <v>-141</v>
      </c>
      <c r="BD21" s="270">
        <v>152</v>
      </c>
      <c r="BE21" s="271"/>
      <c r="BG21" s="281" t="s">
        <v>461</v>
      </c>
      <c r="BH21" s="285" t="s">
        <v>270</v>
      </c>
      <c r="BI21" s="273">
        <f t="shared" si="0"/>
        <v>938</v>
      </c>
      <c r="BJ21" s="274">
        <f t="shared" si="1"/>
        <v>846</v>
      </c>
      <c r="BK21" s="275">
        <f t="shared" si="2"/>
        <v>0.90191897654584219</v>
      </c>
      <c r="BL21" s="276">
        <f t="shared" si="3"/>
        <v>9.8081023454157812E-2</v>
      </c>
      <c r="BM21" s="277"/>
      <c r="BN21" s="281" t="s">
        <v>461</v>
      </c>
      <c r="BO21" s="285" t="s">
        <v>270</v>
      </c>
      <c r="BP21" s="278">
        <f t="shared" si="4"/>
        <v>60</v>
      </c>
      <c r="BQ21" s="279">
        <f t="shared" si="5"/>
        <v>846</v>
      </c>
      <c r="BR21" s="280">
        <f t="shared" si="6"/>
        <v>-786</v>
      </c>
      <c r="BS21" s="277"/>
    </row>
    <row r="22" spans="1:71" x14ac:dyDescent="0.2">
      <c r="A22" s="281" t="s">
        <v>462</v>
      </c>
      <c r="B22" s="284" t="s">
        <v>280</v>
      </c>
      <c r="C22" s="269">
        <v>0</v>
      </c>
      <c r="D22" s="269">
        <v>0</v>
      </c>
      <c r="E22" s="269">
        <v>0</v>
      </c>
      <c r="F22" s="269">
        <v>0</v>
      </c>
      <c r="G22" s="269">
        <v>0</v>
      </c>
      <c r="H22" s="269">
        <v>0</v>
      </c>
      <c r="I22" s="269">
        <v>0</v>
      </c>
      <c r="J22" s="269">
        <v>0</v>
      </c>
      <c r="K22" s="269">
        <v>0</v>
      </c>
      <c r="L22" s="269">
        <v>0</v>
      </c>
      <c r="M22" s="269">
        <v>0</v>
      </c>
      <c r="N22" s="269">
        <v>0</v>
      </c>
      <c r="O22" s="269">
        <v>1</v>
      </c>
      <c r="P22" s="269">
        <v>6</v>
      </c>
      <c r="Q22" s="269">
        <v>20</v>
      </c>
      <c r="R22" s="269">
        <v>35</v>
      </c>
      <c r="S22" s="269">
        <v>21</v>
      </c>
      <c r="T22" s="269">
        <v>193</v>
      </c>
      <c r="U22" s="269">
        <v>2269</v>
      </c>
      <c r="V22" s="269">
        <v>348</v>
      </c>
      <c r="W22" s="269">
        <v>24</v>
      </c>
      <c r="X22" s="269">
        <v>12</v>
      </c>
      <c r="Y22" s="269">
        <v>3</v>
      </c>
      <c r="Z22" s="269">
        <v>0</v>
      </c>
      <c r="AA22" s="269">
        <v>0</v>
      </c>
      <c r="AB22" s="269">
        <v>0</v>
      </c>
      <c r="AC22" s="269">
        <v>0</v>
      </c>
      <c r="AD22" s="269">
        <v>0</v>
      </c>
      <c r="AE22" s="269">
        <v>0</v>
      </c>
      <c r="AF22" s="269">
        <v>0</v>
      </c>
      <c r="AG22" s="269">
        <v>0</v>
      </c>
      <c r="AH22" s="269">
        <v>17</v>
      </c>
      <c r="AI22" s="269">
        <v>15</v>
      </c>
      <c r="AJ22" s="269">
        <v>0</v>
      </c>
      <c r="AK22" s="269">
        <v>0</v>
      </c>
      <c r="AL22" s="269">
        <v>44</v>
      </c>
      <c r="AM22" s="269">
        <v>0</v>
      </c>
      <c r="AN22" s="269">
        <v>5</v>
      </c>
      <c r="AO22" s="269">
        <v>4</v>
      </c>
      <c r="AP22" s="270">
        <v>3017</v>
      </c>
      <c r="AQ22" s="269">
        <v>0</v>
      </c>
      <c r="AR22" s="269">
        <v>27</v>
      </c>
      <c r="AS22" s="269">
        <v>0</v>
      </c>
      <c r="AT22" s="269">
        <v>0</v>
      </c>
      <c r="AU22" s="269">
        <v>0</v>
      </c>
      <c r="AV22" s="269">
        <v>-39</v>
      </c>
      <c r="AW22" s="270">
        <v>-12</v>
      </c>
      <c r="AX22" s="269">
        <v>3005</v>
      </c>
      <c r="AY22" s="270">
        <v>616</v>
      </c>
      <c r="AZ22" s="270">
        <v>604</v>
      </c>
      <c r="BA22" s="269">
        <v>3621</v>
      </c>
      <c r="BB22" s="270">
        <v>-2951</v>
      </c>
      <c r="BC22" s="269">
        <v>-2347</v>
      </c>
      <c r="BD22" s="270">
        <v>670</v>
      </c>
      <c r="BE22" s="271"/>
      <c r="BG22" s="281" t="s">
        <v>462</v>
      </c>
      <c r="BH22" s="285" t="s">
        <v>280</v>
      </c>
      <c r="BI22" s="273">
        <f t="shared" si="0"/>
        <v>3005</v>
      </c>
      <c r="BJ22" s="274">
        <f t="shared" si="1"/>
        <v>2951</v>
      </c>
      <c r="BK22" s="275">
        <f t="shared" si="2"/>
        <v>0.98202995008319471</v>
      </c>
      <c r="BL22" s="276">
        <f t="shared" si="3"/>
        <v>1.7970049916805286E-2</v>
      </c>
      <c r="BM22" s="277"/>
      <c r="BN22" s="281" t="s">
        <v>462</v>
      </c>
      <c r="BO22" s="285" t="s">
        <v>280</v>
      </c>
      <c r="BP22" s="278">
        <f t="shared" si="4"/>
        <v>616</v>
      </c>
      <c r="BQ22" s="279">
        <f t="shared" si="5"/>
        <v>2951</v>
      </c>
      <c r="BR22" s="280">
        <f t="shared" si="6"/>
        <v>-2335</v>
      </c>
      <c r="BS22" s="277"/>
    </row>
    <row r="23" spans="1:71" x14ac:dyDescent="0.2">
      <c r="A23" s="281" t="s">
        <v>463</v>
      </c>
      <c r="B23" s="282" t="s">
        <v>35</v>
      </c>
      <c r="C23" s="269">
        <v>0</v>
      </c>
      <c r="D23" s="269">
        <v>0</v>
      </c>
      <c r="E23" s="269">
        <v>0</v>
      </c>
      <c r="F23" s="269">
        <v>0</v>
      </c>
      <c r="G23" s="269">
        <v>0</v>
      </c>
      <c r="H23" s="269">
        <v>0</v>
      </c>
      <c r="I23" s="269">
        <v>0</v>
      </c>
      <c r="J23" s="269">
        <v>0</v>
      </c>
      <c r="K23" s="269">
        <v>0</v>
      </c>
      <c r="L23" s="269">
        <v>0</v>
      </c>
      <c r="M23" s="269">
        <v>0</v>
      </c>
      <c r="N23" s="269">
        <v>0</v>
      </c>
      <c r="O23" s="269">
        <v>0</v>
      </c>
      <c r="P23" s="269">
        <v>2</v>
      </c>
      <c r="Q23" s="269">
        <v>61</v>
      </c>
      <c r="R23" s="269">
        <v>85</v>
      </c>
      <c r="S23" s="269">
        <v>3</v>
      </c>
      <c r="T23" s="269">
        <v>15</v>
      </c>
      <c r="U23" s="269">
        <v>1798</v>
      </c>
      <c r="V23" s="269">
        <v>21</v>
      </c>
      <c r="W23" s="269">
        <v>69</v>
      </c>
      <c r="X23" s="269">
        <v>1</v>
      </c>
      <c r="Y23" s="269">
        <v>70</v>
      </c>
      <c r="Z23" s="269">
        <v>0</v>
      </c>
      <c r="AA23" s="269">
        <v>0</v>
      </c>
      <c r="AB23" s="269">
        <v>0</v>
      </c>
      <c r="AC23" s="269">
        <v>1</v>
      </c>
      <c r="AD23" s="269">
        <v>0</v>
      </c>
      <c r="AE23" s="269">
        <v>0</v>
      </c>
      <c r="AF23" s="269">
        <v>0</v>
      </c>
      <c r="AG23" s="269">
        <v>0</v>
      </c>
      <c r="AH23" s="269">
        <v>14</v>
      </c>
      <c r="AI23" s="269">
        <v>4</v>
      </c>
      <c r="AJ23" s="269">
        <v>1</v>
      </c>
      <c r="AK23" s="269">
        <v>0</v>
      </c>
      <c r="AL23" s="269">
        <v>26</v>
      </c>
      <c r="AM23" s="269">
        <v>0</v>
      </c>
      <c r="AN23" s="269">
        <v>0</v>
      </c>
      <c r="AO23" s="269">
        <v>1</v>
      </c>
      <c r="AP23" s="270">
        <v>2172</v>
      </c>
      <c r="AQ23" s="269">
        <v>10</v>
      </c>
      <c r="AR23" s="269">
        <v>584</v>
      </c>
      <c r="AS23" s="269">
        <v>0</v>
      </c>
      <c r="AT23" s="269">
        <v>211</v>
      </c>
      <c r="AU23" s="269">
        <v>301</v>
      </c>
      <c r="AV23" s="269">
        <v>136</v>
      </c>
      <c r="AW23" s="270">
        <v>1242</v>
      </c>
      <c r="AX23" s="269">
        <v>3414</v>
      </c>
      <c r="AY23" s="270">
        <v>12417</v>
      </c>
      <c r="AZ23" s="270">
        <v>13659</v>
      </c>
      <c r="BA23" s="269">
        <v>15831</v>
      </c>
      <c r="BB23" s="270">
        <v>-729</v>
      </c>
      <c r="BC23" s="269">
        <v>12930</v>
      </c>
      <c r="BD23" s="270">
        <v>15102</v>
      </c>
      <c r="BE23" s="271"/>
      <c r="BG23" s="281" t="s">
        <v>463</v>
      </c>
      <c r="BH23" s="283" t="s">
        <v>35</v>
      </c>
      <c r="BI23" s="273">
        <f t="shared" si="0"/>
        <v>3414</v>
      </c>
      <c r="BJ23" s="274">
        <f t="shared" si="1"/>
        <v>729</v>
      </c>
      <c r="BK23" s="275">
        <f t="shared" si="2"/>
        <v>0.21353251318101935</v>
      </c>
      <c r="BL23" s="276">
        <f t="shared" si="3"/>
        <v>0.78646748681898071</v>
      </c>
      <c r="BM23" s="277"/>
      <c r="BN23" s="281" t="s">
        <v>463</v>
      </c>
      <c r="BO23" s="283" t="s">
        <v>35</v>
      </c>
      <c r="BP23" s="278">
        <f t="shared" si="4"/>
        <v>12417</v>
      </c>
      <c r="BQ23" s="279">
        <f t="shared" si="5"/>
        <v>729</v>
      </c>
      <c r="BR23" s="280">
        <f t="shared" si="6"/>
        <v>11688</v>
      </c>
      <c r="BS23" s="277"/>
    </row>
    <row r="24" spans="1:71" x14ac:dyDescent="0.2">
      <c r="A24" s="281" t="s">
        <v>464</v>
      </c>
      <c r="B24" s="282" t="s">
        <v>465</v>
      </c>
      <c r="C24" s="269">
        <v>0</v>
      </c>
      <c r="D24" s="269">
        <v>0</v>
      </c>
      <c r="E24" s="269">
        <v>0</v>
      </c>
      <c r="F24" s="269">
        <v>0</v>
      </c>
      <c r="G24" s="269">
        <v>0</v>
      </c>
      <c r="H24" s="269">
        <v>0</v>
      </c>
      <c r="I24" s="269">
        <v>0</v>
      </c>
      <c r="J24" s="269">
        <v>0</v>
      </c>
      <c r="K24" s="269">
        <v>0</v>
      </c>
      <c r="L24" s="269">
        <v>0</v>
      </c>
      <c r="M24" s="269">
        <v>0</v>
      </c>
      <c r="N24" s="269">
        <v>0</v>
      </c>
      <c r="O24" s="269">
        <v>0</v>
      </c>
      <c r="P24" s="269">
        <v>0</v>
      </c>
      <c r="Q24" s="269">
        <v>2</v>
      </c>
      <c r="R24" s="269">
        <v>1</v>
      </c>
      <c r="S24" s="269">
        <v>0</v>
      </c>
      <c r="T24" s="269">
        <v>0</v>
      </c>
      <c r="U24" s="269">
        <v>1</v>
      </c>
      <c r="V24" s="269">
        <v>29</v>
      </c>
      <c r="W24" s="269">
        <v>13</v>
      </c>
      <c r="X24" s="269">
        <v>0</v>
      </c>
      <c r="Y24" s="269">
        <v>14</v>
      </c>
      <c r="Z24" s="269">
        <v>0</v>
      </c>
      <c r="AA24" s="269">
        <v>0</v>
      </c>
      <c r="AB24" s="269">
        <v>0</v>
      </c>
      <c r="AC24" s="269">
        <v>2</v>
      </c>
      <c r="AD24" s="269">
        <v>0</v>
      </c>
      <c r="AE24" s="269">
        <v>0</v>
      </c>
      <c r="AF24" s="269">
        <v>1</v>
      </c>
      <c r="AG24" s="269">
        <v>0</v>
      </c>
      <c r="AH24" s="269">
        <v>13</v>
      </c>
      <c r="AI24" s="269">
        <v>1</v>
      </c>
      <c r="AJ24" s="269">
        <v>0</v>
      </c>
      <c r="AK24" s="269">
        <v>0</v>
      </c>
      <c r="AL24" s="269">
        <v>6</v>
      </c>
      <c r="AM24" s="269">
        <v>0</v>
      </c>
      <c r="AN24" s="269">
        <v>0</v>
      </c>
      <c r="AO24" s="269">
        <v>0</v>
      </c>
      <c r="AP24" s="270">
        <v>83</v>
      </c>
      <c r="AQ24" s="269">
        <v>1</v>
      </c>
      <c r="AR24" s="269">
        <v>555</v>
      </c>
      <c r="AS24" s="269">
        <v>0</v>
      </c>
      <c r="AT24" s="269">
        <v>620</v>
      </c>
      <c r="AU24" s="269">
        <v>134</v>
      </c>
      <c r="AV24" s="269">
        <v>-8</v>
      </c>
      <c r="AW24" s="270">
        <v>1302</v>
      </c>
      <c r="AX24" s="269">
        <v>1385</v>
      </c>
      <c r="AY24" s="270">
        <v>672</v>
      </c>
      <c r="AZ24" s="270">
        <v>1974</v>
      </c>
      <c r="BA24" s="269">
        <v>2057</v>
      </c>
      <c r="BB24" s="270">
        <v>-969</v>
      </c>
      <c r="BC24" s="269">
        <v>1005</v>
      </c>
      <c r="BD24" s="270">
        <v>1088</v>
      </c>
      <c r="BE24" s="271"/>
      <c r="BG24" s="281" t="s">
        <v>464</v>
      </c>
      <c r="BH24" s="283" t="s">
        <v>465</v>
      </c>
      <c r="BI24" s="273">
        <f t="shared" si="0"/>
        <v>1385</v>
      </c>
      <c r="BJ24" s="274">
        <f t="shared" si="1"/>
        <v>969</v>
      </c>
      <c r="BK24" s="275">
        <f t="shared" si="2"/>
        <v>0.69963898916967504</v>
      </c>
      <c r="BL24" s="276">
        <f t="shared" si="3"/>
        <v>0.30036101083032496</v>
      </c>
      <c r="BM24" s="277"/>
      <c r="BN24" s="281" t="s">
        <v>464</v>
      </c>
      <c r="BO24" s="283" t="s">
        <v>465</v>
      </c>
      <c r="BP24" s="278">
        <f t="shared" si="4"/>
        <v>672</v>
      </c>
      <c r="BQ24" s="279">
        <f t="shared" si="5"/>
        <v>969</v>
      </c>
      <c r="BR24" s="280">
        <f t="shared" si="6"/>
        <v>-297</v>
      </c>
      <c r="BS24" s="277"/>
    </row>
    <row r="25" spans="1:71" x14ac:dyDescent="0.2">
      <c r="A25" s="281" t="s">
        <v>466</v>
      </c>
      <c r="B25" s="282" t="s">
        <v>191</v>
      </c>
      <c r="C25" s="269">
        <v>0</v>
      </c>
      <c r="D25" s="269">
        <v>0</v>
      </c>
      <c r="E25" s="269">
        <v>1</v>
      </c>
      <c r="F25" s="269">
        <v>0</v>
      </c>
      <c r="G25" s="269">
        <v>0</v>
      </c>
      <c r="H25" s="269">
        <v>0</v>
      </c>
      <c r="I25" s="269">
        <v>0</v>
      </c>
      <c r="J25" s="269">
        <v>0</v>
      </c>
      <c r="K25" s="269">
        <v>0</v>
      </c>
      <c r="L25" s="269">
        <v>0</v>
      </c>
      <c r="M25" s="269">
        <v>0</v>
      </c>
      <c r="N25" s="269">
        <v>0</v>
      </c>
      <c r="O25" s="269">
        <v>0</v>
      </c>
      <c r="P25" s="269">
        <v>0</v>
      </c>
      <c r="Q25" s="269">
        <v>0</v>
      </c>
      <c r="R25" s="269">
        <v>2</v>
      </c>
      <c r="S25" s="269">
        <v>0</v>
      </c>
      <c r="T25" s="269">
        <v>0</v>
      </c>
      <c r="U25" s="269">
        <v>0</v>
      </c>
      <c r="V25" s="269">
        <v>0</v>
      </c>
      <c r="W25" s="269">
        <v>991</v>
      </c>
      <c r="X25" s="269">
        <v>0</v>
      </c>
      <c r="Y25" s="269">
        <v>0</v>
      </c>
      <c r="Z25" s="269">
        <v>0</v>
      </c>
      <c r="AA25" s="269">
        <v>0</v>
      </c>
      <c r="AB25" s="269">
        <v>0</v>
      </c>
      <c r="AC25" s="269">
        <v>0</v>
      </c>
      <c r="AD25" s="269">
        <v>0</v>
      </c>
      <c r="AE25" s="269">
        <v>0</v>
      </c>
      <c r="AF25" s="269">
        <v>55</v>
      </c>
      <c r="AG25" s="269">
        <v>0</v>
      </c>
      <c r="AH25" s="269">
        <v>41</v>
      </c>
      <c r="AI25" s="269">
        <v>0</v>
      </c>
      <c r="AJ25" s="269">
        <v>0</v>
      </c>
      <c r="AK25" s="269">
        <v>0</v>
      </c>
      <c r="AL25" s="269">
        <v>106</v>
      </c>
      <c r="AM25" s="269">
        <v>0</v>
      </c>
      <c r="AN25" s="269">
        <v>0</v>
      </c>
      <c r="AO25" s="269">
        <v>0</v>
      </c>
      <c r="AP25" s="270">
        <v>1196</v>
      </c>
      <c r="AQ25" s="269">
        <v>0</v>
      </c>
      <c r="AR25" s="269">
        <v>1042</v>
      </c>
      <c r="AS25" s="269">
        <v>0</v>
      </c>
      <c r="AT25" s="269">
        <v>584</v>
      </c>
      <c r="AU25" s="269">
        <v>242</v>
      </c>
      <c r="AV25" s="269">
        <v>15</v>
      </c>
      <c r="AW25" s="270">
        <v>1883</v>
      </c>
      <c r="AX25" s="269">
        <v>3079</v>
      </c>
      <c r="AY25" s="270">
        <v>1815</v>
      </c>
      <c r="AZ25" s="270">
        <v>3698</v>
      </c>
      <c r="BA25" s="269">
        <v>4894</v>
      </c>
      <c r="BB25" s="270">
        <v>-2770</v>
      </c>
      <c r="BC25" s="269">
        <v>928</v>
      </c>
      <c r="BD25" s="270">
        <v>2124</v>
      </c>
      <c r="BE25" s="271"/>
      <c r="BG25" s="281" t="s">
        <v>466</v>
      </c>
      <c r="BH25" s="283" t="s">
        <v>191</v>
      </c>
      <c r="BI25" s="273">
        <f t="shared" si="0"/>
        <v>3079</v>
      </c>
      <c r="BJ25" s="274">
        <f t="shared" si="1"/>
        <v>2770</v>
      </c>
      <c r="BK25" s="275">
        <f t="shared" si="2"/>
        <v>0.89964274114972398</v>
      </c>
      <c r="BL25" s="276">
        <f t="shared" si="3"/>
        <v>0.10035725885027602</v>
      </c>
      <c r="BM25" s="277"/>
      <c r="BN25" s="281" t="s">
        <v>466</v>
      </c>
      <c r="BO25" s="283" t="s">
        <v>191</v>
      </c>
      <c r="BP25" s="278">
        <f t="shared" si="4"/>
        <v>1815</v>
      </c>
      <c r="BQ25" s="279">
        <f t="shared" si="5"/>
        <v>2770</v>
      </c>
      <c r="BR25" s="280">
        <f t="shared" si="6"/>
        <v>-955</v>
      </c>
      <c r="BS25" s="277"/>
    </row>
    <row r="26" spans="1:71" x14ac:dyDescent="0.2">
      <c r="A26" s="281" t="s">
        <v>467</v>
      </c>
      <c r="B26" s="282" t="s">
        <v>50</v>
      </c>
      <c r="C26" s="269">
        <v>5</v>
      </c>
      <c r="D26" s="269">
        <v>5</v>
      </c>
      <c r="E26" s="269">
        <v>0</v>
      </c>
      <c r="F26" s="269">
        <v>4</v>
      </c>
      <c r="G26" s="269">
        <v>69</v>
      </c>
      <c r="H26" s="269">
        <v>9</v>
      </c>
      <c r="I26" s="269">
        <v>9</v>
      </c>
      <c r="J26" s="269">
        <v>23</v>
      </c>
      <c r="K26" s="269">
        <v>1</v>
      </c>
      <c r="L26" s="269">
        <v>0</v>
      </c>
      <c r="M26" s="269">
        <v>21</v>
      </c>
      <c r="N26" s="269">
        <v>13</v>
      </c>
      <c r="O26" s="269">
        <v>213</v>
      </c>
      <c r="P26" s="269">
        <v>6</v>
      </c>
      <c r="Q26" s="269">
        <v>3</v>
      </c>
      <c r="R26" s="269">
        <v>11</v>
      </c>
      <c r="S26" s="269">
        <v>1</v>
      </c>
      <c r="T26" s="269">
        <v>4</v>
      </c>
      <c r="U26" s="269">
        <v>63</v>
      </c>
      <c r="V26" s="269">
        <v>8</v>
      </c>
      <c r="W26" s="269">
        <v>3</v>
      </c>
      <c r="X26" s="269">
        <v>140</v>
      </c>
      <c r="Y26" s="269">
        <v>28</v>
      </c>
      <c r="Z26" s="269">
        <v>1</v>
      </c>
      <c r="AA26" s="269">
        <v>2</v>
      </c>
      <c r="AB26" s="269">
        <v>9</v>
      </c>
      <c r="AC26" s="269">
        <v>41</v>
      </c>
      <c r="AD26" s="269">
        <v>51</v>
      </c>
      <c r="AE26" s="269">
        <v>0</v>
      </c>
      <c r="AF26" s="269">
        <v>14</v>
      </c>
      <c r="AG26" s="269">
        <v>4</v>
      </c>
      <c r="AH26" s="269">
        <v>67</v>
      </c>
      <c r="AI26" s="269">
        <v>162</v>
      </c>
      <c r="AJ26" s="269">
        <v>42</v>
      </c>
      <c r="AK26" s="269">
        <v>10</v>
      </c>
      <c r="AL26" s="269">
        <v>41</v>
      </c>
      <c r="AM26" s="269">
        <v>37</v>
      </c>
      <c r="AN26" s="269">
        <v>6</v>
      </c>
      <c r="AO26" s="269">
        <v>18</v>
      </c>
      <c r="AP26" s="270">
        <v>1144</v>
      </c>
      <c r="AQ26" s="269">
        <v>39</v>
      </c>
      <c r="AR26" s="269">
        <v>496</v>
      </c>
      <c r="AS26" s="269">
        <v>0</v>
      </c>
      <c r="AT26" s="269">
        <v>73</v>
      </c>
      <c r="AU26" s="269">
        <v>52</v>
      </c>
      <c r="AV26" s="269">
        <v>-13</v>
      </c>
      <c r="AW26" s="270">
        <v>647</v>
      </c>
      <c r="AX26" s="269">
        <v>1791</v>
      </c>
      <c r="AY26" s="270">
        <v>1978</v>
      </c>
      <c r="AZ26" s="270">
        <v>2625</v>
      </c>
      <c r="BA26" s="269">
        <v>3769</v>
      </c>
      <c r="BB26" s="270">
        <v>-1139</v>
      </c>
      <c r="BC26" s="269">
        <v>1486</v>
      </c>
      <c r="BD26" s="270">
        <v>2630</v>
      </c>
      <c r="BE26" s="271"/>
      <c r="BG26" s="281" t="s">
        <v>467</v>
      </c>
      <c r="BH26" s="283" t="s">
        <v>50</v>
      </c>
      <c r="BI26" s="273">
        <f t="shared" si="0"/>
        <v>1791</v>
      </c>
      <c r="BJ26" s="274">
        <f t="shared" si="1"/>
        <v>1139</v>
      </c>
      <c r="BK26" s="275">
        <f t="shared" si="2"/>
        <v>0.63595756560580685</v>
      </c>
      <c r="BL26" s="276">
        <f t="shared" si="3"/>
        <v>0.36404243439419315</v>
      </c>
      <c r="BM26" s="277"/>
      <c r="BN26" s="281" t="s">
        <v>467</v>
      </c>
      <c r="BO26" s="283" t="s">
        <v>50</v>
      </c>
      <c r="BP26" s="278">
        <f t="shared" si="4"/>
        <v>1978</v>
      </c>
      <c r="BQ26" s="279">
        <f t="shared" si="5"/>
        <v>1139</v>
      </c>
      <c r="BR26" s="280">
        <f t="shared" si="6"/>
        <v>839</v>
      </c>
      <c r="BS26" s="277"/>
    </row>
    <row r="27" spans="1:71" x14ac:dyDescent="0.2">
      <c r="A27" s="281" t="s">
        <v>468</v>
      </c>
      <c r="B27" s="282" t="s">
        <v>36</v>
      </c>
      <c r="C27" s="269">
        <v>11</v>
      </c>
      <c r="D27" s="269">
        <v>2</v>
      </c>
      <c r="E27" s="269">
        <v>0</v>
      </c>
      <c r="F27" s="269">
        <v>3</v>
      </c>
      <c r="G27" s="269">
        <v>4</v>
      </c>
      <c r="H27" s="269">
        <v>1</v>
      </c>
      <c r="I27" s="269">
        <v>1</v>
      </c>
      <c r="J27" s="269">
        <v>19</v>
      </c>
      <c r="K27" s="269">
        <v>0</v>
      </c>
      <c r="L27" s="269">
        <v>1</v>
      </c>
      <c r="M27" s="269">
        <v>12</v>
      </c>
      <c r="N27" s="269">
        <v>7</v>
      </c>
      <c r="O27" s="269">
        <v>20</v>
      </c>
      <c r="P27" s="269">
        <v>8</v>
      </c>
      <c r="Q27" s="269">
        <v>4</v>
      </c>
      <c r="R27" s="269">
        <v>6</v>
      </c>
      <c r="S27" s="269">
        <v>0</v>
      </c>
      <c r="T27" s="269">
        <v>2</v>
      </c>
      <c r="U27" s="269">
        <v>26</v>
      </c>
      <c r="V27" s="269">
        <v>2</v>
      </c>
      <c r="W27" s="269">
        <v>1</v>
      </c>
      <c r="X27" s="269">
        <v>4</v>
      </c>
      <c r="Y27" s="269">
        <v>5</v>
      </c>
      <c r="Z27" s="269">
        <v>3</v>
      </c>
      <c r="AA27" s="269">
        <v>19</v>
      </c>
      <c r="AB27" s="269">
        <v>7</v>
      </c>
      <c r="AC27" s="269">
        <v>20</v>
      </c>
      <c r="AD27" s="269">
        <v>9</v>
      </c>
      <c r="AE27" s="269">
        <v>48</v>
      </c>
      <c r="AF27" s="269">
        <v>21</v>
      </c>
      <c r="AG27" s="269">
        <v>0</v>
      </c>
      <c r="AH27" s="269">
        <v>62</v>
      </c>
      <c r="AI27" s="269">
        <v>46</v>
      </c>
      <c r="AJ27" s="269">
        <v>29</v>
      </c>
      <c r="AK27" s="269">
        <v>0</v>
      </c>
      <c r="AL27" s="269">
        <v>9</v>
      </c>
      <c r="AM27" s="269">
        <v>13</v>
      </c>
      <c r="AN27" s="269">
        <v>0</v>
      </c>
      <c r="AO27" s="269">
        <v>0</v>
      </c>
      <c r="AP27" s="270">
        <v>425</v>
      </c>
      <c r="AQ27" s="269">
        <v>0</v>
      </c>
      <c r="AR27" s="269">
        <v>0</v>
      </c>
      <c r="AS27" s="269">
        <v>0</v>
      </c>
      <c r="AT27" s="269">
        <v>6991</v>
      </c>
      <c r="AU27" s="269">
        <v>897</v>
      </c>
      <c r="AV27" s="269">
        <v>0</v>
      </c>
      <c r="AW27" s="270">
        <v>7888</v>
      </c>
      <c r="AX27" s="269">
        <v>8313</v>
      </c>
      <c r="AY27" s="270">
        <v>0</v>
      </c>
      <c r="AZ27" s="270">
        <v>7888</v>
      </c>
      <c r="BA27" s="269">
        <v>8313</v>
      </c>
      <c r="BB27" s="270">
        <v>0</v>
      </c>
      <c r="BC27" s="269">
        <v>7888</v>
      </c>
      <c r="BD27" s="270">
        <v>8313</v>
      </c>
      <c r="BE27" s="271"/>
      <c r="BG27" s="281" t="s">
        <v>468</v>
      </c>
      <c r="BH27" s="283" t="s">
        <v>36</v>
      </c>
      <c r="BI27" s="273">
        <f t="shared" si="0"/>
        <v>8313</v>
      </c>
      <c r="BJ27" s="274">
        <f t="shared" si="1"/>
        <v>0</v>
      </c>
      <c r="BK27" s="275">
        <f t="shared" si="2"/>
        <v>0</v>
      </c>
      <c r="BL27" s="276">
        <f t="shared" si="3"/>
        <v>1</v>
      </c>
      <c r="BM27" s="277"/>
      <c r="BN27" s="281" t="s">
        <v>468</v>
      </c>
      <c r="BO27" s="283" t="s">
        <v>36</v>
      </c>
      <c r="BP27" s="278">
        <f t="shared" si="4"/>
        <v>0</v>
      </c>
      <c r="BQ27" s="279">
        <f t="shared" si="5"/>
        <v>0</v>
      </c>
      <c r="BR27" s="280">
        <f t="shared" si="6"/>
        <v>0</v>
      </c>
      <c r="BS27" s="277"/>
    </row>
    <row r="28" spans="1:71" x14ac:dyDescent="0.2">
      <c r="A28" s="281" t="s">
        <v>469</v>
      </c>
      <c r="B28" s="282" t="s">
        <v>192</v>
      </c>
      <c r="C28" s="269">
        <v>40</v>
      </c>
      <c r="D28" s="269">
        <v>6</v>
      </c>
      <c r="E28" s="269">
        <v>0</v>
      </c>
      <c r="F28" s="269">
        <v>36</v>
      </c>
      <c r="G28" s="269">
        <v>109</v>
      </c>
      <c r="H28" s="269">
        <v>17</v>
      </c>
      <c r="I28" s="269">
        <v>19</v>
      </c>
      <c r="J28" s="269">
        <v>179</v>
      </c>
      <c r="K28" s="269">
        <v>3</v>
      </c>
      <c r="L28" s="269">
        <v>10</v>
      </c>
      <c r="M28" s="269">
        <v>122</v>
      </c>
      <c r="N28" s="269">
        <v>71</v>
      </c>
      <c r="O28" s="269">
        <v>233</v>
      </c>
      <c r="P28" s="269">
        <v>49</v>
      </c>
      <c r="Q28" s="269">
        <v>35</v>
      </c>
      <c r="R28" s="269">
        <v>39</v>
      </c>
      <c r="S28" s="269">
        <v>1</v>
      </c>
      <c r="T28" s="269">
        <v>20</v>
      </c>
      <c r="U28" s="269">
        <v>140</v>
      </c>
      <c r="V28" s="269">
        <v>7</v>
      </c>
      <c r="W28" s="269">
        <v>26</v>
      </c>
      <c r="X28" s="269">
        <v>56</v>
      </c>
      <c r="Y28" s="269">
        <v>26</v>
      </c>
      <c r="Z28" s="269">
        <v>17</v>
      </c>
      <c r="AA28" s="269">
        <v>28</v>
      </c>
      <c r="AB28" s="269">
        <v>183</v>
      </c>
      <c r="AC28" s="269">
        <v>153</v>
      </c>
      <c r="AD28" s="269">
        <v>16</v>
      </c>
      <c r="AE28" s="269">
        <v>4</v>
      </c>
      <c r="AF28" s="269">
        <v>82</v>
      </c>
      <c r="AG28" s="269">
        <v>0</v>
      </c>
      <c r="AH28" s="269">
        <v>92</v>
      </c>
      <c r="AI28" s="269">
        <v>161</v>
      </c>
      <c r="AJ28" s="269">
        <v>140</v>
      </c>
      <c r="AK28" s="269">
        <v>1</v>
      </c>
      <c r="AL28" s="269">
        <v>39</v>
      </c>
      <c r="AM28" s="269">
        <v>351</v>
      </c>
      <c r="AN28" s="269">
        <v>0</v>
      </c>
      <c r="AO28" s="269">
        <v>1</v>
      </c>
      <c r="AP28" s="270">
        <v>2512</v>
      </c>
      <c r="AQ28" s="269">
        <v>0</v>
      </c>
      <c r="AR28" s="269">
        <v>1209</v>
      </c>
      <c r="AS28" s="269">
        <v>0</v>
      </c>
      <c r="AT28" s="269">
        <v>0</v>
      </c>
      <c r="AU28" s="269">
        <v>0</v>
      </c>
      <c r="AV28" s="269">
        <v>0</v>
      </c>
      <c r="AW28" s="270">
        <v>1209</v>
      </c>
      <c r="AX28" s="269">
        <v>3721</v>
      </c>
      <c r="AY28" s="270">
        <v>1</v>
      </c>
      <c r="AZ28" s="270">
        <v>1210</v>
      </c>
      <c r="BA28" s="269">
        <v>3722</v>
      </c>
      <c r="BB28" s="270">
        <v>-3553</v>
      </c>
      <c r="BC28" s="269">
        <v>-2343</v>
      </c>
      <c r="BD28" s="270">
        <v>169</v>
      </c>
      <c r="BE28" s="271"/>
      <c r="BG28" s="281" t="s">
        <v>469</v>
      </c>
      <c r="BH28" s="283" t="s">
        <v>192</v>
      </c>
      <c r="BI28" s="273">
        <f t="shared" si="0"/>
        <v>3721</v>
      </c>
      <c r="BJ28" s="274">
        <f t="shared" si="1"/>
        <v>3553</v>
      </c>
      <c r="BK28" s="275">
        <f t="shared" si="2"/>
        <v>0.95485084654662722</v>
      </c>
      <c r="BL28" s="276">
        <f t="shared" si="3"/>
        <v>4.5149153453372781E-2</v>
      </c>
      <c r="BM28" s="277"/>
      <c r="BN28" s="281" t="s">
        <v>469</v>
      </c>
      <c r="BO28" s="283" t="s">
        <v>192</v>
      </c>
      <c r="BP28" s="278">
        <f t="shared" si="4"/>
        <v>1</v>
      </c>
      <c r="BQ28" s="279">
        <f t="shared" si="5"/>
        <v>3553</v>
      </c>
      <c r="BR28" s="280">
        <f t="shared" si="6"/>
        <v>-3552</v>
      </c>
      <c r="BS28" s="277"/>
    </row>
    <row r="29" spans="1:71" x14ac:dyDescent="0.2">
      <c r="A29" s="281" t="s">
        <v>470</v>
      </c>
      <c r="B29" s="282" t="s">
        <v>285</v>
      </c>
      <c r="C29" s="269">
        <v>2</v>
      </c>
      <c r="D29" s="269">
        <v>0</v>
      </c>
      <c r="E29" s="269">
        <v>0</v>
      </c>
      <c r="F29" s="269">
        <v>3</v>
      </c>
      <c r="G29" s="269">
        <v>15</v>
      </c>
      <c r="H29" s="269">
        <v>1</v>
      </c>
      <c r="I29" s="269">
        <v>0</v>
      </c>
      <c r="J29" s="269">
        <v>15</v>
      </c>
      <c r="K29" s="269">
        <v>0</v>
      </c>
      <c r="L29" s="269">
        <v>0</v>
      </c>
      <c r="M29" s="269">
        <v>3</v>
      </c>
      <c r="N29" s="269">
        <v>2</v>
      </c>
      <c r="O29" s="269">
        <v>5</v>
      </c>
      <c r="P29" s="269">
        <v>1</v>
      </c>
      <c r="Q29" s="269">
        <v>2</v>
      </c>
      <c r="R29" s="269">
        <v>2</v>
      </c>
      <c r="S29" s="269">
        <v>0</v>
      </c>
      <c r="T29" s="269">
        <v>1</v>
      </c>
      <c r="U29" s="269">
        <v>9</v>
      </c>
      <c r="V29" s="269">
        <v>0</v>
      </c>
      <c r="W29" s="269">
        <v>1</v>
      </c>
      <c r="X29" s="269">
        <v>2</v>
      </c>
      <c r="Y29" s="269">
        <v>6</v>
      </c>
      <c r="Z29" s="269">
        <v>0</v>
      </c>
      <c r="AA29" s="269">
        <v>59</v>
      </c>
      <c r="AB29" s="269">
        <v>23</v>
      </c>
      <c r="AC29" s="269">
        <v>16</v>
      </c>
      <c r="AD29" s="269">
        <v>4</v>
      </c>
      <c r="AE29" s="269">
        <v>0</v>
      </c>
      <c r="AF29" s="269">
        <v>12</v>
      </c>
      <c r="AG29" s="269">
        <v>0</v>
      </c>
      <c r="AH29" s="269">
        <v>30</v>
      </c>
      <c r="AI29" s="269">
        <v>79</v>
      </c>
      <c r="AJ29" s="269">
        <v>59</v>
      </c>
      <c r="AK29" s="269">
        <v>1</v>
      </c>
      <c r="AL29" s="269">
        <v>5</v>
      </c>
      <c r="AM29" s="269">
        <v>81</v>
      </c>
      <c r="AN29" s="269">
        <v>0</v>
      </c>
      <c r="AO29" s="269">
        <v>1</v>
      </c>
      <c r="AP29" s="270">
        <v>440</v>
      </c>
      <c r="AQ29" s="269">
        <v>0</v>
      </c>
      <c r="AR29" s="269">
        <v>344</v>
      </c>
      <c r="AS29" s="269">
        <v>-6</v>
      </c>
      <c r="AT29" s="269">
        <v>0</v>
      </c>
      <c r="AU29" s="269">
        <v>0</v>
      </c>
      <c r="AV29" s="269">
        <v>0</v>
      </c>
      <c r="AW29" s="270">
        <v>338</v>
      </c>
      <c r="AX29" s="269">
        <v>778</v>
      </c>
      <c r="AY29" s="270">
        <v>4</v>
      </c>
      <c r="AZ29" s="270">
        <v>342</v>
      </c>
      <c r="BA29" s="269">
        <v>782</v>
      </c>
      <c r="BB29" s="270">
        <v>-137</v>
      </c>
      <c r="BC29" s="269">
        <v>205</v>
      </c>
      <c r="BD29" s="270">
        <v>645</v>
      </c>
      <c r="BE29" s="271"/>
      <c r="BG29" s="281" t="s">
        <v>470</v>
      </c>
      <c r="BH29" s="283" t="s">
        <v>285</v>
      </c>
      <c r="BI29" s="273">
        <f t="shared" si="0"/>
        <v>778</v>
      </c>
      <c r="BJ29" s="274">
        <f t="shared" si="1"/>
        <v>137</v>
      </c>
      <c r="BK29" s="275">
        <f t="shared" si="2"/>
        <v>0.17609254498714652</v>
      </c>
      <c r="BL29" s="276">
        <f t="shared" si="3"/>
        <v>0.82390745501285345</v>
      </c>
      <c r="BM29" s="277"/>
      <c r="BN29" s="281" t="s">
        <v>470</v>
      </c>
      <c r="BO29" s="283" t="s">
        <v>285</v>
      </c>
      <c r="BP29" s="278">
        <f t="shared" si="4"/>
        <v>4</v>
      </c>
      <c r="BQ29" s="279">
        <f t="shared" si="5"/>
        <v>137</v>
      </c>
      <c r="BR29" s="280">
        <f t="shared" si="6"/>
        <v>-133</v>
      </c>
      <c r="BS29" s="277"/>
    </row>
    <row r="30" spans="1:71" x14ac:dyDescent="0.2">
      <c r="A30" s="281" t="s">
        <v>471</v>
      </c>
      <c r="B30" s="282" t="s">
        <v>281</v>
      </c>
      <c r="C30" s="269">
        <v>2</v>
      </c>
      <c r="D30" s="269">
        <v>0</v>
      </c>
      <c r="E30" s="269">
        <v>0</v>
      </c>
      <c r="F30" s="269">
        <v>3</v>
      </c>
      <c r="G30" s="269">
        <v>7</v>
      </c>
      <c r="H30" s="269">
        <v>0</v>
      </c>
      <c r="I30" s="269">
        <v>0</v>
      </c>
      <c r="J30" s="269">
        <v>14</v>
      </c>
      <c r="K30" s="269">
        <v>0</v>
      </c>
      <c r="L30" s="269">
        <v>0</v>
      </c>
      <c r="M30" s="269">
        <v>4</v>
      </c>
      <c r="N30" s="269">
        <v>0</v>
      </c>
      <c r="O30" s="269">
        <v>1</v>
      </c>
      <c r="P30" s="269">
        <v>0</v>
      </c>
      <c r="Q30" s="269">
        <v>1</v>
      </c>
      <c r="R30" s="269">
        <v>0</v>
      </c>
      <c r="S30" s="269">
        <v>0</v>
      </c>
      <c r="T30" s="269">
        <v>1</v>
      </c>
      <c r="U30" s="269">
        <v>3</v>
      </c>
      <c r="V30" s="269">
        <v>0</v>
      </c>
      <c r="W30" s="269">
        <v>1</v>
      </c>
      <c r="X30" s="269">
        <v>1</v>
      </c>
      <c r="Y30" s="269">
        <v>16</v>
      </c>
      <c r="Z30" s="269">
        <v>2</v>
      </c>
      <c r="AA30" s="269">
        <v>1</v>
      </c>
      <c r="AB30" s="269">
        <v>0</v>
      </c>
      <c r="AC30" s="269">
        <v>9</v>
      </c>
      <c r="AD30" s="269">
        <v>10</v>
      </c>
      <c r="AE30" s="269">
        <v>0</v>
      </c>
      <c r="AF30" s="269">
        <v>36</v>
      </c>
      <c r="AG30" s="269">
        <v>0</v>
      </c>
      <c r="AH30" s="269">
        <v>208</v>
      </c>
      <c r="AI30" s="269">
        <v>40</v>
      </c>
      <c r="AJ30" s="269">
        <v>49</v>
      </c>
      <c r="AK30" s="269">
        <v>0</v>
      </c>
      <c r="AL30" s="269">
        <v>1</v>
      </c>
      <c r="AM30" s="269">
        <v>231</v>
      </c>
      <c r="AN30" s="269">
        <v>0</v>
      </c>
      <c r="AO30" s="269">
        <v>5</v>
      </c>
      <c r="AP30" s="270">
        <v>646</v>
      </c>
      <c r="AQ30" s="269">
        <v>0</v>
      </c>
      <c r="AR30" s="269">
        <v>50</v>
      </c>
      <c r="AS30" s="269">
        <v>144</v>
      </c>
      <c r="AT30" s="269">
        <v>0</v>
      </c>
      <c r="AU30" s="269">
        <v>0</v>
      </c>
      <c r="AV30" s="269">
        <v>0</v>
      </c>
      <c r="AW30" s="270">
        <v>194</v>
      </c>
      <c r="AX30" s="269">
        <v>840</v>
      </c>
      <c r="AY30" s="270">
        <v>1539</v>
      </c>
      <c r="AZ30" s="270">
        <v>1733</v>
      </c>
      <c r="BA30" s="269">
        <v>2379</v>
      </c>
      <c r="BB30" s="270">
        <v>0</v>
      </c>
      <c r="BC30" s="269">
        <v>1733</v>
      </c>
      <c r="BD30" s="270">
        <v>2379</v>
      </c>
      <c r="BE30" s="271"/>
      <c r="BG30" s="281" t="s">
        <v>471</v>
      </c>
      <c r="BH30" s="283" t="s">
        <v>281</v>
      </c>
      <c r="BI30" s="273">
        <f t="shared" si="0"/>
        <v>840</v>
      </c>
      <c r="BJ30" s="274">
        <f t="shared" si="1"/>
        <v>0</v>
      </c>
      <c r="BK30" s="275">
        <f t="shared" si="2"/>
        <v>0</v>
      </c>
      <c r="BL30" s="276">
        <f t="shared" si="3"/>
        <v>1</v>
      </c>
      <c r="BM30" s="277"/>
      <c r="BN30" s="281" t="s">
        <v>471</v>
      </c>
      <c r="BO30" s="283" t="s">
        <v>281</v>
      </c>
      <c r="BP30" s="278">
        <f t="shared" si="4"/>
        <v>1539</v>
      </c>
      <c r="BQ30" s="279">
        <f t="shared" si="5"/>
        <v>0</v>
      </c>
      <c r="BR30" s="280">
        <f t="shared" si="6"/>
        <v>1539</v>
      </c>
      <c r="BS30" s="277"/>
    </row>
    <row r="31" spans="1:71" x14ac:dyDescent="0.2">
      <c r="A31" s="281" t="s">
        <v>472</v>
      </c>
      <c r="B31" s="282" t="s">
        <v>384</v>
      </c>
      <c r="C31" s="269">
        <v>302</v>
      </c>
      <c r="D31" s="269">
        <v>20</v>
      </c>
      <c r="E31" s="269">
        <v>1</v>
      </c>
      <c r="F31" s="269">
        <v>19</v>
      </c>
      <c r="G31" s="269">
        <v>590</v>
      </c>
      <c r="H31" s="269">
        <v>42</v>
      </c>
      <c r="I31" s="269">
        <v>60</v>
      </c>
      <c r="J31" s="269">
        <v>237</v>
      </c>
      <c r="K31" s="269">
        <v>4</v>
      </c>
      <c r="L31" s="269">
        <v>17</v>
      </c>
      <c r="M31" s="269">
        <v>81</v>
      </c>
      <c r="N31" s="269">
        <v>37</v>
      </c>
      <c r="O31" s="269">
        <v>251</v>
      </c>
      <c r="P31" s="269">
        <v>94</v>
      </c>
      <c r="Q31" s="269">
        <v>112</v>
      </c>
      <c r="R31" s="269">
        <v>147</v>
      </c>
      <c r="S31" s="269">
        <v>8</v>
      </c>
      <c r="T31" s="269">
        <v>28</v>
      </c>
      <c r="U31" s="269">
        <v>786</v>
      </c>
      <c r="V31" s="269">
        <v>47</v>
      </c>
      <c r="W31" s="269">
        <v>85</v>
      </c>
      <c r="X31" s="269">
        <v>196</v>
      </c>
      <c r="Y31" s="269">
        <v>491</v>
      </c>
      <c r="Z31" s="269">
        <v>3</v>
      </c>
      <c r="AA31" s="269">
        <v>11</v>
      </c>
      <c r="AB31" s="269">
        <v>36</v>
      </c>
      <c r="AC31" s="269">
        <v>74</v>
      </c>
      <c r="AD31" s="269">
        <v>18</v>
      </c>
      <c r="AE31" s="269">
        <v>3</v>
      </c>
      <c r="AF31" s="269">
        <v>63</v>
      </c>
      <c r="AG31" s="269">
        <v>2</v>
      </c>
      <c r="AH31" s="269">
        <v>75</v>
      </c>
      <c r="AI31" s="269">
        <v>178</v>
      </c>
      <c r="AJ31" s="269">
        <v>803</v>
      </c>
      <c r="AK31" s="269">
        <v>8</v>
      </c>
      <c r="AL31" s="269">
        <v>107</v>
      </c>
      <c r="AM31" s="269">
        <v>602</v>
      </c>
      <c r="AN31" s="269">
        <v>27</v>
      </c>
      <c r="AO31" s="269">
        <v>28</v>
      </c>
      <c r="AP31" s="270">
        <v>5693</v>
      </c>
      <c r="AQ31" s="269">
        <v>192</v>
      </c>
      <c r="AR31" s="269">
        <v>8463</v>
      </c>
      <c r="AS31" s="269">
        <v>1</v>
      </c>
      <c r="AT31" s="269">
        <v>391</v>
      </c>
      <c r="AU31" s="269">
        <v>538</v>
      </c>
      <c r="AV31" s="269">
        <v>7</v>
      </c>
      <c r="AW31" s="270">
        <v>9592</v>
      </c>
      <c r="AX31" s="269">
        <v>15285</v>
      </c>
      <c r="AY31" s="270">
        <v>2549</v>
      </c>
      <c r="AZ31" s="270">
        <v>12141</v>
      </c>
      <c r="BA31" s="269">
        <v>17834</v>
      </c>
      <c r="BB31" s="270">
        <v>-11322</v>
      </c>
      <c r="BC31" s="269">
        <v>819</v>
      </c>
      <c r="BD31" s="270">
        <v>6512</v>
      </c>
      <c r="BE31" s="271"/>
      <c r="BG31" s="281" t="s">
        <v>472</v>
      </c>
      <c r="BH31" s="283" t="s">
        <v>384</v>
      </c>
      <c r="BI31" s="273">
        <f t="shared" si="0"/>
        <v>15285</v>
      </c>
      <c r="BJ31" s="274">
        <f t="shared" si="1"/>
        <v>11322</v>
      </c>
      <c r="BK31" s="275">
        <f t="shared" si="2"/>
        <v>0.74072620215897944</v>
      </c>
      <c r="BL31" s="276">
        <f t="shared" si="3"/>
        <v>0.25927379784102056</v>
      </c>
      <c r="BM31" s="277"/>
      <c r="BN31" s="281" t="s">
        <v>472</v>
      </c>
      <c r="BO31" s="283" t="s">
        <v>384</v>
      </c>
      <c r="BP31" s="278">
        <f t="shared" si="4"/>
        <v>2549</v>
      </c>
      <c r="BQ31" s="279">
        <f t="shared" si="5"/>
        <v>11322</v>
      </c>
      <c r="BR31" s="280">
        <f t="shared" si="6"/>
        <v>-8773</v>
      </c>
      <c r="BS31" s="277"/>
    </row>
    <row r="32" spans="1:71" x14ac:dyDescent="0.2">
      <c r="A32" s="281" t="s">
        <v>473</v>
      </c>
      <c r="B32" s="282" t="s">
        <v>37</v>
      </c>
      <c r="C32" s="269">
        <v>21</v>
      </c>
      <c r="D32" s="269">
        <v>6</v>
      </c>
      <c r="E32" s="269">
        <v>0</v>
      </c>
      <c r="F32" s="269">
        <v>39</v>
      </c>
      <c r="G32" s="269">
        <v>48</v>
      </c>
      <c r="H32" s="269">
        <v>10</v>
      </c>
      <c r="I32" s="269">
        <v>8</v>
      </c>
      <c r="J32" s="269">
        <v>35</v>
      </c>
      <c r="K32" s="269">
        <v>1</v>
      </c>
      <c r="L32" s="269">
        <v>1</v>
      </c>
      <c r="M32" s="269">
        <v>23</v>
      </c>
      <c r="N32" s="269">
        <v>6</v>
      </c>
      <c r="O32" s="269">
        <v>49</v>
      </c>
      <c r="P32" s="269">
        <v>23</v>
      </c>
      <c r="Q32" s="269">
        <v>15</v>
      </c>
      <c r="R32" s="269">
        <v>23</v>
      </c>
      <c r="S32" s="269">
        <v>2</v>
      </c>
      <c r="T32" s="269">
        <v>4</v>
      </c>
      <c r="U32" s="269">
        <v>87</v>
      </c>
      <c r="V32" s="269">
        <v>6</v>
      </c>
      <c r="W32" s="269">
        <v>8</v>
      </c>
      <c r="X32" s="269">
        <v>33</v>
      </c>
      <c r="Y32" s="269">
        <v>105</v>
      </c>
      <c r="Z32" s="269">
        <v>3</v>
      </c>
      <c r="AA32" s="269">
        <v>15</v>
      </c>
      <c r="AB32" s="269">
        <v>63</v>
      </c>
      <c r="AC32" s="269">
        <v>115</v>
      </c>
      <c r="AD32" s="269">
        <v>150</v>
      </c>
      <c r="AE32" s="269">
        <v>380</v>
      </c>
      <c r="AF32" s="269">
        <v>102</v>
      </c>
      <c r="AG32" s="269">
        <v>0</v>
      </c>
      <c r="AH32" s="269">
        <v>160</v>
      </c>
      <c r="AI32" s="269">
        <v>58</v>
      </c>
      <c r="AJ32" s="269">
        <v>96</v>
      </c>
      <c r="AK32" s="269">
        <v>5</v>
      </c>
      <c r="AL32" s="269">
        <v>31</v>
      </c>
      <c r="AM32" s="269">
        <v>86</v>
      </c>
      <c r="AN32" s="269">
        <v>0</v>
      </c>
      <c r="AO32" s="269">
        <v>1</v>
      </c>
      <c r="AP32" s="270">
        <v>1818</v>
      </c>
      <c r="AQ32" s="269">
        <v>0</v>
      </c>
      <c r="AR32" s="269">
        <v>3193</v>
      </c>
      <c r="AS32" s="269">
        <v>0</v>
      </c>
      <c r="AT32" s="269">
        <v>0</v>
      </c>
      <c r="AU32" s="269">
        <v>0</v>
      </c>
      <c r="AV32" s="269">
        <v>0</v>
      </c>
      <c r="AW32" s="270">
        <v>3193</v>
      </c>
      <c r="AX32" s="269">
        <v>5011</v>
      </c>
      <c r="AY32" s="270">
        <v>195</v>
      </c>
      <c r="AZ32" s="270">
        <v>3388</v>
      </c>
      <c r="BA32" s="269">
        <v>5206</v>
      </c>
      <c r="BB32" s="270">
        <v>-2091</v>
      </c>
      <c r="BC32" s="269">
        <v>1297</v>
      </c>
      <c r="BD32" s="270">
        <v>3115</v>
      </c>
      <c r="BE32" s="271"/>
      <c r="BG32" s="281" t="s">
        <v>473</v>
      </c>
      <c r="BH32" s="283" t="s">
        <v>37</v>
      </c>
      <c r="BI32" s="273">
        <f t="shared" si="0"/>
        <v>5011</v>
      </c>
      <c r="BJ32" s="274">
        <f t="shared" si="1"/>
        <v>2091</v>
      </c>
      <c r="BK32" s="275">
        <f t="shared" si="2"/>
        <v>0.41728197964478148</v>
      </c>
      <c r="BL32" s="276">
        <f t="shared" si="3"/>
        <v>0.58271802035521847</v>
      </c>
      <c r="BM32" s="277"/>
      <c r="BN32" s="281" t="s">
        <v>473</v>
      </c>
      <c r="BO32" s="283" t="s">
        <v>37</v>
      </c>
      <c r="BP32" s="278">
        <f t="shared" si="4"/>
        <v>195</v>
      </c>
      <c r="BQ32" s="279">
        <f t="shared" si="5"/>
        <v>2091</v>
      </c>
      <c r="BR32" s="280">
        <f t="shared" si="6"/>
        <v>-1896</v>
      </c>
      <c r="BS32" s="277"/>
    </row>
    <row r="33" spans="1:71" x14ac:dyDescent="0.2">
      <c r="A33" s="281" t="s">
        <v>474</v>
      </c>
      <c r="B33" s="282" t="s">
        <v>38</v>
      </c>
      <c r="C33" s="269">
        <v>8</v>
      </c>
      <c r="D33" s="269">
        <v>0</v>
      </c>
      <c r="E33" s="269">
        <v>0</v>
      </c>
      <c r="F33" s="269">
        <v>6</v>
      </c>
      <c r="G33" s="269">
        <v>9</v>
      </c>
      <c r="H33" s="269">
        <v>1</v>
      </c>
      <c r="I33" s="269">
        <v>2</v>
      </c>
      <c r="J33" s="269">
        <v>10</v>
      </c>
      <c r="K33" s="269">
        <v>0</v>
      </c>
      <c r="L33" s="269">
        <v>0</v>
      </c>
      <c r="M33" s="269">
        <v>5</v>
      </c>
      <c r="N33" s="269">
        <v>2</v>
      </c>
      <c r="O33" s="269">
        <v>6</v>
      </c>
      <c r="P33" s="269">
        <v>7</v>
      </c>
      <c r="Q33" s="269">
        <v>5</v>
      </c>
      <c r="R33" s="269">
        <v>6</v>
      </c>
      <c r="S33" s="269">
        <v>0</v>
      </c>
      <c r="T33" s="269">
        <v>0</v>
      </c>
      <c r="U33" s="269">
        <v>28</v>
      </c>
      <c r="V33" s="269">
        <v>2</v>
      </c>
      <c r="W33" s="269">
        <v>1</v>
      </c>
      <c r="X33" s="269">
        <v>4</v>
      </c>
      <c r="Y33" s="269">
        <v>28</v>
      </c>
      <c r="Z33" s="269">
        <v>0</v>
      </c>
      <c r="AA33" s="269">
        <v>0</v>
      </c>
      <c r="AB33" s="269">
        <v>2</v>
      </c>
      <c r="AC33" s="269">
        <v>178</v>
      </c>
      <c r="AD33" s="269">
        <v>46</v>
      </c>
      <c r="AE33" s="269">
        <v>59</v>
      </c>
      <c r="AF33" s="269">
        <v>75</v>
      </c>
      <c r="AG33" s="269">
        <v>6</v>
      </c>
      <c r="AH33" s="269">
        <v>12</v>
      </c>
      <c r="AI33" s="269">
        <v>59</v>
      </c>
      <c r="AJ33" s="269">
        <v>250</v>
      </c>
      <c r="AK33" s="269">
        <v>3</v>
      </c>
      <c r="AL33" s="269">
        <v>40</v>
      </c>
      <c r="AM33" s="269">
        <v>78</v>
      </c>
      <c r="AN33" s="269">
        <v>0</v>
      </c>
      <c r="AO33" s="269">
        <v>11</v>
      </c>
      <c r="AP33" s="270">
        <v>949</v>
      </c>
      <c r="AQ33" s="269">
        <v>0</v>
      </c>
      <c r="AR33" s="269">
        <v>6391</v>
      </c>
      <c r="AS33" s="269">
        <v>3</v>
      </c>
      <c r="AT33" s="269">
        <v>0</v>
      </c>
      <c r="AU33" s="269">
        <v>199</v>
      </c>
      <c r="AV33" s="269">
        <v>0</v>
      </c>
      <c r="AW33" s="270">
        <v>6593</v>
      </c>
      <c r="AX33" s="269">
        <v>7542</v>
      </c>
      <c r="AY33" s="270">
        <v>12</v>
      </c>
      <c r="AZ33" s="270">
        <v>6605</v>
      </c>
      <c r="BA33" s="269">
        <v>7554</v>
      </c>
      <c r="BB33" s="270">
        <v>-2559</v>
      </c>
      <c r="BC33" s="269">
        <v>4046</v>
      </c>
      <c r="BD33" s="270">
        <v>4995</v>
      </c>
      <c r="BE33" s="271"/>
      <c r="BG33" s="281" t="s">
        <v>474</v>
      </c>
      <c r="BH33" s="283" t="s">
        <v>38</v>
      </c>
      <c r="BI33" s="273">
        <f t="shared" si="0"/>
        <v>7542</v>
      </c>
      <c r="BJ33" s="274">
        <f t="shared" si="1"/>
        <v>2559</v>
      </c>
      <c r="BK33" s="275">
        <f t="shared" si="2"/>
        <v>0.33929992044550517</v>
      </c>
      <c r="BL33" s="276">
        <f t="shared" si="3"/>
        <v>0.66070007955449483</v>
      </c>
      <c r="BM33" s="277"/>
      <c r="BN33" s="281" t="s">
        <v>474</v>
      </c>
      <c r="BO33" s="283" t="s">
        <v>38</v>
      </c>
      <c r="BP33" s="278">
        <f t="shared" si="4"/>
        <v>12</v>
      </c>
      <c r="BQ33" s="279">
        <f t="shared" si="5"/>
        <v>2559</v>
      </c>
      <c r="BR33" s="280">
        <f t="shared" si="6"/>
        <v>-2547</v>
      </c>
      <c r="BS33" s="277"/>
    </row>
    <row r="34" spans="1:71" x14ac:dyDescent="0.2">
      <c r="A34" s="281" t="s">
        <v>475</v>
      </c>
      <c r="B34" s="282" t="s">
        <v>476</v>
      </c>
      <c r="C34" s="269">
        <v>124</v>
      </c>
      <c r="D34" s="269">
        <v>25</v>
      </c>
      <c r="E34" s="269">
        <v>0</v>
      </c>
      <c r="F34" s="269">
        <v>18</v>
      </c>
      <c r="G34" s="269">
        <v>203</v>
      </c>
      <c r="H34" s="269">
        <v>11</v>
      </c>
      <c r="I34" s="269">
        <v>24</v>
      </c>
      <c r="J34" s="269">
        <v>129</v>
      </c>
      <c r="K34" s="269">
        <v>8</v>
      </c>
      <c r="L34" s="269">
        <v>5</v>
      </c>
      <c r="M34" s="269">
        <v>95</v>
      </c>
      <c r="N34" s="269">
        <v>27</v>
      </c>
      <c r="O34" s="269">
        <v>175</v>
      </c>
      <c r="P34" s="269">
        <v>42</v>
      </c>
      <c r="Q34" s="269">
        <v>38</v>
      </c>
      <c r="R34" s="269">
        <v>48</v>
      </c>
      <c r="S34" s="269">
        <v>2</v>
      </c>
      <c r="T34" s="269">
        <v>10</v>
      </c>
      <c r="U34" s="269">
        <v>279</v>
      </c>
      <c r="V34" s="269">
        <v>25</v>
      </c>
      <c r="W34" s="269">
        <v>32</v>
      </c>
      <c r="X34" s="269">
        <v>143</v>
      </c>
      <c r="Y34" s="269">
        <v>219</v>
      </c>
      <c r="Z34" s="269">
        <v>6</v>
      </c>
      <c r="AA34" s="269">
        <v>9</v>
      </c>
      <c r="AB34" s="269">
        <v>103</v>
      </c>
      <c r="AC34" s="269">
        <v>135</v>
      </c>
      <c r="AD34" s="269">
        <v>88</v>
      </c>
      <c r="AE34" s="269">
        <v>0</v>
      </c>
      <c r="AF34" s="269">
        <v>341</v>
      </c>
      <c r="AG34" s="269">
        <v>1</v>
      </c>
      <c r="AH34" s="269">
        <v>177</v>
      </c>
      <c r="AI34" s="269">
        <v>163</v>
      </c>
      <c r="AJ34" s="269">
        <v>154</v>
      </c>
      <c r="AK34" s="269">
        <v>6</v>
      </c>
      <c r="AL34" s="269">
        <v>51</v>
      </c>
      <c r="AM34" s="269">
        <v>358</v>
      </c>
      <c r="AN34" s="269">
        <v>28</v>
      </c>
      <c r="AO34" s="269">
        <v>37</v>
      </c>
      <c r="AP34" s="270">
        <v>3339</v>
      </c>
      <c r="AQ34" s="269">
        <v>53</v>
      </c>
      <c r="AR34" s="269">
        <v>2494</v>
      </c>
      <c r="AS34" s="269">
        <v>16</v>
      </c>
      <c r="AT34" s="269">
        <v>38</v>
      </c>
      <c r="AU34" s="269">
        <v>33</v>
      </c>
      <c r="AV34" s="269">
        <v>5</v>
      </c>
      <c r="AW34" s="270">
        <v>2639</v>
      </c>
      <c r="AX34" s="269">
        <v>5978</v>
      </c>
      <c r="AY34" s="270">
        <v>2434</v>
      </c>
      <c r="AZ34" s="270">
        <v>5073</v>
      </c>
      <c r="BA34" s="269">
        <v>8412</v>
      </c>
      <c r="BB34" s="270">
        <v>-2285</v>
      </c>
      <c r="BC34" s="269">
        <v>2788</v>
      </c>
      <c r="BD34" s="270">
        <v>6127</v>
      </c>
      <c r="BE34" s="271"/>
      <c r="BG34" s="281" t="s">
        <v>475</v>
      </c>
      <c r="BH34" s="283" t="s">
        <v>476</v>
      </c>
      <c r="BI34" s="273">
        <f t="shared" si="0"/>
        <v>5978</v>
      </c>
      <c r="BJ34" s="274">
        <f t="shared" si="1"/>
        <v>2285</v>
      </c>
      <c r="BK34" s="275">
        <f t="shared" si="2"/>
        <v>0.38223486115757777</v>
      </c>
      <c r="BL34" s="276">
        <f t="shared" si="3"/>
        <v>0.61776513884242223</v>
      </c>
      <c r="BM34" s="277"/>
      <c r="BN34" s="281" t="s">
        <v>475</v>
      </c>
      <c r="BO34" s="283" t="s">
        <v>476</v>
      </c>
      <c r="BP34" s="278">
        <f t="shared" si="4"/>
        <v>2434</v>
      </c>
      <c r="BQ34" s="279">
        <f t="shared" si="5"/>
        <v>2285</v>
      </c>
      <c r="BR34" s="280">
        <f t="shared" si="6"/>
        <v>149</v>
      </c>
      <c r="BS34" s="277"/>
    </row>
    <row r="35" spans="1:71" x14ac:dyDescent="0.2">
      <c r="A35" s="281" t="s">
        <v>477</v>
      </c>
      <c r="B35" s="282" t="s">
        <v>193</v>
      </c>
      <c r="C35" s="269">
        <v>13</v>
      </c>
      <c r="D35" s="269">
        <v>0</v>
      </c>
      <c r="E35" s="269">
        <v>0</v>
      </c>
      <c r="F35" s="269">
        <v>6</v>
      </c>
      <c r="G35" s="269">
        <v>28</v>
      </c>
      <c r="H35" s="269">
        <v>3</v>
      </c>
      <c r="I35" s="269">
        <v>4</v>
      </c>
      <c r="J35" s="269">
        <v>65</v>
      </c>
      <c r="K35" s="269">
        <v>0</v>
      </c>
      <c r="L35" s="269">
        <v>1</v>
      </c>
      <c r="M35" s="269">
        <v>11</v>
      </c>
      <c r="N35" s="269">
        <v>3</v>
      </c>
      <c r="O35" s="269">
        <v>16</v>
      </c>
      <c r="P35" s="269">
        <v>13</v>
      </c>
      <c r="Q35" s="269">
        <v>17</v>
      </c>
      <c r="R35" s="269">
        <v>35</v>
      </c>
      <c r="S35" s="269">
        <v>1</v>
      </c>
      <c r="T35" s="269">
        <v>5</v>
      </c>
      <c r="U35" s="269">
        <v>184</v>
      </c>
      <c r="V35" s="269">
        <v>20</v>
      </c>
      <c r="W35" s="269">
        <v>4</v>
      </c>
      <c r="X35" s="269">
        <v>12</v>
      </c>
      <c r="Y35" s="269">
        <v>71</v>
      </c>
      <c r="Z35" s="269">
        <v>1</v>
      </c>
      <c r="AA35" s="269">
        <v>26</v>
      </c>
      <c r="AB35" s="269">
        <v>24</v>
      </c>
      <c r="AC35" s="269">
        <v>253</v>
      </c>
      <c r="AD35" s="269">
        <v>182</v>
      </c>
      <c r="AE35" s="269">
        <v>2</v>
      </c>
      <c r="AF35" s="269">
        <v>60</v>
      </c>
      <c r="AG35" s="269">
        <v>20</v>
      </c>
      <c r="AH35" s="269">
        <v>234</v>
      </c>
      <c r="AI35" s="269">
        <v>263</v>
      </c>
      <c r="AJ35" s="269">
        <v>146</v>
      </c>
      <c r="AK35" s="269">
        <v>14</v>
      </c>
      <c r="AL35" s="269">
        <v>201</v>
      </c>
      <c r="AM35" s="269">
        <v>162</v>
      </c>
      <c r="AN35" s="269">
        <v>0</v>
      </c>
      <c r="AO35" s="269">
        <v>26</v>
      </c>
      <c r="AP35" s="270">
        <v>2126</v>
      </c>
      <c r="AQ35" s="269">
        <v>22</v>
      </c>
      <c r="AR35" s="269">
        <v>2189</v>
      </c>
      <c r="AS35" s="269">
        <v>1</v>
      </c>
      <c r="AT35" s="269">
        <v>689</v>
      </c>
      <c r="AU35" s="269">
        <v>371</v>
      </c>
      <c r="AV35" s="269">
        <v>-1</v>
      </c>
      <c r="AW35" s="270">
        <v>3271</v>
      </c>
      <c r="AX35" s="269">
        <v>5397</v>
      </c>
      <c r="AY35" s="270">
        <v>49</v>
      </c>
      <c r="AZ35" s="270">
        <v>3320</v>
      </c>
      <c r="BA35" s="269">
        <v>5446</v>
      </c>
      <c r="BB35" s="270">
        <v>-5286</v>
      </c>
      <c r="BC35" s="269">
        <v>-1966</v>
      </c>
      <c r="BD35" s="270">
        <v>160</v>
      </c>
      <c r="BE35" s="271"/>
      <c r="BG35" s="281" t="s">
        <v>477</v>
      </c>
      <c r="BH35" s="283" t="s">
        <v>193</v>
      </c>
      <c r="BI35" s="273">
        <f t="shared" si="0"/>
        <v>5397</v>
      </c>
      <c r="BJ35" s="274">
        <f t="shared" si="1"/>
        <v>5286</v>
      </c>
      <c r="BK35" s="275">
        <f t="shared" si="2"/>
        <v>0.97943301834352414</v>
      </c>
      <c r="BL35" s="276">
        <f t="shared" si="3"/>
        <v>2.0566981656475858E-2</v>
      </c>
      <c r="BM35" s="277"/>
      <c r="BN35" s="281" t="s">
        <v>477</v>
      </c>
      <c r="BO35" s="283" t="s">
        <v>193</v>
      </c>
      <c r="BP35" s="278">
        <f t="shared" si="4"/>
        <v>49</v>
      </c>
      <c r="BQ35" s="279">
        <f t="shared" si="5"/>
        <v>5286</v>
      </c>
      <c r="BR35" s="280">
        <f t="shared" si="6"/>
        <v>-5237</v>
      </c>
      <c r="BS35" s="277"/>
    </row>
    <row r="36" spans="1:71" x14ac:dyDescent="0.2">
      <c r="A36" s="281" t="s">
        <v>478</v>
      </c>
      <c r="B36" s="282" t="s">
        <v>39</v>
      </c>
      <c r="C36" s="269">
        <v>0</v>
      </c>
      <c r="D36" s="269">
        <v>0</v>
      </c>
      <c r="E36" s="269">
        <v>0</v>
      </c>
      <c r="F36" s="269">
        <v>0</v>
      </c>
      <c r="G36" s="269">
        <v>0</v>
      </c>
      <c r="H36" s="269">
        <v>0</v>
      </c>
      <c r="I36" s="269">
        <v>0</v>
      </c>
      <c r="J36" s="269">
        <v>0</v>
      </c>
      <c r="K36" s="269">
        <v>0</v>
      </c>
      <c r="L36" s="269">
        <v>0</v>
      </c>
      <c r="M36" s="269">
        <v>0</v>
      </c>
      <c r="N36" s="269">
        <v>0</v>
      </c>
      <c r="O36" s="269">
        <v>0</v>
      </c>
      <c r="P36" s="269">
        <v>0</v>
      </c>
      <c r="Q36" s="269">
        <v>0</v>
      </c>
      <c r="R36" s="269">
        <v>0</v>
      </c>
      <c r="S36" s="269">
        <v>0</v>
      </c>
      <c r="T36" s="269">
        <v>0</v>
      </c>
      <c r="U36" s="269">
        <v>0</v>
      </c>
      <c r="V36" s="269">
        <v>0</v>
      </c>
      <c r="W36" s="269">
        <v>0</v>
      </c>
      <c r="X36" s="269">
        <v>0</v>
      </c>
      <c r="Y36" s="269">
        <v>0</v>
      </c>
      <c r="Z36" s="269">
        <v>0</v>
      </c>
      <c r="AA36" s="269">
        <v>0</v>
      </c>
      <c r="AB36" s="269">
        <v>0</v>
      </c>
      <c r="AC36" s="269">
        <v>0</v>
      </c>
      <c r="AD36" s="269">
        <v>0</v>
      </c>
      <c r="AE36" s="269">
        <v>0</v>
      </c>
      <c r="AF36" s="269">
        <v>0</v>
      </c>
      <c r="AG36" s="269">
        <v>0</v>
      </c>
      <c r="AH36" s="269">
        <v>0</v>
      </c>
      <c r="AI36" s="269">
        <v>0</v>
      </c>
      <c r="AJ36" s="269">
        <v>0</v>
      </c>
      <c r="AK36" s="269">
        <v>0</v>
      </c>
      <c r="AL36" s="269">
        <v>0</v>
      </c>
      <c r="AM36" s="269">
        <v>0</v>
      </c>
      <c r="AN36" s="269">
        <v>0</v>
      </c>
      <c r="AO36" s="269">
        <v>87</v>
      </c>
      <c r="AP36" s="270">
        <v>87</v>
      </c>
      <c r="AQ36" s="269">
        <v>0</v>
      </c>
      <c r="AR36" s="269">
        <v>200</v>
      </c>
      <c r="AS36" s="269">
        <v>7277</v>
      </c>
      <c r="AT36" s="269">
        <v>0</v>
      </c>
      <c r="AU36" s="269">
        <v>0</v>
      </c>
      <c r="AV36" s="269">
        <v>0</v>
      </c>
      <c r="AW36" s="270">
        <v>7477</v>
      </c>
      <c r="AX36" s="269">
        <v>7564</v>
      </c>
      <c r="AY36" s="270">
        <v>0</v>
      </c>
      <c r="AZ36" s="270">
        <v>7477</v>
      </c>
      <c r="BA36" s="269">
        <v>7564</v>
      </c>
      <c r="BB36" s="270">
        <v>0</v>
      </c>
      <c r="BC36" s="269">
        <v>7477</v>
      </c>
      <c r="BD36" s="270">
        <v>7564</v>
      </c>
      <c r="BE36" s="271"/>
      <c r="BG36" s="281" t="s">
        <v>478</v>
      </c>
      <c r="BH36" s="283" t="s">
        <v>39</v>
      </c>
      <c r="BI36" s="273">
        <f t="shared" si="0"/>
        <v>7564</v>
      </c>
      <c r="BJ36" s="274">
        <f t="shared" si="1"/>
        <v>0</v>
      </c>
      <c r="BK36" s="275">
        <f t="shared" si="2"/>
        <v>0</v>
      </c>
      <c r="BL36" s="276">
        <f t="shared" si="3"/>
        <v>1</v>
      </c>
      <c r="BM36" s="277"/>
      <c r="BN36" s="281" t="s">
        <v>478</v>
      </c>
      <c r="BO36" s="283" t="s">
        <v>39</v>
      </c>
      <c r="BP36" s="278">
        <f t="shared" si="4"/>
        <v>0</v>
      </c>
      <c r="BQ36" s="279">
        <f t="shared" si="5"/>
        <v>0</v>
      </c>
      <c r="BR36" s="280">
        <f t="shared" si="6"/>
        <v>0</v>
      </c>
      <c r="BS36" s="277"/>
    </row>
    <row r="37" spans="1:71" x14ac:dyDescent="0.2">
      <c r="A37" s="281" t="s">
        <v>479</v>
      </c>
      <c r="B37" s="282" t="s">
        <v>40</v>
      </c>
      <c r="C37" s="269">
        <v>0</v>
      </c>
      <c r="D37" s="269">
        <v>0</v>
      </c>
      <c r="E37" s="269">
        <v>0</v>
      </c>
      <c r="F37" s="269">
        <v>0</v>
      </c>
      <c r="G37" s="269">
        <v>0</v>
      </c>
      <c r="H37" s="269">
        <v>0</v>
      </c>
      <c r="I37" s="269">
        <v>0</v>
      </c>
      <c r="J37" s="269">
        <v>1</v>
      </c>
      <c r="K37" s="269">
        <v>0</v>
      </c>
      <c r="L37" s="269">
        <v>0</v>
      </c>
      <c r="M37" s="269">
        <v>1</v>
      </c>
      <c r="N37" s="269">
        <v>0</v>
      </c>
      <c r="O37" s="269">
        <v>0</v>
      </c>
      <c r="P37" s="269">
        <v>1</v>
      </c>
      <c r="Q37" s="269">
        <v>0</v>
      </c>
      <c r="R37" s="269">
        <v>0</v>
      </c>
      <c r="S37" s="269">
        <v>0</v>
      </c>
      <c r="T37" s="269">
        <v>1</v>
      </c>
      <c r="U37" s="269">
        <v>13</v>
      </c>
      <c r="V37" s="269">
        <v>2</v>
      </c>
      <c r="W37" s="269">
        <v>0</v>
      </c>
      <c r="X37" s="269">
        <v>0</v>
      </c>
      <c r="Y37" s="269">
        <v>1</v>
      </c>
      <c r="Z37" s="269">
        <v>0</v>
      </c>
      <c r="AA37" s="269">
        <v>0</v>
      </c>
      <c r="AB37" s="269">
        <v>0</v>
      </c>
      <c r="AC37" s="269">
        <v>0</v>
      </c>
      <c r="AD37" s="269">
        <v>0</v>
      </c>
      <c r="AE37" s="269">
        <v>0</v>
      </c>
      <c r="AF37" s="269">
        <v>8</v>
      </c>
      <c r="AG37" s="269">
        <v>0</v>
      </c>
      <c r="AH37" s="269">
        <v>1</v>
      </c>
      <c r="AI37" s="269">
        <v>0</v>
      </c>
      <c r="AJ37" s="269">
        <v>1</v>
      </c>
      <c r="AK37" s="269">
        <v>0</v>
      </c>
      <c r="AL37" s="269">
        <v>1</v>
      </c>
      <c r="AM37" s="269">
        <v>1</v>
      </c>
      <c r="AN37" s="269">
        <v>0</v>
      </c>
      <c r="AO37" s="269">
        <v>0</v>
      </c>
      <c r="AP37" s="270">
        <v>32</v>
      </c>
      <c r="AQ37" s="269">
        <v>0</v>
      </c>
      <c r="AR37" s="269">
        <v>1419</v>
      </c>
      <c r="AS37" s="269">
        <v>3114</v>
      </c>
      <c r="AT37" s="269">
        <v>1886</v>
      </c>
      <c r="AU37" s="269">
        <v>1091</v>
      </c>
      <c r="AV37" s="269">
        <v>0</v>
      </c>
      <c r="AW37" s="270">
        <v>7510</v>
      </c>
      <c r="AX37" s="269">
        <v>7542</v>
      </c>
      <c r="AY37" s="270">
        <v>892</v>
      </c>
      <c r="AZ37" s="270">
        <v>8402</v>
      </c>
      <c r="BA37" s="269">
        <v>8434</v>
      </c>
      <c r="BB37" s="270">
        <v>-145</v>
      </c>
      <c r="BC37" s="269">
        <v>8257</v>
      </c>
      <c r="BD37" s="270">
        <v>8289</v>
      </c>
      <c r="BE37" s="271"/>
      <c r="BG37" s="281" t="s">
        <v>479</v>
      </c>
      <c r="BH37" s="283" t="s">
        <v>40</v>
      </c>
      <c r="BI37" s="273">
        <f t="shared" si="0"/>
        <v>7542</v>
      </c>
      <c r="BJ37" s="274">
        <f t="shared" si="1"/>
        <v>145</v>
      </c>
      <c r="BK37" s="275">
        <f t="shared" si="2"/>
        <v>1.9225669583664812E-2</v>
      </c>
      <c r="BL37" s="276">
        <f t="shared" si="3"/>
        <v>0.98077433041633522</v>
      </c>
      <c r="BM37" s="277"/>
      <c r="BN37" s="281" t="s">
        <v>479</v>
      </c>
      <c r="BO37" s="283" t="s">
        <v>40</v>
      </c>
      <c r="BP37" s="278">
        <f t="shared" si="4"/>
        <v>892</v>
      </c>
      <c r="BQ37" s="279">
        <f t="shared" si="5"/>
        <v>145</v>
      </c>
      <c r="BR37" s="280">
        <f t="shared" si="6"/>
        <v>747</v>
      </c>
      <c r="BS37" s="277"/>
    </row>
    <row r="38" spans="1:71" x14ac:dyDescent="0.2">
      <c r="A38" s="281" t="s">
        <v>480</v>
      </c>
      <c r="B38" s="282" t="s">
        <v>481</v>
      </c>
      <c r="C38" s="269">
        <v>2</v>
      </c>
      <c r="D38" s="269">
        <v>0</v>
      </c>
      <c r="E38" s="269">
        <v>0</v>
      </c>
      <c r="F38" s="269">
        <v>0</v>
      </c>
      <c r="G38" s="269">
        <v>0</v>
      </c>
      <c r="H38" s="269">
        <v>0</v>
      </c>
      <c r="I38" s="269">
        <v>0</v>
      </c>
      <c r="J38" s="269">
        <v>0</v>
      </c>
      <c r="K38" s="269">
        <v>0</v>
      </c>
      <c r="L38" s="269">
        <v>0</v>
      </c>
      <c r="M38" s="269">
        <v>0</v>
      </c>
      <c r="N38" s="269">
        <v>0</v>
      </c>
      <c r="O38" s="269">
        <v>0</v>
      </c>
      <c r="P38" s="269">
        <v>0</v>
      </c>
      <c r="Q38" s="269">
        <v>0</v>
      </c>
      <c r="R38" s="269">
        <v>0</v>
      </c>
      <c r="S38" s="269">
        <v>0</v>
      </c>
      <c r="T38" s="269">
        <v>0</v>
      </c>
      <c r="U38" s="269">
        <v>0</v>
      </c>
      <c r="V38" s="269">
        <v>0</v>
      </c>
      <c r="W38" s="269">
        <v>0</v>
      </c>
      <c r="X38" s="269">
        <v>0</v>
      </c>
      <c r="Y38" s="269">
        <v>0</v>
      </c>
      <c r="Z38" s="269">
        <v>0</v>
      </c>
      <c r="AA38" s="269">
        <v>0</v>
      </c>
      <c r="AB38" s="269">
        <v>0</v>
      </c>
      <c r="AC38" s="269">
        <v>0</v>
      </c>
      <c r="AD38" s="269">
        <v>0</v>
      </c>
      <c r="AE38" s="269">
        <v>0</v>
      </c>
      <c r="AF38" s="269">
        <v>0</v>
      </c>
      <c r="AG38" s="269">
        <v>0</v>
      </c>
      <c r="AH38" s="269">
        <v>0</v>
      </c>
      <c r="AI38" s="269">
        <v>0</v>
      </c>
      <c r="AJ38" s="269">
        <v>272</v>
      </c>
      <c r="AK38" s="269">
        <v>0</v>
      </c>
      <c r="AL38" s="269">
        <v>0</v>
      </c>
      <c r="AM38" s="269">
        <v>0</v>
      </c>
      <c r="AN38" s="269">
        <v>0</v>
      </c>
      <c r="AO38" s="269">
        <v>1</v>
      </c>
      <c r="AP38" s="270">
        <v>275</v>
      </c>
      <c r="AQ38" s="269">
        <v>71</v>
      </c>
      <c r="AR38" s="269">
        <v>3082</v>
      </c>
      <c r="AS38" s="269">
        <v>11371</v>
      </c>
      <c r="AT38" s="269">
        <v>0</v>
      </c>
      <c r="AU38" s="269">
        <v>0</v>
      </c>
      <c r="AV38" s="269">
        <v>0</v>
      </c>
      <c r="AW38" s="270">
        <v>14524</v>
      </c>
      <c r="AX38" s="269">
        <v>14799</v>
      </c>
      <c r="AY38" s="270">
        <v>119</v>
      </c>
      <c r="AZ38" s="270">
        <v>14643</v>
      </c>
      <c r="BA38" s="269">
        <v>14918</v>
      </c>
      <c r="BB38" s="270">
        <v>-1979</v>
      </c>
      <c r="BC38" s="269">
        <v>12664</v>
      </c>
      <c r="BD38" s="270">
        <v>12939</v>
      </c>
      <c r="BE38" s="271"/>
      <c r="BG38" s="281" t="s">
        <v>480</v>
      </c>
      <c r="BH38" s="283" t="s">
        <v>481</v>
      </c>
      <c r="BI38" s="273">
        <f t="shared" si="0"/>
        <v>14799</v>
      </c>
      <c r="BJ38" s="274">
        <f t="shared" si="1"/>
        <v>1979</v>
      </c>
      <c r="BK38" s="275">
        <f t="shared" si="2"/>
        <v>0.13372525170619637</v>
      </c>
      <c r="BL38" s="276">
        <f t="shared" si="3"/>
        <v>0.86627474829380358</v>
      </c>
      <c r="BM38" s="277"/>
      <c r="BN38" s="281" t="s">
        <v>480</v>
      </c>
      <c r="BO38" s="283" t="s">
        <v>481</v>
      </c>
      <c r="BP38" s="278">
        <f t="shared" si="4"/>
        <v>119</v>
      </c>
      <c r="BQ38" s="279">
        <f t="shared" si="5"/>
        <v>1979</v>
      </c>
      <c r="BR38" s="280">
        <f t="shared" si="6"/>
        <v>-1860</v>
      </c>
      <c r="BS38" s="277"/>
    </row>
    <row r="39" spans="1:71" x14ac:dyDescent="0.2">
      <c r="A39" s="281" t="s">
        <v>482</v>
      </c>
      <c r="B39" s="282" t="s">
        <v>483</v>
      </c>
      <c r="C39" s="269">
        <v>0</v>
      </c>
      <c r="D39" s="269">
        <v>0</v>
      </c>
      <c r="E39" s="269">
        <v>0</v>
      </c>
      <c r="F39" s="269">
        <v>3</v>
      </c>
      <c r="G39" s="269">
        <v>6</v>
      </c>
      <c r="H39" s="269">
        <v>0</v>
      </c>
      <c r="I39" s="269">
        <v>0</v>
      </c>
      <c r="J39" s="269">
        <v>8</v>
      </c>
      <c r="K39" s="269">
        <v>0</v>
      </c>
      <c r="L39" s="269">
        <v>0</v>
      </c>
      <c r="M39" s="269">
        <v>1</v>
      </c>
      <c r="N39" s="269">
        <v>1</v>
      </c>
      <c r="O39" s="269">
        <v>2</v>
      </c>
      <c r="P39" s="269">
        <v>2</v>
      </c>
      <c r="Q39" s="269">
        <v>5</v>
      </c>
      <c r="R39" s="269">
        <v>6</v>
      </c>
      <c r="S39" s="269">
        <v>0</v>
      </c>
      <c r="T39" s="269">
        <v>0</v>
      </c>
      <c r="U39" s="269">
        <v>8</v>
      </c>
      <c r="V39" s="269">
        <v>0</v>
      </c>
      <c r="W39" s="269">
        <v>0</v>
      </c>
      <c r="X39" s="269">
        <v>1</v>
      </c>
      <c r="Y39" s="269">
        <v>6</v>
      </c>
      <c r="Z39" s="269">
        <v>0</v>
      </c>
      <c r="AA39" s="269">
        <v>6</v>
      </c>
      <c r="AB39" s="269">
        <v>4</v>
      </c>
      <c r="AC39" s="269">
        <v>2</v>
      </c>
      <c r="AD39" s="269">
        <v>9</v>
      </c>
      <c r="AE39" s="269">
        <v>0</v>
      </c>
      <c r="AF39" s="269">
        <v>9</v>
      </c>
      <c r="AG39" s="269">
        <v>0</v>
      </c>
      <c r="AH39" s="269">
        <v>0</v>
      </c>
      <c r="AI39" s="269">
        <v>17</v>
      </c>
      <c r="AJ39" s="269">
        <v>13</v>
      </c>
      <c r="AK39" s="269">
        <v>0</v>
      </c>
      <c r="AL39" s="269">
        <v>13</v>
      </c>
      <c r="AM39" s="269">
        <v>12</v>
      </c>
      <c r="AN39" s="269">
        <v>0</v>
      </c>
      <c r="AO39" s="269">
        <v>1</v>
      </c>
      <c r="AP39" s="270">
        <v>135</v>
      </c>
      <c r="AQ39" s="269">
        <v>0</v>
      </c>
      <c r="AR39" s="269">
        <v>750</v>
      </c>
      <c r="AS39" s="269">
        <v>0</v>
      </c>
      <c r="AT39" s="269">
        <v>0</v>
      </c>
      <c r="AU39" s="269">
        <v>0</v>
      </c>
      <c r="AV39" s="269">
        <v>0</v>
      </c>
      <c r="AW39" s="270">
        <v>750</v>
      </c>
      <c r="AX39" s="269">
        <v>885</v>
      </c>
      <c r="AY39" s="270">
        <v>1</v>
      </c>
      <c r="AZ39" s="270">
        <v>751</v>
      </c>
      <c r="BA39" s="269">
        <v>886</v>
      </c>
      <c r="BB39" s="270">
        <v>-688</v>
      </c>
      <c r="BC39" s="269">
        <v>63</v>
      </c>
      <c r="BD39" s="270">
        <v>198</v>
      </c>
      <c r="BE39" s="271"/>
      <c r="BG39" s="281" t="s">
        <v>482</v>
      </c>
      <c r="BH39" s="283" t="s">
        <v>483</v>
      </c>
      <c r="BI39" s="273">
        <f t="shared" si="0"/>
        <v>885</v>
      </c>
      <c r="BJ39" s="274">
        <f t="shared" si="1"/>
        <v>688</v>
      </c>
      <c r="BK39" s="275">
        <f t="shared" si="2"/>
        <v>0.77740112994350286</v>
      </c>
      <c r="BL39" s="276">
        <f t="shared" si="3"/>
        <v>0.22259887005649714</v>
      </c>
      <c r="BM39" s="277"/>
      <c r="BN39" s="281" t="s">
        <v>482</v>
      </c>
      <c r="BO39" s="283" t="s">
        <v>483</v>
      </c>
      <c r="BP39" s="278">
        <f t="shared" si="4"/>
        <v>1</v>
      </c>
      <c r="BQ39" s="279">
        <f t="shared" si="5"/>
        <v>688</v>
      </c>
      <c r="BR39" s="280">
        <f t="shared" si="6"/>
        <v>-687</v>
      </c>
      <c r="BS39" s="277"/>
    </row>
    <row r="40" spans="1:71" x14ac:dyDescent="0.2">
      <c r="A40" s="281" t="s">
        <v>484</v>
      </c>
      <c r="B40" s="282" t="s">
        <v>41</v>
      </c>
      <c r="C40" s="269">
        <v>82</v>
      </c>
      <c r="D40" s="269">
        <v>17</v>
      </c>
      <c r="E40" s="269">
        <v>0</v>
      </c>
      <c r="F40" s="269">
        <v>47</v>
      </c>
      <c r="G40" s="269">
        <v>222</v>
      </c>
      <c r="H40" s="269">
        <v>17</v>
      </c>
      <c r="I40" s="269">
        <v>17</v>
      </c>
      <c r="J40" s="269">
        <v>265</v>
      </c>
      <c r="K40" s="269">
        <v>2</v>
      </c>
      <c r="L40" s="269">
        <v>10</v>
      </c>
      <c r="M40" s="269">
        <v>112</v>
      </c>
      <c r="N40" s="269">
        <v>17</v>
      </c>
      <c r="O40" s="269">
        <v>82</v>
      </c>
      <c r="P40" s="269">
        <v>51</v>
      </c>
      <c r="Q40" s="269">
        <v>92</v>
      </c>
      <c r="R40" s="269">
        <v>112</v>
      </c>
      <c r="S40" s="269">
        <v>4</v>
      </c>
      <c r="T40" s="269">
        <v>30</v>
      </c>
      <c r="U40" s="269">
        <v>551</v>
      </c>
      <c r="V40" s="269">
        <v>37</v>
      </c>
      <c r="W40" s="269">
        <v>50</v>
      </c>
      <c r="X40" s="269">
        <v>97</v>
      </c>
      <c r="Y40" s="269">
        <v>794</v>
      </c>
      <c r="Z40" s="269">
        <v>12</v>
      </c>
      <c r="AA40" s="269">
        <v>87</v>
      </c>
      <c r="AB40" s="269">
        <v>146</v>
      </c>
      <c r="AC40" s="269">
        <v>561</v>
      </c>
      <c r="AD40" s="269">
        <v>360</v>
      </c>
      <c r="AE40" s="269">
        <v>38</v>
      </c>
      <c r="AF40" s="269">
        <v>324</v>
      </c>
      <c r="AG40" s="269">
        <v>34</v>
      </c>
      <c r="AH40" s="269">
        <v>697</v>
      </c>
      <c r="AI40" s="269">
        <v>619</v>
      </c>
      <c r="AJ40" s="269">
        <v>603</v>
      </c>
      <c r="AK40" s="269">
        <v>16</v>
      </c>
      <c r="AL40" s="269">
        <v>1031</v>
      </c>
      <c r="AM40" s="269">
        <v>209</v>
      </c>
      <c r="AN40" s="269">
        <v>0</v>
      </c>
      <c r="AO40" s="269">
        <v>14</v>
      </c>
      <c r="AP40" s="270">
        <v>7459</v>
      </c>
      <c r="AQ40" s="269">
        <v>75</v>
      </c>
      <c r="AR40" s="269">
        <v>2000</v>
      </c>
      <c r="AS40" s="269">
        <v>0</v>
      </c>
      <c r="AT40" s="269">
        <v>115</v>
      </c>
      <c r="AU40" s="269">
        <v>104</v>
      </c>
      <c r="AV40" s="269">
        <v>0</v>
      </c>
      <c r="AW40" s="270">
        <v>2294</v>
      </c>
      <c r="AX40" s="269">
        <v>9753</v>
      </c>
      <c r="AY40" s="270">
        <v>312</v>
      </c>
      <c r="AZ40" s="270">
        <v>2606</v>
      </c>
      <c r="BA40" s="269">
        <v>10065</v>
      </c>
      <c r="BB40" s="270">
        <v>-3414</v>
      </c>
      <c r="BC40" s="269">
        <v>-808</v>
      </c>
      <c r="BD40" s="270">
        <v>6651</v>
      </c>
      <c r="BE40" s="271"/>
      <c r="BG40" s="281" t="s">
        <v>484</v>
      </c>
      <c r="BH40" s="283" t="s">
        <v>41</v>
      </c>
      <c r="BI40" s="273">
        <f t="shared" si="0"/>
        <v>9753</v>
      </c>
      <c r="BJ40" s="274">
        <f t="shared" si="1"/>
        <v>3414</v>
      </c>
      <c r="BK40" s="275">
        <f t="shared" si="2"/>
        <v>0.35004613964933867</v>
      </c>
      <c r="BL40" s="276">
        <f t="shared" si="3"/>
        <v>0.64995386035066138</v>
      </c>
      <c r="BM40" s="277"/>
      <c r="BN40" s="281" t="s">
        <v>484</v>
      </c>
      <c r="BO40" s="283" t="s">
        <v>41</v>
      </c>
      <c r="BP40" s="278">
        <f t="shared" si="4"/>
        <v>312</v>
      </c>
      <c r="BQ40" s="279">
        <f t="shared" si="5"/>
        <v>3414</v>
      </c>
      <c r="BR40" s="280">
        <f t="shared" si="6"/>
        <v>-3102</v>
      </c>
      <c r="BS40" s="277"/>
    </row>
    <row r="41" spans="1:71" x14ac:dyDescent="0.2">
      <c r="A41" s="286">
        <v>37</v>
      </c>
      <c r="B41" s="282" t="s">
        <v>42</v>
      </c>
      <c r="C41" s="269">
        <v>0</v>
      </c>
      <c r="D41" s="269">
        <v>0</v>
      </c>
      <c r="E41" s="269">
        <v>0</v>
      </c>
      <c r="F41" s="269">
        <v>0</v>
      </c>
      <c r="G41" s="269">
        <v>1</v>
      </c>
      <c r="H41" s="269">
        <v>0</v>
      </c>
      <c r="I41" s="269">
        <v>0</v>
      </c>
      <c r="J41" s="269">
        <v>0</v>
      </c>
      <c r="K41" s="269">
        <v>0</v>
      </c>
      <c r="L41" s="269">
        <v>0</v>
      </c>
      <c r="M41" s="269">
        <v>0</v>
      </c>
      <c r="N41" s="269">
        <v>0</v>
      </c>
      <c r="O41" s="269">
        <v>0</v>
      </c>
      <c r="P41" s="269">
        <v>0</v>
      </c>
      <c r="Q41" s="269">
        <v>0</v>
      </c>
      <c r="R41" s="269">
        <v>0</v>
      </c>
      <c r="S41" s="269">
        <v>0</v>
      </c>
      <c r="T41" s="269">
        <v>0</v>
      </c>
      <c r="U41" s="269">
        <v>1</v>
      </c>
      <c r="V41" s="269">
        <v>0</v>
      </c>
      <c r="W41" s="269">
        <v>0</v>
      </c>
      <c r="X41" s="269">
        <v>0</v>
      </c>
      <c r="Y41" s="269">
        <v>2</v>
      </c>
      <c r="Z41" s="269">
        <v>0</v>
      </c>
      <c r="AA41" s="269">
        <v>0</v>
      </c>
      <c r="AB41" s="269">
        <v>0</v>
      </c>
      <c r="AC41" s="269">
        <v>6</v>
      </c>
      <c r="AD41" s="269">
        <v>0</v>
      </c>
      <c r="AE41" s="269">
        <v>1</v>
      </c>
      <c r="AF41" s="269">
        <v>5</v>
      </c>
      <c r="AG41" s="269">
        <v>1</v>
      </c>
      <c r="AH41" s="269">
        <v>4</v>
      </c>
      <c r="AI41" s="269">
        <v>24</v>
      </c>
      <c r="AJ41" s="269">
        <v>164</v>
      </c>
      <c r="AK41" s="269">
        <v>1</v>
      </c>
      <c r="AL41" s="269">
        <v>6</v>
      </c>
      <c r="AM41" s="269">
        <v>169</v>
      </c>
      <c r="AN41" s="269">
        <v>0</v>
      </c>
      <c r="AO41" s="269">
        <v>0</v>
      </c>
      <c r="AP41" s="270">
        <v>385</v>
      </c>
      <c r="AQ41" s="269">
        <v>1323</v>
      </c>
      <c r="AR41" s="269">
        <v>5734</v>
      </c>
      <c r="AS41" s="269">
        <v>0</v>
      </c>
      <c r="AT41" s="269">
        <v>0</v>
      </c>
      <c r="AU41" s="269">
        <v>0</v>
      </c>
      <c r="AV41" s="269">
        <v>0</v>
      </c>
      <c r="AW41" s="270">
        <v>7057</v>
      </c>
      <c r="AX41" s="269">
        <v>7442</v>
      </c>
      <c r="AY41" s="270">
        <v>4548</v>
      </c>
      <c r="AZ41" s="270">
        <v>11605</v>
      </c>
      <c r="BA41" s="269">
        <v>11990</v>
      </c>
      <c r="BB41" s="270">
        <v>-4299</v>
      </c>
      <c r="BC41" s="269">
        <v>7306</v>
      </c>
      <c r="BD41" s="270">
        <v>7691</v>
      </c>
      <c r="BE41" s="271"/>
      <c r="BG41" s="286">
        <v>37</v>
      </c>
      <c r="BH41" s="283" t="s">
        <v>42</v>
      </c>
      <c r="BI41" s="273">
        <f t="shared" si="0"/>
        <v>7442</v>
      </c>
      <c r="BJ41" s="274">
        <f t="shared" si="1"/>
        <v>4299</v>
      </c>
      <c r="BK41" s="275">
        <f t="shared" si="2"/>
        <v>0.57766729373824244</v>
      </c>
      <c r="BL41" s="276">
        <f t="shared" si="3"/>
        <v>0.42233270626175756</v>
      </c>
      <c r="BM41" s="277"/>
      <c r="BN41" s="286">
        <v>37</v>
      </c>
      <c r="BO41" s="283" t="s">
        <v>42</v>
      </c>
      <c r="BP41" s="278">
        <f t="shared" si="4"/>
        <v>4548</v>
      </c>
      <c r="BQ41" s="279">
        <f t="shared" si="5"/>
        <v>4299</v>
      </c>
      <c r="BR41" s="280">
        <f t="shared" si="6"/>
        <v>249</v>
      </c>
      <c r="BS41" s="277"/>
    </row>
    <row r="42" spans="1:71" x14ac:dyDescent="0.2">
      <c r="A42" s="287">
        <v>38</v>
      </c>
      <c r="B42" s="268" t="s">
        <v>282</v>
      </c>
      <c r="C42" s="269">
        <v>2</v>
      </c>
      <c r="D42" s="269">
        <v>1</v>
      </c>
      <c r="E42" s="269">
        <v>0</v>
      </c>
      <c r="F42" s="269">
        <v>0</v>
      </c>
      <c r="G42" s="269">
        <v>3</v>
      </c>
      <c r="H42" s="269">
        <v>0</v>
      </c>
      <c r="I42" s="269">
        <v>0</v>
      </c>
      <c r="J42" s="269">
        <v>1</v>
      </c>
      <c r="K42" s="269">
        <v>0</v>
      </c>
      <c r="L42" s="269">
        <v>0</v>
      </c>
      <c r="M42" s="269">
        <v>1</v>
      </c>
      <c r="N42" s="269">
        <v>0</v>
      </c>
      <c r="O42" s="269">
        <v>1</v>
      </c>
      <c r="P42" s="269">
        <v>0</v>
      </c>
      <c r="Q42" s="269">
        <v>1</v>
      </c>
      <c r="R42" s="269">
        <v>1</v>
      </c>
      <c r="S42" s="269">
        <v>0</v>
      </c>
      <c r="T42" s="269">
        <v>0</v>
      </c>
      <c r="U42" s="269">
        <v>7</v>
      </c>
      <c r="V42" s="269">
        <v>1</v>
      </c>
      <c r="W42" s="269">
        <v>1</v>
      </c>
      <c r="X42" s="269">
        <v>1</v>
      </c>
      <c r="Y42" s="269">
        <v>3</v>
      </c>
      <c r="Z42" s="269">
        <v>0</v>
      </c>
      <c r="AA42" s="269">
        <v>0</v>
      </c>
      <c r="AB42" s="269">
        <v>3</v>
      </c>
      <c r="AC42" s="269">
        <v>7</v>
      </c>
      <c r="AD42" s="269">
        <v>6</v>
      </c>
      <c r="AE42" s="269">
        <v>0</v>
      </c>
      <c r="AF42" s="269">
        <v>4</v>
      </c>
      <c r="AG42" s="269">
        <v>0</v>
      </c>
      <c r="AH42" s="269">
        <v>11</v>
      </c>
      <c r="AI42" s="269">
        <v>16</v>
      </c>
      <c r="AJ42" s="269">
        <v>10</v>
      </c>
      <c r="AK42" s="269">
        <v>0</v>
      </c>
      <c r="AL42" s="269">
        <v>6</v>
      </c>
      <c r="AM42" s="269">
        <v>5</v>
      </c>
      <c r="AN42" s="269">
        <v>0</v>
      </c>
      <c r="AO42" s="269">
        <v>0</v>
      </c>
      <c r="AP42" s="270">
        <v>92</v>
      </c>
      <c r="AQ42" s="269">
        <v>0</v>
      </c>
      <c r="AR42" s="269">
        <v>0</v>
      </c>
      <c r="AS42" s="269">
        <v>0</v>
      </c>
      <c r="AT42" s="269">
        <v>0</v>
      </c>
      <c r="AU42" s="269">
        <v>0</v>
      </c>
      <c r="AV42" s="269">
        <v>0</v>
      </c>
      <c r="AW42" s="270">
        <v>0</v>
      </c>
      <c r="AX42" s="269">
        <v>92</v>
      </c>
      <c r="AY42" s="270">
        <v>0</v>
      </c>
      <c r="AZ42" s="270">
        <v>0</v>
      </c>
      <c r="BA42" s="269">
        <v>92</v>
      </c>
      <c r="BB42" s="270">
        <v>0</v>
      </c>
      <c r="BC42" s="269">
        <v>0</v>
      </c>
      <c r="BD42" s="270">
        <v>92</v>
      </c>
      <c r="BE42" s="271"/>
      <c r="BG42" s="287">
        <v>38</v>
      </c>
      <c r="BH42" s="272" t="s">
        <v>282</v>
      </c>
      <c r="BI42" s="273">
        <f t="shared" si="0"/>
        <v>92</v>
      </c>
      <c r="BJ42" s="274">
        <f t="shared" si="1"/>
        <v>0</v>
      </c>
      <c r="BK42" s="275">
        <f t="shared" si="2"/>
        <v>0</v>
      </c>
      <c r="BL42" s="276">
        <f t="shared" si="3"/>
        <v>1</v>
      </c>
      <c r="BM42" s="277"/>
      <c r="BN42" s="287">
        <v>38</v>
      </c>
      <c r="BO42" s="272" t="s">
        <v>282</v>
      </c>
      <c r="BP42" s="278">
        <f t="shared" si="4"/>
        <v>0</v>
      </c>
      <c r="BQ42" s="279">
        <f t="shared" si="5"/>
        <v>0</v>
      </c>
      <c r="BR42" s="280">
        <f t="shared" si="6"/>
        <v>0</v>
      </c>
      <c r="BS42" s="277"/>
    </row>
    <row r="43" spans="1:71" x14ac:dyDescent="0.2">
      <c r="A43" s="287">
        <v>39</v>
      </c>
      <c r="B43" s="268" t="s">
        <v>283</v>
      </c>
      <c r="C43" s="269">
        <v>17</v>
      </c>
      <c r="D43" s="269">
        <v>5</v>
      </c>
      <c r="E43" s="269">
        <v>0</v>
      </c>
      <c r="F43" s="269">
        <v>13</v>
      </c>
      <c r="G43" s="269">
        <v>57</v>
      </c>
      <c r="H43" s="269">
        <v>2</v>
      </c>
      <c r="I43" s="269">
        <v>6</v>
      </c>
      <c r="J43" s="269">
        <v>11</v>
      </c>
      <c r="K43" s="269">
        <v>0</v>
      </c>
      <c r="L43" s="269">
        <v>0</v>
      </c>
      <c r="M43" s="269">
        <v>20</v>
      </c>
      <c r="N43" s="269">
        <v>6</v>
      </c>
      <c r="O43" s="269">
        <v>34</v>
      </c>
      <c r="P43" s="269">
        <v>9</v>
      </c>
      <c r="Q43" s="269">
        <v>21</v>
      </c>
      <c r="R43" s="269">
        <v>24</v>
      </c>
      <c r="S43" s="269">
        <v>1</v>
      </c>
      <c r="T43" s="269">
        <v>1</v>
      </c>
      <c r="U43" s="269">
        <v>50</v>
      </c>
      <c r="V43" s="269">
        <v>3</v>
      </c>
      <c r="W43" s="269">
        <v>4</v>
      </c>
      <c r="X43" s="269">
        <v>8</v>
      </c>
      <c r="Y43" s="269">
        <v>129</v>
      </c>
      <c r="Z43" s="269">
        <v>1</v>
      </c>
      <c r="AA43" s="269">
        <v>7</v>
      </c>
      <c r="AB43" s="269">
        <v>60</v>
      </c>
      <c r="AC43" s="269">
        <v>60</v>
      </c>
      <c r="AD43" s="269">
        <v>26</v>
      </c>
      <c r="AE43" s="269">
        <v>3</v>
      </c>
      <c r="AF43" s="269">
        <v>78</v>
      </c>
      <c r="AG43" s="269">
        <v>0</v>
      </c>
      <c r="AH43" s="269">
        <v>29</v>
      </c>
      <c r="AI43" s="269">
        <v>120</v>
      </c>
      <c r="AJ43" s="269">
        <v>60</v>
      </c>
      <c r="AK43" s="269">
        <v>2</v>
      </c>
      <c r="AL43" s="269">
        <v>32</v>
      </c>
      <c r="AM43" s="269">
        <v>35</v>
      </c>
      <c r="AN43" s="269">
        <v>0</v>
      </c>
      <c r="AO43" s="269">
        <v>0</v>
      </c>
      <c r="AP43" s="270">
        <v>934</v>
      </c>
      <c r="AQ43" s="269">
        <v>5</v>
      </c>
      <c r="AR43" s="269">
        <v>1167</v>
      </c>
      <c r="AS43" s="269">
        <v>0</v>
      </c>
      <c r="AT43" s="269">
        <v>0</v>
      </c>
      <c r="AU43" s="269">
        <v>0</v>
      </c>
      <c r="AV43" s="269">
        <v>0</v>
      </c>
      <c r="AW43" s="270">
        <v>1172</v>
      </c>
      <c r="AX43" s="269">
        <v>2106</v>
      </c>
      <c r="AY43" s="270">
        <v>1</v>
      </c>
      <c r="AZ43" s="270">
        <v>1173</v>
      </c>
      <c r="BA43" s="269">
        <v>2107</v>
      </c>
      <c r="BB43" s="270">
        <v>-1647</v>
      </c>
      <c r="BC43" s="269">
        <v>-474</v>
      </c>
      <c r="BD43" s="270">
        <v>460</v>
      </c>
      <c r="BE43" s="271"/>
      <c r="BG43" s="287">
        <v>39</v>
      </c>
      <c r="BH43" s="272" t="s">
        <v>283</v>
      </c>
      <c r="BI43" s="273">
        <f t="shared" si="0"/>
        <v>2106</v>
      </c>
      <c r="BJ43" s="274">
        <f t="shared" si="1"/>
        <v>1647</v>
      </c>
      <c r="BK43" s="275">
        <f t="shared" si="2"/>
        <v>0.78205128205128205</v>
      </c>
      <c r="BL43" s="276">
        <f t="shared" si="3"/>
        <v>0.21794871794871795</v>
      </c>
      <c r="BM43" s="277"/>
      <c r="BN43" s="287">
        <v>39</v>
      </c>
      <c r="BO43" s="272" t="s">
        <v>283</v>
      </c>
      <c r="BP43" s="278">
        <f t="shared" si="4"/>
        <v>1</v>
      </c>
      <c r="BQ43" s="279">
        <f t="shared" si="5"/>
        <v>1647</v>
      </c>
      <c r="BR43" s="280">
        <f t="shared" si="6"/>
        <v>-1646</v>
      </c>
      <c r="BS43" s="277"/>
    </row>
    <row r="44" spans="1:71" x14ac:dyDescent="0.2">
      <c r="A44" s="288">
        <v>40</v>
      </c>
      <c r="B44" s="289" t="s">
        <v>43</v>
      </c>
      <c r="C44" s="290">
        <v>2263</v>
      </c>
      <c r="D44" s="290">
        <v>246</v>
      </c>
      <c r="E44" s="290">
        <v>6</v>
      </c>
      <c r="F44" s="290">
        <v>275</v>
      </c>
      <c r="G44" s="290">
        <v>5043</v>
      </c>
      <c r="H44" s="290">
        <v>333</v>
      </c>
      <c r="I44" s="290">
        <v>504</v>
      </c>
      <c r="J44" s="290">
        <v>4033</v>
      </c>
      <c r="K44" s="290">
        <v>256</v>
      </c>
      <c r="L44" s="290">
        <v>186</v>
      </c>
      <c r="M44" s="290">
        <v>1101</v>
      </c>
      <c r="N44" s="290">
        <v>1198</v>
      </c>
      <c r="O44" s="290">
        <v>4903</v>
      </c>
      <c r="P44" s="290">
        <v>1135</v>
      </c>
      <c r="Q44" s="290">
        <v>1413</v>
      </c>
      <c r="R44" s="290">
        <v>1946</v>
      </c>
      <c r="S44" s="290">
        <v>89</v>
      </c>
      <c r="T44" s="290">
        <v>429</v>
      </c>
      <c r="U44" s="290">
        <v>9809</v>
      </c>
      <c r="V44" s="290">
        <v>718</v>
      </c>
      <c r="W44" s="290">
        <v>1653</v>
      </c>
      <c r="X44" s="290">
        <v>1337</v>
      </c>
      <c r="Y44" s="290">
        <v>4466</v>
      </c>
      <c r="Z44" s="290">
        <v>109</v>
      </c>
      <c r="AA44" s="290">
        <v>323</v>
      </c>
      <c r="AB44" s="290">
        <v>774</v>
      </c>
      <c r="AC44" s="290">
        <v>1794</v>
      </c>
      <c r="AD44" s="290">
        <v>1002</v>
      </c>
      <c r="AE44" s="290">
        <v>543</v>
      </c>
      <c r="AF44" s="290">
        <v>1607</v>
      </c>
      <c r="AG44" s="290">
        <v>72</v>
      </c>
      <c r="AH44" s="290">
        <v>2149</v>
      </c>
      <c r="AI44" s="290">
        <v>2325</v>
      </c>
      <c r="AJ44" s="290">
        <v>5678</v>
      </c>
      <c r="AK44" s="290">
        <v>81</v>
      </c>
      <c r="AL44" s="290">
        <v>2020</v>
      </c>
      <c r="AM44" s="290">
        <v>3822</v>
      </c>
      <c r="AN44" s="290">
        <v>92</v>
      </c>
      <c r="AO44" s="290">
        <v>314</v>
      </c>
      <c r="AP44" s="291">
        <v>66047</v>
      </c>
      <c r="AQ44" s="290">
        <v>1975</v>
      </c>
      <c r="AR44" s="290">
        <v>49303</v>
      </c>
      <c r="AS44" s="290">
        <v>21922</v>
      </c>
      <c r="AT44" s="290">
        <v>12096</v>
      </c>
      <c r="AU44" s="290">
        <v>5045</v>
      </c>
      <c r="AV44" s="290">
        <v>414</v>
      </c>
      <c r="AW44" s="291">
        <v>90755</v>
      </c>
      <c r="AX44" s="290">
        <v>156802</v>
      </c>
      <c r="AY44" s="291">
        <v>63360</v>
      </c>
      <c r="AZ44" s="291">
        <v>154115</v>
      </c>
      <c r="BA44" s="290">
        <v>220162</v>
      </c>
      <c r="BB44" s="291">
        <v>-82212</v>
      </c>
      <c r="BC44" s="290">
        <v>71903</v>
      </c>
      <c r="BD44" s="291">
        <v>137950</v>
      </c>
      <c r="BE44" s="271"/>
      <c r="BG44" s="288">
        <v>40</v>
      </c>
      <c r="BH44" s="292" t="s">
        <v>43</v>
      </c>
      <c r="BI44" s="293">
        <f t="shared" si="0"/>
        <v>156802</v>
      </c>
      <c r="BJ44" s="294">
        <f t="shared" si="1"/>
        <v>82212</v>
      </c>
      <c r="BK44" s="295">
        <f t="shared" si="2"/>
        <v>0.52430453693192691</v>
      </c>
      <c r="BL44" s="296">
        <f t="shared" si="3"/>
        <v>0.47569546306807309</v>
      </c>
      <c r="BM44" s="277"/>
      <c r="BN44" s="288">
        <v>40</v>
      </c>
      <c r="BO44" s="292" t="s">
        <v>43</v>
      </c>
      <c r="BP44" s="297">
        <f t="shared" si="4"/>
        <v>63360</v>
      </c>
      <c r="BQ44" s="298">
        <f t="shared" si="5"/>
        <v>82212</v>
      </c>
      <c r="BR44" s="299">
        <f t="shared" si="6"/>
        <v>-18852</v>
      </c>
    </row>
    <row r="45" spans="1:71" x14ac:dyDescent="0.2">
      <c r="A45" s="300">
        <v>41</v>
      </c>
      <c r="B45" s="301" t="s">
        <v>52</v>
      </c>
      <c r="C45" s="302">
        <v>15</v>
      </c>
      <c r="D45" s="302">
        <v>6</v>
      </c>
      <c r="E45" s="302">
        <v>1</v>
      </c>
      <c r="F45" s="302">
        <v>55</v>
      </c>
      <c r="G45" s="302">
        <v>85</v>
      </c>
      <c r="H45" s="302">
        <v>6</v>
      </c>
      <c r="I45" s="302">
        <v>10</v>
      </c>
      <c r="J45" s="302">
        <v>76</v>
      </c>
      <c r="K45" s="302">
        <v>3</v>
      </c>
      <c r="L45" s="302">
        <v>5</v>
      </c>
      <c r="M45" s="302">
        <v>36</v>
      </c>
      <c r="N45" s="302">
        <v>16</v>
      </c>
      <c r="O45" s="302">
        <v>40</v>
      </c>
      <c r="P45" s="302">
        <v>30</v>
      </c>
      <c r="Q45" s="302">
        <v>39</v>
      </c>
      <c r="R45" s="302">
        <v>44</v>
      </c>
      <c r="S45" s="302">
        <v>3</v>
      </c>
      <c r="T45" s="302">
        <v>7</v>
      </c>
      <c r="U45" s="302">
        <v>227</v>
      </c>
      <c r="V45" s="302">
        <v>20</v>
      </c>
      <c r="W45" s="302">
        <v>16</v>
      </c>
      <c r="X45" s="302">
        <v>54</v>
      </c>
      <c r="Y45" s="302">
        <v>178</v>
      </c>
      <c r="Z45" s="302">
        <v>2</v>
      </c>
      <c r="AA45" s="302">
        <v>9</v>
      </c>
      <c r="AB45" s="302">
        <v>63</v>
      </c>
      <c r="AC45" s="302">
        <v>153</v>
      </c>
      <c r="AD45" s="302">
        <v>96</v>
      </c>
      <c r="AE45" s="302">
        <v>4</v>
      </c>
      <c r="AF45" s="302">
        <v>112</v>
      </c>
      <c r="AG45" s="302">
        <v>4</v>
      </c>
      <c r="AH45" s="302">
        <v>80</v>
      </c>
      <c r="AI45" s="302">
        <v>83</v>
      </c>
      <c r="AJ45" s="302">
        <v>109</v>
      </c>
      <c r="AK45" s="302">
        <v>7</v>
      </c>
      <c r="AL45" s="302">
        <v>111</v>
      </c>
      <c r="AM45" s="302">
        <v>169</v>
      </c>
      <c r="AN45" s="302">
        <v>0</v>
      </c>
      <c r="AO45" s="302">
        <v>1</v>
      </c>
      <c r="AP45" s="303">
        <v>1975</v>
      </c>
      <c r="AQ45" s="269"/>
      <c r="AR45" s="269"/>
      <c r="AS45" s="269"/>
      <c r="AT45" s="269"/>
      <c r="AU45" s="269"/>
      <c r="AV45" s="269"/>
      <c r="AW45" s="269"/>
      <c r="AX45" s="269"/>
      <c r="AY45" s="269"/>
      <c r="AZ45" s="269"/>
      <c r="BA45" s="269"/>
      <c r="BB45" s="269"/>
      <c r="BC45" s="269"/>
      <c r="BD45" s="269"/>
      <c r="BE45" s="271"/>
      <c r="BG45" s="56" t="s">
        <v>485</v>
      </c>
      <c r="BI45" s="274"/>
      <c r="BJ45" s="274"/>
      <c r="BN45" s="56" t="s">
        <v>485</v>
      </c>
    </row>
    <row r="46" spans="1:71" x14ac:dyDescent="0.2">
      <c r="A46" s="286">
        <v>42</v>
      </c>
      <c r="B46" s="282" t="s">
        <v>53</v>
      </c>
      <c r="C46" s="269">
        <v>499</v>
      </c>
      <c r="D46" s="269">
        <v>194</v>
      </c>
      <c r="E46" s="269">
        <v>3</v>
      </c>
      <c r="F46" s="269">
        <v>253</v>
      </c>
      <c r="G46" s="269">
        <v>1075</v>
      </c>
      <c r="H46" s="269">
        <v>135</v>
      </c>
      <c r="I46" s="269">
        <v>152</v>
      </c>
      <c r="J46" s="269">
        <v>565</v>
      </c>
      <c r="K46" s="269">
        <v>12</v>
      </c>
      <c r="L46" s="269">
        <v>60</v>
      </c>
      <c r="M46" s="269">
        <v>455</v>
      </c>
      <c r="N46" s="269">
        <v>92</v>
      </c>
      <c r="O46" s="269">
        <v>636</v>
      </c>
      <c r="P46" s="269">
        <v>576</v>
      </c>
      <c r="Q46" s="269">
        <v>482</v>
      </c>
      <c r="R46" s="269">
        <v>768</v>
      </c>
      <c r="S46" s="269">
        <v>32</v>
      </c>
      <c r="T46" s="269">
        <v>131</v>
      </c>
      <c r="U46" s="269">
        <v>2966</v>
      </c>
      <c r="V46" s="269">
        <v>185</v>
      </c>
      <c r="W46" s="269">
        <v>265</v>
      </c>
      <c r="X46" s="269">
        <v>688</v>
      </c>
      <c r="Y46" s="269">
        <v>2866</v>
      </c>
      <c r="Z46" s="269">
        <v>12</v>
      </c>
      <c r="AA46" s="269">
        <v>91</v>
      </c>
      <c r="AB46" s="269">
        <v>1209</v>
      </c>
      <c r="AC46" s="269">
        <v>2768</v>
      </c>
      <c r="AD46" s="269">
        <v>980</v>
      </c>
      <c r="AE46" s="269">
        <v>67</v>
      </c>
      <c r="AF46" s="269">
        <v>2908</v>
      </c>
      <c r="AG46" s="269">
        <v>51</v>
      </c>
      <c r="AH46" s="269">
        <v>2682</v>
      </c>
      <c r="AI46" s="269">
        <v>4231</v>
      </c>
      <c r="AJ46" s="269">
        <v>5788</v>
      </c>
      <c r="AK46" s="269">
        <v>94</v>
      </c>
      <c r="AL46" s="269">
        <v>2821</v>
      </c>
      <c r="AM46" s="269">
        <v>2029</v>
      </c>
      <c r="AN46" s="269">
        <v>0</v>
      </c>
      <c r="AO46" s="269">
        <v>4</v>
      </c>
      <c r="AP46" s="270">
        <v>38825</v>
      </c>
      <c r="AQ46" s="269"/>
      <c r="AR46" s="269"/>
      <c r="AS46" s="269"/>
      <c r="AT46" s="269"/>
      <c r="AU46" s="269"/>
      <c r="AV46" s="269"/>
      <c r="AW46" s="269"/>
      <c r="AX46" s="269"/>
      <c r="AY46" s="269"/>
      <c r="AZ46" s="269"/>
      <c r="BA46" s="269"/>
      <c r="BB46" s="269"/>
      <c r="BC46" s="269"/>
      <c r="BD46" s="269"/>
      <c r="BE46" s="271"/>
      <c r="BI46" s="274"/>
      <c r="BJ46" s="274"/>
    </row>
    <row r="47" spans="1:71" x14ac:dyDescent="0.2">
      <c r="A47" s="286">
        <v>43</v>
      </c>
      <c r="B47" s="282" t="s">
        <v>54</v>
      </c>
      <c r="C47" s="269">
        <v>841</v>
      </c>
      <c r="D47" s="269">
        <v>301</v>
      </c>
      <c r="E47" s="269">
        <v>3</v>
      </c>
      <c r="F47" s="269">
        <v>32</v>
      </c>
      <c r="G47" s="269">
        <v>704</v>
      </c>
      <c r="H47" s="269">
        <v>-11</v>
      </c>
      <c r="I47" s="269">
        <v>91</v>
      </c>
      <c r="J47" s="269">
        <v>358</v>
      </c>
      <c r="K47" s="269">
        <v>10</v>
      </c>
      <c r="L47" s="269">
        <v>-1</v>
      </c>
      <c r="M47" s="269">
        <v>204</v>
      </c>
      <c r="N47" s="269">
        <v>174</v>
      </c>
      <c r="O47" s="269">
        <v>544</v>
      </c>
      <c r="P47" s="269">
        <v>60</v>
      </c>
      <c r="Q47" s="269">
        <v>263</v>
      </c>
      <c r="R47" s="269">
        <v>400</v>
      </c>
      <c r="S47" s="269">
        <v>4</v>
      </c>
      <c r="T47" s="269">
        <v>-28</v>
      </c>
      <c r="U47" s="269">
        <v>-326</v>
      </c>
      <c r="V47" s="269">
        <v>-53</v>
      </c>
      <c r="W47" s="269">
        <v>27</v>
      </c>
      <c r="X47" s="269">
        <v>180</v>
      </c>
      <c r="Y47" s="269">
        <v>223</v>
      </c>
      <c r="Z47" s="269">
        <v>9</v>
      </c>
      <c r="AA47" s="269">
        <v>84</v>
      </c>
      <c r="AB47" s="269">
        <v>88</v>
      </c>
      <c r="AC47" s="269">
        <v>891</v>
      </c>
      <c r="AD47" s="269">
        <v>782</v>
      </c>
      <c r="AE47" s="269">
        <v>2353</v>
      </c>
      <c r="AF47" s="269">
        <v>277</v>
      </c>
      <c r="AG47" s="269">
        <v>17</v>
      </c>
      <c r="AH47" s="269">
        <v>0</v>
      </c>
      <c r="AI47" s="269">
        <v>179</v>
      </c>
      <c r="AJ47" s="269">
        <v>489</v>
      </c>
      <c r="AK47" s="269">
        <v>-1</v>
      </c>
      <c r="AL47" s="269">
        <v>690</v>
      </c>
      <c r="AM47" s="269">
        <v>550</v>
      </c>
      <c r="AN47" s="269">
        <v>0</v>
      </c>
      <c r="AO47" s="269">
        <v>119</v>
      </c>
      <c r="AP47" s="270">
        <v>10527</v>
      </c>
      <c r="AQ47" s="269"/>
      <c r="AR47" s="269"/>
      <c r="AS47" s="269"/>
      <c r="AT47" s="269"/>
      <c r="AU47" s="269"/>
      <c r="AV47" s="269"/>
      <c r="AW47" s="269"/>
      <c r="AX47" s="269"/>
      <c r="AY47" s="269"/>
      <c r="AZ47" s="269"/>
      <c r="BA47" s="269"/>
      <c r="BB47" s="269"/>
      <c r="BC47" s="269"/>
      <c r="BD47" s="269"/>
      <c r="BE47" s="271"/>
      <c r="BI47" s="274"/>
      <c r="BJ47" s="274"/>
    </row>
    <row r="48" spans="1:71" x14ac:dyDescent="0.2">
      <c r="A48" s="286">
        <v>44</v>
      </c>
      <c r="B48" s="282" t="s">
        <v>55</v>
      </c>
      <c r="C48" s="269">
        <v>667</v>
      </c>
      <c r="D48" s="269">
        <v>48</v>
      </c>
      <c r="E48" s="269">
        <v>3</v>
      </c>
      <c r="F48" s="269">
        <v>79</v>
      </c>
      <c r="G48" s="269">
        <v>456</v>
      </c>
      <c r="H48" s="269">
        <v>62</v>
      </c>
      <c r="I48" s="269">
        <v>55</v>
      </c>
      <c r="J48" s="269">
        <v>756</v>
      </c>
      <c r="K48" s="269">
        <v>34</v>
      </c>
      <c r="L48" s="269">
        <v>23</v>
      </c>
      <c r="M48" s="269">
        <v>245</v>
      </c>
      <c r="N48" s="269">
        <v>87</v>
      </c>
      <c r="O48" s="269">
        <v>191</v>
      </c>
      <c r="P48" s="269">
        <v>169</v>
      </c>
      <c r="Q48" s="269">
        <v>260</v>
      </c>
      <c r="R48" s="269">
        <v>367</v>
      </c>
      <c r="S48" s="269">
        <v>22</v>
      </c>
      <c r="T48" s="269">
        <v>125</v>
      </c>
      <c r="U48" s="269">
        <v>2358</v>
      </c>
      <c r="V48" s="269">
        <v>203</v>
      </c>
      <c r="W48" s="269">
        <v>145</v>
      </c>
      <c r="X48" s="269">
        <v>283</v>
      </c>
      <c r="Y48" s="269">
        <v>305</v>
      </c>
      <c r="Z48" s="269">
        <v>32</v>
      </c>
      <c r="AA48" s="269">
        <v>139</v>
      </c>
      <c r="AB48" s="269">
        <v>194</v>
      </c>
      <c r="AC48" s="269">
        <v>618</v>
      </c>
      <c r="AD48" s="269">
        <v>231</v>
      </c>
      <c r="AE48" s="269">
        <v>1802</v>
      </c>
      <c r="AF48" s="269">
        <v>778</v>
      </c>
      <c r="AG48" s="269">
        <v>11</v>
      </c>
      <c r="AH48" s="269">
        <v>2641</v>
      </c>
      <c r="AI48" s="269">
        <v>1371</v>
      </c>
      <c r="AJ48" s="269">
        <v>839</v>
      </c>
      <c r="AK48" s="269">
        <v>12</v>
      </c>
      <c r="AL48" s="269">
        <v>602</v>
      </c>
      <c r="AM48" s="269">
        <v>802</v>
      </c>
      <c r="AN48" s="269">
        <v>0</v>
      </c>
      <c r="AO48" s="269">
        <v>17</v>
      </c>
      <c r="AP48" s="270">
        <v>17032</v>
      </c>
      <c r="AQ48" s="269"/>
      <c r="AR48" s="269"/>
      <c r="AS48" s="269"/>
      <c r="AT48" s="269"/>
      <c r="AU48" s="269"/>
      <c r="AV48" s="269"/>
      <c r="AW48" s="269"/>
      <c r="AX48" s="269"/>
      <c r="AY48" s="269"/>
      <c r="AZ48" s="269"/>
      <c r="BA48" s="269"/>
      <c r="BB48" s="269"/>
      <c r="BC48" s="269"/>
      <c r="BD48" s="269"/>
      <c r="BE48" s="271"/>
      <c r="BI48" s="274"/>
      <c r="BJ48" s="274"/>
    </row>
    <row r="49" spans="1:57" x14ac:dyDescent="0.2">
      <c r="A49" s="286">
        <v>45</v>
      </c>
      <c r="B49" s="282" t="s">
        <v>56</v>
      </c>
      <c r="C49" s="269">
        <v>166</v>
      </c>
      <c r="D49" s="269">
        <v>18</v>
      </c>
      <c r="E49" s="269">
        <v>1</v>
      </c>
      <c r="F49" s="269">
        <v>52</v>
      </c>
      <c r="G49" s="269">
        <v>764</v>
      </c>
      <c r="H49" s="269">
        <v>24</v>
      </c>
      <c r="I49" s="269">
        <v>26</v>
      </c>
      <c r="J49" s="269">
        <v>116</v>
      </c>
      <c r="K49" s="269">
        <v>50</v>
      </c>
      <c r="L49" s="269">
        <v>11</v>
      </c>
      <c r="M49" s="269">
        <v>65</v>
      </c>
      <c r="N49" s="269">
        <v>28</v>
      </c>
      <c r="O49" s="269">
        <v>46</v>
      </c>
      <c r="P49" s="269">
        <v>56</v>
      </c>
      <c r="Q49" s="269">
        <v>16</v>
      </c>
      <c r="R49" s="269">
        <v>35</v>
      </c>
      <c r="S49" s="269">
        <v>2</v>
      </c>
      <c r="T49" s="269">
        <v>5</v>
      </c>
      <c r="U49" s="269">
        <v>60</v>
      </c>
      <c r="V49" s="269">
        <v>14</v>
      </c>
      <c r="W49" s="269">
        <v>17</v>
      </c>
      <c r="X49" s="269">
        <v>86</v>
      </c>
      <c r="Y49" s="269">
        <v>307</v>
      </c>
      <c r="Z49" s="269">
        <v>5</v>
      </c>
      <c r="AA49" s="269">
        <v>30</v>
      </c>
      <c r="AB49" s="269">
        <v>46</v>
      </c>
      <c r="AC49" s="269">
        <v>283</v>
      </c>
      <c r="AD49" s="269">
        <v>65</v>
      </c>
      <c r="AE49" s="269">
        <v>226</v>
      </c>
      <c r="AF49" s="269">
        <v>455</v>
      </c>
      <c r="AG49" s="269">
        <v>5</v>
      </c>
      <c r="AH49" s="269">
        <v>12</v>
      </c>
      <c r="AI49" s="269">
        <v>106</v>
      </c>
      <c r="AJ49" s="269">
        <v>195</v>
      </c>
      <c r="AK49" s="269">
        <v>7</v>
      </c>
      <c r="AL49" s="269">
        <v>401</v>
      </c>
      <c r="AM49" s="269">
        <v>309</v>
      </c>
      <c r="AN49" s="269">
        <v>0</v>
      </c>
      <c r="AO49" s="269">
        <v>6</v>
      </c>
      <c r="AP49" s="270">
        <v>4116</v>
      </c>
      <c r="AQ49" s="269"/>
      <c r="AR49" s="269"/>
      <c r="AS49" s="269"/>
      <c r="AT49" s="269"/>
      <c r="AU49" s="269"/>
      <c r="AV49" s="269"/>
      <c r="AW49" s="269"/>
      <c r="AX49" s="269"/>
      <c r="AY49" s="269"/>
      <c r="AZ49" s="269"/>
      <c r="BA49" s="269"/>
      <c r="BB49" s="269"/>
      <c r="BC49" s="269"/>
      <c r="BD49" s="269"/>
      <c r="BE49" s="271"/>
    </row>
    <row r="50" spans="1:57" x14ac:dyDescent="0.2">
      <c r="A50" s="286">
        <v>46</v>
      </c>
      <c r="B50" s="282" t="s">
        <v>204</v>
      </c>
      <c r="C50" s="269">
        <v>-290</v>
      </c>
      <c r="D50" s="269">
        <v>-31</v>
      </c>
      <c r="E50" s="269">
        <v>0</v>
      </c>
      <c r="F50" s="269">
        <v>0</v>
      </c>
      <c r="G50" s="269">
        <v>-26</v>
      </c>
      <c r="H50" s="269">
        <v>0</v>
      </c>
      <c r="I50" s="269">
        <v>0</v>
      </c>
      <c r="J50" s="269">
        <v>0</v>
      </c>
      <c r="K50" s="269">
        <v>-1</v>
      </c>
      <c r="L50" s="269">
        <v>0</v>
      </c>
      <c r="M50" s="269">
        <v>0</v>
      </c>
      <c r="N50" s="269">
        <v>0</v>
      </c>
      <c r="O50" s="269">
        <v>0</v>
      </c>
      <c r="P50" s="269">
        <v>0</v>
      </c>
      <c r="Q50" s="269">
        <v>0</v>
      </c>
      <c r="R50" s="269">
        <v>0</v>
      </c>
      <c r="S50" s="269">
        <v>0</v>
      </c>
      <c r="T50" s="269">
        <v>0</v>
      </c>
      <c r="U50" s="269">
        <v>0</v>
      </c>
      <c r="V50" s="269">
        <v>0</v>
      </c>
      <c r="W50" s="269">
        <v>0</v>
      </c>
      <c r="X50" s="269">
        <v>0</v>
      </c>
      <c r="Y50" s="269">
        <v>-36</v>
      </c>
      <c r="Z50" s="269">
        <v>0</v>
      </c>
      <c r="AA50" s="269">
        <v>-32</v>
      </c>
      <c r="AB50" s="269">
        <v>0</v>
      </c>
      <c r="AC50" s="269">
        <v>-3</v>
      </c>
      <c r="AD50" s="269">
        <v>-47</v>
      </c>
      <c r="AE50" s="269">
        <v>0</v>
      </c>
      <c r="AF50" s="269">
        <v>-18</v>
      </c>
      <c r="AG50" s="269">
        <v>0</v>
      </c>
      <c r="AH50" s="269">
        <v>0</v>
      </c>
      <c r="AI50" s="269">
        <v>-26</v>
      </c>
      <c r="AJ50" s="269">
        <v>-172</v>
      </c>
      <c r="AK50" s="269">
        <v>-3</v>
      </c>
      <c r="AL50" s="269">
        <v>0</v>
      </c>
      <c r="AM50" s="269">
        <v>0</v>
      </c>
      <c r="AN50" s="269">
        <v>0</v>
      </c>
      <c r="AO50" s="269">
        <v>-1</v>
      </c>
      <c r="AP50" s="270">
        <v>-686</v>
      </c>
      <c r="AQ50" s="269"/>
      <c r="AR50" s="269"/>
      <c r="AS50" s="269"/>
      <c r="AT50" s="269"/>
      <c r="AU50" s="269"/>
      <c r="AV50" s="269"/>
      <c r="AW50" s="269"/>
      <c r="AX50" s="269"/>
      <c r="AY50" s="269"/>
      <c r="AZ50" s="269"/>
      <c r="BA50" s="269"/>
      <c r="BB50" s="269"/>
      <c r="BC50" s="269"/>
      <c r="BD50" s="269"/>
      <c r="BE50" s="271"/>
    </row>
    <row r="51" spans="1:57" x14ac:dyDescent="0.2">
      <c r="A51" s="288">
        <v>47</v>
      </c>
      <c r="B51" s="289" t="s">
        <v>58</v>
      </c>
      <c r="C51" s="290">
        <v>1898</v>
      </c>
      <c r="D51" s="290">
        <v>536</v>
      </c>
      <c r="E51" s="290">
        <v>11</v>
      </c>
      <c r="F51" s="290">
        <v>471</v>
      </c>
      <c r="G51" s="290">
        <v>3058</v>
      </c>
      <c r="H51" s="290">
        <v>216</v>
      </c>
      <c r="I51" s="290">
        <v>334</v>
      </c>
      <c r="J51" s="290">
        <v>1871</v>
      </c>
      <c r="K51" s="290">
        <v>108</v>
      </c>
      <c r="L51" s="290">
        <v>98</v>
      </c>
      <c r="M51" s="290">
        <v>1005</v>
      </c>
      <c r="N51" s="290">
        <v>397</v>
      </c>
      <c r="O51" s="290">
        <v>1457</v>
      </c>
      <c r="P51" s="290">
        <v>891</v>
      </c>
      <c r="Q51" s="290">
        <v>1060</v>
      </c>
      <c r="R51" s="290">
        <v>1614</v>
      </c>
      <c r="S51" s="290">
        <v>63</v>
      </c>
      <c r="T51" s="290">
        <v>240</v>
      </c>
      <c r="U51" s="290">
        <v>5285</v>
      </c>
      <c r="V51" s="290">
        <v>369</v>
      </c>
      <c r="W51" s="290">
        <v>470</v>
      </c>
      <c r="X51" s="290">
        <v>1291</v>
      </c>
      <c r="Y51" s="290">
        <v>3843</v>
      </c>
      <c r="Z51" s="290">
        <v>60</v>
      </c>
      <c r="AA51" s="290">
        <v>321</v>
      </c>
      <c r="AB51" s="290">
        <v>1600</v>
      </c>
      <c r="AC51" s="290">
        <v>4710</v>
      </c>
      <c r="AD51" s="290">
        <v>2107</v>
      </c>
      <c r="AE51" s="290">
        <v>4452</v>
      </c>
      <c r="AF51" s="290">
        <v>4512</v>
      </c>
      <c r="AG51" s="290">
        <v>88</v>
      </c>
      <c r="AH51" s="290">
        <v>5415</v>
      </c>
      <c r="AI51" s="290">
        <v>5944</v>
      </c>
      <c r="AJ51" s="290">
        <v>7248</v>
      </c>
      <c r="AK51" s="290">
        <v>116</v>
      </c>
      <c r="AL51" s="290">
        <v>4625</v>
      </c>
      <c r="AM51" s="290">
        <v>3859</v>
      </c>
      <c r="AN51" s="290">
        <v>0</v>
      </c>
      <c r="AO51" s="290">
        <v>146</v>
      </c>
      <c r="AP51" s="291">
        <v>71789</v>
      </c>
      <c r="AQ51" s="269"/>
      <c r="AR51" s="269"/>
      <c r="AS51" s="269"/>
      <c r="AT51" s="269"/>
      <c r="AU51" s="269"/>
      <c r="AV51" s="269"/>
      <c r="AW51" s="269"/>
      <c r="AX51" s="269"/>
      <c r="AY51" s="269"/>
      <c r="AZ51" s="269"/>
      <c r="BA51" s="269"/>
      <c r="BB51" s="269"/>
      <c r="BC51" s="269"/>
      <c r="BD51" s="269"/>
      <c r="BE51" s="271"/>
    </row>
    <row r="52" spans="1:57" x14ac:dyDescent="0.2">
      <c r="A52" s="304">
        <v>48</v>
      </c>
      <c r="B52" s="305" t="s">
        <v>439</v>
      </c>
      <c r="C52" s="306">
        <v>4163</v>
      </c>
      <c r="D52" s="306">
        <v>783</v>
      </c>
      <c r="E52" s="306">
        <v>17</v>
      </c>
      <c r="F52" s="306">
        <v>747</v>
      </c>
      <c r="G52" s="306">
        <v>8105</v>
      </c>
      <c r="H52" s="306">
        <v>550</v>
      </c>
      <c r="I52" s="306">
        <v>839</v>
      </c>
      <c r="J52" s="306">
        <v>5906</v>
      </c>
      <c r="K52" s="306">
        <v>364</v>
      </c>
      <c r="L52" s="306">
        <v>284</v>
      </c>
      <c r="M52" s="306">
        <v>2108</v>
      </c>
      <c r="N52" s="306">
        <v>1595</v>
      </c>
      <c r="O52" s="306">
        <v>6361</v>
      </c>
      <c r="P52" s="306">
        <v>2027</v>
      </c>
      <c r="Q52" s="306">
        <v>2474</v>
      </c>
      <c r="R52" s="306">
        <v>3562</v>
      </c>
      <c r="S52" s="306">
        <v>152</v>
      </c>
      <c r="T52" s="306">
        <v>670</v>
      </c>
      <c r="U52" s="306">
        <v>15102</v>
      </c>
      <c r="V52" s="306">
        <v>1088</v>
      </c>
      <c r="W52" s="306">
        <v>2124</v>
      </c>
      <c r="X52" s="306">
        <v>2630</v>
      </c>
      <c r="Y52" s="306">
        <v>8313</v>
      </c>
      <c r="Z52" s="306">
        <v>169</v>
      </c>
      <c r="AA52" s="306">
        <v>645</v>
      </c>
      <c r="AB52" s="306">
        <v>2379</v>
      </c>
      <c r="AC52" s="306">
        <v>6512</v>
      </c>
      <c r="AD52" s="306">
        <v>3115</v>
      </c>
      <c r="AE52" s="306">
        <v>4995</v>
      </c>
      <c r="AF52" s="306">
        <v>6127</v>
      </c>
      <c r="AG52" s="306">
        <v>160</v>
      </c>
      <c r="AH52" s="306">
        <v>7564</v>
      </c>
      <c r="AI52" s="306">
        <v>8289</v>
      </c>
      <c r="AJ52" s="306">
        <v>12939</v>
      </c>
      <c r="AK52" s="306">
        <v>198</v>
      </c>
      <c r="AL52" s="306">
        <v>6651</v>
      </c>
      <c r="AM52" s="306">
        <v>7691</v>
      </c>
      <c r="AN52" s="306">
        <v>92</v>
      </c>
      <c r="AO52" s="306">
        <v>460</v>
      </c>
      <c r="AP52" s="307">
        <v>137950</v>
      </c>
      <c r="AQ52" s="269"/>
      <c r="AR52" s="269"/>
      <c r="AS52" s="269"/>
      <c r="AT52" s="269"/>
      <c r="AU52" s="269"/>
      <c r="AV52" s="269"/>
      <c r="AW52" s="269"/>
      <c r="AX52" s="269"/>
      <c r="AY52" s="269"/>
      <c r="AZ52" s="269"/>
      <c r="BA52" s="269"/>
      <c r="BB52" s="269"/>
      <c r="BC52" s="269"/>
      <c r="BD52" s="269"/>
      <c r="BE52" s="271"/>
    </row>
    <row r="53" spans="1:57" x14ac:dyDescent="0.2">
      <c r="A53" s="56" t="s">
        <v>485</v>
      </c>
    </row>
  </sheetData>
  <phoneticPr fontId="5"/>
  <pageMargins left="0.78740157480314965" right="0.78740157480314965" top="0.78740157480314965" bottom="0.78740157480314965" header="0.51181102362204722" footer="0.51181102362204722"/>
  <pageSetup paperSize="9" scale="92" fitToWidth="9" orientation="landscape" verticalDpi="200" r:id="rId1"/>
  <headerFooter alignWithMargins="0"/>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codeName="Sheet4">
    <pageSetUpPr fitToPage="1"/>
  </sheetPr>
  <dimension ref="A1:BD98"/>
  <sheetViews>
    <sheetView workbookViewId="0">
      <pane xSplit="2" ySplit="4" topLeftCell="C45" activePane="bottomRight" state="frozen"/>
      <selection activeCell="F63" sqref="F63"/>
      <selection pane="topRight" activeCell="F63" sqref="F63"/>
      <selection pane="bottomLeft" activeCell="F63" sqref="F63"/>
      <selection pane="bottomRight" sqref="A1:XFD1048576"/>
    </sheetView>
  </sheetViews>
  <sheetFormatPr defaultColWidth="9" defaultRowHeight="13" x14ac:dyDescent="0.2"/>
  <cols>
    <col min="1" max="1" width="3" style="310" customWidth="1"/>
    <col min="2" max="2" width="21" style="310" customWidth="1"/>
    <col min="3" max="53" width="9" style="310"/>
    <col min="54" max="54" width="10.36328125" style="310" customWidth="1"/>
    <col min="55" max="256" width="9" style="310"/>
    <col min="257" max="257" width="3" style="310" customWidth="1"/>
    <col min="258" max="258" width="21" style="310" customWidth="1"/>
    <col min="259" max="309" width="9" style="310"/>
    <col min="310" max="310" width="10.36328125" style="310" customWidth="1"/>
    <col min="311" max="512" width="9" style="310"/>
    <col min="513" max="513" width="3" style="310" customWidth="1"/>
    <col min="514" max="514" width="21" style="310" customWidth="1"/>
    <col min="515" max="565" width="9" style="310"/>
    <col min="566" max="566" width="10.36328125" style="310" customWidth="1"/>
    <col min="567" max="768" width="9" style="310"/>
    <col min="769" max="769" width="3" style="310" customWidth="1"/>
    <col min="770" max="770" width="21" style="310" customWidth="1"/>
    <col min="771" max="821" width="9" style="310"/>
    <col min="822" max="822" width="10.36328125" style="310" customWidth="1"/>
    <col min="823" max="1024" width="9" style="310"/>
    <col min="1025" max="1025" width="3" style="310" customWidth="1"/>
    <col min="1026" max="1026" width="21" style="310" customWidth="1"/>
    <col min="1027" max="1077" width="9" style="310"/>
    <col min="1078" max="1078" width="10.36328125" style="310" customWidth="1"/>
    <col min="1079" max="1280" width="9" style="310"/>
    <col min="1281" max="1281" width="3" style="310" customWidth="1"/>
    <col min="1282" max="1282" width="21" style="310" customWidth="1"/>
    <col min="1283" max="1333" width="9" style="310"/>
    <col min="1334" max="1334" width="10.36328125" style="310" customWidth="1"/>
    <col min="1335" max="1536" width="9" style="310"/>
    <col min="1537" max="1537" width="3" style="310" customWidth="1"/>
    <col min="1538" max="1538" width="21" style="310" customWidth="1"/>
    <col min="1539" max="1589" width="9" style="310"/>
    <col min="1590" max="1590" width="10.36328125" style="310" customWidth="1"/>
    <col min="1591" max="1792" width="9" style="310"/>
    <col min="1793" max="1793" width="3" style="310" customWidth="1"/>
    <col min="1794" max="1794" width="21" style="310" customWidth="1"/>
    <col min="1795" max="1845" width="9" style="310"/>
    <col min="1846" max="1846" width="10.36328125" style="310" customWidth="1"/>
    <col min="1847" max="2048" width="9" style="310"/>
    <col min="2049" max="2049" width="3" style="310" customWidth="1"/>
    <col min="2050" max="2050" width="21" style="310" customWidth="1"/>
    <col min="2051" max="2101" width="9" style="310"/>
    <col min="2102" max="2102" width="10.36328125" style="310" customWidth="1"/>
    <col min="2103" max="2304" width="9" style="310"/>
    <col min="2305" max="2305" width="3" style="310" customWidth="1"/>
    <col min="2306" max="2306" width="21" style="310" customWidth="1"/>
    <col min="2307" max="2357" width="9" style="310"/>
    <col min="2358" max="2358" width="10.36328125" style="310" customWidth="1"/>
    <col min="2359" max="2560" width="9" style="310"/>
    <col min="2561" max="2561" width="3" style="310" customWidth="1"/>
    <col min="2562" max="2562" width="21" style="310" customWidth="1"/>
    <col min="2563" max="2613" width="9" style="310"/>
    <col min="2614" max="2614" width="10.36328125" style="310" customWidth="1"/>
    <col min="2615" max="2816" width="9" style="310"/>
    <col min="2817" max="2817" width="3" style="310" customWidth="1"/>
    <col min="2818" max="2818" width="21" style="310" customWidth="1"/>
    <col min="2819" max="2869" width="9" style="310"/>
    <col min="2870" max="2870" width="10.36328125" style="310" customWidth="1"/>
    <col min="2871" max="3072" width="9" style="310"/>
    <col min="3073" max="3073" width="3" style="310" customWidth="1"/>
    <col min="3074" max="3074" width="21" style="310" customWidth="1"/>
    <col min="3075" max="3125" width="9" style="310"/>
    <col min="3126" max="3126" width="10.36328125" style="310" customWidth="1"/>
    <col min="3127" max="3328" width="9" style="310"/>
    <col min="3329" max="3329" width="3" style="310" customWidth="1"/>
    <col min="3330" max="3330" width="21" style="310" customWidth="1"/>
    <col min="3331" max="3381" width="9" style="310"/>
    <col min="3382" max="3382" width="10.36328125" style="310" customWidth="1"/>
    <col min="3383" max="3584" width="9" style="310"/>
    <col min="3585" max="3585" width="3" style="310" customWidth="1"/>
    <col min="3586" max="3586" width="21" style="310" customWidth="1"/>
    <col min="3587" max="3637" width="9" style="310"/>
    <col min="3638" max="3638" width="10.36328125" style="310" customWidth="1"/>
    <col min="3639" max="3840" width="9" style="310"/>
    <col min="3841" max="3841" width="3" style="310" customWidth="1"/>
    <col min="3842" max="3842" width="21" style="310" customWidth="1"/>
    <col min="3843" max="3893" width="9" style="310"/>
    <col min="3894" max="3894" width="10.36328125" style="310" customWidth="1"/>
    <col min="3895" max="4096" width="9" style="310"/>
    <col min="4097" max="4097" width="3" style="310" customWidth="1"/>
    <col min="4098" max="4098" width="21" style="310" customWidth="1"/>
    <col min="4099" max="4149" width="9" style="310"/>
    <col min="4150" max="4150" width="10.36328125" style="310" customWidth="1"/>
    <col min="4151" max="4352" width="9" style="310"/>
    <col min="4353" max="4353" width="3" style="310" customWidth="1"/>
    <col min="4354" max="4354" width="21" style="310" customWidth="1"/>
    <col min="4355" max="4405" width="9" style="310"/>
    <col min="4406" max="4406" width="10.36328125" style="310" customWidth="1"/>
    <col min="4407" max="4608" width="9" style="310"/>
    <col min="4609" max="4609" width="3" style="310" customWidth="1"/>
    <col min="4610" max="4610" width="21" style="310" customWidth="1"/>
    <col min="4611" max="4661" width="9" style="310"/>
    <col min="4662" max="4662" width="10.36328125" style="310" customWidth="1"/>
    <col min="4663" max="4864" width="9" style="310"/>
    <col min="4865" max="4865" width="3" style="310" customWidth="1"/>
    <col min="4866" max="4866" width="21" style="310" customWidth="1"/>
    <col min="4867" max="4917" width="9" style="310"/>
    <col min="4918" max="4918" width="10.36328125" style="310" customWidth="1"/>
    <col min="4919" max="5120" width="9" style="310"/>
    <col min="5121" max="5121" width="3" style="310" customWidth="1"/>
    <col min="5122" max="5122" width="21" style="310" customWidth="1"/>
    <col min="5123" max="5173" width="9" style="310"/>
    <col min="5174" max="5174" width="10.36328125" style="310" customWidth="1"/>
    <col min="5175" max="5376" width="9" style="310"/>
    <col min="5377" max="5377" width="3" style="310" customWidth="1"/>
    <col min="5378" max="5378" width="21" style="310" customWidth="1"/>
    <col min="5379" max="5429" width="9" style="310"/>
    <col min="5430" max="5430" width="10.36328125" style="310" customWidth="1"/>
    <col min="5431" max="5632" width="9" style="310"/>
    <col min="5633" max="5633" width="3" style="310" customWidth="1"/>
    <col min="5634" max="5634" width="21" style="310" customWidth="1"/>
    <col min="5635" max="5685" width="9" style="310"/>
    <col min="5686" max="5686" width="10.36328125" style="310" customWidth="1"/>
    <col min="5687" max="5888" width="9" style="310"/>
    <col min="5889" max="5889" width="3" style="310" customWidth="1"/>
    <col min="5890" max="5890" width="21" style="310" customWidth="1"/>
    <col min="5891" max="5941" width="9" style="310"/>
    <col min="5942" max="5942" width="10.36328125" style="310" customWidth="1"/>
    <col min="5943" max="6144" width="9" style="310"/>
    <col min="6145" max="6145" width="3" style="310" customWidth="1"/>
    <col min="6146" max="6146" width="21" style="310" customWidth="1"/>
    <col min="6147" max="6197" width="9" style="310"/>
    <col min="6198" max="6198" width="10.36328125" style="310" customWidth="1"/>
    <col min="6199" max="6400" width="9" style="310"/>
    <col min="6401" max="6401" width="3" style="310" customWidth="1"/>
    <col min="6402" max="6402" width="21" style="310" customWidth="1"/>
    <col min="6403" max="6453" width="9" style="310"/>
    <col min="6454" max="6454" width="10.36328125" style="310" customWidth="1"/>
    <col min="6455" max="6656" width="9" style="310"/>
    <col min="6657" max="6657" width="3" style="310" customWidth="1"/>
    <col min="6658" max="6658" width="21" style="310" customWidth="1"/>
    <col min="6659" max="6709" width="9" style="310"/>
    <col min="6710" max="6710" width="10.36328125" style="310" customWidth="1"/>
    <col min="6711" max="6912" width="9" style="310"/>
    <col min="6913" max="6913" width="3" style="310" customWidth="1"/>
    <col min="6914" max="6914" width="21" style="310" customWidth="1"/>
    <col min="6915" max="6965" width="9" style="310"/>
    <col min="6966" max="6966" width="10.36328125" style="310" customWidth="1"/>
    <col min="6967" max="7168" width="9" style="310"/>
    <col min="7169" max="7169" width="3" style="310" customWidth="1"/>
    <col min="7170" max="7170" width="21" style="310" customWidth="1"/>
    <col min="7171" max="7221" width="9" style="310"/>
    <col min="7222" max="7222" width="10.36328125" style="310" customWidth="1"/>
    <col min="7223" max="7424" width="9" style="310"/>
    <col min="7425" max="7425" width="3" style="310" customWidth="1"/>
    <col min="7426" max="7426" width="21" style="310" customWidth="1"/>
    <col min="7427" max="7477" width="9" style="310"/>
    <col min="7478" max="7478" width="10.36328125" style="310" customWidth="1"/>
    <col min="7479" max="7680" width="9" style="310"/>
    <col min="7681" max="7681" width="3" style="310" customWidth="1"/>
    <col min="7682" max="7682" width="21" style="310" customWidth="1"/>
    <col min="7683" max="7733" width="9" style="310"/>
    <col min="7734" max="7734" width="10.36328125" style="310" customWidth="1"/>
    <col min="7735" max="7936" width="9" style="310"/>
    <col min="7937" max="7937" width="3" style="310" customWidth="1"/>
    <col min="7938" max="7938" width="21" style="310" customWidth="1"/>
    <col min="7939" max="7989" width="9" style="310"/>
    <col min="7990" max="7990" width="10.36328125" style="310" customWidth="1"/>
    <col min="7991" max="8192" width="9" style="310"/>
    <col min="8193" max="8193" width="3" style="310" customWidth="1"/>
    <col min="8194" max="8194" width="21" style="310" customWidth="1"/>
    <col min="8195" max="8245" width="9" style="310"/>
    <col min="8246" max="8246" width="10.36328125" style="310" customWidth="1"/>
    <col min="8247" max="8448" width="9" style="310"/>
    <col min="8449" max="8449" width="3" style="310" customWidth="1"/>
    <col min="8450" max="8450" width="21" style="310" customWidth="1"/>
    <col min="8451" max="8501" width="9" style="310"/>
    <col min="8502" max="8502" width="10.36328125" style="310" customWidth="1"/>
    <col min="8503" max="8704" width="9" style="310"/>
    <col min="8705" max="8705" width="3" style="310" customWidth="1"/>
    <col min="8706" max="8706" width="21" style="310" customWidth="1"/>
    <col min="8707" max="8757" width="9" style="310"/>
    <col min="8758" max="8758" width="10.36328125" style="310" customWidth="1"/>
    <col min="8759" max="8960" width="9" style="310"/>
    <col min="8961" max="8961" width="3" style="310" customWidth="1"/>
    <col min="8962" max="8962" width="21" style="310" customWidth="1"/>
    <col min="8963" max="9013" width="9" style="310"/>
    <col min="9014" max="9014" width="10.36328125" style="310" customWidth="1"/>
    <col min="9015" max="9216" width="9" style="310"/>
    <col min="9217" max="9217" width="3" style="310" customWidth="1"/>
    <col min="9218" max="9218" width="21" style="310" customWidth="1"/>
    <col min="9219" max="9269" width="9" style="310"/>
    <col min="9270" max="9270" width="10.36328125" style="310" customWidth="1"/>
    <col min="9271" max="9472" width="9" style="310"/>
    <col min="9473" max="9473" width="3" style="310" customWidth="1"/>
    <col min="9474" max="9474" width="21" style="310" customWidth="1"/>
    <col min="9475" max="9525" width="9" style="310"/>
    <col min="9526" max="9526" width="10.36328125" style="310" customWidth="1"/>
    <col min="9527" max="9728" width="9" style="310"/>
    <col min="9729" max="9729" width="3" style="310" customWidth="1"/>
    <col min="9730" max="9730" width="21" style="310" customWidth="1"/>
    <col min="9731" max="9781" width="9" style="310"/>
    <col min="9782" max="9782" width="10.36328125" style="310" customWidth="1"/>
    <col min="9783" max="9984" width="9" style="310"/>
    <col min="9985" max="9985" width="3" style="310" customWidth="1"/>
    <col min="9986" max="9986" width="21" style="310" customWidth="1"/>
    <col min="9987" max="10037" width="9" style="310"/>
    <col min="10038" max="10038" width="10.36328125" style="310" customWidth="1"/>
    <col min="10039" max="10240" width="9" style="310"/>
    <col min="10241" max="10241" width="3" style="310" customWidth="1"/>
    <col min="10242" max="10242" width="21" style="310" customWidth="1"/>
    <col min="10243" max="10293" width="9" style="310"/>
    <col min="10294" max="10294" width="10.36328125" style="310" customWidth="1"/>
    <col min="10295" max="10496" width="9" style="310"/>
    <col min="10497" max="10497" width="3" style="310" customWidth="1"/>
    <col min="10498" max="10498" width="21" style="310" customWidth="1"/>
    <col min="10499" max="10549" width="9" style="310"/>
    <col min="10550" max="10550" width="10.36328125" style="310" customWidth="1"/>
    <col min="10551" max="10752" width="9" style="310"/>
    <col min="10753" max="10753" width="3" style="310" customWidth="1"/>
    <col min="10754" max="10754" width="21" style="310" customWidth="1"/>
    <col min="10755" max="10805" width="9" style="310"/>
    <col min="10806" max="10806" width="10.36328125" style="310" customWidth="1"/>
    <col min="10807" max="11008" width="9" style="310"/>
    <col min="11009" max="11009" width="3" style="310" customWidth="1"/>
    <col min="11010" max="11010" width="21" style="310" customWidth="1"/>
    <col min="11011" max="11061" width="9" style="310"/>
    <col min="11062" max="11062" width="10.36328125" style="310" customWidth="1"/>
    <col min="11063" max="11264" width="9" style="310"/>
    <col min="11265" max="11265" width="3" style="310" customWidth="1"/>
    <col min="11266" max="11266" width="21" style="310" customWidth="1"/>
    <col min="11267" max="11317" width="9" style="310"/>
    <col min="11318" max="11318" width="10.36328125" style="310" customWidth="1"/>
    <col min="11319" max="11520" width="9" style="310"/>
    <col min="11521" max="11521" width="3" style="310" customWidth="1"/>
    <col min="11522" max="11522" width="21" style="310" customWidth="1"/>
    <col min="11523" max="11573" width="9" style="310"/>
    <col min="11574" max="11574" width="10.36328125" style="310" customWidth="1"/>
    <col min="11575" max="11776" width="9" style="310"/>
    <col min="11777" max="11777" width="3" style="310" customWidth="1"/>
    <col min="11778" max="11778" width="21" style="310" customWidth="1"/>
    <col min="11779" max="11829" width="9" style="310"/>
    <col min="11830" max="11830" width="10.36328125" style="310" customWidth="1"/>
    <col min="11831" max="12032" width="9" style="310"/>
    <col min="12033" max="12033" width="3" style="310" customWidth="1"/>
    <col min="12034" max="12034" width="21" style="310" customWidth="1"/>
    <col min="12035" max="12085" width="9" style="310"/>
    <col min="12086" max="12086" width="10.36328125" style="310" customWidth="1"/>
    <col min="12087" max="12288" width="9" style="310"/>
    <col min="12289" max="12289" width="3" style="310" customWidth="1"/>
    <col min="12290" max="12290" width="21" style="310" customWidth="1"/>
    <col min="12291" max="12341" width="9" style="310"/>
    <col min="12342" max="12342" width="10.36328125" style="310" customWidth="1"/>
    <col min="12343" max="12544" width="9" style="310"/>
    <col min="12545" max="12545" width="3" style="310" customWidth="1"/>
    <col min="12546" max="12546" width="21" style="310" customWidth="1"/>
    <col min="12547" max="12597" width="9" style="310"/>
    <col min="12598" max="12598" width="10.36328125" style="310" customWidth="1"/>
    <col min="12599" max="12800" width="9" style="310"/>
    <col min="12801" max="12801" width="3" style="310" customWidth="1"/>
    <col min="12802" max="12802" width="21" style="310" customWidth="1"/>
    <col min="12803" max="12853" width="9" style="310"/>
    <col min="12854" max="12854" width="10.36328125" style="310" customWidth="1"/>
    <col min="12855" max="13056" width="9" style="310"/>
    <col min="13057" max="13057" width="3" style="310" customWidth="1"/>
    <col min="13058" max="13058" width="21" style="310" customWidth="1"/>
    <col min="13059" max="13109" width="9" style="310"/>
    <col min="13110" max="13110" width="10.36328125" style="310" customWidth="1"/>
    <col min="13111" max="13312" width="9" style="310"/>
    <col min="13313" max="13313" width="3" style="310" customWidth="1"/>
    <col min="13314" max="13314" width="21" style="310" customWidth="1"/>
    <col min="13315" max="13365" width="9" style="310"/>
    <col min="13366" max="13366" width="10.36328125" style="310" customWidth="1"/>
    <col min="13367" max="13568" width="9" style="310"/>
    <col min="13569" max="13569" width="3" style="310" customWidth="1"/>
    <col min="13570" max="13570" width="21" style="310" customWidth="1"/>
    <col min="13571" max="13621" width="9" style="310"/>
    <col min="13622" max="13622" width="10.36328125" style="310" customWidth="1"/>
    <col min="13623" max="13824" width="9" style="310"/>
    <col min="13825" max="13825" width="3" style="310" customWidth="1"/>
    <col min="13826" max="13826" width="21" style="310" customWidth="1"/>
    <col min="13827" max="13877" width="9" style="310"/>
    <col min="13878" max="13878" width="10.36328125" style="310" customWidth="1"/>
    <col min="13879" max="14080" width="9" style="310"/>
    <col min="14081" max="14081" width="3" style="310" customWidth="1"/>
    <col min="14082" max="14082" width="21" style="310" customWidth="1"/>
    <col min="14083" max="14133" width="9" style="310"/>
    <col min="14134" max="14134" width="10.36328125" style="310" customWidth="1"/>
    <col min="14135" max="14336" width="9" style="310"/>
    <col min="14337" max="14337" width="3" style="310" customWidth="1"/>
    <col min="14338" max="14338" width="21" style="310" customWidth="1"/>
    <col min="14339" max="14389" width="9" style="310"/>
    <col min="14390" max="14390" width="10.36328125" style="310" customWidth="1"/>
    <col min="14391" max="14592" width="9" style="310"/>
    <col min="14593" max="14593" width="3" style="310" customWidth="1"/>
    <col min="14594" max="14594" width="21" style="310" customWidth="1"/>
    <col min="14595" max="14645" width="9" style="310"/>
    <col min="14646" max="14646" width="10.36328125" style="310" customWidth="1"/>
    <col min="14647" max="14848" width="9" style="310"/>
    <col min="14849" max="14849" width="3" style="310" customWidth="1"/>
    <col min="14850" max="14850" width="21" style="310" customWidth="1"/>
    <col min="14851" max="14901" width="9" style="310"/>
    <col min="14902" max="14902" width="10.36328125" style="310" customWidth="1"/>
    <col min="14903" max="15104" width="9" style="310"/>
    <col min="15105" max="15105" width="3" style="310" customWidth="1"/>
    <col min="15106" max="15106" width="21" style="310" customWidth="1"/>
    <col min="15107" max="15157" width="9" style="310"/>
    <col min="15158" max="15158" width="10.36328125" style="310" customWidth="1"/>
    <col min="15159" max="15360" width="9" style="310"/>
    <col min="15361" max="15361" width="3" style="310" customWidth="1"/>
    <col min="15362" max="15362" width="21" style="310" customWidth="1"/>
    <col min="15363" max="15413" width="9" style="310"/>
    <col min="15414" max="15414" width="10.36328125" style="310" customWidth="1"/>
    <col min="15415" max="15616" width="9" style="310"/>
    <col min="15617" max="15617" width="3" style="310" customWidth="1"/>
    <col min="15618" max="15618" width="21" style="310" customWidth="1"/>
    <col min="15619" max="15669" width="9" style="310"/>
    <col min="15670" max="15670" width="10.36328125" style="310" customWidth="1"/>
    <col min="15671" max="15872" width="9" style="310"/>
    <col min="15873" max="15873" width="3" style="310" customWidth="1"/>
    <col min="15874" max="15874" width="21" style="310" customWidth="1"/>
    <col min="15875" max="15925" width="9" style="310"/>
    <col min="15926" max="15926" width="10.36328125" style="310" customWidth="1"/>
    <col min="15927" max="16128" width="9" style="310"/>
    <col min="16129" max="16129" width="3" style="310" customWidth="1"/>
    <col min="16130" max="16130" width="21" style="310" customWidth="1"/>
    <col min="16131" max="16181" width="9" style="310"/>
    <col min="16182" max="16182" width="10.36328125" style="310" customWidth="1"/>
    <col min="16183" max="16384" width="9" style="310"/>
  </cols>
  <sheetData>
    <row r="1" spans="1:56" x14ac:dyDescent="0.2">
      <c r="A1" s="236" t="s">
        <v>397</v>
      </c>
      <c r="B1" s="308"/>
      <c r="C1" s="308"/>
      <c r="D1" s="308"/>
      <c r="E1" s="308" t="s">
        <v>611</v>
      </c>
      <c r="F1" s="308"/>
      <c r="G1" s="309" t="s">
        <v>177</v>
      </c>
      <c r="H1" s="308"/>
      <c r="I1" s="308"/>
      <c r="J1" s="308"/>
      <c r="K1" s="308"/>
      <c r="L1" s="308"/>
      <c r="M1" s="308"/>
      <c r="N1" s="308"/>
      <c r="O1" s="308"/>
      <c r="P1" s="308"/>
      <c r="Q1" s="308"/>
      <c r="R1" s="308"/>
      <c r="S1" s="308"/>
      <c r="T1" s="308"/>
      <c r="U1" s="308"/>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row>
    <row r="2" spans="1:56" x14ac:dyDescent="0.2">
      <c r="A2" s="311" t="s">
        <v>348</v>
      </c>
      <c r="B2" s="308"/>
      <c r="C2" s="308"/>
      <c r="D2" s="308"/>
      <c r="E2" s="308"/>
      <c r="F2" s="308"/>
      <c r="G2" s="308"/>
      <c r="H2" s="308"/>
      <c r="I2" s="308"/>
      <c r="J2" s="308"/>
      <c r="K2" s="308"/>
      <c r="L2" s="308"/>
      <c r="M2" s="308"/>
      <c r="N2" s="308"/>
      <c r="O2" s="308"/>
      <c r="P2" s="308"/>
      <c r="Q2" s="308"/>
      <c r="R2" s="308"/>
      <c r="S2" s="308"/>
      <c r="T2" s="308"/>
      <c r="U2" s="308"/>
      <c r="V2" s="308"/>
      <c r="W2" s="308"/>
      <c r="X2" s="308"/>
      <c r="Y2" s="308"/>
      <c r="Z2" s="308"/>
      <c r="AA2" s="308"/>
      <c r="AB2" s="308"/>
      <c r="AC2" s="308"/>
      <c r="AD2" s="308"/>
      <c r="AE2" s="308"/>
      <c r="AF2" s="308"/>
      <c r="AG2" s="308"/>
      <c r="AH2" s="308"/>
      <c r="AI2" s="308"/>
      <c r="AJ2" s="308"/>
      <c r="AK2" s="308"/>
      <c r="AL2" s="308"/>
      <c r="AM2" s="308"/>
      <c r="AN2" s="308"/>
      <c r="AO2" s="308"/>
      <c r="AP2" s="308"/>
      <c r="AQ2" s="308"/>
      <c r="AR2" s="308"/>
      <c r="AS2" s="308"/>
      <c r="AT2" s="308"/>
      <c r="AU2" s="308"/>
      <c r="AV2" s="308"/>
      <c r="AW2" s="308"/>
      <c r="AX2" s="308"/>
      <c r="AY2" s="308"/>
      <c r="AZ2" s="308"/>
      <c r="BA2" s="308"/>
      <c r="BB2" s="308"/>
      <c r="BC2" s="308"/>
      <c r="BD2" s="308"/>
    </row>
    <row r="3" spans="1:56" x14ac:dyDescent="0.2">
      <c r="A3" s="211" t="s">
        <v>1</v>
      </c>
      <c r="B3" s="233"/>
      <c r="C3" s="242" t="s">
        <v>403</v>
      </c>
      <c r="D3" s="242" t="s">
        <v>404</v>
      </c>
      <c r="E3" s="242" t="s">
        <v>405</v>
      </c>
      <c r="F3" s="242" t="s">
        <v>406</v>
      </c>
      <c r="G3" s="242" t="s">
        <v>407</v>
      </c>
      <c r="H3" s="243" t="s">
        <v>408</v>
      </c>
      <c r="I3" s="243" t="s">
        <v>409</v>
      </c>
      <c r="J3" s="243" t="s">
        <v>410</v>
      </c>
      <c r="K3" s="243" t="s">
        <v>411</v>
      </c>
      <c r="L3" s="243" t="s">
        <v>2</v>
      </c>
      <c r="M3" s="243" t="s">
        <v>3</v>
      </c>
      <c r="N3" s="243" t="s">
        <v>4</v>
      </c>
      <c r="O3" s="243" t="s">
        <v>5</v>
      </c>
      <c r="P3" s="243" t="s">
        <v>6</v>
      </c>
      <c r="Q3" s="243" t="s">
        <v>7</v>
      </c>
      <c r="R3" s="243" t="s">
        <v>8</v>
      </c>
      <c r="S3" s="243" t="s">
        <v>9</v>
      </c>
      <c r="T3" s="243" t="s">
        <v>10</v>
      </c>
      <c r="U3" s="243" t="s">
        <v>11</v>
      </c>
      <c r="V3" s="243" t="s">
        <v>12</v>
      </c>
      <c r="W3" s="243" t="s">
        <v>13</v>
      </c>
      <c r="X3" s="243" t="s">
        <v>14</v>
      </c>
      <c r="Y3" s="243" t="s">
        <v>15</v>
      </c>
      <c r="Z3" s="243" t="s">
        <v>16</v>
      </c>
      <c r="AA3" s="243" t="s">
        <v>17</v>
      </c>
      <c r="AB3" s="243" t="s">
        <v>18</v>
      </c>
      <c r="AC3" s="243" t="s">
        <v>19</v>
      </c>
      <c r="AD3" s="243" t="s">
        <v>20</v>
      </c>
      <c r="AE3" s="243" t="s">
        <v>21</v>
      </c>
      <c r="AF3" s="243" t="s">
        <v>22</v>
      </c>
      <c r="AG3" s="243" t="s">
        <v>23</v>
      </c>
      <c r="AH3" s="243" t="s">
        <v>24</v>
      </c>
      <c r="AI3" s="243" t="s">
        <v>25</v>
      </c>
      <c r="AJ3" s="243" t="s">
        <v>26</v>
      </c>
      <c r="AK3" s="243">
        <v>35</v>
      </c>
      <c r="AL3" s="242">
        <v>36</v>
      </c>
      <c r="AM3" s="242">
        <v>37</v>
      </c>
      <c r="AN3" s="242">
        <v>38</v>
      </c>
      <c r="AO3" s="242">
        <v>39</v>
      </c>
      <c r="AP3" s="212">
        <v>40</v>
      </c>
      <c r="AQ3" s="245">
        <v>41</v>
      </c>
      <c r="AR3" s="245">
        <v>42</v>
      </c>
      <c r="AS3" s="245">
        <v>43</v>
      </c>
      <c r="AT3" s="245">
        <v>44</v>
      </c>
      <c r="AU3" s="245">
        <v>45</v>
      </c>
      <c r="AV3" s="245">
        <v>46</v>
      </c>
      <c r="AW3" s="244">
        <v>47</v>
      </c>
      <c r="AX3" s="245">
        <v>48</v>
      </c>
      <c r="AY3" s="246">
        <v>49</v>
      </c>
      <c r="AZ3" s="244">
        <v>50</v>
      </c>
      <c r="BA3" s="245">
        <v>51</v>
      </c>
      <c r="BB3" s="246">
        <v>52</v>
      </c>
      <c r="BC3" s="245">
        <v>53</v>
      </c>
      <c r="BD3" s="244">
        <v>54</v>
      </c>
    </row>
    <row r="4" spans="1:56" ht="50" x14ac:dyDescent="0.2">
      <c r="A4" s="234"/>
      <c r="B4" s="235" t="s">
        <v>416</v>
      </c>
      <c r="C4" s="255" t="s">
        <v>417</v>
      </c>
      <c r="D4" s="255" t="s">
        <v>418</v>
      </c>
      <c r="E4" s="255" t="s">
        <v>419</v>
      </c>
      <c r="F4" s="255" t="s">
        <v>27</v>
      </c>
      <c r="G4" s="255" t="s">
        <v>420</v>
      </c>
      <c r="H4" s="256" t="s">
        <v>28</v>
      </c>
      <c r="I4" s="256" t="s">
        <v>267</v>
      </c>
      <c r="J4" s="256" t="s">
        <v>29</v>
      </c>
      <c r="K4" s="256" t="s">
        <v>30</v>
      </c>
      <c r="L4" s="256" t="s">
        <v>421</v>
      </c>
      <c r="M4" s="256" t="s">
        <v>31</v>
      </c>
      <c r="N4" s="256" t="s">
        <v>32</v>
      </c>
      <c r="O4" s="256" t="s">
        <v>33</v>
      </c>
      <c r="P4" s="256" t="s">
        <v>34</v>
      </c>
      <c r="Q4" s="256" t="s">
        <v>268</v>
      </c>
      <c r="R4" s="256" t="s">
        <v>269</v>
      </c>
      <c r="S4" s="256" t="s">
        <v>270</v>
      </c>
      <c r="T4" s="256" t="s">
        <v>422</v>
      </c>
      <c r="U4" s="256" t="s">
        <v>35</v>
      </c>
      <c r="V4" s="256" t="s">
        <v>365</v>
      </c>
      <c r="W4" s="256" t="s">
        <v>423</v>
      </c>
      <c r="X4" s="256" t="s">
        <v>50</v>
      </c>
      <c r="Y4" s="256" t="s">
        <v>36</v>
      </c>
      <c r="Z4" s="256" t="s">
        <v>424</v>
      </c>
      <c r="AA4" s="256" t="s">
        <v>425</v>
      </c>
      <c r="AB4" s="256" t="s">
        <v>426</v>
      </c>
      <c r="AC4" s="256" t="s">
        <v>427</v>
      </c>
      <c r="AD4" s="256" t="s">
        <v>37</v>
      </c>
      <c r="AE4" s="256" t="s">
        <v>38</v>
      </c>
      <c r="AF4" s="256" t="s">
        <v>428</v>
      </c>
      <c r="AG4" s="256" t="s">
        <v>193</v>
      </c>
      <c r="AH4" s="256" t="s">
        <v>39</v>
      </c>
      <c r="AI4" s="256" t="s">
        <v>40</v>
      </c>
      <c r="AJ4" s="256" t="s">
        <v>429</v>
      </c>
      <c r="AK4" s="256" t="s">
        <v>430</v>
      </c>
      <c r="AL4" s="255" t="s">
        <v>41</v>
      </c>
      <c r="AM4" s="255" t="s">
        <v>42</v>
      </c>
      <c r="AN4" s="255" t="s">
        <v>431</v>
      </c>
      <c r="AO4" s="255" t="s">
        <v>432</v>
      </c>
      <c r="AP4" s="312" t="s">
        <v>43</v>
      </c>
      <c r="AQ4" s="258" t="s">
        <v>52</v>
      </c>
      <c r="AR4" s="258" t="s">
        <v>44</v>
      </c>
      <c r="AS4" s="258" t="s">
        <v>45</v>
      </c>
      <c r="AT4" s="258" t="s">
        <v>433</v>
      </c>
      <c r="AU4" s="258" t="s">
        <v>434</v>
      </c>
      <c r="AV4" s="258" t="s">
        <v>46</v>
      </c>
      <c r="AW4" s="257" t="s">
        <v>435</v>
      </c>
      <c r="AX4" s="258" t="s">
        <v>436</v>
      </c>
      <c r="AY4" s="259" t="s">
        <v>437</v>
      </c>
      <c r="AZ4" s="257" t="s">
        <v>47</v>
      </c>
      <c r="BA4" s="258" t="s">
        <v>48</v>
      </c>
      <c r="BB4" s="259" t="s">
        <v>438</v>
      </c>
      <c r="BC4" s="258" t="s">
        <v>49</v>
      </c>
      <c r="BD4" s="257" t="s">
        <v>439</v>
      </c>
    </row>
    <row r="5" spans="1:56" x14ac:dyDescent="0.2">
      <c r="A5" s="267" t="s">
        <v>442</v>
      </c>
      <c r="B5" s="272" t="s">
        <v>443</v>
      </c>
      <c r="C5" s="442">
        <v>0.14124429497958202</v>
      </c>
      <c r="D5" s="442">
        <v>2.554278416347382E-3</v>
      </c>
      <c r="E5" s="442">
        <v>0</v>
      </c>
      <c r="F5" s="442">
        <v>0</v>
      </c>
      <c r="G5" s="442">
        <v>0.16619370758790869</v>
      </c>
      <c r="H5" s="442">
        <v>9.0909090909090905E-3</v>
      </c>
      <c r="I5" s="442">
        <v>0</v>
      </c>
      <c r="J5" s="442">
        <v>1.1852353538774128E-3</v>
      </c>
      <c r="K5" s="442">
        <v>0</v>
      </c>
      <c r="L5" s="442">
        <v>3.5211267605633804E-3</v>
      </c>
      <c r="M5" s="442">
        <v>0</v>
      </c>
      <c r="N5" s="442">
        <v>0</v>
      </c>
      <c r="O5" s="442">
        <v>0</v>
      </c>
      <c r="P5" s="442">
        <v>0</v>
      </c>
      <c r="Q5" s="442">
        <v>0</v>
      </c>
      <c r="R5" s="442">
        <v>0</v>
      </c>
      <c r="S5" s="442">
        <v>0</v>
      </c>
      <c r="T5" s="442">
        <v>0</v>
      </c>
      <c r="U5" s="442">
        <v>0</v>
      </c>
      <c r="V5" s="442">
        <v>0</v>
      </c>
      <c r="W5" s="442">
        <v>0</v>
      </c>
      <c r="X5" s="442">
        <v>1.520912547528517E-3</v>
      </c>
      <c r="Y5" s="442">
        <v>1.0826416456153013E-3</v>
      </c>
      <c r="Z5" s="442">
        <v>0</v>
      </c>
      <c r="AA5" s="442">
        <v>0</v>
      </c>
      <c r="AB5" s="442">
        <v>0</v>
      </c>
      <c r="AC5" s="442">
        <v>1.5356265356265356E-4</v>
      </c>
      <c r="AD5" s="442">
        <v>0</v>
      </c>
      <c r="AE5" s="442">
        <v>0</v>
      </c>
      <c r="AF5" s="442">
        <v>0</v>
      </c>
      <c r="AG5" s="442">
        <v>0</v>
      </c>
      <c r="AH5" s="442">
        <v>0</v>
      </c>
      <c r="AI5" s="442">
        <v>2.1715526601520088E-3</v>
      </c>
      <c r="AJ5" s="442">
        <v>1.6230002318571759E-3</v>
      </c>
      <c r="AK5" s="442">
        <v>0</v>
      </c>
      <c r="AL5" s="442">
        <v>0</v>
      </c>
      <c r="AM5" s="442">
        <v>1.8073072422311792E-2</v>
      </c>
      <c r="AN5" s="442">
        <v>0</v>
      </c>
      <c r="AO5" s="442">
        <v>0</v>
      </c>
      <c r="AP5" s="443">
        <v>1.5527364987314244E-2</v>
      </c>
      <c r="AQ5" s="442">
        <v>3.0379746835443038E-3</v>
      </c>
      <c r="AR5" s="442">
        <v>1.2980954505811005E-2</v>
      </c>
      <c r="AS5" s="442">
        <v>0</v>
      </c>
      <c r="AT5" s="442">
        <v>0</v>
      </c>
      <c r="AU5" s="442">
        <v>2.5768087215064421E-3</v>
      </c>
      <c r="AV5" s="442">
        <v>0</v>
      </c>
      <c r="AW5" s="443">
        <v>7.2613079169191784E-3</v>
      </c>
      <c r="AX5" s="442">
        <v>1.7863292560043879E-2</v>
      </c>
      <c r="AY5" s="443">
        <v>3.4106691919191919E-2</v>
      </c>
      <c r="AZ5" s="443">
        <v>1.8298024202705772E-2</v>
      </c>
      <c r="BA5" s="442">
        <v>2.2537949328221944E-2</v>
      </c>
      <c r="BB5" s="443">
        <v>9.7187758478081056E-3</v>
      </c>
      <c r="BC5" s="442">
        <v>2.8107311238752208E-2</v>
      </c>
      <c r="BD5" s="443">
        <v>3.017760057992026E-2</v>
      </c>
    </row>
    <row r="6" spans="1:56" x14ac:dyDescent="0.2">
      <c r="A6" s="267" t="s">
        <v>444</v>
      </c>
      <c r="B6" s="272" t="s">
        <v>445</v>
      </c>
      <c r="C6" s="442">
        <v>2.4021138601969732E-4</v>
      </c>
      <c r="D6" s="442">
        <v>0.13409961685823754</v>
      </c>
      <c r="E6" s="442">
        <v>0</v>
      </c>
      <c r="F6" s="442">
        <v>0</v>
      </c>
      <c r="G6" s="442">
        <v>3.701418877236274E-4</v>
      </c>
      <c r="H6" s="442">
        <v>0</v>
      </c>
      <c r="I6" s="442">
        <v>0.10727056019070322</v>
      </c>
      <c r="J6" s="442">
        <v>3.3863867253640368E-4</v>
      </c>
      <c r="K6" s="442">
        <v>0</v>
      </c>
      <c r="L6" s="442">
        <v>0</v>
      </c>
      <c r="M6" s="442">
        <v>0</v>
      </c>
      <c r="N6" s="442">
        <v>0</v>
      </c>
      <c r="O6" s="442">
        <v>0</v>
      </c>
      <c r="P6" s="442">
        <v>0</v>
      </c>
      <c r="Q6" s="442">
        <v>0</v>
      </c>
      <c r="R6" s="442">
        <v>0</v>
      </c>
      <c r="S6" s="442">
        <v>0</v>
      </c>
      <c r="T6" s="442">
        <v>0</v>
      </c>
      <c r="U6" s="442">
        <v>0</v>
      </c>
      <c r="V6" s="442">
        <v>0</v>
      </c>
      <c r="W6" s="442">
        <v>0</v>
      </c>
      <c r="X6" s="442">
        <v>0</v>
      </c>
      <c r="Y6" s="442">
        <v>0</v>
      </c>
      <c r="Z6" s="442">
        <v>0</v>
      </c>
      <c r="AA6" s="442">
        <v>0</v>
      </c>
      <c r="AB6" s="442">
        <v>0</v>
      </c>
      <c r="AC6" s="442">
        <v>0</v>
      </c>
      <c r="AD6" s="442">
        <v>0</v>
      </c>
      <c r="AE6" s="442">
        <v>0</v>
      </c>
      <c r="AF6" s="442">
        <v>0</v>
      </c>
      <c r="AG6" s="442">
        <v>0</v>
      </c>
      <c r="AH6" s="442">
        <v>0</v>
      </c>
      <c r="AI6" s="442">
        <v>0</v>
      </c>
      <c r="AJ6" s="442">
        <v>0</v>
      </c>
      <c r="AK6" s="442">
        <v>0</v>
      </c>
      <c r="AL6" s="442">
        <v>0</v>
      </c>
      <c r="AM6" s="442">
        <v>1.0401768300611104E-3</v>
      </c>
      <c r="AN6" s="442">
        <v>0</v>
      </c>
      <c r="AO6" s="442">
        <v>0</v>
      </c>
      <c r="AP6" s="443">
        <v>1.5150416817687569E-3</v>
      </c>
      <c r="AQ6" s="442">
        <v>0</v>
      </c>
      <c r="AR6" s="442">
        <v>6.6933046670587999E-4</v>
      </c>
      <c r="AS6" s="442">
        <v>0</v>
      </c>
      <c r="AT6" s="442">
        <v>0</v>
      </c>
      <c r="AU6" s="442">
        <v>0</v>
      </c>
      <c r="AV6" s="442">
        <v>0.61352657004830913</v>
      </c>
      <c r="AW6" s="443">
        <v>3.1623602005399153E-3</v>
      </c>
      <c r="AX6" s="442">
        <v>3.1632249588653205E-3</v>
      </c>
      <c r="AY6" s="443">
        <v>4.5296717171717168E-3</v>
      </c>
      <c r="AZ6" s="443">
        <v>3.724491451189047E-3</v>
      </c>
      <c r="BA6" s="442">
        <v>3.5564720523977799E-3</v>
      </c>
      <c r="BB6" s="443">
        <v>0</v>
      </c>
      <c r="BC6" s="442">
        <v>7.9829770663254664E-3</v>
      </c>
      <c r="BD6" s="443">
        <v>5.6759695541862996E-3</v>
      </c>
    </row>
    <row r="7" spans="1:56" x14ac:dyDescent="0.2">
      <c r="A7" s="267" t="s">
        <v>446</v>
      </c>
      <c r="B7" s="272" t="s">
        <v>249</v>
      </c>
      <c r="C7" s="442">
        <v>0</v>
      </c>
      <c r="D7" s="442">
        <v>0</v>
      </c>
      <c r="E7" s="442">
        <v>5.8823529411764705E-2</v>
      </c>
      <c r="F7" s="442">
        <v>0</v>
      </c>
      <c r="G7" s="442">
        <v>2.6650215916101172E-2</v>
      </c>
      <c r="H7" s="442">
        <v>0</v>
      </c>
      <c r="I7" s="442">
        <v>0</v>
      </c>
      <c r="J7" s="442">
        <v>0</v>
      </c>
      <c r="K7" s="442">
        <v>0</v>
      </c>
      <c r="L7" s="442">
        <v>0</v>
      </c>
      <c r="M7" s="442">
        <v>0</v>
      </c>
      <c r="N7" s="442">
        <v>0</v>
      </c>
      <c r="O7" s="442">
        <v>0</v>
      </c>
      <c r="P7" s="442">
        <v>0</v>
      </c>
      <c r="Q7" s="442">
        <v>0</v>
      </c>
      <c r="R7" s="442">
        <v>0</v>
      </c>
      <c r="S7" s="442">
        <v>0</v>
      </c>
      <c r="T7" s="442">
        <v>0</v>
      </c>
      <c r="U7" s="442">
        <v>0</v>
      </c>
      <c r="V7" s="442">
        <v>0</v>
      </c>
      <c r="W7" s="442">
        <v>0</v>
      </c>
      <c r="X7" s="442">
        <v>2.6615969581749049E-3</v>
      </c>
      <c r="Y7" s="442">
        <v>0</v>
      </c>
      <c r="Z7" s="442">
        <v>0</v>
      </c>
      <c r="AA7" s="442">
        <v>0</v>
      </c>
      <c r="AB7" s="442">
        <v>0</v>
      </c>
      <c r="AC7" s="442">
        <v>0</v>
      </c>
      <c r="AD7" s="442">
        <v>0</v>
      </c>
      <c r="AE7" s="442">
        <v>0</v>
      </c>
      <c r="AF7" s="442">
        <v>0</v>
      </c>
      <c r="AG7" s="442">
        <v>0</v>
      </c>
      <c r="AH7" s="442">
        <v>0</v>
      </c>
      <c r="AI7" s="442">
        <v>0</v>
      </c>
      <c r="AJ7" s="442">
        <v>3.8642862663266093E-4</v>
      </c>
      <c r="AK7" s="442">
        <v>0</v>
      </c>
      <c r="AL7" s="442">
        <v>0</v>
      </c>
      <c r="AM7" s="442">
        <v>4.4207515277597193E-3</v>
      </c>
      <c r="AN7" s="442">
        <v>0</v>
      </c>
      <c r="AO7" s="442">
        <v>0</v>
      </c>
      <c r="AP7" s="443">
        <v>1.9064878579195361E-3</v>
      </c>
      <c r="AQ7" s="442">
        <v>1.0126582278481013E-3</v>
      </c>
      <c r="AR7" s="442">
        <v>1.3183781919964303E-3</v>
      </c>
      <c r="AS7" s="442">
        <v>0</v>
      </c>
      <c r="AT7" s="442">
        <v>0</v>
      </c>
      <c r="AU7" s="442">
        <v>0</v>
      </c>
      <c r="AV7" s="442">
        <v>0</v>
      </c>
      <c r="AW7" s="443">
        <v>7.3825133601454463E-4</v>
      </c>
      <c r="AX7" s="442">
        <v>2.1045649927934592E-3</v>
      </c>
      <c r="AY7" s="443">
        <v>6.3131313131313131E-5</v>
      </c>
      <c r="AZ7" s="443">
        <v>4.6069493560003895E-4</v>
      </c>
      <c r="BA7" s="442">
        <v>1.5170647068976481E-3</v>
      </c>
      <c r="BB7" s="443">
        <v>3.8558847856760572E-3</v>
      </c>
      <c r="BC7" s="442">
        <v>-3.4212758855680569E-3</v>
      </c>
      <c r="BD7" s="443">
        <v>1.2323305545487495E-4</v>
      </c>
    </row>
    <row r="8" spans="1:56" x14ac:dyDescent="0.2">
      <c r="A8" s="267" t="s">
        <v>447</v>
      </c>
      <c r="B8" s="272" t="s">
        <v>27</v>
      </c>
      <c r="C8" s="442">
        <v>0</v>
      </c>
      <c r="D8" s="442">
        <v>0</v>
      </c>
      <c r="E8" s="442">
        <v>0</v>
      </c>
      <c r="F8" s="442">
        <v>1.3386880856760374E-3</v>
      </c>
      <c r="G8" s="442">
        <v>3.701418877236274E-4</v>
      </c>
      <c r="H8" s="442">
        <v>0</v>
      </c>
      <c r="I8" s="442">
        <v>1.1918951132300357E-3</v>
      </c>
      <c r="J8" s="442">
        <v>5.2488994243142569E-3</v>
      </c>
      <c r="K8" s="442">
        <v>0.58791208791208793</v>
      </c>
      <c r="L8" s="442">
        <v>0</v>
      </c>
      <c r="M8" s="442">
        <v>6.8785578747628084E-2</v>
      </c>
      <c r="N8" s="442">
        <v>5.1410658307210033E-2</v>
      </c>
      <c r="O8" s="442">
        <v>0.14856154692658388</v>
      </c>
      <c r="P8" s="442">
        <v>4.9333991119881603E-4</v>
      </c>
      <c r="Q8" s="442">
        <v>0</v>
      </c>
      <c r="R8" s="442">
        <v>0</v>
      </c>
      <c r="S8" s="442">
        <v>0</v>
      </c>
      <c r="T8" s="442">
        <v>0</v>
      </c>
      <c r="U8" s="442">
        <v>6.6216395179446435E-5</v>
      </c>
      <c r="V8" s="442">
        <v>0</v>
      </c>
      <c r="W8" s="442">
        <v>0</v>
      </c>
      <c r="X8" s="442">
        <v>3.8022813688212925E-4</v>
      </c>
      <c r="Y8" s="442">
        <v>6.616143389871286E-3</v>
      </c>
      <c r="Z8" s="442">
        <v>0.29585798816568049</v>
      </c>
      <c r="AA8" s="442">
        <v>0</v>
      </c>
      <c r="AB8" s="442">
        <v>0</v>
      </c>
      <c r="AC8" s="442">
        <v>0</v>
      </c>
      <c r="AD8" s="442">
        <v>0</v>
      </c>
      <c r="AE8" s="442">
        <v>0</v>
      </c>
      <c r="AF8" s="442">
        <v>0</v>
      </c>
      <c r="AG8" s="442">
        <v>0</v>
      </c>
      <c r="AH8" s="442">
        <v>0</v>
      </c>
      <c r="AI8" s="442">
        <v>0</v>
      </c>
      <c r="AJ8" s="442">
        <v>0</v>
      </c>
      <c r="AK8" s="442">
        <v>0</v>
      </c>
      <c r="AL8" s="442">
        <v>0</v>
      </c>
      <c r="AM8" s="442">
        <v>0</v>
      </c>
      <c r="AN8" s="442">
        <v>0</v>
      </c>
      <c r="AO8" s="442">
        <v>0</v>
      </c>
      <c r="AP8" s="443">
        <v>1.1090974990938746E-2</v>
      </c>
      <c r="AQ8" s="442">
        <v>-5.0632911392405066E-4</v>
      </c>
      <c r="AR8" s="442">
        <v>-2.0282741415329697E-5</v>
      </c>
      <c r="AS8" s="442">
        <v>0</v>
      </c>
      <c r="AT8" s="442">
        <v>0</v>
      </c>
      <c r="AU8" s="442">
        <v>0</v>
      </c>
      <c r="AV8" s="442">
        <v>-6.0386473429951688E-2</v>
      </c>
      <c r="AW8" s="443">
        <v>-2.9750426973720455E-4</v>
      </c>
      <c r="AX8" s="442">
        <v>9.5853369217229374E-3</v>
      </c>
      <c r="AY8" s="443">
        <v>3.7089646464646465E-3</v>
      </c>
      <c r="AZ8" s="443">
        <v>1.3496415014761704E-3</v>
      </c>
      <c r="BA8" s="442">
        <v>7.8941870077488402E-3</v>
      </c>
      <c r="BB8" s="443">
        <v>1.2054201333138715E-2</v>
      </c>
      <c r="BC8" s="442">
        <v>-1.0889670806503205E-2</v>
      </c>
      <c r="BD8" s="443">
        <v>5.4150054367524464E-3</v>
      </c>
    </row>
    <row r="9" spans="1:56" x14ac:dyDescent="0.2">
      <c r="A9" s="267" t="s">
        <v>448</v>
      </c>
      <c r="B9" s="272" t="s">
        <v>190</v>
      </c>
      <c r="C9" s="442">
        <v>0.13187605092481383</v>
      </c>
      <c r="D9" s="442">
        <v>2.9374201787994891E-2</v>
      </c>
      <c r="E9" s="442">
        <v>0.11764705882352941</v>
      </c>
      <c r="F9" s="442">
        <v>0</v>
      </c>
      <c r="G9" s="442">
        <v>0.18531770512029611</v>
      </c>
      <c r="H9" s="442">
        <v>1.8181818181818182E-3</v>
      </c>
      <c r="I9" s="442">
        <v>1.1918951132300357E-3</v>
      </c>
      <c r="J9" s="442">
        <v>7.4500507958008806E-3</v>
      </c>
      <c r="K9" s="442">
        <v>0</v>
      </c>
      <c r="L9" s="442">
        <v>0</v>
      </c>
      <c r="M9" s="442">
        <v>4.743833017077799E-4</v>
      </c>
      <c r="N9" s="442">
        <v>0</v>
      </c>
      <c r="O9" s="442">
        <v>0</v>
      </c>
      <c r="P9" s="442">
        <v>0</v>
      </c>
      <c r="Q9" s="442">
        <v>0</v>
      </c>
      <c r="R9" s="442">
        <v>0</v>
      </c>
      <c r="S9" s="442">
        <v>0</v>
      </c>
      <c r="T9" s="442">
        <v>0</v>
      </c>
      <c r="U9" s="442">
        <v>0</v>
      </c>
      <c r="V9" s="442">
        <v>0</v>
      </c>
      <c r="W9" s="442">
        <v>0</v>
      </c>
      <c r="X9" s="442">
        <v>1.520912547528517E-3</v>
      </c>
      <c r="Y9" s="442">
        <v>0</v>
      </c>
      <c r="Z9" s="442">
        <v>0</v>
      </c>
      <c r="AA9" s="442">
        <v>0</v>
      </c>
      <c r="AB9" s="442">
        <v>0</v>
      </c>
      <c r="AC9" s="442">
        <v>1.5356265356265356E-4</v>
      </c>
      <c r="AD9" s="442">
        <v>0</v>
      </c>
      <c r="AE9" s="442">
        <v>0</v>
      </c>
      <c r="AF9" s="442">
        <v>0</v>
      </c>
      <c r="AG9" s="442">
        <v>0</v>
      </c>
      <c r="AH9" s="442">
        <v>2.6441036488630354E-4</v>
      </c>
      <c r="AI9" s="442">
        <v>6.0320907226444689E-3</v>
      </c>
      <c r="AJ9" s="442">
        <v>6.2601437514491071E-3</v>
      </c>
      <c r="AK9" s="442">
        <v>0</v>
      </c>
      <c r="AL9" s="442">
        <v>0</v>
      </c>
      <c r="AM9" s="442">
        <v>0.12950201534260825</v>
      </c>
      <c r="AN9" s="442">
        <v>0</v>
      </c>
      <c r="AO9" s="442">
        <v>2.1739130434782609E-3</v>
      </c>
      <c r="AP9" s="443">
        <v>2.3617252627763683E-2</v>
      </c>
      <c r="AQ9" s="442">
        <v>5.9240506329113922E-2</v>
      </c>
      <c r="AR9" s="442">
        <v>9.8026489260288424E-2</v>
      </c>
      <c r="AS9" s="442">
        <v>0</v>
      </c>
      <c r="AT9" s="442">
        <v>0</v>
      </c>
      <c r="AU9" s="442">
        <v>0</v>
      </c>
      <c r="AV9" s="442">
        <v>-8.6956521739130432E-2</v>
      </c>
      <c r="AW9" s="443">
        <v>5.4145777092171228E-2</v>
      </c>
      <c r="AX9" s="442">
        <v>5.2116682185176212E-2</v>
      </c>
      <c r="AY9" s="443">
        <v>0.11497790404040405</v>
      </c>
      <c r="AZ9" s="443">
        <v>7.9155176329364432E-2</v>
      </c>
      <c r="BA9" s="442">
        <v>7.0207392738074692E-2</v>
      </c>
      <c r="BB9" s="443">
        <v>8.9427334209117887E-2</v>
      </c>
      <c r="BC9" s="442">
        <v>6.7410261046131598E-2</v>
      </c>
      <c r="BD9" s="443">
        <v>5.8753171438927144E-2</v>
      </c>
    </row>
    <row r="10" spans="1:56" x14ac:dyDescent="0.2">
      <c r="A10" s="281" t="s">
        <v>449</v>
      </c>
      <c r="B10" s="283" t="s">
        <v>28</v>
      </c>
      <c r="C10" s="442">
        <v>4.3238049483545517E-3</v>
      </c>
      <c r="D10" s="442">
        <v>2.554278416347382E-3</v>
      </c>
      <c r="E10" s="442">
        <v>0</v>
      </c>
      <c r="F10" s="442">
        <v>5.3547523427041497E-3</v>
      </c>
      <c r="G10" s="442">
        <v>9.8704503392967307E-4</v>
      </c>
      <c r="H10" s="442">
        <v>0.24545454545454545</v>
      </c>
      <c r="I10" s="442">
        <v>4.7675804529201428E-3</v>
      </c>
      <c r="J10" s="442">
        <v>1.0159160176092109E-3</v>
      </c>
      <c r="K10" s="442">
        <v>0</v>
      </c>
      <c r="L10" s="442">
        <v>0</v>
      </c>
      <c r="M10" s="442">
        <v>3.3206831119544592E-3</v>
      </c>
      <c r="N10" s="442">
        <v>6.2695924764890286E-4</v>
      </c>
      <c r="O10" s="442">
        <v>9.4324791699418331E-4</v>
      </c>
      <c r="P10" s="442">
        <v>1.4800197335964479E-3</v>
      </c>
      <c r="Q10" s="442">
        <v>1.2126111560226355E-3</v>
      </c>
      <c r="R10" s="442">
        <v>1.403705783267827E-3</v>
      </c>
      <c r="S10" s="442">
        <v>0</v>
      </c>
      <c r="T10" s="442">
        <v>4.4776119402985077E-3</v>
      </c>
      <c r="U10" s="442">
        <v>2.5824394119984108E-3</v>
      </c>
      <c r="V10" s="442">
        <v>1.838235294117647E-3</v>
      </c>
      <c r="W10" s="442">
        <v>1.8832391713747645E-3</v>
      </c>
      <c r="X10" s="442">
        <v>2.6615969581749049E-3</v>
      </c>
      <c r="Y10" s="442">
        <v>3.2479249368459039E-3</v>
      </c>
      <c r="Z10" s="442">
        <v>0</v>
      </c>
      <c r="AA10" s="442">
        <v>1.5503875968992248E-3</v>
      </c>
      <c r="AB10" s="442">
        <v>2.101723413198823E-3</v>
      </c>
      <c r="AC10" s="442">
        <v>4.4533169533169537E-3</v>
      </c>
      <c r="AD10" s="442">
        <v>1.2841091492776886E-3</v>
      </c>
      <c r="AE10" s="442">
        <v>0</v>
      </c>
      <c r="AF10" s="442">
        <v>1.1424840868287905E-3</v>
      </c>
      <c r="AG10" s="442">
        <v>0</v>
      </c>
      <c r="AH10" s="442">
        <v>3.3051295610787945E-3</v>
      </c>
      <c r="AI10" s="442">
        <v>4.8256725781155747E-4</v>
      </c>
      <c r="AJ10" s="442">
        <v>2.7822861117551586E-3</v>
      </c>
      <c r="AK10" s="442">
        <v>2.5252525252525252E-2</v>
      </c>
      <c r="AL10" s="442">
        <v>2.1049466245677342E-3</v>
      </c>
      <c r="AM10" s="442">
        <v>5.9810167728513849E-3</v>
      </c>
      <c r="AN10" s="442">
        <v>0.10869565217391304</v>
      </c>
      <c r="AO10" s="442">
        <v>4.3478260869565218E-3</v>
      </c>
      <c r="AP10" s="443">
        <v>3.4215295396882927E-3</v>
      </c>
      <c r="AQ10" s="442">
        <v>7.5949367088607592E-3</v>
      </c>
      <c r="AR10" s="442">
        <v>1.4563008336206721E-2</v>
      </c>
      <c r="AS10" s="442">
        <v>0</v>
      </c>
      <c r="AT10" s="442">
        <v>8.2671957671957667E-5</v>
      </c>
      <c r="AU10" s="442">
        <v>2.5768087215064421E-3</v>
      </c>
      <c r="AV10" s="442">
        <v>0.16425120772946861</v>
      </c>
      <c r="AW10" s="443">
        <v>8.9802214754008038E-3</v>
      </c>
      <c r="AX10" s="442">
        <v>8.2078034718944919E-3</v>
      </c>
      <c r="AY10" s="443">
        <v>8.6805555555555559E-3</v>
      </c>
      <c r="AZ10" s="443">
        <v>8.8570223534373688E-3</v>
      </c>
      <c r="BA10" s="442">
        <v>8.3438558879370649E-3</v>
      </c>
      <c r="BB10" s="443">
        <v>1.5654648956356737E-2</v>
      </c>
      <c r="BC10" s="442">
        <v>1.0847947929849937E-3</v>
      </c>
      <c r="BD10" s="443">
        <v>3.9869517941283072E-3</v>
      </c>
    </row>
    <row r="11" spans="1:56" x14ac:dyDescent="0.2">
      <c r="A11" s="281" t="s">
        <v>450</v>
      </c>
      <c r="B11" s="283" t="s">
        <v>284</v>
      </c>
      <c r="C11" s="442">
        <v>2.6903675234206101E-2</v>
      </c>
      <c r="D11" s="442">
        <v>1.0217113665389528E-2</v>
      </c>
      <c r="E11" s="442">
        <v>0</v>
      </c>
      <c r="F11" s="442">
        <v>1.3386880856760374E-3</v>
      </c>
      <c r="G11" s="442">
        <v>1.8260333127698952E-2</v>
      </c>
      <c r="H11" s="442">
        <v>7.2727272727272727E-3</v>
      </c>
      <c r="I11" s="442">
        <v>0.20858164481525626</v>
      </c>
      <c r="J11" s="442">
        <v>1.4392143582797156E-2</v>
      </c>
      <c r="K11" s="442">
        <v>0</v>
      </c>
      <c r="L11" s="442">
        <v>7.0422535211267607E-3</v>
      </c>
      <c r="M11" s="442">
        <v>2.0872865275142316E-2</v>
      </c>
      <c r="N11" s="442">
        <v>0</v>
      </c>
      <c r="O11" s="442">
        <v>2.3581197924854584E-3</v>
      </c>
      <c r="P11" s="442">
        <v>3.9467192895905282E-3</v>
      </c>
      <c r="Q11" s="442">
        <v>1.6168148746968471E-3</v>
      </c>
      <c r="R11" s="442">
        <v>1.6844469399213925E-3</v>
      </c>
      <c r="S11" s="442">
        <v>6.5789473684210523E-3</v>
      </c>
      <c r="T11" s="442">
        <v>7.462686567164179E-3</v>
      </c>
      <c r="U11" s="442">
        <v>7.3500198649185536E-3</v>
      </c>
      <c r="V11" s="442">
        <v>5.5147058823529415E-3</v>
      </c>
      <c r="W11" s="442">
        <v>1.4124293785310734E-3</v>
      </c>
      <c r="X11" s="442">
        <v>0.11558935361216729</v>
      </c>
      <c r="Y11" s="442">
        <v>5.004210273066282E-2</v>
      </c>
      <c r="Z11" s="442">
        <v>0</v>
      </c>
      <c r="AA11" s="442">
        <v>3.1007751937984496E-3</v>
      </c>
      <c r="AB11" s="442">
        <v>3.3627574611181169E-3</v>
      </c>
      <c r="AC11" s="442">
        <v>8.5995085995085995E-3</v>
      </c>
      <c r="AD11" s="442">
        <v>4.1733547351524881E-3</v>
      </c>
      <c r="AE11" s="442">
        <v>2.0020020020020021E-4</v>
      </c>
      <c r="AF11" s="442">
        <v>9.7927207442467757E-4</v>
      </c>
      <c r="AG11" s="442">
        <v>1.8749999999999999E-2</v>
      </c>
      <c r="AH11" s="442">
        <v>1.1898466419883659E-3</v>
      </c>
      <c r="AI11" s="442">
        <v>7.4797924960791412E-3</v>
      </c>
      <c r="AJ11" s="442">
        <v>3.7870005410000772E-3</v>
      </c>
      <c r="AK11" s="442">
        <v>2.0202020202020204E-2</v>
      </c>
      <c r="AL11" s="442">
        <v>4.5105999097880016E-3</v>
      </c>
      <c r="AM11" s="442">
        <v>5.3309062540631905E-3</v>
      </c>
      <c r="AN11" s="442">
        <v>8.6956521739130432E-2</v>
      </c>
      <c r="AO11" s="442">
        <v>0.10434782608695652</v>
      </c>
      <c r="AP11" s="443">
        <v>1.303370786516854E-2</v>
      </c>
      <c r="AQ11" s="442">
        <v>5.0632911392405064E-3</v>
      </c>
      <c r="AR11" s="442">
        <v>1.2372472263351114E-3</v>
      </c>
      <c r="AS11" s="442">
        <v>0</v>
      </c>
      <c r="AT11" s="442">
        <v>7.4404761904761901E-4</v>
      </c>
      <c r="AU11" s="442">
        <v>4.3607532210109016E-3</v>
      </c>
      <c r="AV11" s="442">
        <v>-7.4879227053140096E-2</v>
      </c>
      <c r="AW11" s="443">
        <v>7.8232604264227867E-4</v>
      </c>
      <c r="AX11" s="442">
        <v>1.1919490822821137E-2</v>
      </c>
      <c r="AY11" s="443">
        <v>8.7752525252525245E-3</v>
      </c>
      <c r="AZ11" s="443">
        <v>4.0683904876228794E-3</v>
      </c>
      <c r="BA11" s="442">
        <v>1.1014616509661068E-2</v>
      </c>
      <c r="BB11" s="443">
        <v>1.9291587602783048E-2</v>
      </c>
      <c r="BC11" s="442">
        <v>-1.3337412903494987E-2</v>
      </c>
      <c r="BD11" s="443">
        <v>6.0819137368611819E-3</v>
      </c>
    </row>
    <row r="12" spans="1:56" x14ac:dyDescent="0.2">
      <c r="A12" s="281" t="s">
        <v>451</v>
      </c>
      <c r="B12" s="283" t="s">
        <v>29</v>
      </c>
      <c r="C12" s="442">
        <v>6.7739610857554644E-2</v>
      </c>
      <c r="D12" s="442">
        <v>0</v>
      </c>
      <c r="E12" s="442">
        <v>0</v>
      </c>
      <c r="F12" s="442">
        <v>1.8741633199464525E-2</v>
      </c>
      <c r="G12" s="442">
        <v>1.0857495373226403E-2</v>
      </c>
      <c r="H12" s="442">
        <v>0.11272727272727273</v>
      </c>
      <c r="I12" s="442">
        <v>3.6948748510131108E-2</v>
      </c>
      <c r="J12" s="442">
        <v>0.36065018625126988</v>
      </c>
      <c r="K12" s="442">
        <v>2.7472527472527475E-3</v>
      </c>
      <c r="L12" s="442">
        <v>0.21126760563380281</v>
      </c>
      <c r="M12" s="442">
        <v>3.4629981024667932E-2</v>
      </c>
      <c r="N12" s="442">
        <v>4.3887147335423199E-3</v>
      </c>
      <c r="O12" s="442">
        <v>8.8036472252790449E-3</v>
      </c>
      <c r="P12" s="442">
        <v>8.8801184015786881E-3</v>
      </c>
      <c r="Q12" s="442">
        <v>4.4462409054163302E-3</v>
      </c>
      <c r="R12" s="442">
        <v>4.2111173498034808E-3</v>
      </c>
      <c r="S12" s="442">
        <v>1.9736842105263157E-2</v>
      </c>
      <c r="T12" s="442">
        <v>1.7910447761194031E-2</v>
      </c>
      <c r="U12" s="442">
        <v>1.3706793802145411E-2</v>
      </c>
      <c r="V12" s="442">
        <v>1.0110294117647059E-2</v>
      </c>
      <c r="W12" s="442">
        <v>1.0357815442561206E-2</v>
      </c>
      <c r="X12" s="442">
        <v>3.4600760456273763E-2</v>
      </c>
      <c r="Y12" s="442">
        <v>5.77408877661494E-3</v>
      </c>
      <c r="Z12" s="442">
        <v>0</v>
      </c>
      <c r="AA12" s="442">
        <v>9.3023255813953487E-3</v>
      </c>
      <c r="AB12" s="442">
        <v>1.4712063892391762E-2</v>
      </c>
      <c r="AC12" s="442">
        <v>0</v>
      </c>
      <c r="AD12" s="442">
        <v>0</v>
      </c>
      <c r="AE12" s="442">
        <v>0</v>
      </c>
      <c r="AF12" s="442">
        <v>6.5284804961645182E-4</v>
      </c>
      <c r="AG12" s="442">
        <v>0</v>
      </c>
      <c r="AH12" s="442">
        <v>9.254362771020624E-4</v>
      </c>
      <c r="AI12" s="442">
        <v>9.2894197128724817E-3</v>
      </c>
      <c r="AJ12" s="442">
        <v>0.17938016848288121</v>
      </c>
      <c r="AK12" s="442">
        <v>5.0505050505050509E-3</v>
      </c>
      <c r="AL12" s="442">
        <v>4.2098932491354685E-3</v>
      </c>
      <c r="AM12" s="442">
        <v>5.8509946690937457E-3</v>
      </c>
      <c r="AN12" s="442">
        <v>3.2608695652173912E-2</v>
      </c>
      <c r="AO12" s="442">
        <v>6.5217391304347823E-3</v>
      </c>
      <c r="AP12" s="443">
        <v>4.1841246828561073E-2</v>
      </c>
      <c r="AQ12" s="442">
        <v>1.1139240506329114E-2</v>
      </c>
      <c r="AR12" s="442">
        <v>9.0663854126523738E-3</v>
      </c>
      <c r="AS12" s="442">
        <v>0</v>
      </c>
      <c r="AT12" s="442">
        <v>0</v>
      </c>
      <c r="AU12" s="442">
        <v>0</v>
      </c>
      <c r="AV12" s="442">
        <v>0.65458937198067635</v>
      </c>
      <c r="AW12" s="443">
        <v>8.1538207261307918E-3</v>
      </c>
      <c r="AX12" s="442">
        <v>4.1530082524457598E-2</v>
      </c>
      <c r="AY12" s="443">
        <v>9.3213383838383831E-2</v>
      </c>
      <c r="AZ12" s="443">
        <v>4.312364143658956E-2</v>
      </c>
      <c r="BA12" s="442">
        <v>5.6403920749266451E-2</v>
      </c>
      <c r="BB12" s="443">
        <v>7.9209847710796477E-2</v>
      </c>
      <c r="BC12" s="442">
        <v>1.8636218238460148E-3</v>
      </c>
      <c r="BD12" s="443">
        <v>4.2812613265675967E-2</v>
      </c>
    </row>
    <row r="13" spans="1:56" x14ac:dyDescent="0.2">
      <c r="A13" s="281" t="s">
        <v>452</v>
      </c>
      <c r="B13" s="283" t="s">
        <v>30</v>
      </c>
      <c r="C13" s="442">
        <v>6.9661301945712229E-3</v>
      </c>
      <c r="D13" s="442">
        <v>1.0217113665389528E-2</v>
      </c>
      <c r="E13" s="442">
        <v>5.8823529411764705E-2</v>
      </c>
      <c r="F13" s="442">
        <v>2.9451137884872823E-2</v>
      </c>
      <c r="G13" s="442">
        <v>4.1949413942011108E-3</v>
      </c>
      <c r="H13" s="442">
        <v>7.2727272727272727E-3</v>
      </c>
      <c r="I13" s="442">
        <v>1.1918951132300357E-3</v>
      </c>
      <c r="J13" s="442">
        <v>8.127328140873688E-2</v>
      </c>
      <c r="K13" s="442">
        <v>6.043956043956044E-2</v>
      </c>
      <c r="L13" s="442">
        <v>0</v>
      </c>
      <c r="M13" s="442">
        <v>2.2770398481973434E-2</v>
      </c>
      <c r="N13" s="442">
        <v>2.3197492163009405E-2</v>
      </c>
      <c r="O13" s="442">
        <v>2.82974375098255E-3</v>
      </c>
      <c r="P13" s="442">
        <v>2.9600394671928957E-3</v>
      </c>
      <c r="Q13" s="442">
        <v>1.2126111560226355E-3</v>
      </c>
      <c r="R13" s="442">
        <v>1.1229646266142617E-3</v>
      </c>
      <c r="S13" s="442">
        <v>0</v>
      </c>
      <c r="T13" s="442">
        <v>1.4925373134328358E-3</v>
      </c>
      <c r="U13" s="442">
        <v>1.059462322871143E-3</v>
      </c>
      <c r="V13" s="442">
        <v>0</v>
      </c>
      <c r="W13" s="442">
        <v>1.8832391713747645E-3</v>
      </c>
      <c r="X13" s="442">
        <v>1.520912547528517E-3</v>
      </c>
      <c r="Y13" s="442">
        <v>1.2871406231204138E-2</v>
      </c>
      <c r="Z13" s="442">
        <v>5.9171597633136092E-2</v>
      </c>
      <c r="AA13" s="442">
        <v>1.2403100775193798E-2</v>
      </c>
      <c r="AB13" s="442">
        <v>1.1769651113913409E-2</v>
      </c>
      <c r="AC13" s="442">
        <v>1.5356265356265355E-3</v>
      </c>
      <c r="AD13" s="442">
        <v>3.2102728731942215E-4</v>
      </c>
      <c r="AE13" s="442">
        <v>0</v>
      </c>
      <c r="AF13" s="442">
        <v>4.6352211522768076E-2</v>
      </c>
      <c r="AG13" s="442">
        <v>0</v>
      </c>
      <c r="AH13" s="442">
        <v>1.0840824960338445E-2</v>
      </c>
      <c r="AI13" s="442">
        <v>3.8605380624924597E-3</v>
      </c>
      <c r="AJ13" s="442">
        <v>2.3185717597959659E-3</v>
      </c>
      <c r="AK13" s="442">
        <v>5.0505050505050509E-3</v>
      </c>
      <c r="AL13" s="442">
        <v>1.9545932942414673E-3</v>
      </c>
      <c r="AM13" s="442">
        <v>3.9006631127291641E-3</v>
      </c>
      <c r="AN13" s="442">
        <v>0</v>
      </c>
      <c r="AO13" s="442">
        <v>1.5217391304347827E-2</v>
      </c>
      <c r="AP13" s="443">
        <v>1.0039869517941283E-2</v>
      </c>
      <c r="AQ13" s="442">
        <v>1.0126582278481013E-3</v>
      </c>
      <c r="AR13" s="442">
        <v>1.7422874875768209E-2</v>
      </c>
      <c r="AS13" s="442">
        <v>0</v>
      </c>
      <c r="AT13" s="442">
        <v>0</v>
      </c>
      <c r="AU13" s="442">
        <v>0</v>
      </c>
      <c r="AV13" s="442">
        <v>0</v>
      </c>
      <c r="AW13" s="443">
        <v>9.4870806016197455E-3</v>
      </c>
      <c r="AX13" s="442">
        <v>1.4323796890345786E-2</v>
      </c>
      <c r="AY13" s="443">
        <v>3.1407828282828281E-3</v>
      </c>
      <c r="AZ13" s="443">
        <v>6.8779807286766378E-3</v>
      </c>
      <c r="BA13" s="442">
        <v>1.1105458707678892E-2</v>
      </c>
      <c r="BB13" s="443">
        <v>2.5312606432151025E-2</v>
      </c>
      <c r="BC13" s="442">
        <v>-1.4199685687662545E-2</v>
      </c>
      <c r="BD13" s="443">
        <v>2.6386371873867343E-3</v>
      </c>
    </row>
    <row r="14" spans="1:56" x14ac:dyDescent="0.2">
      <c r="A14" s="281" t="s">
        <v>453</v>
      </c>
      <c r="B14" s="283" t="s">
        <v>454</v>
      </c>
      <c r="C14" s="442">
        <v>8.1671871246697097E-3</v>
      </c>
      <c r="D14" s="442">
        <v>1.40485312899106E-2</v>
      </c>
      <c r="E14" s="442">
        <v>0</v>
      </c>
      <c r="F14" s="442">
        <v>5.3547523427041497E-3</v>
      </c>
      <c r="G14" s="442">
        <v>2.011104256631709E-2</v>
      </c>
      <c r="H14" s="442">
        <v>1.090909090909091E-2</v>
      </c>
      <c r="I14" s="442">
        <v>1.6686531585220502E-2</v>
      </c>
      <c r="J14" s="442">
        <v>1.8963765662038605E-2</v>
      </c>
      <c r="K14" s="442">
        <v>0</v>
      </c>
      <c r="L14" s="442">
        <v>0.26056338028169013</v>
      </c>
      <c r="M14" s="442">
        <v>7.5901328273244783E-3</v>
      </c>
      <c r="N14" s="442">
        <v>6.2695924764890286E-4</v>
      </c>
      <c r="O14" s="442">
        <v>5.6594875019651001E-3</v>
      </c>
      <c r="P14" s="442">
        <v>5.4267390231869756E-3</v>
      </c>
      <c r="Q14" s="442">
        <v>1.333872271624899E-2</v>
      </c>
      <c r="R14" s="442">
        <v>2.1055586749017405E-2</v>
      </c>
      <c r="S14" s="442">
        <v>4.6052631578947366E-2</v>
      </c>
      <c r="T14" s="442">
        <v>2.0895522388059702E-2</v>
      </c>
      <c r="U14" s="442">
        <v>4.025956826910343E-2</v>
      </c>
      <c r="V14" s="442">
        <v>4.1360294117647058E-2</v>
      </c>
      <c r="W14" s="442">
        <v>3.8135593220338986E-2</v>
      </c>
      <c r="X14" s="442">
        <v>5.665399239543726E-2</v>
      </c>
      <c r="Y14" s="442">
        <v>1.4435221941537351E-2</v>
      </c>
      <c r="Z14" s="442">
        <v>0</v>
      </c>
      <c r="AA14" s="442">
        <v>3.875968992248062E-2</v>
      </c>
      <c r="AB14" s="442">
        <v>1.4291719209751997E-2</v>
      </c>
      <c r="AC14" s="442">
        <v>5.3746928746928749E-3</v>
      </c>
      <c r="AD14" s="442">
        <v>2.8892455858747996E-3</v>
      </c>
      <c r="AE14" s="442">
        <v>4.0040040040040042E-4</v>
      </c>
      <c r="AF14" s="442">
        <v>1.6321201240411295E-3</v>
      </c>
      <c r="AG14" s="442">
        <v>6.2500000000000003E-3</v>
      </c>
      <c r="AH14" s="442">
        <v>1.9830777366472768E-3</v>
      </c>
      <c r="AI14" s="442">
        <v>4.4637471347569067E-3</v>
      </c>
      <c r="AJ14" s="442">
        <v>2.3185717597959659E-3</v>
      </c>
      <c r="AK14" s="442">
        <v>1.0101010101010102E-2</v>
      </c>
      <c r="AL14" s="442">
        <v>6.4651932040294688E-3</v>
      </c>
      <c r="AM14" s="442">
        <v>2.600442075152776E-3</v>
      </c>
      <c r="AN14" s="442">
        <v>1.0869565217391304E-2</v>
      </c>
      <c r="AO14" s="442">
        <v>1.5217391304347827E-2</v>
      </c>
      <c r="AP14" s="443">
        <v>1.3664371148967017E-2</v>
      </c>
      <c r="AQ14" s="442">
        <v>1.5189873417721519E-3</v>
      </c>
      <c r="AR14" s="442">
        <v>2.8801492809768167E-3</v>
      </c>
      <c r="AS14" s="442">
        <v>4.5616275887236564E-5</v>
      </c>
      <c r="AT14" s="442">
        <v>0</v>
      </c>
      <c r="AU14" s="442">
        <v>0</v>
      </c>
      <c r="AV14" s="442">
        <v>2.4154589371980675E-3</v>
      </c>
      <c r="AW14" s="443">
        <v>1.6197454685692248E-3</v>
      </c>
      <c r="AX14" s="442">
        <v>1.2959018379867604E-2</v>
      </c>
      <c r="AY14" s="443">
        <v>3.7405303030303028E-3</v>
      </c>
      <c r="AZ14" s="443">
        <v>2.491645848879084E-3</v>
      </c>
      <c r="BA14" s="442">
        <v>1.0306047365122046E-2</v>
      </c>
      <c r="BB14" s="443">
        <v>2.4144893689485719E-2</v>
      </c>
      <c r="BC14" s="442">
        <v>-2.226610850729455E-2</v>
      </c>
      <c r="BD14" s="443">
        <v>2.0587169264226169E-3</v>
      </c>
    </row>
    <row r="15" spans="1:56" x14ac:dyDescent="0.2">
      <c r="A15" s="281" t="s">
        <v>455</v>
      </c>
      <c r="B15" s="283" t="s">
        <v>31</v>
      </c>
      <c r="C15" s="442">
        <v>2.6423252462166708E-3</v>
      </c>
      <c r="D15" s="442">
        <v>0</v>
      </c>
      <c r="E15" s="442">
        <v>0</v>
      </c>
      <c r="F15" s="442">
        <v>0</v>
      </c>
      <c r="G15" s="442">
        <v>3.4546576187538557E-3</v>
      </c>
      <c r="H15" s="442">
        <v>1.8181818181818182E-3</v>
      </c>
      <c r="I15" s="442">
        <v>3.5756853396901071E-3</v>
      </c>
      <c r="J15" s="442">
        <v>6.7727734507280731E-3</v>
      </c>
      <c r="K15" s="442">
        <v>0</v>
      </c>
      <c r="L15" s="442">
        <v>3.5211267605633804E-3</v>
      </c>
      <c r="M15" s="442">
        <v>8.7286527514231493E-2</v>
      </c>
      <c r="N15" s="442">
        <v>5.0156739811912229E-3</v>
      </c>
      <c r="O15" s="442">
        <v>9.2752711837761365E-3</v>
      </c>
      <c r="P15" s="442">
        <v>3.9467192895905282E-3</v>
      </c>
      <c r="Q15" s="442">
        <v>6.8714632174616003E-3</v>
      </c>
      <c r="R15" s="442">
        <v>4.4918585064570469E-3</v>
      </c>
      <c r="S15" s="442">
        <v>1.9736842105263157E-2</v>
      </c>
      <c r="T15" s="442">
        <v>3.5820895522388062E-2</v>
      </c>
      <c r="U15" s="442">
        <v>9.2702953251224997E-3</v>
      </c>
      <c r="V15" s="442">
        <v>2.7573529411764708E-3</v>
      </c>
      <c r="W15" s="442">
        <v>5.6497175141242938E-3</v>
      </c>
      <c r="X15" s="442">
        <v>2.6615969581749049E-3</v>
      </c>
      <c r="Y15" s="442">
        <v>5.7019126669072537E-2</v>
      </c>
      <c r="Z15" s="442">
        <v>0</v>
      </c>
      <c r="AA15" s="442">
        <v>4.6511627906976744E-3</v>
      </c>
      <c r="AB15" s="442">
        <v>4.2034468263976461E-4</v>
      </c>
      <c r="AC15" s="442">
        <v>1.5356265356265356E-4</v>
      </c>
      <c r="AD15" s="442">
        <v>0</v>
      </c>
      <c r="AE15" s="442">
        <v>0</v>
      </c>
      <c r="AF15" s="442">
        <v>0</v>
      </c>
      <c r="AG15" s="442">
        <v>0</v>
      </c>
      <c r="AH15" s="442">
        <v>1.3220518244315177E-4</v>
      </c>
      <c r="AI15" s="442">
        <v>2.0509108456991192E-3</v>
      </c>
      <c r="AJ15" s="442">
        <v>7.7285725326532186E-4</v>
      </c>
      <c r="AK15" s="442">
        <v>0</v>
      </c>
      <c r="AL15" s="442">
        <v>4.5105999097880018E-4</v>
      </c>
      <c r="AM15" s="442">
        <v>1.5602652450916656E-3</v>
      </c>
      <c r="AN15" s="442">
        <v>2.1739130434782608E-2</v>
      </c>
      <c r="AO15" s="442">
        <v>4.3478260869565218E-3</v>
      </c>
      <c r="AP15" s="443">
        <v>7.908662558898152E-3</v>
      </c>
      <c r="AQ15" s="442">
        <v>5.0632911392405066E-4</v>
      </c>
      <c r="AR15" s="442">
        <v>4.66503052552583E-4</v>
      </c>
      <c r="AS15" s="442">
        <v>0</v>
      </c>
      <c r="AT15" s="442">
        <v>0</v>
      </c>
      <c r="AU15" s="442">
        <v>0</v>
      </c>
      <c r="AV15" s="442">
        <v>-0.11352657004830918</v>
      </c>
      <c r="AW15" s="443">
        <v>-2.5342956310947057E-4</v>
      </c>
      <c r="AX15" s="442">
        <v>6.8111376130406496E-3</v>
      </c>
      <c r="AY15" s="443">
        <v>2.7825126262626263E-2</v>
      </c>
      <c r="AZ15" s="443">
        <v>1.1290270252733348E-2</v>
      </c>
      <c r="BA15" s="442">
        <v>1.2858713129422879E-2</v>
      </c>
      <c r="BB15" s="443">
        <v>8.7943365931980738E-3</v>
      </c>
      <c r="BC15" s="442">
        <v>1.4144055185458186E-2</v>
      </c>
      <c r="BD15" s="443">
        <v>1.5280898876404495E-2</v>
      </c>
    </row>
    <row r="16" spans="1:56" x14ac:dyDescent="0.2">
      <c r="A16" s="281" t="s">
        <v>456</v>
      </c>
      <c r="B16" s="283" t="s">
        <v>32</v>
      </c>
      <c r="C16" s="442">
        <v>0</v>
      </c>
      <c r="D16" s="442">
        <v>0</v>
      </c>
      <c r="E16" s="442">
        <v>0</v>
      </c>
      <c r="F16" s="442">
        <v>4.0160642570281121E-3</v>
      </c>
      <c r="G16" s="442">
        <v>0</v>
      </c>
      <c r="H16" s="442">
        <v>0</v>
      </c>
      <c r="I16" s="442">
        <v>1.4302741358760428E-2</v>
      </c>
      <c r="J16" s="442">
        <v>0</v>
      </c>
      <c r="K16" s="442">
        <v>0</v>
      </c>
      <c r="L16" s="442">
        <v>0</v>
      </c>
      <c r="M16" s="442">
        <v>8.5388994307400382E-3</v>
      </c>
      <c r="N16" s="442">
        <v>0.53605015673981193</v>
      </c>
      <c r="O16" s="442">
        <v>1.2576638893255778E-3</v>
      </c>
      <c r="P16" s="442">
        <v>0.23532313764183521</v>
      </c>
      <c r="Q16" s="442">
        <v>0.11924009700889249</v>
      </c>
      <c r="R16" s="442">
        <v>9.5451993262212237E-2</v>
      </c>
      <c r="S16" s="442">
        <v>2.6315789473684209E-2</v>
      </c>
      <c r="T16" s="442">
        <v>5.9701492537313433E-3</v>
      </c>
      <c r="U16" s="442">
        <v>4.5954178254535821E-2</v>
      </c>
      <c r="V16" s="442">
        <v>1.0110294117647059E-2</v>
      </c>
      <c r="W16" s="442">
        <v>5.5084745762711863E-2</v>
      </c>
      <c r="X16" s="442">
        <v>2.2813688212927757E-3</v>
      </c>
      <c r="Y16" s="442">
        <v>2.4780464332972454E-2</v>
      </c>
      <c r="Z16" s="442">
        <v>0</v>
      </c>
      <c r="AA16" s="442">
        <v>0</v>
      </c>
      <c r="AB16" s="442">
        <v>0</v>
      </c>
      <c r="AC16" s="442">
        <v>0</v>
      </c>
      <c r="AD16" s="442">
        <v>0</v>
      </c>
      <c r="AE16" s="442">
        <v>0</v>
      </c>
      <c r="AF16" s="442">
        <v>0</v>
      </c>
      <c r="AG16" s="442">
        <v>0</v>
      </c>
      <c r="AH16" s="442">
        <v>0</v>
      </c>
      <c r="AI16" s="442">
        <v>0</v>
      </c>
      <c r="AJ16" s="442">
        <v>0</v>
      </c>
      <c r="AK16" s="442">
        <v>0</v>
      </c>
      <c r="AL16" s="442">
        <v>0</v>
      </c>
      <c r="AM16" s="442">
        <v>0</v>
      </c>
      <c r="AN16" s="442">
        <v>0</v>
      </c>
      <c r="AO16" s="442">
        <v>4.3478260869565218E-3</v>
      </c>
      <c r="AP16" s="443">
        <v>2.2123957955781079E-2</v>
      </c>
      <c r="AQ16" s="442">
        <v>0</v>
      </c>
      <c r="AR16" s="442">
        <v>-1.2169644849197817E-4</v>
      </c>
      <c r="AS16" s="442">
        <v>0</v>
      </c>
      <c r="AT16" s="442">
        <v>-1.6534391534391533E-3</v>
      </c>
      <c r="AU16" s="442">
        <v>-1.5857284440039642E-3</v>
      </c>
      <c r="AV16" s="442">
        <v>-2.6570048309178744E-2</v>
      </c>
      <c r="AW16" s="443">
        <v>-4.9584044956200763E-4</v>
      </c>
      <c r="AX16" s="442">
        <v>1.9177051313121005E-2</v>
      </c>
      <c r="AY16" s="443">
        <v>1.9444444444444445E-2</v>
      </c>
      <c r="AZ16" s="443">
        <v>7.7020406839048766E-3</v>
      </c>
      <c r="BA16" s="442">
        <v>1.9254003869877634E-2</v>
      </c>
      <c r="BB16" s="443">
        <v>3.2160755120906923E-2</v>
      </c>
      <c r="BC16" s="442">
        <v>-2.0263410427937639E-2</v>
      </c>
      <c r="BD16" s="443">
        <v>1.1562160202972091E-2</v>
      </c>
    </row>
    <row r="17" spans="1:56" x14ac:dyDescent="0.2">
      <c r="A17" s="281" t="s">
        <v>457</v>
      </c>
      <c r="B17" s="283" t="s">
        <v>33</v>
      </c>
      <c r="C17" s="442">
        <v>0</v>
      </c>
      <c r="D17" s="442">
        <v>0</v>
      </c>
      <c r="E17" s="442">
        <v>0</v>
      </c>
      <c r="F17" s="442">
        <v>1.3386880856760374E-3</v>
      </c>
      <c r="G17" s="442">
        <v>1.4805675508945096E-3</v>
      </c>
      <c r="H17" s="442">
        <v>0</v>
      </c>
      <c r="I17" s="442">
        <v>4.7675804529201428E-3</v>
      </c>
      <c r="J17" s="442">
        <v>5.079580088046055E-3</v>
      </c>
      <c r="K17" s="442">
        <v>0</v>
      </c>
      <c r="L17" s="442">
        <v>3.5211267605633804E-3</v>
      </c>
      <c r="M17" s="442">
        <v>1.0436432637571158E-2</v>
      </c>
      <c r="N17" s="442">
        <v>8.7774294670846398E-3</v>
      </c>
      <c r="O17" s="442">
        <v>0.41801603521458891</v>
      </c>
      <c r="P17" s="442">
        <v>6.8080907745436611E-2</v>
      </c>
      <c r="Q17" s="442">
        <v>3.8803556992724336E-2</v>
      </c>
      <c r="R17" s="442">
        <v>2.021336327905671E-2</v>
      </c>
      <c r="S17" s="442">
        <v>3.9473684210526314E-2</v>
      </c>
      <c r="T17" s="442">
        <v>4.7761194029850747E-2</v>
      </c>
      <c r="U17" s="442">
        <v>6.6746126340882006E-2</v>
      </c>
      <c r="V17" s="442">
        <v>4.1360294117647058E-2</v>
      </c>
      <c r="W17" s="442">
        <v>2.4952919020715631E-2</v>
      </c>
      <c r="X17" s="442">
        <v>8.3650190114068438E-3</v>
      </c>
      <c r="Y17" s="442">
        <v>9.5031877781787556E-3</v>
      </c>
      <c r="Z17" s="442">
        <v>0</v>
      </c>
      <c r="AA17" s="442">
        <v>0</v>
      </c>
      <c r="AB17" s="442">
        <v>0</v>
      </c>
      <c r="AC17" s="442">
        <v>0</v>
      </c>
      <c r="AD17" s="442">
        <v>0</v>
      </c>
      <c r="AE17" s="442">
        <v>0</v>
      </c>
      <c r="AF17" s="442">
        <v>0</v>
      </c>
      <c r="AG17" s="442">
        <v>0</v>
      </c>
      <c r="AH17" s="442">
        <v>2.6441036488630354E-4</v>
      </c>
      <c r="AI17" s="442">
        <v>1.2064181445288937E-4</v>
      </c>
      <c r="AJ17" s="442">
        <v>1.6230002318571759E-3</v>
      </c>
      <c r="AK17" s="442">
        <v>0</v>
      </c>
      <c r="AL17" s="442">
        <v>3.0070666065253347E-4</v>
      </c>
      <c r="AM17" s="442">
        <v>3.9006631127291641E-4</v>
      </c>
      <c r="AN17" s="442">
        <v>1.0869565217391304E-2</v>
      </c>
      <c r="AO17" s="442">
        <v>2.1739130434782609E-3</v>
      </c>
      <c r="AP17" s="443">
        <v>3.1351939108372598E-2</v>
      </c>
      <c r="AQ17" s="442">
        <v>0</v>
      </c>
      <c r="AR17" s="442">
        <v>5.8819950104456117E-4</v>
      </c>
      <c r="AS17" s="442">
        <v>0</v>
      </c>
      <c r="AT17" s="442">
        <v>0</v>
      </c>
      <c r="AU17" s="442">
        <v>-1.7839444995044599E-3</v>
      </c>
      <c r="AV17" s="442">
        <v>-0.42995169082125606</v>
      </c>
      <c r="AW17" s="443">
        <v>-1.7409509117954933E-3</v>
      </c>
      <c r="AX17" s="442">
        <v>2.6574916136273771E-2</v>
      </c>
      <c r="AY17" s="443">
        <v>7.9640151515151511E-2</v>
      </c>
      <c r="AZ17" s="443">
        <v>3.1716575284690005E-2</v>
      </c>
      <c r="BA17" s="442">
        <v>4.1846458516910275E-2</v>
      </c>
      <c r="BB17" s="443">
        <v>3.4690799396681751E-2</v>
      </c>
      <c r="BC17" s="442">
        <v>2.8315925622018553E-2</v>
      </c>
      <c r="BD17" s="443">
        <v>4.611090974990939E-2</v>
      </c>
    </row>
    <row r="18" spans="1:56" x14ac:dyDescent="0.2">
      <c r="A18" s="281" t="s">
        <v>458</v>
      </c>
      <c r="B18" s="283" t="s">
        <v>34</v>
      </c>
      <c r="C18" s="442">
        <v>1.441268316118184E-3</v>
      </c>
      <c r="D18" s="442">
        <v>0</v>
      </c>
      <c r="E18" s="442">
        <v>0</v>
      </c>
      <c r="F18" s="442">
        <v>2.5435073627844713E-2</v>
      </c>
      <c r="G18" s="442">
        <v>1.4805675508945095E-2</v>
      </c>
      <c r="H18" s="442">
        <v>1.8181818181818182E-3</v>
      </c>
      <c r="I18" s="442">
        <v>2.0262216924910609E-2</v>
      </c>
      <c r="J18" s="442">
        <v>9.1432441584828987E-3</v>
      </c>
      <c r="K18" s="442">
        <v>0</v>
      </c>
      <c r="L18" s="442">
        <v>3.5211267605633804E-3</v>
      </c>
      <c r="M18" s="442">
        <v>1.0910815939278937E-2</v>
      </c>
      <c r="N18" s="442">
        <v>6.2695924764890286E-4</v>
      </c>
      <c r="O18" s="442">
        <v>1.7292878478226694E-3</v>
      </c>
      <c r="P18" s="442">
        <v>7.3014306857424771E-2</v>
      </c>
      <c r="Q18" s="442">
        <v>3.7186742118027485E-2</v>
      </c>
      <c r="R18" s="442">
        <v>3.3688938798427846E-2</v>
      </c>
      <c r="S18" s="442">
        <v>3.9473684210526314E-2</v>
      </c>
      <c r="T18" s="442">
        <v>2.2388059701492536E-2</v>
      </c>
      <c r="U18" s="442">
        <v>2.8141967951264734E-2</v>
      </c>
      <c r="V18" s="442">
        <v>2.7573529411764705E-2</v>
      </c>
      <c r="W18" s="442">
        <v>1.0357815442561206E-2</v>
      </c>
      <c r="X18" s="442">
        <v>7.2243346007604559E-3</v>
      </c>
      <c r="Y18" s="442">
        <v>0.10200890172019728</v>
      </c>
      <c r="Z18" s="442">
        <v>0</v>
      </c>
      <c r="AA18" s="442">
        <v>1.5503875968992248E-3</v>
      </c>
      <c r="AB18" s="442">
        <v>0</v>
      </c>
      <c r="AC18" s="442">
        <v>3.0712530712530711E-3</v>
      </c>
      <c r="AD18" s="442">
        <v>0</v>
      </c>
      <c r="AE18" s="442">
        <v>4.0040040040040042E-4</v>
      </c>
      <c r="AF18" s="442">
        <v>9.7927207442467757E-4</v>
      </c>
      <c r="AG18" s="442">
        <v>0</v>
      </c>
      <c r="AH18" s="442">
        <v>4.4949762030671607E-3</v>
      </c>
      <c r="AI18" s="442">
        <v>2.4128362890577873E-4</v>
      </c>
      <c r="AJ18" s="442">
        <v>3.0914290130612873E-4</v>
      </c>
      <c r="AK18" s="442">
        <v>5.0505050505050509E-3</v>
      </c>
      <c r="AL18" s="442">
        <v>6.0141332130506694E-4</v>
      </c>
      <c r="AM18" s="442">
        <v>2.2103757638798596E-3</v>
      </c>
      <c r="AN18" s="442">
        <v>0</v>
      </c>
      <c r="AO18" s="442">
        <v>4.3478260869565218E-3</v>
      </c>
      <c r="AP18" s="443">
        <v>1.5012685755708591E-2</v>
      </c>
      <c r="AQ18" s="442">
        <v>2.0253164556962027E-3</v>
      </c>
      <c r="AR18" s="442">
        <v>9.7357158793582536E-4</v>
      </c>
      <c r="AS18" s="442">
        <v>0</v>
      </c>
      <c r="AT18" s="442">
        <v>9.9206349206349201E-4</v>
      </c>
      <c r="AU18" s="442">
        <v>4.9554013875123884E-3</v>
      </c>
      <c r="AV18" s="442">
        <v>-2.8985507246376812E-2</v>
      </c>
      <c r="AW18" s="443">
        <v>8.4843810258387973E-4</v>
      </c>
      <c r="AX18" s="442">
        <v>1.3698804862182881E-2</v>
      </c>
      <c r="AY18" s="443">
        <v>2.7556818181818182E-2</v>
      </c>
      <c r="AZ18" s="443">
        <v>1.1828829121110858E-2</v>
      </c>
      <c r="BA18" s="442">
        <v>1.7686975954070185E-2</v>
      </c>
      <c r="BB18" s="443">
        <v>2.2709580109959618E-2</v>
      </c>
      <c r="BC18" s="442">
        <v>-6.1193552424794516E-4</v>
      </c>
      <c r="BD18" s="443">
        <v>1.4693729612178326E-2</v>
      </c>
    </row>
    <row r="19" spans="1:56" x14ac:dyDescent="0.2">
      <c r="A19" s="281" t="s">
        <v>459</v>
      </c>
      <c r="B19" s="285" t="s">
        <v>268</v>
      </c>
      <c r="C19" s="442">
        <v>0</v>
      </c>
      <c r="D19" s="442">
        <v>0</v>
      </c>
      <c r="E19" s="442">
        <v>0</v>
      </c>
      <c r="F19" s="442">
        <v>4.0160642570281121E-3</v>
      </c>
      <c r="G19" s="442">
        <v>0</v>
      </c>
      <c r="H19" s="442">
        <v>0</v>
      </c>
      <c r="I19" s="442">
        <v>1.1918951132300357E-3</v>
      </c>
      <c r="J19" s="442">
        <v>0</v>
      </c>
      <c r="K19" s="442">
        <v>0</v>
      </c>
      <c r="L19" s="442">
        <v>0</v>
      </c>
      <c r="M19" s="442">
        <v>2.3719165085388993E-3</v>
      </c>
      <c r="N19" s="442">
        <v>0</v>
      </c>
      <c r="O19" s="442">
        <v>0</v>
      </c>
      <c r="P19" s="442">
        <v>9.8667982239763205E-4</v>
      </c>
      <c r="Q19" s="442">
        <v>0.16370250606305578</v>
      </c>
      <c r="R19" s="442">
        <v>4.0988208871420552E-2</v>
      </c>
      <c r="S19" s="442">
        <v>1.3157894736842105E-2</v>
      </c>
      <c r="T19" s="442">
        <v>2.9850746268656717E-3</v>
      </c>
      <c r="U19" s="442">
        <v>1.3640577406965965E-2</v>
      </c>
      <c r="V19" s="442">
        <v>2.7573529411764708E-3</v>
      </c>
      <c r="W19" s="442">
        <v>8.4745762711864406E-3</v>
      </c>
      <c r="X19" s="442">
        <v>3.8022813688212925E-4</v>
      </c>
      <c r="Y19" s="442">
        <v>6.8567304222302422E-3</v>
      </c>
      <c r="Z19" s="442">
        <v>0</v>
      </c>
      <c r="AA19" s="442">
        <v>1.0852713178294573E-2</v>
      </c>
      <c r="AB19" s="442">
        <v>0</v>
      </c>
      <c r="AC19" s="442">
        <v>0</v>
      </c>
      <c r="AD19" s="442">
        <v>0</v>
      </c>
      <c r="AE19" s="442">
        <v>0</v>
      </c>
      <c r="AF19" s="442">
        <v>0</v>
      </c>
      <c r="AG19" s="442">
        <v>0</v>
      </c>
      <c r="AH19" s="442">
        <v>3.9661554732945531E-4</v>
      </c>
      <c r="AI19" s="442">
        <v>0</v>
      </c>
      <c r="AJ19" s="442">
        <v>0</v>
      </c>
      <c r="AK19" s="442">
        <v>0</v>
      </c>
      <c r="AL19" s="442">
        <v>4.3602465794617355E-3</v>
      </c>
      <c r="AM19" s="442">
        <v>0</v>
      </c>
      <c r="AN19" s="442">
        <v>0</v>
      </c>
      <c r="AO19" s="442">
        <v>0</v>
      </c>
      <c r="AP19" s="443">
        <v>6.4516129032258064E-3</v>
      </c>
      <c r="AQ19" s="442">
        <v>0</v>
      </c>
      <c r="AR19" s="442">
        <v>4.0565482830659394E-5</v>
      </c>
      <c r="AS19" s="442">
        <v>0</v>
      </c>
      <c r="AT19" s="442">
        <v>9.0939153439153434E-3</v>
      </c>
      <c r="AU19" s="442">
        <v>5.3716551040634289E-2</v>
      </c>
      <c r="AV19" s="442">
        <v>0.1111111111111111</v>
      </c>
      <c r="AW19" s="443">
        <v>4.7270122858244727E-3</v>
      </c>
      <c r="AX19" s="442">
        <v>8.4118825014987061E-3</v>
      </c>
      <c r="AY19" s="443">
        <v>3.7515782828282829E-2</v>
      </c>
      <c r="AZ19" s="443">
        <v>1.820718294779872E-2</v>
      </c>
      <c r="BA19" s="442">
        <v>1.6787638193693735E-2</v>
      </c>
      <c r="BB19" s="443">
        <v>1.4864010120177103E-2</v>
      </c>
      <c r="BC19" s="442">
        <v>2.2029678872926027E-2</v>
      </c>
      <c r="BD19" s="443">
        <v>1.7934034070315331E-2</v>
      </c>
    </row>
    <row r="20" spans="1:56" x14ac:dyDescent="0.2">
      <c r="A20" s="281" t="s">
        <v>460</v>
      </c>
      <c r="B20" s="285" t="s">
        <v>269</v>
      </c>
      <c r="C20" s="442">
        <v>0</v>
      </c>
      <c r="D20" s="442">
        <v>0</v>
      </c>
      <c r="E20" s="442">
        <v>0</v>
      </c>
      <c r="F20" s="442">
        <v>4.0160642570281121E-3</v>
      </c>
      <c r="G20" s="442">
        <v>0</v>
      </c>
      <c r="H20" s="442">
        <v>0</v>
      </c>
      <c r="I20" s="442">
        <v>0</v>
      </c>
      <c r="J20" s="442">
        <v>0</v>
      </c>
      <c r="K20" s="442">
        <v>0</v>
      </c>
      <c r="L20" s="442">
        <v>3.5211267605633804E-3</v>
      </c>
      <c r="M20" s="442">
        <v>1.4231499051233396E-3</v>
      </c>
      <c r="N20" s="442">
        <v>0</v>
      </c>
      <c r="O20" s="442">
        <v>1.5720798616569723E-4</v>
      </c>
      <c r="P20" s="442">
        <v>4.9333991119881603E-4</v>
      </c>
      <c r="Q20" s="442">
        <v>5.2546483427647539E-3</v>
      </c>
      <c r="R20" s="442">
        <v>0.15244244806288601</v>
      </c>
      <c r="S20" s="442">
        <v>0</v>
      </c>
      <c r="T20" s="442">
        <v>2.9850746268656717E-3</v>
      </c>
      <c r="U20" s="442">
        <v>2.4500066216395179E-3</v>
      </c>
      <c r="V20" s="442">
        <v>1.838235294117647E-3</v>
      </c>
      <c r="W20" s="442">
        <v>9.4161958568738226E-4</v>
      </c>
      <c r="X20" s="442">
        <v>0</v>
      </c>
      <c r="Y20" s="442">
        <v>1.2029351617947793E-4</v>
      </c>
      <c r="Z20" s="442">
        <v>0</v>
      </c>
      <c r="AA20" s="442">
        <v>0</v>
      </c>
      <c r="AB20" s="442">
        <v>0</v>
      </c>
      <c r="AC20" s="442">
        <v>0</v>
      </c>
      <c r="AD20" s="442">
        <v>0</v>
      </c>
      <c r="AE20" s="442">
        <v>0</v>
      </c>
      <c r="AF20" s="442">
        <v>0</v>
      </c>
      <c r="AG20" s="442">
        <v>0</v>
      </c>
      <c r="AH20" s="442">
        <v>0</v>
      </c>
      <c r="AI20" s="442">
        <v>0</v>
      </c>
      <c r="AJ20" s="442">
        <v>0</v>
      </c>
      <c r="AK20" s="442">
        <v>0</v>
      </c>
      <c r="AL20" s="442">
        <v>6.4651932040294688E-3</v>
      </c>
      <c r="AM20" s="442">
        <v>0</v>
      </c>
      <c r="AN20" s="442">
        <v>0</v>
      </c>
      <c r="AO20" s="442">
        <v>0</v>
      </c>
      <c r="AP20" s="443">
        <v>4.7263501268575573E-3</v>
      </c>
      <c r="AQ20" s="442">
        <v>0</v>
      </c>
      <c r="AR20" s="442">
        <v>2.0282741415329697E-5</v>
      </c>
      <c r="AS20" s="442">
        <v>0</v>
      </c>
      <c r="AT20" s="442">
        <v>5.3736772486772484E-3</v>
      </c>
      <c r="AU20" s="442">
        <v>9.1377601585728441E-2</v>
      </c>
      <c r="AV20" s="442">
        <v>1.4492753623188406E-2</v>
      </c>
      <c r="AW20" s="443">
        <v>5.8729546581455568E-3</v>
      </c>
      <c r="AX20" s="442">
        <v>7.5573015650310582E-3</v>
      </c>
      <c r="AY20" s="443">
        <v>5.6218434343434341E-2</v>
      </c>
      <c r="AZ20" s="443">
        <v>2.6571067060312106E-2</v>
      </c>
      <c r="BA20" s="442">
        <v>2.1561395699530347E-2</v>
      </c>
      <c r="BB20" s="443">
        <v>1.441395416727485E-2</v>
      </c>
      <c r="BC20" s="442">
        <v>4.0471190353670916E-2</v>
      </c>
      <c r="BD20" s="443">
        <v>2.5820949619427328E-2</v>
      </c>
    </row>
    <row r="21" spans="1:56" x14ac:dyDescent="0.2">
      <c r="A21" s="281" t="s">
        <v>461</v>
      </c>
      <c r="B21" s="285" t="s">
        <v>270</v>
      </c>
      <c r="C21" s="442">
        <v>4.8042277203939464E-4</v>
      </c>
      <c r="D21" s="442">
        <v>0</v>
      </c>
      <c r="E21" s="442">
        <v>0</v>
      </c>
      <c r="F21" s="442">
        <v>0</v>
      </c>
      <c r="G21" s="442">
        <v>0</v>
      </c>
      <c r="H21" s="442">
        <v>0</v>
      </c>
      <c r="I21" s="442">
        <v>0</v>
      </c>
      <c r="J21" s="442">
        <v>0</v>
      </c>
      <c r="K21" s="442">
        <v>0</v>
      </c>
      <c r="L21" s="442">
        <v>0</v>
      </c>
      <c r="M21" s="442">
        <v>0</v>
      </c>
      <c r="N21" s="442">
        <v>0</v>
      </c>
      <c r="O21" s="442">
        <v>0</v>
      </c>
      <c r="P21" s="442">
        <v>0</v>
      </c>
      <c r="Q21" s="442">
        <v>2.8294260307194824E-3</v>
      </c>
      <c r="R21" s="442">
        <v>5.8955642897248733E-3</v>
      </c>
      <c r="S21" s="442">
        <v>8.5526315789473686E-2</v>
      </c>
      <c r="T21" s="442">
        <v>0</v>
      </c>
      <c r="U21" s="442">
        <v>9.2702953251225001E-4</v>
      </c>
      <c r="V21" s="442">
        <v>1.838235294117647E-3</v>
      </c>
      <c r="W21" s="442">
        <v>4.7080979284369113E-4</v>
      </c>
      <c r="X21" s="442">
        <v>0</v>
      </c>
      <c r="Y21" s="442">
        <v>2.4058703235895585E-4</v>
      </c>
      <c r="Z21" s="442">
        <v>0</v>
      </c>
      <c r="AA21" s="442">
        <v>0</v>
      </c>
      <c r="AB21" s="442">
        <v>0</v>
      </c>
      <c r="AC21" s="442">
        <v>1.2285012285012285E-3</v>
      </c>
      <c r="AD21" s="442">
        <v>0</v>
      </c>
      <c r="AE21" s="442">
        <v>0</v>
      </c>
      <c r="AF21" s="442">
        <v>0</v>
      </c>
      <c r="AG21" s="442">
        <v>0</v>
      </c>
      <c r="AH21" s="442">
        <v>3.3051295610787945E-3</v>
      </c>
      <c r="AI21" s="442">
        <v>0</v>
      </c>
      <c r="AJ21" s="442">
        <v>1.3756859108122729E-2</v>
      </c>
      <c r="AK21" s="442">
        <v>0</v>
      </c>
      <c r="AL21" s="442">
        <v>2.2552999548940008E-3</v>
      </c>
      <c r="AM21" s="442">
        <v>1.300221037576388E-4</v>
      </c>
      <c r="AN21" s="442">
        <v>1.0869565217391304E-2</v>
      </c>
      <c r="AO21" s="442">
        <v>6.5217391304347823E-3</v>
      </c>
      <c r="AP21" s="443">
        <v>2.1239579557810803E-3</v>
      </c>
      <c r="AQ21" s="442">
        <v>1.5189873417721519E-3</v>
      </c>
      <c r="AR21" s="442">
        <v>4.0565482830659392E-4</v>
      </c>
      <c r="AS21" s="442">
        <v>0</v>
      </c>
      <c r="AT21" s="442">
        <v>2.6537698412698412E-2</v>
      </c>
      <c r="AU21" s="442">
        <v>5.8473736372646183E-2</v>
      </c>
      <c r="AV21" s="442">
        <v>1.4492753623188406E-2</v>
      </c>
      <c r="AW21" s="443">
        <v>7.1070464437221091E-3</v>
      </c>
      <c r="AX21" s="442">
        <v>5.9820665552735297E-3</v>
      </c>
      <c r="AY21" s="443">
        <v>9.46969696969697E-4</v>
      </c>
      <c r="AZ21" s="443">
        <v>4.574506050676443E-3</v>
      </c>
      <c r="BA21" s="442">
        <v>4.5330256810893798E-3</v>
      </c>
      <c r="BB21" s="443">
        <v>1.0290468544737995E-2</v>
      </c>
      <c r="BC21" s="442">
        <v>-1.9609752027036423E-3</v>
      </c>
      <c r="BD21" s="443">
        <v>1.1018484958318232E-3</v>
      </c>
    </row>
    <row r="22" spans="1:56" x14ac:dyDescent="0.2">
      <c r="A22" s="281" t="s">
        <v>462</v>
      </c>
      <c r="B22" s="285" t="s">
        <v>280</v>
      </c>
      <c r="C22" s="442">
        <v>0</v>
      </c>
      <c r="D22" s="442">
        <v>0</v>
      </c>
      <c r="E22" s="442">
        <v>0</v>
      </c>
      <c r="F22" s="442">
        <v>0</v>
      </c>
      <c r="G22" s="442">
        <v>0</v>
      </c>
      <c r="H22" s="442">
        <v>0</v>
      </c>
      <c r="I22" s="442">
        <v>0</v>
      </c>
      <c r="J22" s="442">
        <v>0</v>
      </c>
      <c r="K22" s="442">
        <v>0</v>
      </c>
      <c r="L22" s="442">
        <v>0</v>
      </c>
      <c r="M22" s="442">
        <v>0</v>
      </c>
      <c r="N22" s="442">
        <v>0</v>
      </c>
      <c r="O22" s="442">
        <v>1.5720798616569723E-4</v>
      </c>
      <c r="P22" s="442">
        <v>2.9600394671928957E-3</v>
      </c>
      <c r="Q22" s="442">
        <v>8.0840743734842367E-3</v>
      </c>
      <c r="R22" s="442">
        <v>9.8259404828747888E-3</v>
      </c>
      <c r="S22" s="442">
        <v>0.13815789473684212</v>
      </c>
      <c r="T22" s="442">
        <v>0.28805970149253729</v>
      </c>
      <c r="U22" s="442">
        <v>0.15024500066216395</v>
      </c>
      <c r="V22" s="442">
        <v>0.31985294117647056</v>
      </c>
      <c r="W22" s="442">
        <v>1.1299435028248588E-2</v>
      </c>
      <c r="X22" s="442">
        <v>4.5627376425855515E-3</v>
      </c>
      <c r="Y22" s="442">
        <v>3.6088054853843375E-4</v>
      </c>
      <c r="Z22" s="442">
        <v>0</v>
      </c>
      <c r="AA22" s="442">
        <v>0</v>
      </c>
      <c r="AB22" s="442">
        <v>0</v>
      </c>
      <c r="AC22" s="442">
        <v>0</v>
      </c>
      <c r="AD22" s="442">
        <v>0</v>
      </c>
      <c r="AE22" s="442">
        <v>0</v>
      </c>
      <c r="AF22" s="442">
        <v>0</v>
      </c>
      <c r="AG22" s="442">
        <v>0</v>
      </c>
      <c r="AH22" s="442">
        <v>2.2474881015335803E-3</v>
      </c>
      <c r="AI22" s="442">
        <v>1.8096272167933405E-3</v>
      </c>
      <c r="AJ22" s="442">
        <v>0</v>
      </c>
      <c r="AK22" s="442">
        <v>0</v>
      </c>
      <c r="AL22" s="442">
        <v>6.6155465343557358E-3</v>
      </c>
      <c r="AM22" s="442">
        <v>0</v>
      </c>
      <c r="AN22" s="442">
        <v>5.434782608695652E-2</v>
      </c>
      <c r="AO22" s="442">
        <v>8.6956521739130436E-3</v>
      </c>
      <c r="AP22" s="443">
        <v>2.187024284160928E-2</v>
      </c>
      <c r="AQ22" s="442">
        <v>0</v>
      </c>
      <c r="AR22" s="442">
        <v>5.4763401821390182E-4</v>
      </c>
      <c r="AS22" s="442">
        <v>0</v>
      </c>
      <c r="AT22" s="442">
        <v>0</v>
      </c>
      <c r="AU22" s="442">
        <v>0</v>
      </c>
      <c r="AV22" s="442">
        <v>-9.420289855072464E-2</v>
      </c>
      <c r="AW22" s="443">
        <v>-1.3222411988320204E-4</v>
      </c>
      <c r="AX22" s="442">
        <v>1.9164296373770744E-2</v>
      </c>
      <c r="AY22" s="443">
        <v>9.7222222222222224E-3</v>
      </c>
      <c r="AZ22" s="443">
        <v>3.9191512831327257E-3</v>
      </c>
      <c r="BA22" s="442">
        <v>1.6446979951126896E-2</v>
      </c>
      <c r="BB22" s="443">
        <v>3.5895003162555346E-2</v>
      </c>
      <c r="BC22" s="442">
        <v>-3.2641197168407438E-2</v>
      </c>
      <c r="BD22" s="443">
        <v>4.8568321855744839E-3</v>
      </c>
    </row>
    <row r="23" spans="1:56" x14ac:dyDescent="0.2">
      <c r="A23" s="281" t="s">
        <v>463</v>
      </c>
      <c r="B23" s="283" t="s">
        <v>35</v>
      </c>
      <c r="C23" s="442">
        <v>0</v>
      </c>
      <c r="D23" s="442">
        <v>0</v>
      </c>
      <c r="E23" s="442">
        <v>0</v>
      </c>
      <c r="F23" s="442">
        <v>0</v>
      </c>
      <c r="G23" s="442">
        <v>0</v>
      </c>
      <c r="H23" s="442">
        <v>0</v>
      </c>
      <c r="I23" s="442">
        <v>0</v>
      </c>
      <c r="J23" s="442">
        <v>0</v>
      </c>
      <c r="K23" s="442">
        <v>0</v>
      </c>
      <c r="L23" s="442">
        <v>0</v>
      </c>
      <c r="M23" s="442">
        <v>0</v>
      </c>
      <c r="N23" s="442">
        <v>0</v>
      </c>
      <c r="O23" s="442">
        <v>0</v>
      </c>
      <c r="P23" s="442">
        <v>9.8667982239763205E-4</v>
      </c>
      <c r="Q23" s="442">
        <v>2.4656426839126919E-2</v>
      </c>
      <c r="R23" s="442">
        <v>2.3862998315553059E-2</v>
      </c>
      <c r="S23" s="442">
        <v>1.9736842105263157E-2</v>
      </c>
      <c r="T23" s="442">
        <v>2.2388059701492536E-2</v>
      </c>
      <c r="U23" s="442">
        <v>0.11905707853264469</v>
      </c>
      <c r="V23" s="442">
        <v>1.9301470588235295E-2</v>
      </c>
      <c r="W23" s="442">
        <v>3.2485875706214688E-2</v>
      </c>
      <c r="X23" s="442">
        <v>3.8022813688212925E-4</v>
      </c>
      <c r="Y23" s="442">
        <v>8.4205461325634542E-3</v>
      </c>
      <c r="Z23" s="442">
        <v>0</v>
      </c>
      <c r="AA23" s="442">
        <v>0</v>
      </c>
      <c r="AB23" s="442">
        <v>0</v>
      </c>
      <c r="AC23" s="442">
        <v>1.5356265356265356E-4</v>
      </c>
      <c r="AD23" s="442">
        <v>0</v>
      </c>
      <c r="AE23" s="442">
        <v>0</v>
      </c>
      <c r="AF23" s="442">
        <v>0</v>
      </c>
      <c r="AG23" s="442">
        <v>0</v>
      </c>
      <c r="AH23" s="442">
        <v>1.8508725542041248E-3</v>
      </c>
      <c r="AI23" s="442">
        <v>4.8256725781155747E-4</v>
      </c>
      <c r="AJ23" s="442">
        <v>7.7285725326532183E-5</v>
      </c>
      <c r="AK23" s="442">
        <v>0</v>
      </c>
      <c r="AL23" s="442">
        <v>3.9091865884829345E-3</v>
      </c>
      <c r="AM23" s="442">
        <v>0</v>
      </c>
      <c r="AN23" s="442">
        <v>0</v>
      </c>
      <c r="AO23" s="442">
        <v>2.1739130434782609E-3</v>
      </c>
      <c r="AP23" s="443">
        <v>1.5744835085175789E-2</v>
      </c>
      <c r="AQ23" s="442">
        <v>5.0632911392405064E-3</v>
      </c>
      <c r="AR23" s="442">
        <v>1.1845120986552542E-2</v>
      </c>
      <c r="AS23" s="442">
        <v>0</v>
      </c>
      <c r="AT23" s="442">
        <v>1.744378306878307E-2</v>
      </c>
      <c r="AU23" s="442">
        <v>5.9663032705649155E-2</v>
      </c>
      <c r="AV23" s="442">
        <v>0.32850241545893721</v>
      </c>
      <c r="AW23" s="443">
        <v>1.368519640791141E-2</v>
      </c>
      <c r="AX23" s="442">
        <v>2.1772681470899606E-2</v>
      </c>
      <c r="AY23" s="443">
        <v>0.1959753787878788</v>
      </c>
      <c r="AZ23" s="443">
        <v>8.8628621483956782E-2</v>
      </c>
      <c r="BA23" s="442">
        <v>7.1906141841007978E-2</v>
      </c>
      <c r="BB23" s="443">
        <v>8.8673186396146554E-3</v>
      </c>
      <c r="BC23" s="442">
        <v>0.17982559837558934</v>
      </c>
      <c r="BD23" s="443">
        <v>0.10947444726350126</v>
      </c>
    </row>
    <row r="24" spans="1:56" x14ac:dyDescent="0.2">
      <c r="A24" s="281" t="s">
        <v>464</v>
      </c>
      <c r="B24" s="283" t="s">
        <v>465</v>
      </c>
      <c r="C24" s="442">
        <v>0</v>
      </c>
      <c r="D24" s="442">
        <v>0</v>
      </c>
      <c r="E24" s="442">
        <v>0</v>
      </c>
      <c r="F24" s="442">
        <v>0</v>
      </c>
      <c r="G24" s="442">
        <v>0</v>
      </c>
      <c r="H24" s="442">
        <v>0</v>
      </c>
      <c r="I24" s="442">
        <v>0</v>
      </c>
      <c r="J24" s="442">
        <v>0</v>
      </c>
      <c r="K24" s="442">
        <v>0</v>
      </c>
      <c r="L24" s="442">
        <v>0</v>
      </c>
      <c r="M24" s="442">
        <v>0</v>
      </c>
      <c r="N24" s="442">
        <v>0</v>
      </c>
      <c r="O24" s="442">
        <v>0</v>
      </c>
      <c r="P24" s="442">
        <v>0</v>
      </c>
      <c r="Q24" s="442">
        <v>8.0840743734842356E-4</v>
      </c>
      <c r="R24" s="442">
        <v>2.8074115665356543E-4</v>
      </c>
      <c r="S24" s="442">
        <v>0</v>
      </c>
      <c r="T24" s="442">
        <v>0</v>
      </c>
      <c r="U24" s="442">
        <v>6.6216395179446435E-5</v>
      </c>
      <c r="V24" s="442">
        <v>2.6654411764705881E-2</v>
      </c>
      <c r="W24" s="442">
        <v>6.1205273069679846E-3</v>
      </c>
      <c r="X24" s="442">
        <v>0</v>
      </c>
      <c r="Y24" s="442">
        <v>1.684109226512691E-3</v>
      </c>
      <c r="Z24" s="442">
        <v>0</v>
      </c>
      <c r="AA24" s="442">
        <v>0</v>
      </c>
      <c r="AB24" s="442">
        <v>0</v>
      </c>
      <c r="AC24" s="442">
        <v>3.0712530712530712E-4</v>
      </c>
      <c r="AD24" s="442">
        <v>0</v>
      </c>
      <c r="AE24" s="442">
        <v>0</v>
      </c>
      <c r="AF24" s="442">
        <v>1.6321201240411296E-4</v>
      </c>
      <c r="AG24" s="442">
        <v>0</v>
      </c>
      <c r="AH24" s="442">
        <v>1.718667371760973E-3</v>
      </c>
      <c r="AI24" s="442">
        <v>1.2064181445288937E-4</v>
      </c>
      <c r="AJ24" s="442">
        <v>0</v>
      </c>
      <c r="AK24" s="442">
        <v>0</v>
      </c>
      <c r="AL24" s="442">
        <v>9.0211998195760036E-4</v>
      </c>
      <c r="AM24" s="442">
        <v>0</v>
      </c>
      <c r="AN24" s="442">
        <v>0</v>
      </c>
      <c r="AO24" s="442">
        <v>0</v>
      </c>
      <c r="AP24" s="443">
        <v>6.0166727075027188E-4</v>
      </c>
      <c r="AQ24" s="442">
        <v>5.0632911392405066E-4</v>
      </c>
      <c r="AR24" s="442">
        <v>1.1256921485507981E-2</v>
      </c>
      <c r="AS24" s="442">
        <v>0</v>
      </c>
      <c r="AT24" s="442">
        <v>5.1256613756613757E-2</v>
      </c>
      <c r="AU24" s="442">
        <v>2.6560951437066403E-2</v>
      </c>
      <c r="AV24" s="442">
        <v>-1.932367149758454E-2</v>
      </c>
      <c r="AW24" s="443">
        <v>1.4346317007327421E-2</v>
      </c>
      <c r="AX24" s="442">
        <v>8.8327955000573975E-3</v>
      </c>
      <c r="AY24" s="443">
        <v>1.0606060606060607E-2</v>
      </c>
      <c r="AZ24" s="443">
        <v>1.280861694189404E-2</v>
      </c>
      <c r="BA24" s="442">
        <v>9.3431200661331197E-3</v>
      </c>
      <c r="BB24" s="443">
        <v>1.1786600496277916E-2</v>
      </c>
      <c r="BC24" s="442">
        <v>1.3977163678845111E-2</v>
      </c>
      <c r="BD24" s="443">
        <v>7.8869155491119967E-3</v>
      </c>
    </row>
    <row r="25" spans="1:56" x14ac:dyDescent="0.2">
      <c r="A25" s="281" t="s">
        <v>466</v>
      </c>
      <c r="B25" s="283" t="s">
        <v>191</v>
      </c>
      <c r="C25" s="442">
        <v>0</v>
      </c>
      <c r="D25" s="442">
        <v>0</v>
      </c>
      <c r="E25" s="442">
        <v>5.8823529411764705E-2</v>
      </c>
      <c r="F25" s="442">
        <v>0</v>
      </c>
      <c r="G25" s="442">
        <v>0</v>
      </c>
      <c r="H25" s="442">
        <v>0</v>
      </c>
      <c r="I25" s="442">
        <v>0</v>
      </c>
      <c r="J25" s="442">
        <v>0</v>
      </c>
      <c r="K25" s="442">
        <v>0</v>
      </c>
      <c r="L25" s="442">
        <v>0</v>
      </c>
      <c r="M25" s="442">
        <v>0</v>
      </c>
      <c r="N25" s="442">
        <v>0</v>
      </c>
      <c r="O25" s="442">
        <v>0</v>
      </c>
      <c r="P25" s="442">
        <v>0</v>
      </c>
      <c r="Q25" s="442">
        <v>0</v>
      </c>
      <c r="R25" s="442">
        <v>5.6148231330713087E-4</v>
      </c>
      <c r="S25" s="442">
        <v>0</v>
      </c>
      <c r="T25" s="442">
        <v>0</v>
      </c>
      <c r="U25" s="442">
        <v>0</v>
      </c>
      <c r="V25" s="442">
        <v>0</v>
      </c>
      <c r="W25" s="442">
        <v>0.46657250470809791</v>
      </c>
      <c r="X25" s="442">
        <v>0</v>
      </c>
      <c r="Y25" s="442">
        <v>0</v>
      </c>
      <c r="Z25" s="442">
        <v>0</v>
      </c>
      <c r="AA25" s="442">
        <v>0</v>
      </c>
      <c r="AB25" s="442">
        <v>0</v>
      </c>
      <c r="AC25" s="442">
        <v>0</v>
      </c>
      <c r="AD25" s="442">
        <v>0</v>
      </c>
      <c r="AE25" s="442">
        <v>0</v>
      </c>
      <c r="AF25" s="442">
        <v>8.9766606822262122E-3</v>
      </c>
      <c r="AG25" s="442">
        <v>0</v>
      </c>
      <c r="AH25" s="442">
        <v>5.4204124801692224E-3</v>
      </c>
      <c r="AI25" s="442">
        <v>0</v>
      </c>
      <c r="AJ25" s="442">
        <v>0</v>
      </c>
      <c r="AK25" s="442">
        <v>0</v>
      </c>
      <c r="AL25" s="442">
        <v>1.5937453014584272E-2</v>
      </c>
      <c r="AM25" s="442">
        <v>0</v>
      </c>
      <c r="AN25" s="442">
        <v>0</v>
      </c>
      <c r="AO25" s="442">
        <v>0</v>
      </c>
      <c r="AP25" s="443">
        <v>8.6698079014135548E-3</v>
      </c>
      <c r="AQ25" s="442">
        <v>0</v>
      </c>
      <c r="AR25" s="442">
        <v>2.1134616554773542E-2</v>
      </c>
      <c r="AS25" s="442">
        <v>0</v>
      </c>
      <c r="AT25" s="442">
        <v>4.8280423280423278E-2</v>
      </c>
      <c r="AU25" s="442">
        <v>4.7968285431119924E-2</v>
      </c>
      <c r="AV25" s="442">
        <v>3.6231884057971016E-2</v>
      </c>
      <c r="AW25" s="443">
        <v>2.0748168145005786E-2</v>
      </c>
      <c r="AX25" s="442">
        <v>1.9636229129730488E-2</v>
      </c>
      <c r="AY25" s="443">
        <v>2.8645833333333332E-2</v>
      </c>
      <c r="AZ25" s="443">
        <v>2.3995068617590761E-2</v>
      </c>
      <c r="BA25" s="442">
        <v>2.2229085854961347E-2</v>
      </c>
      <c r="BB25" s="443">
        <v>3.3693378095655133E-2</v>
      </c>
      <c r="BC25" s="442">
        <v>1.2906276511411206E-2</v>
      </c>
      <c r="BD25" s="443">
        <v>1.5396882928597318E-2</v>
      </c>
    </row>
    <row r="26" spans="1:56" x14ac:dyDescent="0.2">
      <c r="A26" s="281" t="s">
        <v>467</v>
      </c>
      <c r="B26" s="283" t="s">
        <v>50</v>
      </c>
      <c r="C26" s="442">
        <v>1.2010569300984868E-3</v>
      </c>
      <c r="D26" s="442">
        <v>6.3856960408684551E-3</v>
      </c>
      <c r="E26" s="442">
        <v>0</v>
      </c>
      <c r="F26" s="442">
        <v>5.3547523427041497E-3</v>
      </c>
      <c r="G26" s="442">
        <v>8.5132634176434303E-3</v>
      </c>
      <c r="H26" s="442">
        <v>1.6363636363636365E-2</v>
      </c>
      <c r="I26" s="442">
        <v>1.0727056019070322E-2</v>
      </c>
      <c r="J26" s="442">
        <v>3.8943447341686422E-3</v>
      </c>
      <c r="K26" s="442">
        <v>2.7472527472527475E-3</v>
      </c>
      <c r="L26" s="442">
        <v>0</v>
      </c>
      <c r="M26" s="442">
        <v>9.9620493358633776E-3</v>
      </c>
      <c r="N26" s="442">
        <v>8.1504702194357369E-3</v>
      </c>
      <c r="O26" s="442">
        <v>3.3485301053293511E-2</v>
      </c>
      <c r="P26" s="442">
        <v>2.9600394671928957E-3</v>
      </c>
      <c r="Q26" s="442">
        <v>1.2126111560226355E-3</v>
      </c>
      <c r="R26" s="442">
        <v>3.0881527231892197E-3</v>
      </c>
      <c r="S26" s="442">
        <v>6.5789473684210523E-3</v>
      </c>
      <c r="T26" s="442">
        <v>5.9701492537313433E-3</v>
      </c>
      <c r="U26" s="442">
        <v>4.1716328963051254E-3</v>
      </c>
      <c r="V26" s="442">
        <v>7.3529411764705881E-3</v>
      </c>
      <c r="W26" s="442">
        <v>1.4124293785310734E-3</v>
      </c>
      <c r="X26" s="442">
        <v>5.3231939163498096E-2</v>
      </c>
      <c r="Y26" s="442">
        <v>3.368218453025382E-3</v>
      </c>
      <c r="Z26" s="442">
        <v>5.9171597633136093E-3</v>
      </c>
      <c r="AA26" s="442">
        <v>3.1007751937984496E-3</v>
      </c>
      <c r="AB26" s="442">
        <v>3.7831021437578815E-3</v>
      </c>
      <c r="AC26" s="442">
        <v>6.2960687960687961E-3</v>
      </c>
      <c r="AD26" s="442">
        <v>1.6372391653290529E-2</v>
      </c>
      <c r="AE26" s="442">
        <v>0</v>
      </c>
      <c r="AF26" s="442">
        <v>2.284968173657581E-3</v>
      </c>
      <c r="AG26" s="442">
        <v>2.5000000000000001E-2</v>
      </c>
      <c r="AH26" s="442">
        <v>8.8577472236911689E-3</v>
      </c>
      <c r="AI26" s="442">
        <v>1.9543973941368076E-2</v>
      </c>
      <c r="AJ26" s="442">
        <v>3.2460004637143518E-3</v>
      </c>
      <c r="AK26" s="442">
        <v>5.0505050505050504E-2</v>
      </c>
      <c r="AL26" s="442">
        <v>6.1644865433769357E-3</v>
      </c>
      <c r="AM26" s="442">
        <v>4.8108178390326353E-3</v>
      </c>
      <c r="AN26" s="442">
        <v>6.5217391304347824E-2</v>
      </c>
      <c r="AO26" s="442">
        <v>3.9130434782608699E-2</v>
      </c>
      <c r="AP26" s="443">
        <v>8.292859731786879E-3</v>
      </c>
      <c r="AQ26" s="442">
        <v>1.9746835443037975E-2</v>
      </c>
      <c r="AR26" s="442">
        <v>1.0060239742003528E-2</v>
      </c>
      <c r="AS26" s="442">
        <v>0</v>
      </c>
      <c r="AT26" s="442">
        <v>6.0350529100529097E-3</v>
      </c>
      <c r="AU26" s="442">
        <v>1.0307234886025769E-2</v>
      </c>
      <c r="AV26" s="442">
        <v>-3.140096618357488E-2</v>
      </c>
      <c r="AW26" s="443">
        <v>7.1290837970359759E-3</v>
      </c>
      <c r="AX26" s="442">
        <v>1.1422048188160866E-2</v>
      </c>
      <c r="AY26" s="443">
        <v>3.1218434343434343E-2</v>
      </c>
      <c r="AZ26" s="443">
        <v>1.7032735295071863E-2</v>
      </c>
      <c r="BA26" s="442">
        <v>1.711921221645879E-2</v>
      </c>
      <c r="BB26" s="443">
        <v>1.3854425144747726E-2</v>
      </c>
      <c r="BC26" s="442">
        <v>2.0666731568919239E-2</v>
      </c>
      <c r="BD26" s="443">
        <v>1.9064878579195362E-2</v>
      </c>
    </row>
    <row r="27" spans="1:56" x14ac:dyDescent="0.2">
      <c r="A27" s="281" t="s">
        <v>468</v>
      </c>
      <c r="B27" s="283" t="s">
        <v>36</v>
      </c>
      <c r="C27" s="442">
        <v>2.6423252462166708E-3</v>
      </c>
      <c r="D27" s="442">
        <v>2.554278416347382E-3</v>
      </c>
      <c r="E27" s="442">
        <v>0</v>
      </c>
      <c r="F27" s="442">
        <v>4.0160642570281121E-3</v>
      </c>
      <c r="G27" s="442">
        <v>4.9352251696483653E-4</v>
      </c>
      <c r="H27" s="442">
        <v>1.8181818181818182E-3</v>
      </c>
      <c r="I27" s="442">
        <v>1.1918951132300357E-3</v>
      </c>
      <c r="J27" s="442">
        <v>3.2170673890958346E-3</v>
      </c>
      <c r="K27" s="442">
        <v>0</v>
      </c>
      <c r="L27" s="442">
        <v>3.5211267605633804E-3</v>
      </c>
      <c r="M27" s="442">
        <v>5.6925996204933585E-3</v>
      </c>
      <c r="N27" s="442">
        <v>4.3887147335423199E-3</v>
      </c>
      <c r="O27" s="442">
        <v>3.1441597233139444E-3</v>
      </c>
      <c r="P27" s="442">
        <v>3.9467192895905282E-3</v>
      </c>
      <c r="Q27" s="442">
        <v>1.6168148746968471E-3</v>
      </c>
      <c r="R27" s="442">
        <v>1.6844469399213925E-3</v>
      </c>
      <c r="S27" s="442">
        <v>0</v>
      </c>
      <c r="T27" s="442">
        <v>2.9850746268656717E-3</v>
      </c>
      <c r="U27" s="442">
        <v>1.7216262746656073E-3</v>
      </c>
      <c r="V27" s="442">
        <v>1.838235294117647E-3</v>
      </c>
      <c r="W27" s="442">
        <v>4.7080979284369113E-4</v>
      </c>
      <c r="X27" s="442">
        <v>1.520912547528517E-3</v>
      </c>
      <c r="Y27" s="442">
        <v>6.014675808973896E-4</v>
      </c>
      <c r="Z27" s="442">
        <v>1.7751479289940829E-2</v>
      </c>
      <c r="AA27" s="442">
        <v>2.9457364341085271E-2</v>
      </c>
      <c r="AB27" s="442">
        <v>2.9424127784783522E-3</v>
      </c>
      <c r="AC27" s="442">
        <v>3.0712530712530711E-3</v>
      </c>
      <c r="AD27" s="442">
        <v>2.8892455858747996E-3</v>
      </c>
      <c r="AE27" s="442">
        <v>9.6096096096096092E-3</v>
      </c>
      <c r="AF27" s="442">
        <v>3.4274522604863717E-3</v>
      </c>
      <c r="AG27" s="442">
        <v>0</v>
      </c>
      <c r="AH27" s="442">
        <v>8.1967213114754103E-3</v>
      </c>
      <c r="AI27" s="442">
        <v>5.5495234648329107E-3</v>
      </c>
      <c r="AJ27" s="442">
        <v>2.2412860344694337E-3</v>
      </c>
      <c r="AK27" s="442">
        <v>0</v>
      </c>
      <c r="AL27" s="442">
        <v>1.3531799729364006E-3</v>
      </c>
      <c r="AM27" s="442">
        <v>1.6902873488493044E-3</v>
      </c>
      <c r="AN27" s="442">
        <v>0</v>
      </c>
      <c r="AO27" s="442">
        <v>0</v>
      </c>
      <c r="AP27" s="443">
        <v>3.0808263863718738E-3</v>
      </c>
      <c r="AQ27" s="442">
        <v>0</v>
      </c>
      <c r="AR27" s="442">
        <v>0</v>
      </c>
      <c r="AS27" s="442">
        <v>0</v>
      </c>
      <c r="AT27" s="442">
        <v>0.57795965608465605</v>
      </c>
      <c r="AU27" s="442">
        <v>0.1777998017839445</v>
      </c>
      <c r="AV27" s="442">
        <v>0</v>
      </c>
      <c r="AW27" s="443">
        <v>8.6915321469891463E-2</v>
      </c>
      <c r="AX27" s="442">
        <v>5.3015905409369776E-2</v>
      </c>
      <c r="AY27" s="443">
        <v>0</v>
      </c>
      <c r="AZ27" s="443">
        <v>5.1182558479057845E-2</v>
      </c>
      <c r="BA27" s="442">
        <v>3.775855960610823E-2</v>
      </c>
      <c r="BB27" s="443">
        <v>0</v>
      </c>
      <c r="BC27" s="442">
        <v>0.10970335034699526</v>
      </c>
      <c r="BD27" s="443">
        <v>6.0260964117433855E-2</v>
      </c>
    </row>
    <row r="28" spans="1:56" x14ac:dyDescent="0.2">
      <c r="A28" s="281" t="s">
        <v>469</v>
      </c>
      <c r="B28" s="283" t="s">
        <v>192</v>
      </c>
      <c r="C28" s="442">
        <v>9.6084554407878942E-3</v>
      </c>
      <c r="D28" s="442">
        <v>7.6628352490421452E-3</v>
      </c>
      <c r="E28" s="442">
        <v>0</v>
      </c>
      <c r="F28" s="442">
        <v>4.8192771084337352E-2</v>
      </c>
      <c r="G28" s="442">
        <v>1.3448488587291795E-2</v>
      </c>
      <c r="H28" s="442">
        <v>3.090909090909091E-2</v>
      </c>
      <c r="I28" s="442">
        <v>2.2646007151370679E-2</v>
      </c>
      <c r="J28" s="442">
        <v>3.0308161192008128E-2</v>
      </c>
      <c r="K28" s="442">
        <v>8.241758241758242E-3</v>
      </c>
      <c r="L28" s="442">
        <v>3.5211267605633804E-2</v>
      </c>
      <c r="M28" s="442">
        <v>5.7874762808349148E-2</v>
      </c>
      <c r="N28" s="442">
        <v>4.4514106583072102E-2</v>
      </c>
      <c r="O28" s="442">
        <v>3.6629460776607455E-2</v>
      </c>
      <c r="P28" s="442">
        <v>2.4173655648741982E-2</v>
      </c>
      <c r="Q28" s="442">
        <v>1.4147130153597413E-2</v>
      </c>
      <c r="R28" s="442">
        <v>1.0948905109489052E-2</v>
      </c>
      <c r="S28" s="442">
        <v>6.5789473684210523E-3</v>
      </c>
      <c r="T28" s="442">
        <v>2.9850746268656716E-2</v>
      </c>
      <c r="U28" s="442">
        <v>9.2702953251224997E-3</v>
      </c>
      <c r="V28" s="442">
        <v>6.4338235294117644E-3</v>
      </c>
      <c r="W28" s="442">
        <v>1.2241054613935969E-2</v>
      </c>
      <c r="X28" s="442">
        <v>2.1292775665399239E-2</v>
      </c>
      <c r="Y28" s="442">
        <v>3.1276314206664262E-3</v>
      </c>
      <c r="Z28" s="442">
        <v>0.10059171597633136</v>
      </c>
      <c r="AA28" s="442">
        <v>4.3410852713178294E-2</v>
      </c>
      <c r="AB28" s="442">
        <v>7.6923076923076927E-2</v>
      </c>
      <c r="AC28" s="442">
        <v>2.3495085995085995E-2</v>
      </c>
      <c r="AD28" s="442">
        <v>5.1364365971107544E-3</v>
      </c>
      <c r="AE28" s="442">
        <v>8.0080080080080084E-4</v>
      </c>
      <c r="AF28" s="442">
        <v>1.3383385017137261E-2</v>
      </c>
      <c r="AG28" s="442">
        <v>0</v>
      </c>
      <c r="AH28" s="442">
        <v>1.2162876784769964E-2</v>
      </c>
      <c r="AI28" s="442">
        <v>1.9423332126915188E-2</v>
      </c>
      <c r="AJ28" s="442">
        <v>1.0820001545714506E-2</v>
      </c>
      <c r="AK28" s="442">
        <v>5.0505050505050509E-3</v>
      </c>
      <c r="AL28" s="442">
        <v>5.8637798827244026E-3</v>
      </c>
      <c r="AM28" s="442">
        <v>4.5637758418931217E-2</v>
      </c>
      <c r="AN28" s="442">
        <v>0</v>
      </c>
      <c r="AO28" s="442">
        <v>2.1739130434782609E-3</v>
      </c>
      <c r="AP28" s="443">
        <v>1.8209496194273287E-2</v>
      </c>
      <c r="AQ28" s="442">
        <v>0</v>
      </c>
      <c r="AR28" s="442">
        <v>2.4521834371133602E-2</v>
      </c>
      <c r="AS28" s="442">
        <v>0</v>
      </c>
      <c r="AT28" s="442">
        <v>0</v>
      </c>
      <c r="AU28" s="442">
        <v>0</v>
      </c>
      <c r="AV28" s="442">
        <v>0</v>
      </c>
      <c r="AW28" s="443">
        <v>1.3321580078232604E-2</v>
      </c>
      <c r="AX28" s="442">
        <v>2.3730564661165035E-2</v>
      </c>
      <c r="AY28" s="443">
        <v>1.5782828282828283E-5</v>
      </c>
      <c r="AZ28" s="443">
        <v>7.8512798883950304E-3</v>
      </c>
      <c r="BA28" s="442">
        <v>1.6905733051116905E-2</v>
      </c>
      <c r="BB28" s="443">
        <v>4.3217535153019022E-2</v>
      </c>
      <c r="BC28" s="442">
        <v>-3.2585566666203082E-2</v>
      </c>
      <c r="BD28" s="443">
        <v>1.225081551286698E-3</v>
      </c>
    </row>
    <row r="29" spans="1:56" x14ac:dyDescent="0.2">
      <c r="A29" s="281" t="s">
        <v>470</v>
      </c>
      <c r="B29" s="283" t="s">
        <v>285</v>
      </c>
      <c r="C29" s="442">
        <v>4.8042277203939464E-4</v>
      </c>
      <c r="D29" s="442">
        <v>0</v>
      </c>
      <c r="E29" s="442">
        <v>0</v>
      </c>
      <c r="F29" s="442">
        <v>4.0160642570281121E-3</v>
      </c>
      <c r="G29" s="442">
        <v>1.8507094386181369E-3</v>
      </c>
      <c r="H29" s="442">
        <v>1.8181818181818182E-3</v>
      </c>
      <c r="I29" s="442">
        <v>0</v>
      </c>
      <c r="J29" s="442">
        <v>2.5397900440230275E-3</v>
      </c>
      <c r="K29" s="442">
        <v>0</v>
      </c>
      <c r="L29" s="442">
        <v>0</v>
      </c>
      <c r="M29" s="442">
        <v>1.4231499051233396E-3</v>
      </c>
      <c r="N29" s="442">
        <v>1.2539184952978057E-3</v>
      </c>
      <c r="O29" s="442">
        <v>7.8603993082848611E-4</v>
      </c>
      <c r="P29" s="442">
        <v>4.9333991119881603E-4</v>
      </c>
      <c r="Q29" s="442">
        <v>8.0840743734842356E-4</v>
      </c>
      <c r="R29" s="442">
        <v>5.6148231330713087E-4</v>
      </c>
      <c r="S29" s="442">
        <v>0</v>
      </c>
      <c r="T29" s="442">
        <v>1.4925373134328358E-3</v>
      </c>
      <c r="U29" s="442">
        <v>5.9594755661501785E-4</v>
      </c>
      <c r="V29" s="442">
        <v>0</v>
      </c>
      <c r="W29" s="442">
        <v>4.7080979284369113E-4</v>
      </c>
      <c r="X29" s="442">
        <v>7.6045627376425851E-4</v>
      </c>
      <c r="Y29" s="442">
        <v>7.217610970768675E-4</v>
      </c>
      <c r="Z29" s="442">
        <v>0</v>
      </c>
      <c r="AA29" s="442">
        <v>9.1472868217054262E-2</v>
      </c>
      <c r="AB29" s="442">
        <v>9.6679277007145868E-3</v>
      </c>
      <c r="AC29" s="442">
        <v>2.4570024570024569E-3</v>
      </c>
      <c r="AD29" s="442">
        <v>1.2841091492776886E-3</v>
      </c>
      <c r="AE29" s="442">
        <v>0</v>
      </c>
      <c r="AF29" s="442">
        <v>1.9585441488493551E-3</v>
      </c>
      <c r="AG29" s="442">
        <v>0</v>
      </c>
      <c r="AH29" s="442">
        <v>3.9661554732945536E-3</v>
      </c>
      <c r="AI29" s="442">
        <v>9.53070334177826E-3</v>
      </c>
      <c r="AJ29" s="442">
        <v>4.5598577942653996E-3</v>
      </c>
      <c r="AK29" s="442">
        <v>5.0505050505050509E-3</v>
      </c>
      <c r="AL29" s="442">
        <v>7.5176665163133359E-4</v>
      </c>
      <c r="AM29" s="442">
        <v>1.0531790404368743E-2</v>
      </c>
      <c r="AN29" s="442">
        <v>0</v>
      </c>
      <c r="AO29" s="442">
        <v>2.1739130434782609E-3</v>
      </c>
      <c r="AP29" s="443">
        <v>3.189561435302646E-3</v>
      </c>
      <c r="AQ29" s="442">
        <v>0</v>
      </c>
      <c r="AR29" s="442">
        <v>6.9772630468734158E-3</v>
      </c>
      <c r="AS29" s="442">
        <v>-2.7369765532341938E-4</v>
      </c>
      <c r="AT29" s="442">
        <v>0</v>
      </c>
      <c r="AU29" s="442">
        <v>0</v>
      </c>
      <c r="AV29" s="442">
        <v>0</v>
      </c>
      <c r="AW29" s="443">
        <v>3.7243127100435236E-3</v>
      </c>
      <c r="AX29" s="442">
        <v>4.9616714072524583E-3</v>
      </c>
      <c r="AY29" s="443">
        <v>6.3131313131313131E-5</v>
      </c>
      <c r="AZ29" s="443">
        <v>2.2191220841579341E-3</v>
      </c>
      <c r="BA29" s="442">
        <v>3.5519299424968888E-3</v>
      </c>
      <c r="BB29" s="443">
        <v>1.6664233931786114E-3</v>
      </c>
      <c r="BC29" s="442">
        <v>2.8510632379733806E-3</v>
      </c>
      <c r="BD29" s="443">
        <v>4.6756071040231972E-3</v>
      </c>
    </row>
    <row r="30" spans="1:56" x14ac:dyDescent="0.2">
      <c r="A30" s="281" t="s">
        <v>471</v>
      </c>
      <c r="B30" s="283" t="s">
        <v>281</v>
      </c>
      <c r="C30" s="442">
        <v>4.8042277203939464E-4</v>
      </c>
      <c r="D30" s="442">
        <v>0</v>
      </c>
      <c r="E30" s="442">
        <v>0</v>
      </c>
      <c r="F30" s="442">
        <v>4.0160642570281121E-3</v>
      </c>
      <c r="G30" s="442">
        <v>8.6366440468846394E-4</v>
      </c>
      <c r="H30" s="442">
        <v>0</v>
      </c>
      <c r="I30" s="442">
        <v>0</v>
      </c>
      <c r="J30" s="442">
        <v>2.3704707077548256E-3</v>
      </c>
      <c r="K30" s="442">
        <v>0</v>
      </c>
      <c r="L30" s="442">
        <v>0</v>
      </c>
      <c r="M30" s="442">
        <v>1.8975332068311196E-3</v>
      </c>
      <c r="N30" s="442">
        <v>0</v>
      </c>
      <c r="O30" s="442">
        <v>1.5720798616569723E-4</v>
      </c>
      <c r="P30" s="442">
        <v>0</v>
      </c>
      <c r="Q30" s="442">
        <v>4.0420371867421178E-4</v>
      </c>
      <c r="R30" s="442">
        <v>0</v>
      </c>
      <c r="S30" s="442">
        <v>0</v>
      </c>
      <c r="T30" s="442">
        <v>1.4925373134328358E-3</v>
      </c>
      <c r="U30" s="442">
        <v>1.9864918553833929E-4</v>
      </c>
      <c r="V30" s="442">
        <v>0</v>
      </c>
      <c r="W30" s="442">
        <v>4.7080979284369113E-4</v>
      </c>
      <c r="X30" s="442">
        <v>3.8022813688212925E-4</v>
      </c>
      <c r="Y30" s="442">
        <v>1.9246962588716468E-3</v>
      </c>
      <c r="Z30" s="442">
        <v>1.1834319526627219E-2</v>
      </c>
      <c r="AA30" s="442">
        <v>1.5503875968992248E-3</v>
      </c>
      <c r="AB30" s="442">
        <v>0</v>
      </c>
      <c r="AC30" s="442">
        <v>1.382063882063882E-3</v>
      </c>
      <c r="AD30" s="442">
        <v>3.2102728731942215E-3</v>
      </c>
      <c r="AE30" s="442">
        <v>0</v>
      </c>
      <c r="AF30" s="442">
        <v>5.8756324465480663E-3</v>
      </c>
      <c r="AG30" s="442">
        <v>0</v>
      </c>
      <c r="AH30" s="442">
        <v>2.7498677948175568E-2</v>
      </c>
      <c r="AI30" s="442">
        <v>4.825672578115575E-3</v>
      </c>
      <c r="AJ30" s="442">
        <v>3.7870005410000772E-3</v>
      </c>
      <c r="AK30" s="442">
        <v>0</v>
      </c>
      <c r="AL30" s="442">
        <v>1.5035333032626674E-4</v>
      </c>
      <c r="AM30" s="442">
        <v>3.0035105968014564E-2</v>
      </c>
      <c r="AN30" s="442">
        <v>0</v>
      </c>
      <c r="AO30" s="442">
        <v>1.0869565217391304E-2</v>
      </c>
      <c r="AP30" s="443">
        <v>4.6828561072852484E-3</v>
      </c>
      <c r="AQ30" s="442">
        <v>0</v>
      </c>
      <c r="AR30" s="442">
        <v>1.0141370707664847E-3</v>
      </c>
      <c r="AS30" s="442">
        <v>6.5687437277620652E-3</v>
      </c>
      <c r="AT30" s="442">
        <v>0</v>
      </c>
      <c r="AU30" s="442">
        <v>0</v>
      </c>
      <c r="AV30" s="442">
        <v>0</v>
      </c>
      <c r="AW30" s="443">
        <v>2.1376232714450994E-3</v>
      </c>
      <c r="AX30" s="442">
        <v>5.3570745271106232E-3</v>
      </c>
      <c r="AY30" s="443">
        <v>2.4289772727272726E-2</v>
      </c>
      <c r="AZ30" s="443">
        <v>1.1244849625279824E-2</v>
      </c>
      <c r="BA30" s="442">
        <v>1.0805679454220075E-2</v>
      </c>
      <c r="BB30" s="443">
        <v>0</v>
      </c>
      <c r="BC30" s="442">
        <v>2.4101915080038384E-2</v>
      </c>
      <c r="BD30" s="443">
        <v>1.7245378760420441E-2</v>
      </c>
    </row>
    <row r="31" spans="1:56" x14ac:dyDescent="0.2">
      <c r="A31" s="281" t="s">
        <v>472</v>
      </c>
      <c r="B31" s="283" t="s">
        <v>384</v>
      </c>
      <c r="C31" s="442">
        <v>7.2543838577948591E-2</v>
      </c>
      <c r="D31" s="442">
        <v>2.554278416347382E-2</v>
      </c>
      <c r="E31" s="442">
        <v>5.8823529411764705E-2</v>
      </c>
      <c r="F31" s="442">
        <v>2.5435073627844713E-2</v>
      </c>
      <c r="G31" s="442">
        <v>7.2794571252313381E-2</v>
      </c>
      <c r="H31" s="442">
        <v>7.636363636363637E-2</v>
      </c>
      <c r="I31" s="442">
        <v>7.1513706793802145E-2</v>
      </c>
      <c r="J31" s="442">
        <v>4.0128682695563835E-2</v>
      </c>
      <c r="K31" s="442">
        <v>1.098901098901099E-2</v>
      </c>
      <c r="L31" s="442">
        <v>5.9859154929577461E-2</v>
      </c>
      <c r="M31" s="442">
        <v>3.8425047438330168E-2</v>
      </c>
      <c r="N31" s="442">
        <v>2.3197492163009405E-2</v>
      </c>
      <c r="O31" s="442">
        <v>3.9459204527590004E-2</v>
      </c>
      <c r="P31" s="442">
        <v>4.6373951652688705E-2</v>
      </c>
      <c r="Q31" s="442">
        <v>4.5270816491511719E-2</v>
      </c>
      <c r="R31" s="442">
        <v>4.1268950028074118E-2</v>
      </c>
      <c r="S31" s="442">
        <v>5.2631578947368418E-2</v>
      </c>
      <c r="T31" s="442">
        <v>4.1791044776119404E-2</v>
      </c>
      <c r="U31" s="442">
        <v>5.2046086611044894E-2</v>
      </c>
      <c r="V31" s="442">
        <v>4.3198529411764705E-2</v>
      </c>
      <c r="W31" s="442">
        <v>4.0018832391713749E-2</v>
      </c>
      <c r="X31" s="442">
        <v>7.4524714828897332E-2</v>
      </c>
      <c r="Y31" s="442">
        <v>5.9064116444123661E-2</v>
      </c>
      <c r="Z31" s="442">
        <v>1.7751479289940829E-2</v>
      </c>
      <c r="AA31" s="442">
        <v>1.7054263565891473E-2</v>
      </c>
      <c r="AB31" s="442">
        <v>1.5132408575031526E-2</v>
      </c>
      <c r="AC31" s="442">
        <v>1.1363636363636364E-2</v>
      </c>
      <c r="AD31" s="442">
        <v>5.7784911717495991E-3</v>
      </c>
      <c r="AE31" s="442">
        <v>6.0060060060060057E-4</v>
      </c>
      <c r="AF31" s="442">
        <v>1.0282356781459116E-2</v>
      </c>
      <c r="AG31" s="442">
        <v>1.2500000000000001E-2</v>
      </c>
      <c r="AH31" s="442">
        <v>9.9153886832363831E-3</v>
      </c>
      <c r="AI31" s="442">
        <v>2.147424297261431E-2</v>
      </c>
      <c r="AJ31" s="442">
        <v>6.2060437437205351E-2</v>
      </c>
      <c r="AK31" s="442">
        <v>4.0404040404040407E-2</v>
      </c>
      <c r="AL31" s="442">
        <v>1.6087806344910541E-2</v>
      </c>
      <c r="AM31" s="442">
        <v>7.8273306462098555E-2</v>
      </c>
      <c r="AN31" s="442">
        <v>0.29347826086956524</v>
      </c>
      <c r="AO31" s="442">
        <v>6.0869565217391307E-2</v>
      </c>
      <c r="AP31" s="443">
        <v>4.1268575570859008E-2</v>
      </c>
      <c r="AQ31" s="442">
        <v>9.7215189873417721E-2</v>
      </c>
      <c r="AR31" s="442">
        <v>0.17165284059793523</v>
      </c>
      <c r="AS31" s="442">
        <v>4.5616275887236564E-5</v>
      </c>
      <c r="AT31" s="442">
        <v>3.2324735449735451E-2</v>
      </c>
      <c r="AU31" s="442">
        <v>0.1066402378592666</v>
      </c>
      <c r="AV31" s="442">
        <v>1.6908212560386472E-2</v>
      </c>
      <c r="AW31" s="443">
        <v>0.10569114649330616</v>
      </c>
      <c r="AX31" s="442">
        <v>9.7479623984387948E-2</v>
      </c>
      <c r="AY31" s="443">
        <v>4.023042929292929E-2</v>
      </c>
      <c r="AZ31" s="443">
        <v>7.8778833987606656E-2</v>
      </c>
      <c r="BA31" s="442">
        <v>8.1003987972492988E-2</v>
      </c>
      <c r="BB31" s="443">
        <v>0.13771712158808933</v>
      </c>
      <c r="BC31" s="442">
        <v>1.1390345326342434E-2</v>
      </c>
      <c r="BD31" s="443">
        <v>4.7205509242479161E-2</v>
      </c>
    </row>
    <row r="32" spans="1:56" x14ac:dyDescent="0.2">
      <c r="A32" s="281" t="s">
        <v>473</v>
      </c>
      <c r="B32" s="283" t="s">
        <v>37</v>
      </c>
      <c r="C32" s="442">
        <v>5.0444391064136439E-3</v>
      </c>
      <c r="D32" s="442">
        <v>7.6628352490421452E-3</v>
      </c>
      <c r="E32" s="442">
        <v>0</v>
      </c>
      <c r="F32" s="442">
        <v>5.2208835341365459E-2</v>
      </c>
      <c r="G32" s="442">
        <v>5.9222702035780384E-3</v>
      </c>
      <c r="H32" s="442">
        <v>1.8181818181818181E-2</v>
      </c>
      <c r="I32" s="442">
        <v>9.5351609058402856E-3</v>
      </c>
      <c r="J32" s="442">
        <v>5.9261767693870636E-3</v>
      </c>
      <c r="K32" s="442">
        <v>2.7472527472527475E-3</v>
      </c>
      <c r="L32" s="442">
        <v>3.5211267605633804E-3</v>
      </c>
      <c r="M32" s="442">
        <v>1.0910815939278937E-2</v>
      </c>
      <c r="N32" s="442">
        <v>3.761755485893417E-3</v>
      </c>
      <c r="O32" s="442">
        <v>7.7031913221191637E-3</v>
      </c>
      <c r="P32" s="442">
        <v>1.1346817957572768E-2</v>
      </c>
      <c r="Q32" s="442">
        <v>6.0630557801131767E-3</v>
      </c>
      <c r="R32" s="442">
        <v>6.4570466030320047E-3</v>
      </c>
      <c r="S32" s="442">
        <v>1.3157894736842105E-2</v>
      </c>
      <c r="T32" s="442">
        <v>5.9701492537313433E-3</v>
      </c>
      <c r="U32" s="442">
        <v>5.7608263806118391E-3</v>
      </c>
      <c r="V32" s="442">
        <v>5.5147058823529415E-3</v>
      </c>
      <c r="W32" s="442">
        <v>3.766478342749529E-3</v>
      </c>
      <c r="X32" s="442">
        <v>1.2547528517110267E-2</v>
      </c>
      <c r="Y32" s="442">
        <v>1.2630819198845183E-2</v>
      </c>
      <c r="Z32" s="442">
        <v>1.7751479289940829E-2</v>
      </c>
      <c r="AA32" s="442">
        <v>2.3255813953488372E-2</v>
      </c>
      <c r="AB32" s="442">
        <v>2.6481715006305171E-2</v>
      </c>
      <c r="AC32" s="442">
        <v>1.765970515970516E-2</v>
      </c>
      <c r="AD32" s="442">
        <v>4.8154093097913325E-2</v>
      </c>
      <c r="AE32" s="442">
        <v>7.6076076076076082E-2</v>
      </c>
      <c r="AF32" s="442">
        <v>1.6647625265219519E-2</v>
      </c>
      <c r="AG32" s="442">
        <v>0</v>
      </c>
      <c r="AH32" s="442">
        <v>2.1152829190904283E-2</v>
      </c>
      <c r="AI32" s="442">
        <v>6.9972252382675838E-3</v>
      </c>
      <c r="AJ32" s="442">
        <v>7.41942963134709E-3</v>
      </c>
      <c r="AK32" s="442">
        <v>2.5252525252525252E-2</v>
      </c>
      <c r="AL32" s="442">
        <v>4.6609532401142685E-3</v>
      </c>
      <c r="AM32" s="442">
        <v>1.1181900923156936E-2</v>
      </c>
      <c r="AN32" s="442">
        <v>0</v>
      </c>
      <c r="AO32" s="442">
        <v>2.1739130434782609E-3</v>
      </c>
      <c r="AP32" s="443">
        <v>1.3178687930409569E-2</v>
      </c>
      <c r="AQ32" s="442">
        <v>0</v>
      </c>
      <c r="AR32" s="442">
        <v>6.4762793339147723E-2</v>
      </c>
      <c r="AS32" s="442">
        <v>0</v>
      </c>
      <c r="AT32" s="442">
        <v>0</v>
      </c>
      <c r="AU32" s="442">
        <v>0</v>
      </c>
      <c r="AV32" s="442">
        <v>0</v>
      </c>
      <c r="AW32" s="443">
        <v>3.518263456558867E-2</v>
      </c>
      <c r="AX32" s="442">
        <v>3.1957500542084925E-2</v>
      </c>
      <c r="AY32" s="443">
        <v>3.077651515151515E-3</v>
      </c>
      <c r="AZ32" s="443">
        <v>2.1983583687506084E-2</v>
      </c>
      <c r="BA32" s="442">
        <v>2.3646224144039388E-2</v>
      </c>
      <c r="BB32" s="443">
        <v>2.5434243176178661E-2</v>
      </c>
      <c r="BC32" s="442">
        <v>1.8038190339763293E-2</v>
      </c>
      <c r="BD32" s="443">
        <v>2.2580645161290321E-2</v>
      </c>
    </row>
    <row r="33" spans="1:56" x14ac:dyDescent="0.2">
      <c r="A33" s="281" t="s">
        <v>474</v>
      </c>
      <c r="B33" s="283" t="s">
        <v>38</v>
      </c>
      <c r="C33" s="442">
        <v>1.9216910881575786E-3</v>
      </c>
      <c r="D33" s="442">
        <v>0</v>
      </c>
      <c r="E33" s="442">
        <v>0</v>
      </c>
      <c r="F33" s="442">
        <v>8.0321285140562242E-3</v>
      </c>
      <c r="G33" s="442">
        <v>1.1104256631708821E-3</v>
      </c>
      <c r="H33" s="442">
        <v>1.8181818181818182E-3</v>
      </c>
      <c r="I33" s="442">
        <v>2.3837902264600714E-3</v>
      </c>
      <c r="J33" s="442">
        <v>1.6931933626820183E-3</v>
      </c>
      <c r="K33" s="442">
        <v>0</v>
      </c>
      <c r="L33" s="442">
        <v>0</v>
      </c>
      <c r="M33" s="442">
        <v>2.3719165085388993E-3</v>
      </c>
      <c r="N33" s="442">
        <v>1.2539184952978057E-3</v>
      </c>
      <c r="O33" s="442">
        <v>9.4324791699418331E-4</v>
      </c>
      <c r="P33" s="442">
        <v>3.453379378391712E-3</v>
      </c>
      <c r="Q33" s="442">
        <v>2.0210185933710592E-3</v>
      </c>
      <c r="R33" s="442">
        <v>1.6844469399213925E-3</v>
      </c>
      <c r="S33" s="442">
        <v>0</v>
      </c>
      <c r="T33" s="442">
        <v>0</v>
      </c>
      <c r="U33" s="442">
        <v>1.8540590650245E-3</v>
      </c>
      <c r="V33" s="442">
        <v>1.838235294117647E-3</v>
      </c>
      <c r="W33" s="442">
        <v>4.7080979284369113E-4</v>
      </c>
      <c r="X33" s="442">
        <v>1.520912547528517E-3</v>
      </c>
      <c r="Y33" s="442">
        <v>3.368218453025382E-3</v>
      </c>
      <c r="Z33" s="442">
        <v>0</v>
      </c>
      <c r="AA33" s="442">
        <v>0</v>
      </c>
      <c r="AB33" s="442">
        <v>8.4068936527952921E-4</v>
      </c>
      <c r="AC33" s="442">
        <v>2.7334152334152335E-2</v>
      </c>
      <c r="AD33" s="442">
        <v>1.4767255216693418E-2</v>
      </c>
      <c r="AE33" s="442">
        <v>1.1811811811811812E-2</v>
      </c>
      <c r="AF33" s="442">
        <v>1.224090093030847E-2</v>
      </c>
      <c r="AG33" s="442">
        <v>3.7499999999999999E-2</v>
      </c>
      <c r="AH33" s="442">
        <v>1.5864621893178213E-3</v>
      </c>
      <c r="AI33" s="442">
        <v>7.1178670527204729E-3</v>
      </c>
      <c r="AJ33" s="442">
        <v>1.9321431331633047E-2</v>
      </c>
      <c r="AK33" s="442">
        <v>1.5151515151515152E-2</v>
      </c>
      <c r="AL33" s="442">
        <v>6.0141332130506688E-3</v>
      </c>
      <c r="AM33" s="442">
        <v>1.0141724093095826E-2</v>
      </c>
      <c r="AN33" s="442">
        <v>0</v>
      </c>
      <c r="AO33" s="442">
        <v>2.391304347826087E-2</v>
      </c>
      <c r="AP33" s="443">
        <v>6.8793040956868431E-3</v>
      </c>
      <c r="AQ33" s="442">
        <v>0</v>
      </c>
      <c r="AR33" s="442">
        <v>0.12962700038537209</v>
      </c>
      <c r="AS33" s="442">
        <v>1.3684882766170969E-4</v>
      </c>
      <c r="AT33" s="442">
        <v>0</v>
      </c>
      <c r="AU33" s="442">
        <v>3.9444995044598613E-2</v>
      </c>
      <c r="AV33" s="442">
        <v>0</v>
      </c>
      <c r="AW33" s="443">
        <v>7.2646135199162576E-2</v>
      </c>
      <c r="AX33" s="442">
        <v>4.8098876289843238E-2</v>
      </c>
      <c r="AY33" s="443">
        <v>1.8939393939393939E-4</v>
      </c>
      <c r="AZ33" s="443">
        <v>4.2857606332933201E-2</v>
      </c>
      <c r="BA33" s="442">
        <v>3.4311098191331837E-2</v>
      </c>
      <c r="BB33" s="443">
        <v>3.1126842796672018E-2</v>
      </c>
      <c r="BC33" s="442">
        <v>5.6270252979708772E-2</v>
      </c>
      <c r="BD33" s="443">
        <v>3.6208771293947083E-2</v>
      </c>
    </row>
    <row r="34" spans="1:56" x14ac:dyDescent="0.2">
      <c r="A34" s="281" t="s">
        <v>475</v>
      </c>
      <c r="B34" s="283" t="s">
        <v>476</v>
      </c>
      <c r="C34" s="442">
        <v>2.978621186644247E-2</v>
      </c>
      <c r="D34" s="442">
        <v>3.1928480204342274E-2</v>
      </c>
      <c r="E34" s="442">
        <v>0</v>
      </c>
      <c r="F34" s="442">
        <v>2.4096385542168676E-2</v>
      </c>
      <c r="G34" s="442">
        <v>2.5046267735965452E-2</v>
      </c>
      <c r="H34" s="442">
        <v>0.02</v>
      </c>
      <c r="I34" s="442">
        <v>2.8605482717520857E-2</v>
      </c>
      <c r="J34" s="442">
        <v>2.1842194378598037E-2</v>
      </c>
      <c r="K34" s="442">
        <v>2.197802197802198E-2</v>
      </c>
      <c r="L34" s="442">
        <v>1.7605633802816902E-2</v>
      </c>
      <c r="M34" s="442">
        <v>4.506641366223909E-2</v>
      </c>
      <c r="N34" s="442">
        <v>1.6927899686520375E-2</v>
      </c>
      <c r="O34" s="442">
        <v>2.7511397578997013E-2</v>
      </c>
      <c r="P34" s="442">
        <v>2.0720276270350273E-2</v>
      </c>
      <c r="Q34" s="442">
        <v>1.5359741309620048E-2</v>
      </c>
      <c r="R34" s="442">
        <v>1.347557551937114E-2</v>
      </c>
      <c r="S34" s="442">
        <v>1.3157894736842105E-2</v>
      </c>
      <c r="T34" s="442">
        <v>1.4925373134328358E-2</v>
      </c>
      <c r="U34" s="442">
        <v>1.8474374255065554E-2</v>
      </c>
      <c r="V34" s="442">
        <v>2.297794117647059E-2</v>
      </c>
      <c r="W34" s="442">
        <v>1.5065913370998116E-2</v>
      </c>
      <c r="X34" s="442">
        <v>5.4372623574144484E-2</v>
      </c>
      <c r="Y34" s="442">
        <v>2.6344280043305666E-2</v>
      </c>
      <c r="Z34" s="442">
        <v>3.5502958579881658E-2</v>
      </c>
      <c r="AA34" s="442">
        <v>1.3953488372093023E-2</v>
      </c>
      <c r="AB34" s="442">
        <v>4.3295502311895752E-2</v>
      </c>
      <c r="AC34" s="442">
        <v>2.0730958230958232E-2</v>
      </c>
      <c r="AD34" s="442">
        <v>2.8250401284109151E-2</v>
      </c>
      <c r="AE34" s="442">
        <v>0</v>
      </c>
      <c r="AF34" s="442">
        <v>5.565529622980251E-2</v>
      </c>
      <c r="AG34" s="442">
        <v>6.2500000000000003E-3</v>
      </c>
      <c r="AH34" s="442">
        <v>2.3400317292437862E-2</v>
      </c>
      <c r="AI34" s="442">
        <v>1.9664615755820968E-2</v>
      </c>
      <c r="AJ34" s="442">
        <v>1.1902001700285957E-2</v>
      </c>
      <c r="AK34" s="442">
        <v>3.0303030303030304E-2</v>
      </c>
      <c r="AL34" s="442">
        <v>7.6680198466396029E-3</v>
      </c>
      <c r="AM34" s="442">
        <v>4.6547913145234689E-2</v>
      </c>
      <c r="AN34" s="442">
        <v>0.30434782608695654</v>
      </c>
      <c r="AO34" s="442">
        <v>8.0434782608695646E-2</v>
      </c>
      <c r="AP34" s="443">
        <v>2.420442189198985E-2</v>
      </c>
      <c r="AQ34" s="442">
        <v>2.6835443037974683E-2</v>
      </c>
      <c r="AR34" s="442">
        <v>5.0585157089832258E-2</v>
      </c>
      <c r="AS34" s="442">
        <v>7.2986041419578502E-4</v>
      </c>
      <c r="AT34" s="442">
        <v>3.1415343915343914E-3</v>
      </c>
      <c r="AU34" s="442">
        <v>6.5411298315163529E-3</v>
      </c>
      <c r="AV34" s="442">
        <v>1.2077294685990338E-2</v>
      </c>
      <c r="AW34" s="443">
        <v>2.9078287697647514E-2</v>
      </c>
      <c r="AX34" s="442">
        <v>3.8124513717937271E-2</v>
      </c>
      <c r="AY34" s="443">
        <v>3.8415404040404041E-2</v>
      </c>
      <c r="AZ34" s="443">
        <v>3.291697758167602E-2</v>
      </c>
      <c r="BA34" s="442">
        <v>3.8208228486296451E-2</v>
      </c>
      <c r="BB34" s="443">
        <v>2.7793996010314796E-2</v>
      </c>
      <c r="BC34" s="442">
        <v>3.8774460036437981E-2</v>
      </c>
      <c r="BD34" s="443">
        <v>4.4414642986589342E-2</v>
      </c>
    </row>
    <row r="35" spans="1:56" x14ac:dyDescent="0.2">
      <c r="A35" s="281" t="s">
        <v>477</v>
      </c>
      <c r="B35" s="283" t="s">
        <v>193</v>
      </c>
      <c r="C35" s="442">
        <v>3.1227480182560653E-3</v>
      </c>
      <c r="D35" s="442">
        <v>0</v>
      </c>
      <c r="E35" s="442">
        <v>0</v>
      </c>
      <c r="F35" s="442">
        <v>8.0321285140562242E-3</v>
      </c>
      <c r="G35" s="442">
        <v>3.4546576187538557E-3</v>
      </c>
      <c r="H35" s="442">
        <v>5.454545454545455E-3</v>
      </c>
      <c r="I35" s="442">
        <v>4.7675804529201428E-3</v>
      </c>
      <c r="J35" s="442">
        <v>1.100575685743312E-2</v>
      </c>
      <c r="K35" s="442">
        <v>0</v>
      </c>
      <c r="L35" s="442">
        <v>3.5211267605633804E-3</v>
      </c>
      <c r="M35" s="442">
        <v>5.218216318785579E-3</v>
      </c>
      <c r="N35" s="442">
        <v>1.8808777429467085E-3</v>
      </c>
      <c r="O35" s="442">
        <v>2.5153277786511556E-3</v>
      </c>
      <c r="P35" s="442">
        <v>6.4134188455846081E-3</v>
      </c>
      <c r="Q35" s="442">
        <v>6.8714632174616003E-3</v>
      </c>
      <c r="R35" s="442">
        <v>9.8259404828747888E-3</v>
      </c>
      <c r="S35" s="442">
        <v>6.5789473684210523E-3</v>
      </c>
      <c r="T35" s="442">
        <v>7.462686567164179E-3</v>
      </c>
      <c r="U35" s="442">
        <v>1.2183816713018143E-2</v>
      </c>
      <c r="V35" s="442">
        <v>1.8382352941176471E-2</v>
      </c>
      <c r="W35" s="442">
        <v>1.8832391713747645E-3</v>
      </c>
      <c r="X35" s="442">
        <v>4.5627376425855515E-3</v>
      </c>
      <c r="Y35" s="442">
        <v>8.5408396487429324E-3</v>
      </c>
      <c r="Z35" s="442">
        <v>5.9171597633136093E-3</v>
      </c>
      <c r="AA35" s="442">
        <v>4.0310077519379844E-2</v>
      </c>
      <c r="AB35" s="442">
        <v>1.0088272383354351E-2</v>
      </c>
      <c r="AC35" s="442">
        <v>3.885135135135135E-2</v>
      </c>
      <c r="AD35" s="442">
        <v>5.8426966292134834E-2</v>
      </c>
      <c r="AE35" s="442">
        <v>4.0040040040040042E-4</v>
      </c>
      <c r="AF35" s="442">
        <v>9.7927207442467766E-3</v>
      </c>
      <c r="AG35" s="442">
        <v>0.125</v>
      </c>
      <c r="AH35" s="442">
        <v>3.0936012691697514E-2</v>
      </c>
      <c r="AI35" s="442">
        <v>3.1728797201109903E-2</v>
      </c>
      <c r="AJ35" s="442">
        <v>1.1283715897673699E-2</v>
      </c>
      <c r="AK35" s="442">
        <v>7.0707070707070704E-2</v>
      </c>
      <c r="AL35" s="442">
        <v>3.0221019395579612E-2</v>
      </c>
      <c r="AM35" s="442">
        <v>2.1063580808737485E-2</v>
      </c>
      <c r="AN35" s="442">
        <v>0</v>
      </c>
      <c r="AO35" s="442">
        <v>5.6521739130434782E-2</v>
      </c>
      <c r="AP35" s="443">
        <v>1.541138093512142E-2</v>
      </c>
      <c r="AQ35" s="442">
        <v>1.1139240506329114E-2</v>
      </c>
      <c r="AR35" s="442">
        <v>4.4398920958156701E-2</v>
      </c>
      <c r="AS35" s="442">
        <v>4.5616275887236564E-5</v>
      </c>
      <c r="AT35" s="442">
        <v>5.6960978835978837E-2</v>
      </c>
      <c r="AU35" s="442">
        <v>7.3538156590683842E-2</v>
      </c>
      <c r="AV35" s="442">
        <v>-2.4154589371980675E-3</v>
      </c>
      <c r="AW35" s="443">
        <v>3.6042091344829483E-2</v>
      </c>
      <c r="AX35" s="442">
        <v>3.4419203836685758E-2</v>
      </c>
      <c r="AY35" s="443">
        <v>7.7335858585858585E-4</v>
      </c>
      <c r="AZ35" s="443">
        <v>2.1542354735100411E-2</v>
      </c>
      <c r="BA35" s="442">
        <v>2.4736330520253268E-2</v>
      </c>
      <c r="BB35" s="443">
        <v>6.4297182893008314E-2</v>
      </c>
      <c r="BC35" s="442">
        <v>-2.7342391833442278E-2</v>
      </c>
      <c r="BD35" s="443">
        <v>1.1598405219282349E-3</v>
      </c>
    </row>
    <row r="36" spans="1:56" x14ac:dyDescent="0.2">
      <c r="A36" s="281" t="s">
        <v>478</v>
      </c>
      <c r="B36" s="283" t="s">
        <v>39</v>
      </c>
      <c r="C36" s="442">
        <v>0</v>
      </c>
      <c r="D36" s="442">
        <v>0</v>
      </c>
      <c r="E36" s="442">
        <v>0</v>
      </c>
      <c r="F36" s="442">
        <v>0</v>
      </c>
      <c r="G36" s="442">
        <v>0</v>
      </c>
      <c r="H36" s="442">
        <v>0</v>
      </c>
      <c r="I36" s="442">
        <v>0</v>
      </c>
      <c r="J36" s="442">
        <v>0</v>
      </c>
      <c r="K36" s="442">
        <v>0</v>
      </c>
      <c r="L36" s="442">
        <v>0</v>
      </c>
      <c r="M36" s="442">
        <v>0</v>
      </c>
      <c r="N36" s="442">
        <v>0</v>
      </c>
      <c r="O36" s="442">
        <v>0</v>
      </c>
      <c r="P36" s="442">
        <v>0</v>
      </c>
      <c r="Q36" s="442">
        <v>0</v>
      </c>
      <c r="R36" s="442">
        <v>0</v>
      </c>
      <c r="S36" s="442">
        <v>0</v>
      </c>
      <c r="T36" s="442">
        <v>0</v>
      </c>
      <c r="U36" s="442">
        <v>0</v>
      </c>
      <c r="V36" s="442">
        <v>0</v>
      </c>
      <c r="W36" s="442">
        <v>0</v>
      </c>
      <c r="X36" s="442">
        <v>0</v>
      </c>
      <c r="Y36" s="442">
        <v>0</v>
      </c>
      <c r="Z36" s="442">
        <v>0</v>
      </c>
      <c r="AA36" s="442">
        <v>0</v>
      </c>
      <c r="AB36" s="442">
        <v>0</v>
      </c>
      <c r="AC36" s="442">
        <v>0</v>
      </c>
      <c r="AD36" s="442">
        <v>0</v>
      </c>
      <c r="AE36" s="442">
        <v>0</v>
      </c>
      <c r="AF36" s="442">
        <v>0</v>
      </c>
      <c r="AG36" s="442">
        <v>0</v>
      </c>
      <c r="AH36" s="442">
        <v>0</v>
      </c>
      <c r="AI36" s="442">
        <v>0</v>
      </c>
      <c r="AJ36" s="442">
        <v>0</v>
      </c>
      <c r="AK36" s="442">
        <v>0</v>
      </c>
      <c r="AL36" s="442">
        <v>0</v>
      </c>
      <c r="AM36" s="442">
        <v>0</v>
      </c>
      <c r="AN36" s="442">
        <v>0</v>
      </c>
      <c r="AO36" s="442">
        <v>0.18913043478260869</v>
      </c>
      <c r="AP36" s="443">
        <v>6.3066328379847772E-4</v>
      </c>
      <c r="AQ36" s="442">
        <v>0</v>
      </c>
      <c r="AR36" s="442">
        <v>4.0565482830659388E-3</v>
      </c>
      <c r="AS36" s="442">
        <v>0.33194963963142049</v>
      </c>
      <c r="AT36" s="442">
        <v>0</v>
      </c>
      <c r="AU36" s="442">
        <v>0</v>
      </c>
      <c r="AV36" s="442">
        <v>0</v>
      </c>
      <c r="AW36" s="443">
        <v>8.23866453638918E-2</v>
      </c>
      <c r="AX36" s="442">
        <v>4.8239180622696137E-2</v>
      </c>
      <c r="AY36" s="443">
        <v>0</v>
      </c>
      <c r="AZ36" s="443">
        <v>4.8515718781429455E-2</v>
      </c>
      <c r="BA36" s="442">
        <v>3.4356519290340747E-2</v>
      </c>
      <c r="BB36" s="443">
        <v>0</v>
      </c>
      <c r="BC36" s="442">
        <v>0.10398731624549741</v>
      </c>
      <c r="BD36" s="443">
        <v>5.4831460674157305E-2</v>
      </c>
    </row>
    <row r="37" spans="1:56" x14ac:dyDescent="0.2">
      <c r="A37" s="281" t="s">
        <v>479</v>
      </c>
      <c r="B37" s="283" t="s">
        <v>40</v>
      </c>
      <c r="C37" s="442">
        <v>0</v>
      </c>
      <c r="D37" s="442">
        <v>0</v>
      </c>
      <c r="E37" s="442">
        <v>0</v>
      </c>
      <c r="F37" s="442">
        <v>0</v>
      </c>
      <c r="G37" s="442">
        <v>0</v>
      </c>
      <c r="H37" s="442">
        <v>0</v>
      </c>
      <c r="I37" s="442">
        <v>0</v>
      </c>
      <c r="J37" s="442">
        <v>1.6931933626820184E-4</v>
      </c>
      <c r="K37" s="442">
        <v>0</v>
      </c>
      <c r="L37" s="442">
        <v>0</v>
      </c>
      <c r="M37" s="442">
        <v>4.743833017077799E-4</v>
      </c>
      <c r="N37" s="442">
        <v>0</v>
      </c>
      <c r="O37" s="442">
        <v>0</v>
      </c>
      <c r="P37" s="442">
        <v>4.9333991119881603E-4</v>
      </c>
      <c r="Q37" s="442">
        <v>0</v>
      </c>
      <c r="R37" s="442">
        <v>0</v>
      </c>
      <c r="S37" s="442">
        <v>0</v>
      </c>
      <c r="T37" s="442">
        <v>1.4925373134328358E-3</v>
      </c>
      <c r="U37" s="442">
        <v>8.6081313733280364E-4</v>
      </c>
      <c r="V37" s="442">
        <v>1.838235294117647E-3</v>
      </c>
      <c r="W37" s="442">
        <v>0</v>
      </c>
      <c r="X37" s="442">
        <v>0</v>
      </c>
      <c r="Y37" s="442">
        <v>1.2029351617947793E-4</v>
      </c>
      <c r="Z37" s="442">
        <v>0</v>
      </c>
      <c r="AA37" s="442">
        <v>0</v>
      </c>
      <c r="AB37" s="442">
        <v>0</v>
      </c>
      <c r="AC37" s="442">
        <v>0</v>
      </c>
      <c r="AD37" s="442">
        <v>0</v>
      </c>
      <c r="AE37" s="442">
        <v>0</v>
      </c>
      <c r="AF37" s="442">
        <v>1.3056960992329036E-3</v>
      </c>
      <c r="AG37" s="442">
        <v>0</v>
      </c>
      <c r="AH37" s="442">
        <v>1.3220518244315177E-4</v>
      </c>
      <c r="AI37" s="442">
        <v>0</v>
      </c>
      <c r="AJ37" s="442">
        <v>7.7285725326532183E-5</v>
      </c>
      <c r="AK37" s="442">
        <v>0</v>
      </c>
      <c r="AL37" s="442">
        <v>1.5035333032626674E-4</v>
      </c>
      <c r="AM37" s="442">
        <v>1.300221037576388E-4</v>
      </c>
      <c r="AN37" s="442">
        <v>0</v>
      </c>
      <c r="AO37" s="442">
        <v>0</v>
      </c>
      <c r="AP37" s="443">
        <v>2.3196810438564698E-4</v>
      </c>
      <c r="AQ37" s="442">
        <v>0</v>
      </c>
      <c r="AR37" s="442">
        <v>2.8781210068352839E-2</v>
      </c>
      <c r="AS37" s="442">
        <v>0.14204908311285466</v>
      </c>
      <c r="AT37" s="442">
        <v>0.15591931216931218</v>
      </c>
      <c r="AU37" s="442">
        <v>0.21625371655104064</v>
      </c>
      <c r="AV37" s="442">
        <v>0</v>
      </c>
      <c r="AW37" s="443">
        <v>8.2750261693570595E-2</v>
      </c>
      <c r="AX37" s="442">
        <v>4.8098876289843238E-2</v>
      </c>
      <c r="AY37" s="443">
        <v>1.4078282828282829E-2</v>
      </c>
      <c r="AZ37" s="443">
        <v>5.4517730266359539E-2</v>
      </c>
      <c r="BA37" s="442">
        <v>3.8308154904116057E-2</v>
      </c>
      <c r="BB37" s="443">
        <v>1.76373278840072E-3</v>
      </c>
      <c r="BC37" s="442">
        <v>0.11483526417534734</v>
      </c>
      <c r="BD37" s="443">
        <v>6.0086988039144619E-2</v>
      </c>
    </row>
    <row r="38" spans="1:56" x14ac:dyDescent="0.2">
      <c r="A38" s="281" t="s">
        <v>480</v>
      </c>
      <c r="B38" s="283" t="s">
        <v>481</v>
      </c>
      <c r="C38" s="442">
        <v>4.8042277203939464E-4</v>
      </c>
      <c r="D38" s="442">
        <v>0</v>
      </c>
      <c r="E38" s="442">
        <v>0</v>
      </c>
      <c r="F38" s="442">
        <v>0</v>
      </c>
      <c r="G38" s="442">
        <v>0</v>
      </c>
      <c r="H38" s="442">
        <v>0</v>
      </c>
      <c r="I38" s="442">
        <v>0</v>
      </c>
      <c r="J38" s="442">
        <v>0</v>
      </c>
      <c r="K38" s="442">
        <v>0</v>
      </c>
      <c r="L38" s="442">
        <v>0</v>
      </c>
      <c r="M38" s="442">
        <v>0</v>
      </c>
      <c r="N38" s="442">
        <v>0</v>
      </c>
      <c r="O38" s="442">
        <v>0</v>
      </c>
      <c r="P38" s="442">
        <v>0</v>
      </c>
      <c r="Q38" s="442">
        <v>0</v>
      </c>
      <c r="R38" s="442">
        <v>0</v>
      </c>
      <c r="S38" s="442">
        <v>0</v>
      </c>
      <c r="T38" s="442">
        <v>0</v>
      </c>
      <c r="U38" s="442">
        <v>0</v>
      </c>
      <c r="V38" s="442">
        <v>0</v>
      </c>
      <c r="W38" s="442">
        <v>0</v>
      </c>
      <c r="X38" s="442">
        <v>0</v>
      </c>
      <c r="Y38" s="442">
        <v>0</v>
      </c>
      <c r="Z38" s="442">
        <v>0</v>
      </c>
      <c r="AA38" s="442">
        <v>0</v>
      </c>
      <c r="AB38" s="442">
        <v>0</v>
      </c>
      <c r="AC38" s="442">
        <v>0</v>
      </c>
      <c r="AD38" s="442">
        <v>0</v>
      </c>
      <c r="AE38" s="442">
        <v>0</v>
      </c>
      <c r="AF38" s="442">
        <v>0</v>
      </c>
      <c r="AG38" s="442">
        <v>0</v>
      </c>
      <c r="AH38" s="442">
        <v>0</v>
      </c>
      <c r="AI38" s="442">
        <v>0</v>
      </c>
      <c r="AJ38" s="442">
        <v>2.1021717288816754E-2</v>
      </c>
      <c r="AK38" s="442">
        <v>0</v>
      </c>
      <c r="AL38" s="442">
        <v>0</v>
      </c>
      <c r="AM38" s="442">
        <v>0</v>
      </c>
      <c r="AN38" s="442">
        <v>0</v>
      </c>
      <c r="AO38" s="442">
        <v>2.1739130434782609E-3</v>
      </c>
      <c r="AP38" s="443">
        <v>1.9934758970641536E-3</v>
      </c>
      <c r="AQ38" s="442">
        <v>3.5949367088607596E-2</v>
      </c>
      <c r="AR38" s="442">
        <v>6.251140904204612E-2</v>
      </c>
      <c r="AS38" s="442">
        <v>0.51870267311376694</v>
      </c>
      <c r="AT38" s="442">
        <v>0</v>
      </c>
      <c r="AU38" s="442">
        <v>0</v>
      </c>
      <c r="AV38" s="442">
        <v>0</v>
      </c>
      <c r="AW38" s="443">
        <v>0.1600352597653022</v>
      </c>
      <c r="AX38" s="442">
        <v>9.4380173722273947E-2</v>
      </c>
      <c r="AY38" s="443">
        <v>1.8781565656565656E-3</v>
      </c>
      <c r="AZ38" s="443">
        <v>9.5013463971709441E-2</v>
      </c>
      <c r="BA38" s="442">
        <v>6.7759195501494354E-2</v>
      </c>
      <c r="BB38" s="443">
        <v>2.4071911643069138E-2</v>
      </c>
      <c r="BC38" s="442">
        <v>0.17612616997899949</v>
      </c>
      <c r="BD38" s="443">
        <v>9.3794853207683937E-2</v>
      </c>
    </row>
    <row r="39" spans="1:56" x14ac:dyDescent="0.2">
      <c r="A39" s="281" t="s">
        <v>482</v>
      </c>
      <c r="B39" s="283" t="s">
        <v>483</v>
      </c>
      <c r="C39" s="442">
        <v>0</v>
      </c>
      <c r="D39" s="442">
        <v>0</v>
      </c>
      <c r="E39" s="442">
        <v>0</v>
      </c>
      <c r="F39" s="442">
        <v>4.0160642570281121E-3</v>
      </c>
      <c r="G39" s="442">
        <v>7.402837754472548E-4</v>
      </c>
      <c r="H39" s="442">
        <v>0</v>
      </c>
      <c r="I39" s="442">
        <v>0</v>
      </c>
      <c r="J39" s="442">
        <v>1.3545546901456147E-3</v>
      </c>
      <c r="K39" s="442">
        <v>0</v>
      </c>
      <c r="L39" s="442">
        <v>0</v>
      </c>
      <c r="M39" s="442">
        <v>4.743833017077799E-4</v>
      </c>
      <c r="N39" s="442">
        <v>6.2695924764890286E-4</v>
      </c>
      <c r="O39" s="442">
        <v>3.1441597233139445E-4</v>
      </c>
      <c r="P39" s="442">
        <v>9.8667982239763205E-4</v>
      </c>
      <c r="Q39" s="442">
        <v>2.0210185933710592E-3</v>
      </c>
      <c r="R39" s="442">
        <v>1.6844469399213925E-3</v>
      </c>
      <c r="S39" s="442">
        <v>0</v>
      </c>
      <c r="T39" s="442">
        <v>0</v>
      </c>
      <c r="U39" s="442">
        <v>5.2973116143557148E-4</v>
      </c>
      <c r="V39" s="442">
        <v>0</v>
      </c>
      <c r="W39" s="442">
        <v>0</v>
      </c>
      <c r="X39" s="442">
        <v>3.8022813688212925E-4</v>
      </c>
      <c r="Y39" s="442">
        <v>7.217610970768675E-4</v>
      </c>
      <c r="Z39" s="442">
        <v>0</v>
      </c>
      <c r="AA39" s="442">
        <v>9.3023255813953487E-3</v>
      </c>
      <c r="AB39" s="442">
        <v>1.6813787305590584E-3</v>
      </c>
      <c r="AC39" s="442">
        <v>3.0712530712530712E-4</v>
      </c>
      <c r="AD39" s="442">
        <v>2.8892455858747996E-3</v>
      </c>
      <c r="AE39" s="442">
        <v>0</v>
      </c>
      <c r="AF39" s="442">
        <v>1.4689081116370166E-3</v>
      </c>
      <c r="AG39" s="442">
        <v>0</v>
      </c>
      <c r="AH39" s="442">
        <v>0</v>
      </c>
      <c r="AI39" s="442">
        <v>2.0509108456991192E-3</v>
      </c>
      <c r="AJ39" s="442">
        <v>1.0047144292449186E-3</v>
      </c>
      <c r="AK39" s="442">
        <v>0</v>
      </c>
      <c r="AL39" s="442">
        <v>1.9545932942414673E-3</v>
      </c>
      <c r="AM39" s="442">
        <v>1.5602652450916656E-3</v>
      </c>
      <c r="AN39" s="442">
        <v>0</v>
      </c>
      <c r="AO39" s="442">
        <v>2.1739130434782609E-3</v>
      </c>
      <c r="AP39" s="443">
        <v>9.7861544037694819E-4</v>
      </c>
      <c r="AQ39" s="442">
        <v>0</v>
      </c>
      <c r="AR39" s="442">
        <v>1.5212056061497272E-2</v>
      </c>
      <c r="AS39" s="442">
        <v>0</v>
      </c>
      <c r="AT39" s="442">
        <v>0</v>
      </c>
      <c r="AU39" s="442">
        <v>0</v>
      </c>
      <c r="AV39" s="442">
        <v>0</v>
      </c>
      <c r="AW39" s="443">
        <v>8.2640074927001275E-3</v>
      </c>
      <c r="AX39" s="442">
        <v>5.6440606624915497E-3</v>
      </c>
      <c r="AY39" s="443">
        <v>1.5782828282828283E-5</v>
      </c>
      <c r="AZ39" s="443">
        <v>4.8729844596567496E-3</v>
      </c>
      <c r="BA39" s="442">
        <v>4.0243093721895693E-3</v>
      </c>
      <c r="BB39" s="443">
        <v>8.3686079891013478E-3</v>
      </c>
      <c r="BC39" s="442">
        <v>8.7618040971864871E-4</v>
      </c>
      <c r="BD39" s="443">
        <v>1.4353026458861907E-3</v>
      </c>
    </row>
    <row r="40" spans="1:56" x14ac:dyDescent="0.2">
      <c r="A40" s="281" t="s">
        <v>484</v>
      </c>
      <c r="B40" s="283" t="s">
        <v>41</v>
      </c>
      <c r="C40" s="442">
        <v>1.969733365361518E-2</v>
      </c>
      <c r="D40" s="442">
        <v>2.1711366538952746E-2</v>
      </c>
      <c r="E40" s="442">
        <v>0</v>
      </c>
      <c r="F40" s="442">
        <v>6.2918340026773767E-2</v>
      </c>
      <c r="G40" s="442">
        <v>2.7390499691548428E-2</v>
      </c>
      <c r="H40" s="442">
        <v>3.090909090909091E-2</v>
      </c>
      <c r="I40" s="442">
        <v>2.0262216924910609E-2</v>
      </c>
      <c r="J40" s="442">
        <v>4.4869624111073488E-2</v>
      </c>
      <c r="K40" s="442">
        <v>5.4945054945054949E-3</v>
      </c>
      <c r="L40" s="442">
        <v>3.5211267605633804E-2</v>
      </c>
      <c r="M40" s="442">
        <v>5.3130929791271347E-2</v>
      </c>
      <c r="N40" s="442">
        <v>1.0658307210031349E-2</v>
      </c>
      <c r="O40" s="442">
        <v>1.2891054865587172E-2</v>
      </c>
      <c r="P40" s="442">
        <v>2.5160335471139616E-2</v>
      </c>
      <c r="Q40" s="442">
        <v>3.7186742118027485E-2</v>
      </c>
      <c r="R40" s="442">
        <v>3.1443009545199324E-2</v>
      </c>
      <c r="S40" s="442">
        <v>2.6315789473684209E-2</v>
      </c>
      <c r="T40" s="442">
        <v>4.4776119402985072E-2</v>
      </c>
      <c r="U40" s="442">
        <v>3.6485233743874981E-2</v>
      </c>
      <c r="V40" s="442">
        <v>3.4007352941176468E-2</v>
      </c>
      <c r="W40" s="442">
        <v>2.3540489642184557E-2</v>
      </c>
      <c r="X40" s="442">
        <v>3.6882129277566539E-2</v>
      </c>
      <c r="Y40" s="442">
        <v>9.5513051846505478E-2</v>
      </c>
      <c r="Z40" s="442">
        <v>7.1005917159763315E-2</v>
      </c>
      <c r="AA40" s="442">
        <v>0.13488372093023257</v>
      </c>
      <c r="AB40" s="442">
        <v>6.1370323665405631E-2</v>
      </c>
      <c r="AC40" s="442">
        <v>8.6148648648648643E-2</v>
      </c>
      <c r="AD40" s="442">
        <v>0.11556982343499198</v>
      </c>
      <c r="AE40" s="442">
        <v>7.6076076076076072E-3</v>
      </c>
      <c r="AF40" s="442">
        <v>5.2880692018932592E-2</v>
      </c>
      <c r="AG40" s="442">
        <v>0.21249999999999999</v>
      </c>
      <c r="AH40" s="442">
        <v>9.2147012162876782E-2</v>
      </c>
      <c r="AI40" s="442">
        <v>7.4677283146338522E-2</v>
      </c>
      <c r="AJ40" s="442">
        <v>4.6603292371898912E-2</v>
      </c>
      <c r="AK40" s="442">
        <v>8.0808080808080815E-2</v>
      </c>
      <c r="AL40" s="442">
        <v>0.155014283566381</v>
      </c>
      <c r="AM40" s="442">
        <v>2.7174619685346509E-2</v>
      </c>
      <c r="AN40" s="442">
        <v>0</v>
      </c>
      <c r="AO40" s="442">
        <v>3.0434782608695653E-2</v>
      </c>
      <c r="AP40" s="443">
        <v>5.4070315331641902E-2</v>
      </c>
      <c r="AQ40" s="442">
        <v>3.7974683544303799E-2</v>
      </c>
      <c r="AR40" s="442">
        <v>4.0565482830659395E-2</v>
      </c>
      <c r="AS40" s="442">
        <v>0</v>
      </c>
      <c r="AT40" s="442">
        <v>9.5072751322751326E-3</v>
      </c>
      <c r="AU40" s="442">
        <v>2.0614469772051537E-2</v>
      </c>
      <c r="AV40" s="442">
        <v>0</v>
      </c>
      <c r="AW40" s="443">
        <v>2.5276844251005456E-2</v>
      </c>
      <c r="AX40" s="442">
        <v>6.2199461741559416E-2</v>
      </c>
      <c r="AY40" s="443">
        <v>4.9242424242424239E-3</v>
      </c>
      <c r="AZ40" s="443">
        <v>1.6909450734840865E-2</v>
      </c>
      <c r="BA40" s="442">
        <v>4.5716336152469547E-2</v>
      </c>
      <c r="BB40" s="443">
        <v>4.1526784411034884E-2</v>
      </c>
      <c r="BC40" s="442">
        <v>-1.1237361445280447E-2</v>
      </c>
      <c r="BD40" s="443">
        <v>4.8213120695904312E-2</v>
      </c>
    </row>
    <row r="41" spans="1:56" x14ac:dyDescent="0.2">
      <c r="A41" s="286">
        <v>37</v>
      </c>
      <c r="B41" s="283" t="s">
        <v>42</v>
      </c>
      <c r="C41" s="442">
        <v>0</v>
      </c>
      <c r="D41" s="442">
        <v>0</v>
      </c>
      <c r="E41" s="442">
        <v>0</v>
      </c>
      <c r="F41" s="442">
        <v>0</v>
      </c>
      <c r="G41" s="442">
        <v>1.2338062924120913E-4</v>
      </c>
      <c r="H41" s="442">
        <v>0</v>
      </c>
      <c r="I41" s="442">
        <v>0</v>
      </c>
      <c r="J41" s="442">
        <v>0</v>
      </c>
      <c r="K41" s="442">
        <v>0</v>
      </c>
      <c r="L41" s="442">
        <v>0</v>
      </c>
      <c r="M41" s="442">
        <v>0</v>
      </c>
      <c r="N41" s="442">
        <v>0</v>
      </c>
      <c r="O41" s="442">
        <v>0</v>
      </c>
      <c r="P41" s="442">
        <v>0</v>
      </c>
      <c r="Q41" s="442">
        <v>0</v>
      </c>
      <c r="R41" s="442">
        <v>0</v>
      </c>
      <c r="S41" s="442">
        <v>0</v>
      </c>
      <c r="T41" s="442">
        <v>0</v>
      </c>
      <c r="U41" s="442">
        <v>6.6216395179446435E-5</v>
      </c>
      <c r="V41" s="442">
        <v>0</v>
      </c>
      <c r="W41" s="442">
        <v>0</v>
      </c>
      <c r="X41" s="442">
        <v>0</v>
      </c>
      <c r="Y41" s="442">
        <v>2.4058703235895585E-4</v>
      </c>
      <c r="Z41" s="442">
        <v>0</v>
      </c>
      <c r="AA41" s="442">
        <v>0</v>
      </c>
      <c r="AB41" s="442">
        <v>0</v>
      </c>
      <c r="AC41" s="442">
        <v>9.2137592137592141E-4</v>
      </c>
      <c r="AD41" s="442">
        <v>0</v>
      </c>
      <c r="AE41" s="442">
        <v>2.0020020020020021E-4</v>
      </c>
      <c r="AF41" s="442">
        <v>8.1606006202056475E-4</v>
      </c>
      <c r="AG41" s="442">
        <v>6.2500000000000003E-3</v>
      </c>
      <c r="AH41" s="442">
        <v>5.2882072977260709E-4</v>
      </c>
      <c r="AI41" s="442">
        <v>2.8954035468693449E-3</v>
      </c>
      <c r="AJ41" s="442">
        <v>1.2674858953551279E-2</v>
      </c>
      <c r="AK41" s="442">
        <v>5.0505050505050509E-3</v>
      </c>
      <c r="AL41" s="442">
        <v>9.0211998195760036E-4</v>
      </c>
      <c r="AM41" s="442">
        <v>2.1973735535040957E-2</v>
      </c>
      <c r="AN41" s="442">
        <v>0</v>
      </c>
      <c r="AO41" s="442">
        <v>0</v>
      </c>
      <c r="AP41" s="443">
        <v>2.7908662558898153E-3</v>
      </c>
      <c r="AQ41" s="442">
        <v>0.66987341772151898</v>
      </c>
      <c r="AR41" s="442">
        <v>0.11630123927550047</v>
      </c>
      <c r="AS41" s="442">
        <v>0</v>
      </c>
      <c r="AT41" s="442">
        <v>0</v>
      </c>
      <c r="AU41" s="442">
        <v>0</v>
      </c>
      <c r="AV41" s="442">
        <v>0</v>
      </c>
      <c r="AW41" s="443">
        <v>7.775880116797973E-2</v>
      </c>
      <c r="AX41" s="442">
        <v>4.746112932233007E-2</v>
      </c>
      <c r="AY41" s="443">
        <v>7.1780303030303028E-2</v>
      </c>
      <c r="AZ41" s="443">
        <v>7.5300911656879604E-2</v>
      </c>
      <c r="BA41" s="442">
        <v>5.4459897711685031E-2</v>
      </c>
      <c r="BB41" s="443">
        <v>5.2291636257480657E-2</v>
      </c>
      <c r="BC41" s="442">
        <v>0.10160911227626107</v>
      </c>
      <c r="BD41" s="443">
        <v>5.5752084088437841E-2</v>
      </c>
    </row>
    <row r="42" spans="1:56" x14ac:dyDescent="0.2">
      <c r="A42" s="287">
        <v>38</v>
      </c>
      <c r="B42" s="272" t="s">
        <v>282</v>
      </c>
      <c r="C42" s="442">
        <v>4.8042277203939464E-4</v>
      </c>
      <c r="D42" s="442">
        <v>1.277139208173691E-3</v>
      </c>
      <c r="E42" s="442">
        <v>0</v>
      </c>
      <c r="F42" s="442">
        <v>0</v>
      </c>
      <c r="G42" s="442">
        <v>3.701418877236274E-4</v>
      </c>
      <c r="H42" s="442">
        <v>0</v>
      </c>
      <c r="I42" s="442">
        <v>0</v>
      </c>
      <c r="J42" s="442">
        <v>1.6931933626820184E-4</v>
      </c>
      <c r="K42" s="442">
        <v>0</v>
      </c>
      <c r="L42" s="442">
        <v>0</v>
      </c>
      <c r="M42" s="442">
        <v>4.743833017077799E-4</v>
      </c>
      <c r="N42" s="442">
        <v>0</v>
      </c>
      <c r="O42" s="442">
        <v>1.5720798616569723E-4</v>
      </c>
      <c r="P42" s="442">
        <v>0</v>
      </c>
      <c r="Q42" s="442">
        <v>4.0420371867421178E-4</v>
      </c>
      <c r="R42" s="442">
        <v>2.8074115665356543E-4</v>
      </c>
      <c r="S42" s="442">
        <v>0</v>
      </c>
      <c r="T42" s="442">
        <v>0</v>
      </c>
      <c r="U42" s="442">
        <v>4.6351476625612501E-4</v>
      </c>
      <c r="V42" s="442">
        <v>9.1911764705882352E-4</v>
      </c>
      <c r="W42" s="442">
        <v>4.7080979284369113E-4</v>
      </c>
      <c r="X42" s="442">
        <v>3.8022813688212925E-4</v>
      </c>
      <c r="Y42" s="442">
        <v>3.6088054853843375E-4</v>
      </c>
      <c r="Z42" s="442">
        <v>0</v>
      </c>
      <c r="AA42" s="442">
        <v>0</v>
      </c>
      <c r="AB42" s="442">
        <v>1.2610340479192938E-3</v>
      </c>
      <c r="AC42" s="442">
        <v>1.0749385749385749E-3</v>
      </c>
      <c r="AD42" s="442">
        <v>1.9261637239165329E-3</v>
      </c>
      <c r="AE42" s="442">
        <v>0</v>
      </c>
      <c r="AF42" s="442">
        <v>6.5284804961645182E-4</v>
      </c>
      <c r="AG42" s="442">
        <v>0</v>
      </c>
      <c r="AH42" s="442">
        <v>1.4542570068746695E-3</v>
      </c>
      <c r="AI42" s="442">
        <v>1.9302690312462299E-3</v>
      </c>
      <c r="AJ42" s="442">
        <v>7.7285725326532186E-4</v>
      </c>
      <c r="AK42" s="442">
        <v>0</v>
      </c>
      <c r="AL42" s="442">
        <v>9.0211998195760036E-4</v>
      </c>
      <c r="AM42" s="442">
        <v>6.5011051878819401E-4</v>
      </c>
      <c r="AN42" s="442">
        <v>0</v>
      </c>
      <c r="AO42" s="442">
        <v>0</v>
      </c>
      <c r="AP42" s="443">
        <v>6.6690830010873508E-4</v>
      </c>
      <c r="AQ42" s="442">
        <v>0</v>
      </c>
      <c r="AR42" s="442">
        <v>0</v>
      </c>
      <c r="AS42" s="442">
        <v>0</v>
      </c>
      <c r="AT42" s="442">
        <v>0</v>
      </c>
      <c r="AU42" s="442">
        <v>0</v>
      </c>
      <c r="AV42" s="442">
        <v>0</v>
      </c>
      <c r="AW42" s="443">
        <v>0</v>
      </c>
      <c r="AX42" s="442">
        <v>5.8672721011211596E-4</v>
      </c>
      <c r="AY42" s="443">
        <v>0</v>
      </c>
      <c r="AZ42" s="443">
        <v>0</v>
      </c>
      <c r="BA42" s="442">
        <v>4.1787411088198691E-4</v>
      </c>
      <c r="BB42" s="443">
        <v>0</v>
      </c>
      <c r="BC42" s="442">
        <v>0</v>
      </c>
      <c r="BD42" s="443">
        <v>6.6690830010873508E-4</v>
      </c>
    </row>
    <row r="43" spans="1:56" x14ac:dyDescent="0.2">
      <c r="A43" s="287">
        <v>39</v>
      </c>
      <c r="B43" s="272" t="s">
        <v>283</v>
      </c>
      <c r="C43" s="442">
        <v>4.0835935623348548E-3</v>
      </c>
      <c r="D43" s="442">
        <v>6.3856960408684551E-3</v>
      </c>
      <c r="E43" s="442">
        <v>0</v>
      </c>
      <c r="F43" s="442">
        <v>1.7402945113788489E-2</v>
      </c>
      <c r="G43" s="442">
        <v>7.0326958667489203E-3</v>
      </c>
      <c r="H43" s="442">
        <v>3.6363636363636364E-3</v>
      </c>
      <c r="I43" s="442">
        <v>7.1513706793802142E-3</v>
      </c>
      <c r="J43" s="442">
        <v>1.8625126989502202E-3</v>
      </c>
      <c r="K43" s="442">
        <v>0</v>
      </c>
      <c r="L43" s="442">
        <v>0</v>
      </c>
      <c r="M43" s="442">
        <v>9.4876660341555973E-3</v>
      </c>
      <c r="N43" s="442">
        <v>3.761755485893417E-3</v>
      </c>
      <c r="O43" s="442">
        <v>5.3450715296337057E-3</v>
      </c>
      <c r="P43" s="442">
        <v>4.440059200789344E-3</v>
      </c>
      <c r="Q43" s="442">
        <v>8.4882780921584477E-3</v>
      </c>
      <c r="R43" s="442">
        <v>6.7377877596855699E-3</v>
      </c>
      <c r="S43" s="442">
        <v>6.5789473684210523E-3</v>
      </c>
      <c r="T43" s="442">
        <v>1.4925373134328358E-3</v>
      </c>
      <c r="U43" s="442">
        <v>3.3108197589723216E-3</v>
      </c>
      <c r="V43" s="442">
        <v>2.7573529411764708E-3</v>
      </c>
      <c r="W43" s="442">
        <v>1.8832391713747645E-3</v>
      </c>
      <c r="X43" s="442">
        <v>3.041825095057034E-3</v>
      </c>
      <c r="Y43" s="442">
        <v>1.5517863587152653E-2</v>
      </c>
      <c r="Z43" s="442">
        <v>5.9171597633136093E-3</v>
      </c>
      <c r="AA43" s="442">
        <v>1.0852713178294573E-2</v>
      </c>
      <c r="AB43" s="442">
        <v>2.5220680958385876E-2</v>
      </c>
      <c r="AC43" s="442">
        <v>9.2137592137592136E-3</v>
      </c>
      <c r="AD43" s="442">
        <v>8.3467094703049763E-3</v>
      </c>
      <c r="AE43" s="442">
        <v>6.0060060060060057E-4</v>
      </c>
      <c r="AF43" s="442">
        <v>1.2730536967520809E-2</v>
      </c>
      <c r="AG43" s="442">
        <v>0</v>
      </c>
      <c r="AH43" s="442">
        <v>3.8339502908514016E-3</v>
      </c>
      <c r="AI43" s="442">
        <v>1.4477017734346724E-2</v>
      </c>
      <c r="AJ43" s="442">
        <v>4.6371435195919318E-3</v>
      </c>
      <c r="AK43" s="442">
        <v>1.0101010101010102E-2</v>
      </c>
      <c r="AL43" s="442">
        <v>4.8113065704405355E-3</v>
      </c>
      <c r="AM43" s="442">
        <v>4.5507736315173576E-3</v>
      </c>
      <c r="AN43" s="442">
        <v>0</v>
      </c>
      <c r="AO43" s="442">
        <v>0</v>
      </c>
      <c r="AP43" s="443">
        <v>6.770569046756071E-3</v>
      </c>
      <c r="AQ43" s="442">
        <v>2.5316455696202532E-3</v>
      </c>
      <c r="AR43" s="442">
        <v>2.3669959231689755E-2</v>
      </c>
      <c r="AS43" s="442">
        <v>0</v>
      </c>
      <c r="AT43" s="442">
        <v>0</v>
      </c>
      <c r="AU43" s="442">
        <v>0</v>
      </c>
      <c r="AV43" s="442">
        <v>0</v>
      </c>
      <c r="AW43" s="443">
        <v>1.2913889041926065E-2</v>
      </c>
      <c r="AX43" s="442">
        <v>1.3430951135827349E-2</v>
      </c>
      <c r="AY43" s="443">
        <v>1.5782828282828283E-5</v>
      </c>
      <c r="AZ43" s="443">
        <v>7.6111994289978259E-3</v>
      </c>
      <c r="BA43" s="442">
        <v>9.5702255611776789E-3</v>
      </c>
      <c r="BB43" s="443">
        <v>2.0033571741351626E-2</v>
      </c>
      <c r="BC43" s="442">
        <v>-6.5922145112164996E-3</v>
      </c>
      <c r="BD43" s="443">
        <v>3.3345415005436754E-3</v>
      </c>
    </row>
    <row r="44" spans="1:56" x14ac:dyDescent="0.2">
      <c r="A44" s="288">
        <v>40</v>
      </c>
      <c r="B44" s="292" t="s">
        <v>43</v>
      </c>
      <c r="C44" s="444">
        <v>0.5435983665625751</v>
      </c>
      <c r="D44" s="444">
        <v>0.31417624521072796</v>
      </c>
      <c r="E44" s="444">
        <v>0.35294117647058826</v>
      </c>
      <c r="F44" s="444">
        <v>0.36813922356091033</v>
      </c>
      <c r="G44" s="444">
        <v>0.62220851326341764</v>
      </c>
      <c r="H44" s="444">
        <v>0.60545454545454547</v>
      </c>
      <c r="I44" s="444">
        <v>0.600715137067938</v>
      </c>
      <c r="J44" s="444">
        <v>0.68286488316965799</v>
      </c>
      <c r="K44" s="444">
        <v>0.70329670329670335</v>
      </c>
      <c r="L44" s="444">
        <v>0.65492957746478875</v>
      </c>
      <c r="M44" s="444">
        <v>0.52229601518026569</v>
      </c>
      <c r="N44" s="444">
        <v>0.75109717868338555</v>
      </c>
      <c r="O44" s="444">
        <v>0.77079075617041348</v>
      </c>
      <c r="P44" s="444">
        <v>0.55994079921065609</v>
      </c>
      <c r="Q44" s="444">
        <v>0.57113985448666127</v>
      </c>
      <c r="R44" s="444">
        <v>0.54632229084783834</v>
      </c>
      <c r="S44" s="444">
        <v>0.58552631578947367</v>
      </c>
      <c r="T44" s="444">
        <v>0.64029850746268657</v>
      </c>
      <c r="U44" s="444">
        <v>0.64951662031519009</v>
      </c>
      <c r="V44" s="444">
        <v>0.65992647058823528</v>
      </c>
      <c r="W44" s="444">
        <v>0.77824858757062143</v>
      </c>
      <c r="X44" s="444">
        <v>0.50836501901140685</v>
      </c>
      <c r="Y44" s="444">
        <v>0.53723084325754844</v>
      </c>
      <c r="Z44" s="444">
        <v>0.6449704142011834</v>
      </c>
      <c r="AA44" s="444">
        <v>0.50077519379844959</v>
      </c>
      <c r="AB44" s="444">
        <v>0.32534678436317782</v>
      </c>
      <c r="AC44" s="444">
        <v>0.27549140049140047</v>
      </c>
      <c r="AD44" s="444">
        <v>0.32166934189406099</v>
      </c>
      <c r="AE44" s="444">
        <v>0.1087087087087087</v>
      </c>
      <c r="AF44" s="444">
        <v>0.26228170393340949</v>
      </c>
      <c r="AG44" s="444">
        <v>0.45</v>
      </c>
      <c r="AH44" s="444">
        <v>0.28410893707033313</v>
      </c>
      <c r="AI44" s="444">
        <v>0.2804922186029678</v>
      </c>
      <c r="AJ44" s="444">
        <v>0.43882834840404977</v>
      </c>
      <c r="AK44" s="444">
        <v>0.40909090909090912</v>
      </c>
      <c r="AL44" s="444">
        <v>0.30371372725905876</v>
      </c>
      <c r="AM44" s="444">
        <v>0.49694448056169549</v>
      </c>
      <c r="AN44" s="444">
        <v>1</v>
      </c>
      <c r="AO44" s="444">
        <v>0.68260869565217386</v>
      </c>
      <c r="AP44" s="445">
        <v>0.47877491844871328</v>
      </c>
      <c r="AQ44" s="444">
        <v>1</v>
      </c>
      <c r="AR44" s="444">
        <v>1</v>
      </c>
      <c r="AS44" s="444">
        <v>1</v>
      </c>
      <c r="AT44" s="444">
        <v>1</v>
      </c>
      <c r="AU44" s="444">
        <v>1</v>
      </c>
      <c r="AV44" s="444">
        <v>1</v>
      </c>
      <c r="AW44" s="445">
        <v>1</v>
      </c>
      <c r="AX44" s="444">
        <v>1</v>
      </c>
      <c r="AY44" s="445">
        <v>1</v>
      </c>
      <c r="AZ44" s="445">
        <v>1</v>
      </c>
      <c r="BA44" s="444">
        <v>1</v>
      </c>
      <c r="BB44" s="445">
        <v>1</v>
      </c>
      <c r="BC44" s="444">
        <v>1</v>
      </c>
      <c r="BD44" s="445">
        <v>1</v>
      </c>
    </row>
    <row r="45" spans="1:56" x14ac:dyDescent="0.2">
      <c r="A45" s="300">
        <v>41</v>
      </c>
      <c r="B45" s="301" t="s">
        <v>52</v>
      </c>
      <c r="C45" s="442">
        <v>3.6031707902954599E-3</v>
      </c>
      <c r="D45" s="442">
        <v>7.6628352490421452E-3</v>
      </c>
      <c r="E45" s="442">
        <v>5.8823529411764705E-2</v>
      </c>
      <c r="F45" s="442">
        <v>7.3627844712182061E-2</v>
      </c>
      <c r="G45" s="442">
        <v>1.0487353485502776E-2</v>
      </c>
      <c r="H45" s="442">
        <v>1.090909090909091E-2</v>
      </c>
      <c r="I45" s="442">
        <v>1.1918951132300357E-2</v>
      </c>
      <c r="J45" s="442">
        <v>1.2868269556383339E-2</v>
      </c>
      <c r="K45" s="442">
        <v>8.241758241758242E-3</v>
      </c>
      <c r="L45" s="442">
        <v>1.7605633802816902E-2</v>
      </c>
      <c r="M45" s="442">
        <v>1.7077798861480076E-2</v>
      </c>
      <c r="N45" s="442">
        <v>1.0031347962382446E-2</v>
      </c>
      <c r="O45" s="442">
        <v>6.2883194466278889E-3</v>
      </c>
      <c r="P45" s="442">
        <v>1.480019733596448E-2</v>
      </c>
      <c r="Q45" s="442">
        <v>1.5763945028294261E-2</v>
      </c>
      <c r="R45" s="442">
        <v>1.2352610892756879E-2</v>
      </c>
      <c r="S45" s="442">
        <v>1.9736842105263157E-2</v>
      </c>
      <c r="T45" s="442">
        <v>1.0447761194029851E-2</v>
      </c>
      <c r="U45" s="442">
        <v>1.503112170573434E-2</v>
      </c>
      <c r="V45" s="442">
        <v>1.8382352941176471E-2</v>
      </c>
      <c r="W45" s="442">
        <v>7.5329566854990581E-3</v>
      </c>
      <c r="X45" s="442">
        <v>2.0532319391634982E-2</v>
      </c>
      <c r="Y45" s="442">
        <v>2.141224587994707E-2</v>
      </c>
      <c r="Z45" s="442">
        <v>1.1834319526627219E-2</v>
      </c>
      <c r="AA45" s="442">
        <v>1.3953488372093023E-2</v>
      </c>
      <c r="AB45" s="442">
        <v>2.6481715006305171E-2</v>
      </c>
      <c r="AC45" s="442">
        <v>2.3495085995085995E-2</v>
      </c>
      <c r="AD45" s="442">
        <v>3.0818619582664526E-2</v>
      </c>
      <c r="AE45" s="442">
        <v>8.0080080080080084E-4</v>
      </c>
      <c r="AF45" s="442">
        <v>1.8279745389260648E-2</v>
      </c>
      <c r="AG45" s="442">
        <v>2.5000000000000001E-2</v>
      </c>
      <c r="AH45" s="442">
        <v>1.0576414595452142E-2</v>
      </c>
      <c r="AI45" s="442">
        <v>1.0013270599589818E-2</v>
      </c>
      <c r="AJ45" s="442">
        <v>8.4241440605920086E-3</v>
      </c>
      <c r="AK45" s="442">
        <v>3.5353535353535352E-2</v>
      </c>
      <c r="AL45" s="442">
        <v>1.6689219666215605E-2</v>
      </c>
      <c r="AM45" s="442">
        <v>2.1973735535040957E-2</v>
      </c>
      <c r="AN45" s="442">
        <v>0</v>
      </c>
      <c r="AO45" s="442">
        <v>2.1739130434782609E-3</v>
      </c>
      <c r="AP45" s="443">
        <v>1.4316781442551649E-2</v>
      </c>
      <c r="AQ45" s="313"/>
      <c r="AR45" s="313"/>
      <c r="AS45" s="313"/>
      <c r="AT45" s="313"/>
      <c r="AU45" s="313"/>
      <c r="AV45" s="313"/>
      <c r="AW45" s="313"/>
      <c r="AX45" s="313"/>
      <c r="AY45" s="313"/>
      <c r="AZ45" s="313"/>
      <c r="BA45" s="313"/>
      <c r="BB45" s="313"/>
      <c r="BC45" s="313"/>
      <c r="BD45" s="313"/>
    </row>
    <row r="46" spans="1:56" x14ac:dyDescent="0.2">
      <c r="A46" s="286">
        <v>42</v>
      </c>
      <c r="B46" s="282" t="s">
        <v>53</v>
      </c>
      <c r="C46" s="442">
        <v>0.11986548162382897</v>
      </c>
      <c r="D46" s="442">
        <v>0.24776500638569604</v>
      </c>
      <c r="E46" s="442">
        <v>0.17647058823529413</v>
      </c>
      <c r="F46" s="442">
        <v>0.33868808567603748</v>
      </c>
      <c r="G46" s="442">
        <v>0.13263417643429981</v>
      </c>
      <c r="H46" s="442">
        <v>0.24545454545454545</v>
      </c>
      <c r="I46" s="442">
        <v>0.18116805721096543</v>
      </c>
      <c r="J46" s="442">
        <v>9.5665424991534034E-2</v>
      </c>
      <c r="K46" s="442">
        <v>3.2967032967032968E-2</v>
      </c>
      <c r="L46" s="442">
        <v>0.21126760563380281</v>
      </c>
      <c r="M46" s="442">
        <v>0.21584440227703985</v>
      </c>
      <c r="N46" s="442">
        <v>5.7680250783699059E-2</v>
      </c>
      <c r="O46" s="442">
        <v>9.9984279201383433E-2</v>
      </c>
      <c r="P46" s="442">
        <v>0.28416378885051802</v>
      </c>
      <c r="Q46" s="442">
        <v>0.1948261924009701</v>
      </c>
      <c r="R46" s="442">
        <v>0.21560920830993824</v>
      </c>
      <c r="S46" s="442">
        <v>0.21052631578947367</v>
      </c>
      <c r="T46" s="442">
        <v>0.19552238805970149</v>
      </c>
      <c r="U46" s="442">
        <v>0.1963978281022381</v>
      </c>
      <c r="V46" s="442">
        <v>0.17003676470588236</v>
      </c>
      <c r="W46" s="442">
        <v>0.12476459510357815</v>
      </c>
      <c r="X46" s="442">
        <v>0.26159695817490497</v>
      </c>
      <c r="Y46" s="442">
        <v>0.34476121737038373</v>
      </c>
      <c r="Z46" s="442">
        <v>7.1005917159763315E-2</v>
      </c>
      <c r="AA46" s="442">
        <v>0.14108527131782947</v>
      </c>
      <c r="AB46" s="442">
        <v>0.50819672131147542</v>
      </c>
      <c r="AC46" s="442">
        <v>0.42506142506142508</v>
      </c>
      <c r="AD46" s="442">
        <v>0.3146067415730337</v>
      </c>
      <c r="AE46" s="442">
        <v>1.3413413413413414E-2</v>
      </c>
      <c r="AF46" s="442">
        <v>0.47462053207116045</v>
      </c>
      <c r="AG46" s="442">
        <v>0.31874999999999998</v>
      </c>
      <c r="AH46" s="442">
        <v>0.35457429931253304</v>
      </c>
      <c r="AI46" s="442">
        <v>0.51043551695017497</v>
      </c>
      <c r="AJ46" s="442">
        <v>0.44732977818996833</v>
      </c>
      <c r="AK46" s="442">
        <v>0.47474747474747475</v>
      </c>
      <c r="AL46" s="442">
        <v>0.42414674485039844</v>
      </c>
      <c r="AM46" s="442">
        <v>0.26381484852424913</v>
      </c>
      <c r="AN46" s="442">
        <v>0</v>
      </c>
      <c r="AO46" s="442">
        <v>8.6956521739130436E-3</v>
      </c>
      <c r="AP46" s="443">
        <v>0.28144255164914822</v>
      </c>
      <c r="AQ46" s="313"/>
      <c r="AR46" s="313"/>
      <c r="AS46" s="313"/>
      <c r="AT46" s="313"/>
      <c r="AU46" s="313"/>
      <c r="AV46" s="313"/>
      <c r="AW46" s="313"/>
      <c r="AX46" s="313"/>
      <c r="AY46" s="313"/>
      <c r="AZ46" s="313"/>
      <c r="BA46" s="313"/>
      <c r="BB46" s="313"/>
      <c r="BC46" s="313"/>
      <c r="BD46" s="313"/>
    </row>
    <row r="47" spans="1:56" x14ac:dyDescent="0.2">
      <c r="A47" s="286">
        <v>43</v>
      </c>
      <c r="B47" s="282" t="s">
        <v>54</v>
      </c>
      <c r="C47" s="442">
        <v>0.20201777564256546</v>
      </c>
      <c r="D47" s="442">
        <v>0.38441890166028098</v>
      </c>
      <c r="E47" s="442">
        <v>0.17647058823529413</v>
      </c>
      <c r="F47" s="442">
        <v>4.2838018741633198E-2</v>
      </c>
      <c r="G47" s="442">
        <v>8.6859962985811223E-2</v>
      </c>
      <c r="H47" s="442">
        <v>-0.02</v>
      </c>
      <c r="I47" s="442">
        <v>0.10846245530393325</v>
      </c>
      <c r="J47" s="442">
        <v>6.0616322384016257E-2</v>
      </c>
      <c r="K47" s="442">
        <v>2.7472527472527472E-2</v>
      </c>
      <c r="L47" s="442">
        <v>-3.5211267605633804E-3</v>
      </c>
      <c r="M47" s="442">
        <v>9.6774193548387094E-2</v>
      </c>
      <c r="N47" s="442">
        <v>0.10909090909090909</v>
      </c>
      <c r="O47" s="442">
        <v>8.5521144474139291E-2</v>
      </c>
      <c r="P47" s="442">
        <v>2.9600394671928959E-2</v>
      </c>
      <c r="Q47" s="442">
        <v>0.10630557801131771</v>
      </c>
      <c r="R47" s="442">
        <v>0.11229646266142616</v>
      </c>
      <c r="S47" s="442">
        <v>2.6315789473684209E-2</v>
      </c>
      <c r="T47" s="442">
        <v>-4.1791044776119404E-2</v>
      </c>
      <c r="U47" s="442">
        <v>-2.1586544828499536E-2</v>
      </c>
      <c r="V47" s="442">
        <v>-4.8713235294117647E-2</v>
      </c>
      <c r="W47" s="442">
        <v>1.2711864406779662E-2</v>
      </c>
      <c r="X47" s="442">
        <v>6.8441064638783272E-2</v>
      </c>
      <c r="Y47" s="442">
        <v>2.6825454108023578E-2</v>
      </c>
      <c r="Z47" s="442">
        <v>5.3254437869822487E-2</v>
      </c>
      <c r="AA47" s="442">
        <v>0.13023255813953488</v>
      </c>
      <c r="AB47" s="442">
        <v>3.6990332072299285E-2</v>
      </c>
      <c r="AC47" s="442">
        <v>0.13682432432432431</v>
      </c>
      <c r="AD47" s="442">
        <v>0.25104333868378814</v>
      </c>
      <c r="AE47" s="442">
        <v>0.47107107107107105</v>
      </c>
      <c r="AF47" s="442">
        <v>4.5209727435939283E-2</v>
      </c>
      <c r="AG47" s="442">
        <v>0.10625</v>
      </c>
      <c r="AH47" s="442">
        <v>0</v>
      </c>
      <c r="AI47" s="442">
        <v>2.1594884787067198E-2</v>
      </c>
      <c r="AJ47" s="442">
        <v>3.7792719684674243E-2</v>
      </c>
      <c r="AK47" s="442">
        <v>-5.0505050505050509E-3</v>
      </c>
      <c r="AL47" s="442">
        <v>0.10374379792512405</v>
      </c>
      <c r="AM47" s="442">
        <v>7.1512157066701346E-2</v>
      </c>
      <c r="AN47" s="442">
        <v>0</v>
      </c>
      <c r="AO47" s="442">
        <v>0.25869565217391305</v>
      </c>
      <c r="AP47" s="443">
        <v>7.63102573396158E-2</v>
      </c>
      <c r="AQ47" s="313"/>
      <c r="AR47" s="313"/>
      <c r="AS47" s="313"/>
      <c r="AT47" s="313"/>
      <c r="AU47" s="313"/>
      <c r="AV47" s="313"/>
      <c r="AW47" s="313"/>
      <c r="AX47" s="313"/>
      <c r="AY47" s="313"/>
      <c r="AZ47" s="313"/>
      <c r="BA47" s="313"/>
      <c r="BB47" s="313"/>
      <c r="BC47" s="313"/>
      <c r="BD47" s="313"/>
    </row>
    <row r="48" spans="1:56" x14ac:dyDescent="0.2">
      <c r="A48" s="286">
        <v>44</v>
      </c>
      <c r="B48" s="282" t="s">
        <v>55</v>
      </c>
      <c r="C48" s="442">
        <v>0.16022099447513813</v>
      </c>
      <c r="D48" s="442">
        <v>6.1302681992337162E-2</v>
      </c>
      <c r="E48" s="442">
        <v>0.17647058823529413</v>
      </c>
      <c r="F48" s="442">
        <v>0.10575635876840696</v>
      </c>
      <c r="G48" s="442">
        <v>5.6261566933991362E-2</v>
      </c>
      <c r="H48" s="442">
        <v>0.11272727272727273</v>
      </c>
      <c r="I48" s="442">
        <v>6.5554231227651971E-2</v>
      </c>
      <c r="J48" s="442">
        <v>0.12800541821876057</v>
      </c>
      <c r="K48" s="442">
        <v>9.3406593406593408E-2</v>
      </c>
      <c r="L48" s="442">
        <v>8.098591549295775E-2</v>
      </c>
      <c r="M48" s="442">
        <v>0.11622390891840607</v>
      </c>
      <c r="N48" s="442">
        <v>5.4545454545454543E-2</v>
      </c>
      <c r="O48" s="442">
        <v>3.0026725357648169E-2</v>
      </c>
      <c r="P48" s="442">
        <v>8.3374444992599897E-2</v>
      </c>
      <c r="Q48" s="442">
        <v>0.10509296685529507</v>
      </c>
      <c r="R48" s="442">
        <v>0.10303200449185851</v>
      </c>
      <c r="S48" s="442">
        <v>0.14473684210526316</v>
      </c>
      <c r="T48" s="442">
        <v>0.18656716417910449</v>
      </c>
      <c r="U48" s="442">
        <v>0.15613825983313467</v>
      </c>
      <c r="V48" s="442">
        <v>0.18658088235294118</v>
      </c>
      <c r="W48" s="442">
        <v>6.8267419962335221E-2</v>
      </c>
      <c r="X48" s="442">
        <v>0.10760456273764259</v>
      </c>
      <c r="Y48" s="442">
        <v>3.6689522434740766E-2</v>
      </c>
      <c r="Z48" s="442">
        <v>0.1893491124260355</v>
      </c>
      <c r="AA48" s="442">
        <v>0.21550387596899226</v>
      </c>
      <c r="AB48" s="442">
        <v>8.1546868432114339E-2</v>
      </c>
      <c r="AC48" s="442">
        <v>9.4901719901719903E-2</v>
      </c>
      <c r="AD48" s="442">
        <v>7.415730337078652E-2</v>
      </c>
      <c r="AE48" s="442">
        <v>0.36076076076076075</v>
      </c>
      <c r="AF48" s="442">
        <v>0.12697894565039988</v>
      </c>
      <c r="AG48" s="442">
        <v>6.8750000000000006E-2</v>
      </c>
      <c r="AH48" s="442">
        <v>0.34915388683236381</v>
      </c>
      <c r="AI48" s="442">
        <v>0.16539992761491132</v>
      </c>
      <c r="AJ48" s="442">
        <v>6.4842723548960507E-2</v>
      </c>
      <c r="AK48" s="442">
        <v>6.0606060606060608E-2</v>
      </c>
      <c r="AL48" s="442">
        <v>9.0512704856412565E-2</v>
      </c>
      <c r="AM48" s="442">
        <v>0.10427772721362631</v>
      </c>
      <c r="AN48" s="442">
        <v>0</v>
      </c>
      <c r="AO48" s="442">
        <v>3.6956521739130437E-2</v>
      </c>
      <c r="AP48" s="443">
        <v>0.1234650235592606</v>
      </c>
      <c r="AQ48" s="313"/>
      <c r="AR48" s="313"/>
      <c r="AS48" s="313"/>
      <c r="AT48" s="313"/>
      <c r="AU48" s="313"/>
      <c r="AV48" s="313"/>
      <c r="AW48" s="313"/>
      <c r="AX48" s="313"/>
      <c r="AY48" s="313"/>
      <c r="AZ48" s="313"/>
      <c r="BA48" s="313"/>
      <c r="BB48" s="313"/>
      <c r="BC48" s="313"/>
      <c r="BD48" s="313"/>
    </row>
    <row r="49" spans="1:56" x14ac:dyDescent="0.2">
      <c r="A49" s="286">
        <v>45</v>
      </c>
      <c r="B49" s="282" t="s">
        <v>56</v>
      </c>
      <c r="C49" s="442">
        <v>3.9875090079269759E-2</v>
      </c>
      <c r="D49" s="442">
        <v>2.2988505747126436E-2</v>
      </c>
      <c r="E49" s="442">
        <v>5.8823529411764705E-2</v>
      </c>
      <c r="F49" s="442">
        <v>6.9611780455153954E-2</v>
      </c>
      <c r="G49" s="442">
        <v>9.4262800740283773E-2</v>
      </c>
      <c r="H49" s="442">
        <v>4.363636363636364E-2</v>
      </c>
      <c r="I49" s="442">
        <v>3.098927294398093E-2</v>
      </c>
      <c r="J49" s="442">
        <v>1.9641043007111413E-2</v>
      </c>
      <c r="K49" s="442">
        <v>0.13736263736263737</v>
      </c>
      <c r="L49" s="442">
        <v>3.873239436619718E-2</v>
      </c>
      <c r="M49" s="442">
        <v>3.0834914611005692E-2</v>
      </c>
      <c r="N49" s="442">
        <v>1.755485893416928E-2</v>
      </c>
      <c r="O49" s="442">
        <v>7.2315673636220721E-3</v>
      </c>
      <c r="P49" s="442">
        <v>2.7627035027133696E-2</v>
      </c>
      <c r="Q49" s="442">
        <v>6.4672594987873885E-3</v>
      </c>
      <c r="R49" s="442">
        <v>9.8259404828747888E-3</v>
      </c>
      <c r="S49" s="442">
        <v>1.3157894736842105E-2</v>
      </c>
      <c r="T49" s="442">
        <v>7.462686567164179E-3</v>
      </c>
      <c r="U49" s="442">
        <v>3.9729837107667859E-3</v>
      </c>
      <c r="V49" s="442">
        <v>1.2867647058823529E-2</v>
      </c>
      <c r="W49" s="442">
        <v>8.0037664783427498E-3</v>
      </c>
      <c r="X49" s="442">
        <v>3.2699619771863121E-2</v>
      </c>
      <c r="Y49" s="442">
        <v>3.6930109467099723E-2</v>
      </c>
      <c r="Z49" s="442">
        <v>2.9585798816568046E-2</v>
      </c>
      <c r="AA49" s="442">
        <v>4.6511627906976744E-2</v>
      </c>
      <c r="AB49" s="442">
        <v>1.9335855401429174E-2</v>
      </c>
      <c r="AC49" s="442">
        <v>4.345823095823096E-2</v>
      </c>
      <c r="AD49" s="442">
        <v>2.0866773675762441E-2</v>
      </c>
      <c r="AE49" s="442">
        <v>4.5245245245245244E-2</v>
      </c>
      <c r="AF49" s="442">
        <v>7.4261465643871385E-2</v>
      </c>
      <c r="AG49" s="442">
        <v>3.125E-2</v>
      </c>
      <c r="AH49" s="442">
        <v>1.5864621893178213E-3</v>
      </c>
      <c r="AI49" s="442">
        <v>1.2788032332006273E-2</v>
      </c>
      <c r="AJ49" s="442">
        <v>1.5070716438673777E-2</v>
      </c>
      <c r="AK49" s="442">
        <v>3.5353535353535352E-2</v>
      </c>
      <c r="AL49" s="442">
        <v>6.029168546083296E-2</v>
      </c>
      <c r="AM49" s="442">
        <v>4.0176830061110391E-2</v>
      </c>
      <c r="AN49" s="442">
        <v>0</v>
      </c>
      <c r="AO49" s="442">
        <v>1.3043478260869565E-2</v>
      </c>
      <c r="AP49" s="443">
        <v>2.9836897426603844E-2</v>
      </c>
      <c r="AQ49" s="313"/>
      <c r="AR49" s="313"/>
      <c r="AS49" s="313"/>
      <c r="AT49" s="313"/>
      <c r="AU49" s="313"/>
      <c r="AV49" s="313"/>
      <c r="AW49" s="313"/>
      <c r="AX49" s="313"/>
      <c r="AY49" s="313"/>
      <c r="AZ49" s="313"/>
      <c r="BA49" s="313"/>
      <c r="BB49" s="313"/>
      <c r="BC49" s="313"/>
      <c r="BD49" s="313"/>
    </row>
    <row r="50" spans="1:56" x14ac:dyDescent="0.2">
      <c r="A50" s="286">
        <v>46</v>
      </c>
      <c r="B50" s="282" t="s">
        <v>204</v>
      </c>
      <c r="C50" s="442">
        <v>-6.9661301945712226E-2</v>
      </c>
      <c r="D50" s="442">
        <v>-3.9591315453384422E-2</v>
      </c>
      <c r="E50" s="442">
        <v>0</v>
      </c>
      <c r="F50" s="442">
        <v>0</v>
      </c>
      <c r="G50" s="442">
        <v>-3.2078963602714373E-3</v>
      </c>
      <c r="H50" s="442">
        <v>0</v>
      </c>
      <c r="I50" s="442">
        <v>0</v>
      </c>
      <c r="J50" s="442">
        <v>0</v>
      </c>
      <c r="K50" s="442">
        <v>-2.7472527472527475E-3</v>
      </c>
      <c r="L50" s="442">
        <v>0</v>
      </c>
      <c r="M50" s="442">
        <v>0</v>
      </c>
      <c r="N50" s="442">
        <v>0</v>
      </c>
      <c r="O50" s="442">
        <v>0</v>
      </c>
      <c r="P50" s="442">
        <v>0</v>
      </c>
      <c r="Q50" s="442">
        <v>0</v>
      </c>
      <c r="R50" s="442">
        <v>0</v>
      </c>
      <c r="S50" s="442">
        <v>0</v>
      </c>
      <c r="T50" s="442">
        <v>0</v>
      </c>
      <c r="U50" s="442">
        <v>0</v>
      </c>
      <c r="V50" s="442">
        <v>0</v>
      </c>
      <c r="W50" s="442">
        <v>0</v>
      </c>
      <c r="X50" s="442">
        <v>0</v>
      </c>
      <c r="Y50" s="442">
        <v>-4.3305665824612052E-3</v>
      </c>
      <c r="Z50" s="442">
        <v>0</v>
      </c>
      <c r="AA50" s="442">
        <v>-4.9612403100775193E-2</v>
      </c>
      <c r="AB50" s="442">
        <v>0</v>
      </c>
      <c r="AC50" s="442">
        <v>-4.606879606879607E-4</v>
      </c>
      <c r="AD50" s="442">
        <v>-1.5088282504012842E-2</v>
      </c>
      <c r="AE50" s="442">
        <v>0</v>
      </c>
      <c r="AF50" s="442">
        <v>-2.9378162232740332E-3</v>
      </c>
      <c r="AG50" s="442">
        <v>0</v>
      </c>
      <c r="AH50" s="442">
        <v>0</v>
      </c>
      <c r="AI50" s="442">
        <v>-3.1366871757751236E-3</v>
      </c>
      <c r="AJ50" s="442">
        <v>-1.3293144756163536E-2</v>
      </c>
      <c r="AK50" s="442">
        <v>-1.5151515151515152E-2</v>
      </c>
      <c r="AL50" s="442">
        <v>0</v>
      </c>
      <c r="AM50" s="442">
        <v>0</v>
      </c>
      <c r="AN50" s="442">
        <v>0</v>
      </c>
      <c r="AO50" s="442">
        <v>-2.1739130434782609E-3</v>
      </c>
      <c r="AP50" s="443">
        <v>-4.9728162377673073E-3</v>
      </c>
      <c r="AQ50" s="313"/>
      <c r="AR50" s="313"/>
      <c r="AS50" s="313"/>
      <c r="AT50" s="313"/>
      <c r="AU50" s="313"/>
      <c r="AV50" s="313"/>
      <c r="AW50" s="313"/>
      <c r="AX50" s="313"/>
      <c r="AY50" s="313"/>
      <c r="AZ50" s="313"/>
      <c r="BA50" s="313"/>
      <c r="BB50" s="313"/>
      <c r="BC50" s="313"/>
      <c r="BD50" s="313"/>
    </row>
    <row r="51" spans="1:56" x14ac:dyDescent="0.2">
      <c r="A51" s="288">
        <v>47</v>
      </c>
      <c r="B51" s="289" t="s">
        <v>58</v>
      </c>
      <c r="C51" s="444">
        <v>0.45592121066538555</v>
      </c>
      <c r="D51" s="444">
        <v>0.68454661558109831</v>
      </c>
      <c r="E51" s="444">
        <v>0.6470588235294118</v>
      </c>
      <c r="F51" s="444">
        <v>0.63052208835341361</v>
      </c>
      <c r="G51" s="444">
        <v>0.37729796421961753</v>
      </c>
      <c r="H51" s="444">
        <v>0.3927272727272727</v>
      </c>
      <c r="I51" s="444">
        <v>0.39809296781883197</v>
      </c>
      <c r="J51" s="444">
        <v>0.31679647815780559</v>
      </c>
      <c r="K51" s="444">
        <v>0.2967032967032967</v>
      </c>
      <c r="L51" s="444">
        <v>0.34507042253521125</v>
      </c>
      <c r="M51" s="444">
        <v>0.47675521821631878</v>
      </c>
      <c r="N51" s="444">
        <v>0.24890282131661443</v>
      </c>
      <c r="O51" s="444">
        <v>0.22905203584342085</v>
      </c>
      <c r="P51" s="444">
        <v>0.43956586087814503</v>
      </c>
      <c r="Q51" s="444">
        <v>0.42845594179466451</v>
      </c>
      <c r="R51" s="444">
        <v>0.45311622683885455</v>
      </c>
      <c r="S51" s="444">
        <v>0.41447368421052633</v>
      </c>
      <c r="T51" s="444">
        <v>0.35820895522388058</v>
      </c>
      <c r="U51" s="444">
        <v>0.34995364852337441</v>
      </c>
      <c r="V51" s="444">
        <v>0.3391544117647059</v>
      </c>
      <c r="W51" s="444">
        <v>0.22128060263653485</v>
      </c>
      <c r="X51" s="444">
        <v>0.4908745247148289</v>
      </c>
      <c r="Y51" s="444">
        <v>0.46228798267773369</v>
      </c>
      <c r="Z51" s="444">
        <v>0.35502958579881655</v>
      </c>
      <c r="AA51" s="444">
        <v>0.49767441860465117</v>
      </c>
      <c r="AB51" s="444">
        <v>0.67255149222362343</v>
      </c>
      <c r="AC51" s="444">
        <v>0.72328009828009832</v>
      </c>
      <c r="AD51" s="444">
        <v>0.67640449438202244</v>
      </c>
      <c r="AE51" s="444">
        <v>0.89129129129129125</v>
      </c>
      <c r="AF51" s="444">
        <v>0.73641259996735764</v>
      </c>
      <c r="AG51" s="444">
        <v>0.55000000000000004</v>
      </c>
      <c r="AH51" s="444">
        <v>0.71589106292966687</v>
      </c>
      <c r="AI51" s="444">
        <v>0.71709494510797445</v>
      </c>
      <c r="AJ51" s="444">
        <v>0.56016693716670529</v>
      </c>
      <c r="AK51" s="444">
        <v>0.58585858585858586</v>
      </c>
      <c r="AL51" s="444">
        <v>0.69538415275898358</v>
      </c>
      <c r="AM51" s="444">
        <v>0.50175529840072808</v>
      </c>
      <c r="AN51" s="444">
        <v>0</v>
      </c>
      <c r="AO51" s="444">
        <v>0.31739130434782609</v>
      </c>
      <c r="AP51" s="445">
        <v>0.52039869517941284</v>
      </c>
      <c r="AQ51" s="313"/>
      <c r="AR51" s="313"/>
      <c r="AS51" s="313"/>
      <c r="AT51" s="313"/>
      <c r="AU51" s="313"/>
      <c r="AV51" s="313"/>
      <c r="AW51" s="313"/>
      <c r="AX51" s="313"/>
      <c r="AY51" s="313"/>
      <c r="AZ51" s="313"/>
      <c r="BA51" s="313"/>
      <c r="BB51" s="313"/>
      <c r="BC51" s="313"/>
      <c r="BD51" s="313"/>
    </row>
    <row r="52" spans="1:56" x14ac:dyDescent="0.2">
      <c r="A52" s="304">
        <v>48</v>
      </c>
      <c r="B52" s="305" t="s">
        <v>439</v>
      </c>
      <c r="C52" s="444">
        <v>1</v>
      </c>
      <c r="D52" s="444">
        <v>1</v>
      </c>
      <c r="E52" s="444">
        <v>1</v>
      </c>
      <c r="F52" s="444">
        <v>1</v>
      </c>
      <c r="G52" s="444">
        <v>1</v>
      </c>
      <c r="H52" s="444">
        <v>1</v>
      </c>
      <c r="I52" s="444">
        <v>1</v>
      </c>
      <c r="J52" s="444">
        <v>1</v>
      </c>
      <c r="K52" s="444">
        <v>1</v>
      </c>
      <c r="L52" s="444">
        <v>1</v>
      </c>
      <c r="M52" s="444">
        <v>1</v>
      </c>
      <c r="N52" s="444">
        <v>1</v>
      </c>
      <c r="O52" s="444">
        <v>1</v>
      </c>
      <c r="P52" s="444">
        <v>1</v>
      </c>
      <c r="Q52" s="444">
        <v>1</v>
      </c>
      <c r="R52" s="444">
        <v>1</v>
      </c>
      <c r="S52" s="444">
        <v>1</v>
      </c>
      <c r="T52" s="444">
        <v>1</v>
      </c>
      <c r="U52" s="444">
        <v>1</v>
      </c>
      <c r="V52" s="444">
        <v>1</v>
      </c>
      <c r="W52" s="444">
        <v>1</v>
      </c>
      <c r="X52" s="444">
        <v>1</v>
      </c>
      <c r="Y52" s="444">
        <v>1</v>
      </c>
      <c r="Z52" s="444">
        <v>1</v>
      </c>
      <c r="AA52" s="444">
        <v>1</v>
      </c>
      <c r="AB52" s="444">
        <v>1</v>
      </c>
      <c r="AC52" s="444">
        <v>1</v>
      </c>
      <c r="AD52" s="444">
        <v>1</v>
      </c>
      <c r="AE52" s="444">
        <v>1</v>
      </c>
      <c r="AF52" s="444">
        <v>1</v>
      </c>
      <c r="AG52" s="444">
        <v>1</v>
      </c>
      <c r="AH52" s="444">
        <v>1</v>
      </c>
      <c r="AI52" s="444">
        <v>1</v>
      </c>
      <c r="AJ52" s="444">
        <v>1</v>
      </c>
      <c r="AK52" s="444">
        <v>1</v>
      </c>
      <c r="AL52" s="444">
        <v>1</v>
      </c>
      <c r="AM52" s="444">
        <v>1</v>
      </c>
      <c r="AN52" s="444">
        <v>1</v>
      </c>
      <c r="AO52" s="444">
        <v>1</v>
      </c>
      <c r="AP52" s="445">
        <v>1</v>
      </c>
      <c r="AQ52" s="313"/>
      <c r="AR52" s="313"/>
      <c r="AS52" s="313"/>
      <c r="AT52" s="313"/>
      <c r="AU52" s="313"/>
      <c r="AV52" s="313"/>
      <c r="AW52" s="313"/>
      <c r="AX52" s="313"/>
      <c r="AY52" s="313"/>
      <c r="AZ52" s="313"/>
      <c r="BA52" s="313"/>
      <c r="BB52" s="313"/>
      <c r="BC52" s="313"/>
      <c r="BD52" s="313"/>
    </row>
    <row r="53" spans="1:56" x14ac:dyDescent="0.2">
      <c r="A53" s="56" t="s">
        <v>485</v>
      </c>
      <c r="B53" s="56"/>
      <c r="C53"/>
      <c r="D53"/>
      <c r="E53"/>
      <c r="F53"/>
      <c r="G53"/>
      <c r="H53"/>
      <c r="I53"/>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row>
    <row r="54" spans="1:56" x14ac:dyDescent="0.2">
      <c r="A54"/>
      <c r="B54"/>
      <c r="C54"/>
      <c r="D54"/>
      <c r="E54"/>
      <c r="F54"/>
      <c r="G54"/>
      <c r="H54"/>
      <c r="I54"/>
      <c r="J54"/>
      <c r="K54"/>
      <c r="L54"/>
      <c r="M54"/>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row>
    <row r="55" spans="1:56" x14ac:dyDescent="0.2">
      <c r="A55"/>
      <c r="B55"/>
      <c r="C55"/>
      <c r="D55"/>
      <c r="E55"/>
      <c r="F55"/>
      <c r="G55"/>
      <c r="H55"/>
      <c r="I55"/>
      <c r="J55"/>
      <c r="K55"/>
      <c r="L55"/>
      <c r="M55"/>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row>
    <row r="56" spans="1:56" x14ac:dyDescent="0.2">
      <c r="A56"/>
      <c r="B56"/>
      <c r="C56"/>
      <c r="D56"/>
      <c r="E56"/>
      <c r="F56"/>
      <c r="G56"/>
      <c r="H56"/>
      <c r="I56"/>
      <c r="J56"/>
      <c r="K56"/>
      <c r="L56"/>
      <c r="M56"/>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c r="BC56"/>
      <c r="BD56"/>
    </row>
    <row r="57" spans="1:56" x14ac:dyDescent="0.2">
      <c r="A57"/>
      <c r="B57"/>
      <c r="C57"/>
      <c r="D57"/>
      <c r="E57"/>
      <c r="F57"/>
      <c r="G57"/>
      <c r="H57"/>
      <c r="I57"/>
      <c r="J57"/>
      <c r="K57"/>
      <c r="L57"/>
      <c r="M57"/>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c r="BC57"/>
      <c r="BD57"/>
    </row>
    <row r="58" spans="1:56" x14ac:dyDescent="0.2">
      <c r="A58"/>
      <c r="B58"/>
      <c r="C58"/>
      <c r="D58"/>
      <c r="E58"/>
      <c r="F58"/>
      <c r="G58"/>
      <c r="H58"/>
      <c r="I58"/>
      <c r="J58"/>
      <c r="K58"/>
      <c r="L58"/>
      <c r="M58"/>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c r="BC58"/>
      <c r="BD58"/>
    </row>
    <row r="59" spans="1:56" x14ac:dyDescent="0.2">
      <c r="A59"/>
      <c r="B59"/>
      <c r="C59"/>
      <c r="D59"/>
      <c r="E59"/>
      <c r="F59"/>
      <c r="G59"/>
      <c r="H59"/>
      <c r="I59"/>
      <c r="J59"/>
      <c r="K59"/>
      <c r="L59"/>
      <c r="M59"/>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c r="BC59"/>
      <c r="BD59"/>
    </row>
    <row r="60" spans="1:56" x14ac:dyDescent="0.2">
      <c r="A60"/>
      <c r="B60"/>
      <c r="C60"/>
      <c r="D60"/>
      <c r="E60"/>
      <c r="F60"/>
      <c r="G60"/>
      <c r="H60"/>
      <c r="I60"/>
      <c r="J60"/>
      <c r="K60"/>
      <c r="L60"/>
      <c r="M60"/>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c r="BC60"/>
      <c r="BD60"/>
    </row>
    <row r="61" spans="1:56" x14ac:dyDescent="0.2">
      <c r="A61"/>
      <c r="B61"/>
      <c r="C61"/>
      <c r="D61"/>
      <c r="E61"/>
      <c r="F61"/>
      <c r="G61"/>
      <c r="H61"/>
      <c r="I61"/>
      <c r="J61"/>
      <c r="K61"/>
      <c r="L61"/>
      <c r="M61"/>
      <c r="N61"/>
      <c r="O61"/>
      <c r="P61"/>
      <c r="Q61"/>
      <c r="R61"/>
      <c r="S61"/>
      <c r="T61"/>
      <c r="U61"/>
      <c r="V61"/>
      <c r="W61"/>
      <c r="X61"/>
      <c r="Y61"/>
      <c r="Z61"/>
      <c r="AA61"/>
      <c r="AB61"/>
      <c r="AC61"/>
      <c r="AD61"/>
      <c r="AE61"/>
      <c r="AF61"/>
      <c r="AG61"/>
      <c r="AH61"/>
      <c r="AI61"/>
      <c r="AJ61"/>
      <c r="AK61"/>
      <c r="AL61"/>
      <c r="AM61"/>
      <c r="AN61"/>
      <c r="AO61"/>
      <c r="AP61"/>
      <c r="AQ61"/>
      <c r="AR61"/>
      <c r="AS61"/>
      <c r="AT61"/>
      <c r="AU61"/>
      <c r="AV61"/>
      <c r="AW61"/>
      <c r="AX61"/>
      <c r="AY61"/>
      <c r="AZ61"/>
      <c r="BA61"/>
      <c r="BB61"/>
      <c r="BC61"/>
      <c r="BD61"/>
    </row>
    <row r="62" spans="1:56" x14ac:dyDescent="0.2">
      <c r="AU62" s="314"/>
      <c r="AV62" s="314"/>
      <c r="AW62" s="314"/>
      <c r="AX62" s="314"/>
      <c r="AY62" s="314"/>
      <c r="AZ62" s="314"/>
      <c r="BA62" s="314"/>
      <c r="BB62" s="314"/>
      <c r="BC62" s="314"/>
      <c r="BD62" s="314"/>
    </row>
    <row r="63" spans="1:56" x14ac:dyDescent="0.2">
      <c r="AU63" s="314"/>
      <c r="AV63" s="314"/>
      <c r="AW63" s="314"/>
      <c r="AX63" s="314"/>
      <c r="AY63" s="314"/>
      <c r="AZ63" s="314"/>
      <c r="BA63" s="314"/>
      <c r="BB63" s="314"/>
      <c r="BC63" s="314"/>
      <c r="BD63" s="314"/>
    </row>
    <row r="64" spans="1:56" x14ac:dyDescent="0.2">
      <c r="AU64" s="314"/>
      <c r="AV64" s="314"/>
      <c r="AW64" s="314"/>
      <c r="AX64" s="314"/>
      <c r="AY64" s="314"/>
      <c r="AZ64" s="314"/>
      <c r="BA64" s="314"/>
      <c r="BB64" s="314"/>
      <c r="BC64" s="314"/>
      <c r="BD64" s="314"/>
    </row>
    <row r="65" spans="47:56" x14ac:dyDescent="0.2">
      <c r="AU65" s="314"/>
      <c r="AV65" s="314"/>
      <c r="AW65" s="314"/>
      <c r="AX65" s="314"/>
      <c r="AY65" s="314"/>
      <c r="AZ65" s="314"/>
      <c r="BA65" s="314"/>
      <c r="BB65" s="314"/>
      <c r="BC65" s="314"/>
      <c r="BD65" s="314"/>
    </row>
    <row r="66" spans="47:56" x14ac:dyDescent="0.2">
      <c r="AU66" s="314"/>
      <c r="AV66" s="314"/>
      <c r="AW66" s="314"/>
      <c r="AX66" s="314"/>
      <c r="AY66" s="314"/>
      <c r="AZ66" s="314"/>
      <c r="BA66" s="314"/>
      <c r="BB66" s="314"/>
      <c r="BC66" s="314"/>
      <c r="BD66" s="314"/>
    </row>
    <row r="67" spans="47:56" x14ac:dyDescent="0.2">
      <c r="AU67" s="314"/>
      <c r="AV67" s="314"/>
      <c r="AW67" s="314"/>
      <c r="AX67" s="314"/>
      <c r="AY67" s="314"/>
      <c r="AZ67" s="314"/>
      <c r="BA67" s="314"/>
      <c r="BB67" s="314"/>
      <c r="BC67" s="314"/>
      <c r="BD67" s="314"/>
    </row>
    <row r="68" spans="47:56" x14ac:dyDescent="0.2">
      <c r="AU68" s="314"/>
      <c r="AV68" s="314"/>
      <c r="AW68" s="314"/>
      <c r="AX68" s="314"/>
      <c r="AY68" s="314"/>
      <c r="AZ68" s="314"/>
      <c r="BA68" s="314"/>
      <c r="BB68" s="314"/>
      <c r="BC68" s="314"/>
      <c r="BD68" s="314"/>
    </row>
    <row r="69" spans="47:56" x14ac:dyDescent="0.2">
      <c r="AU69" s="314"/>
      <c r="AV69" s="314"/>
      <c r="AW69" s="314"/>
      <c r="AX69" s="314"/>
      <c r="AY69" s="314"/>
      <c r="AZ69" s="314"/>
      <c r="BA69" s="314"/>
      <c r="BB69" s="314"/>
      <c r="BC69" s="314"/>
      <c r="BD69" s="314"/>
    </row>
    <row r="70" spans="47:56" x14ac:dyDescent="0.2">
      <c r="AU70" s="314"/>
      <c r="AV70" s="314"/>
      <c r="AW70" s="314"/>
      <c r="AX70" s="314"/>
      <c r="AY70" s="314"/>
      <c r="AZ70" s="314"/>
      <c r="BA70" s="314"/>
      <c r="BB70" s="314"/>
      <c r="BC70" s="314"/>
      <c r="BD70" s="314"/>
    </row>
    <row r="71" spans="47:56" x14ac:dyDescent="0.2">
      <c r="AU71" s="314"/>
      <c r="AV71" s="314"/>
      <c r="AW71" s="314"/>
      <c r="AX71" s="314"/>
      <c r="AY71" s="314"/>
      <c r="AZ71" s="314"/>
      <c r="BA71" s="314"/>
      <c r="BB71" s="314"/>
      <c r="BC71" s="314"/>
      <c r="BD71" s="314"/>
    </row>
    <row r="72" spans="47:56" x14ac:dyDescent="0.2">
      <c r="AU72" s="314"/>
      <c r="AV72" s="314"/>
      <c r="AW72" s="314"/>
      <c r="AX72" s="314"/>
      <c r="AY72" s="314"/>
      <c r="AZ72" s="314"/>
      <c r="BA72" s="314"/>
      <c r="BB72" s="314"/>
      <c r="BC72" s="314"/>
      <c r="BD72" s="314"/>
    </row>
    <row r="73" spans="47:56" x14ac:dyDescent="0.2">
      <c r="AU73" s="314"/>
      <c r="AV73" s="314"/>
      <c r="AW73" s="314"/>
      <c r="AX73" s="314"/>
      <c r="AY73" s="314"/>
      <c r="AZ73" s="314"/>
      <c r="BA73" s="314"/>
      <c r="BB73" s="314"/>
      <c r="BC73" s="314"/>
      <c r="BD73" s="314"/>
    </row>
    <row r="74" spans="47:56" x14ac:dyDescent="0.2">
      <c r="AU74" s="314"/>
      <c r="AV74" s="314"/>
      <c r="AW74" s="314"/>
      <c r="AX74" s="314"/>
      <c r="AY74" s="314"/>
      <c r="AZ74" s="314"/>
      <c r="BA74" s="314"/>
      <c r="BB74" s="314"/>
      <c r="BC74" s="314"/>
      <c r="BD74" s="314"/>
    </row>
    <row r="75" spans="47:56" x14ac:dyDescent="0.2">
      <c r="AU75" s="314"/>
      <c r="AV75" s="314"/>
      <c r="AW75" s="314"/>
      <c r="AX75" s="314"/>
      <c r="AY75" s="314"/>
      <c r="AZ75" s="314"/>
      <c r="BA75" s="314"/>
      <c r="BB75" s="314"/>
      <c r="BC75" s="314"/>
      <c r="BD75" s="314"/>
    </row>
    <row r="76" spans="47:56" x14ac:dyDescent="0.2">
      <c r="AU76" s="314"/>
      <c r="AV76" s="314"/>
      <c r="AW76" s="314"/>
      <c r="AX76" s="314"/>
      <c r="AY76" s="314"/>
      <c r="AZ76" s="314"/>
      <c r="BA76" s="314"/>
      <c r="BB76" s="314"/>
      <c r="BC76" s="314"/>
      <c r="BD76" s="314"/>
    </row>
    <row r="77" spans="47:56" x14ac:dyDescent="0.2">
      <c r="AU77" s="314"/>
      <c r="AV77" s="314"/>
      <c r="AW77" s="314"/>
      <c r="AX77" s="314"/>
      <c r="AY77" s="314"/>
      <c r="AZ77" s="314"/>
      <c r="BA77" s="314"/>
      <c r="BB77" s="314"/>
      <c r="BC77" s="314"/>
      <c r="BD77" s="314"/>
    </row>
    <row r="78" spans="47:56" x14ac:dyDescent="0.2">
      <c r="AU78" s="314"/>
      <c r="AV78" s="314"/>
      <c r="AW78" s="314"/>
      <c r="AX78" s="314"/>
      <c r="AY78" s="314"/>
      <c r="AZ78" s="314"/>
      <c r="BA78" s="314"/>
      <c r="BB78" s="314"/>
      <c r="BC78" s="314"/>
      <c r="BD78" s="314"/>
    </row>
    <row r="79" spans="47:56" x14ac:dyDescent="0.2">
      <c r="AU79" s="314"/>
      <c r="AV79" s="314"/>
      <c r="AW79" s="314"/>
      <c r="AX79" s="314"/>
      <c r="AY79" s="314"/>
      <c r="AZ79" s="314"/>
      <c r="BA79" s="314"/>
      <c r="BB79" s="314"/>
      <c r="BC79" s="314"/>
      <c r="BD79" s="314"/>
    </row>
    <row r="80" spans="47:56" x14ac:dyDescent="0.2">
      <c r="AU80" s="314"/>
      <c r="AV80" s="314"/>
      <c r="AW80" s="314"/>
      <c r="AX80" s="314"/>
      <c r="AY80" s="314"/>
      <c r="AZ80" s="314"/>
      <c r="BA80" s="314"/>
      <c r="BB80" s="314"/>
      <c r="BC80" s="314"/>
      <c r="BD80" s="314"/>
    </row>
    <row r="81" spans="47:56" x14ac:dyDescent="0.2">
      <c r="AU81" s="314"/>
      <c r="AV81" s="314"/>
      <c r="AW81" s="314"/>
      <c r="AX81" s="314"/>
      <c r="AY81" s="314"/>
      <c r="AZ81" s="314"/>
      <c r="BA81" s="314"/>
      <c r="BB81" s="314"/>
      <c r="BC81" s="314"/>
      <c r="BD81" s="314"/>
    </row>
    <row r="82" spans="47:56" x14ac:dyDescent="0.2">
      <c r="AU82" s="314"/>
      <c r="AV82" s="314"/>
      <c r="AW82" s="314"/>
      <c r="AX82" s="314"/>
      <c r="AY82" s="314"/>
      <c r="AZ82" s="314"/>
      <c r="BA82" s="314"/>
      <c r="BB82" s="314"/>
      <c r="BC82" s="314"/>
      <c r="BD82" s="314"/>
    </row>
    <row r="83" spans="47:56" x14ac:dyDescent="0.2">
      <c r="AU83" s="314"/>
      <c r="AV83" s="314"/>
      <c r="AW83" s="314"/>
      <c r="AX83" s="314"/>
      <c r="AY83" s="314"/>
      <c r="AZ83" s="314"/>
      <c r="BA83" s="314"/>
      <c r="BB83" s="314"/>
      <c r="BC83" s="314"/>
      <c r="BD83" s="314"/>
    </row>
    <row r="84" spans="47:56" x14ac:dyDescent="0.2">
      <c r="AU84" s="314"/>
      <c r="AV84" s="314"/>
      <c r="AW84" s="314"/>
      <c r="AX84" s="314"/>
      <c r="AY84" s="314"/>
      <c r="AZ84" s="314"/>
      <c r="BA84" s="314"/>
      <c r="BB84" s="314"/>
      <c r="BC84" s="314"/>
      <c r="BD84" s="314"/>
    </row>
    <row r="85" spans="47:56" x14ac:dyDescent="0.2">
      <c r="AU85" s="314"/>
      <c r="AV85" s="314"/>
      <c r="AW85" s="314"/>
      <c r="AX85" s="314"/>
      <c r="AY85" s="314"/>
      <c r="AZ85" s="314"/>
      <c r="BA85" s="314"/>
      <c r="BB85" s="314"/>
      <c r="BC85" s="314"/>
      <c r="BD85" s="314"/>
    </row>
    <row r="86" spans="47:56" x14ac:dyDescent="0.2">
      <c r="AU86" s="314"/>
      <c r="AV86" s="314"/>
      <c r="AW86" s="314"/>
      <c r="AX86" s="314"/>
      <c r="AY86" s="314"/>
      <c r="AZ86" s="314"/>
      <c r="BA86" s="314"/>
      <c r="BB86" s="314"/>
      <c r="BC86" s="314"/>
      <c r="BD86" s="314"/>
    </row>
    <row r="87" spans="47:56" x14ac:dyDescent="0.2">
      <c r="AU87" s="314"/>
      <c r="AV87" s="314"/>
      <c r="AW87" s="314"/>
      <c r="AX87" s="314"/>
      <c r="AY87" s="314"/>
      <c r="AZ87" s="314"/>
      <c r="BA87" s="314"/>
      <c r="BB87" s="314"/>
      <c r="BC87" s="314"/>
      <c r="BD87" s="314"/>
    </row>
    <row r="88" spans="47:56" x14ac:dyDescent="0.2">
      <c r="AU88" s="314"/>
      <c r="AV88" s="314"/>
      <c r="AW88" s="314"/>
      <c r="AX88" s="314"/>
      <c r="AY88" s="314"/>
      <c r="AZ88" s="314"/>
      <c r="BA88" s="314"/>
      <c r="BB88" s="314"/>
      <c r="BC88" s="314"/>
      <c r="BD88" s="314"/>
    </row>
    <row r="89" spans="47:56" x14ac:dyDescent="0.2">
      <c r="AU89" s="314"/>
      <c r="AV89" s="314"/>
      <c r="AW89" s="314"/>
      <c r="AX89" s="314"/>
      <c r="AY89" s="314"/>
      <c r="AZ89" s="314"/>
      <c r="BA89" s="314"/>
      <c r="BB89" s="314"/>
      <c r="BC89" s="314"/>
      <c r="BD89" s="314"/>
    </row>
    <row r="90" spans="47:56" x14ac:dyDescent="0.2">
      <c r="AU90" s="314"/>
      <c r="AV90" s="314"/>
      <c r="AW90" s="314"/>
      <c r="AX90" s="314"/>
      <c r="AY90" s="314"/>
      <c r="AZ90" s="314"/>
      <c r="BA90" s="314"/>
      <c r="BB90" s="314"/>
      <c r="BC90" s="314"/>
      <c r="BD90" s="314"/>
    </row>
    <row r="91" spans="47:56" x14ac:dyDescent="0.2">
      <c r="AU91" s="314"/>
      <c r="AV91" s="314"/>
      <c r="AW91" s="314"/>
      <c r="AX91" s="314"/>
      <c r="AY91" s="314"/>
      <c r="AZ91" s="314"/>
      <c r="BA91" s="314"/>
      <c r="BB91" s="314"/>
      <c r="BC91" s="314"/>
      <c r="BD91" s="314"/>
    </row>
    <row r="92" spans="47:56" x14ac:dyDescent="0.2">
      <c r="AU92" s="314"/>
      <c r="AV92" s="314"/>
      <c r="AW92" s="314"/>
      <c r="AX92" s="314"/>
      <c r="AY92" s="314"/>
      <c r="AZ92" s="314"/>
      <c r="BA92" s="314"/>
      <c r="BB92" s="314"/>
      <c r="BC92" s="314"/>
      <c r="BD92" s="314"/>
    </row>
    <row r="93" spans="47:56" x14ac:dyDescent="0.2">
      <c r="AU93" s="314"/>
      <c r="AV93" s="314"/>
      <c r="AW93" s="314"/>
      <c r="AX93" s="314"/>
      <c r="AY93" s="314"/>
      <c r="AZ93" s="314"/>
      <c r="BA93" s="314"/>
      <c r="BB93" s="314"/>
      <c r="BC93" s="314"/>
      <c r="BD93" s="314"/>
    </row>
    <row r="94" spans="47:56" x14ac:dyDescent="0.2">
      <c r="AU94" s="314"/>
      <c r="AV94" s="314"/>
      <c r="AW94" s="314"/>
      <c r="AX94" s="314"/>
      <c r="AY94" s="314"/>
      <c r="AZ94" s="314"/>
      <c r="BA94" s="314"/>
      <c r="BB94" s="314"/>
      <c r="BC94" s="314"/>
      <c r="BD94" s="314"/>
    </row>
    <row r="95" spans="47:56" x14ac:dyDescent="0.2">
      <c r="AU95" s="314"/>
      <c r="AV95" s="314"/>
      <c r="AW95" s="314"/>
      <c r="AX95" s="314"/>
      <c r="AY95" s="314"/>
      <c r="AZ95" s="314"/>
      <c r="BA95" s="314"/>
      <c r="BB95" s="314"/>
      <c r="BC95" s="314"/>
      <c r="BD95" s="314"/>
    </row>
    <row r="96" spans="47:56" x14ac:dyDescent="0.2">
      <c r="AU96" s="314"/>
      <c r="AV96" s="314"/>
      <c r="AW96" s="314"/>
      <c r="AX96" s="314"/>
      <c r="AY96" s="314"/>
      <c r="AZ96" s="314"/>
      <c r="BA96" s="314"/>
      <c r="BB96" s="314"/>
      <c r="BC96" s="314"/>
      <c r="BD96" s="314"/>
    </row>
    <row r="97" spans="47:56" x14ac:dyDescent="0.2">
      <c r="AU97" s="314"/>
      <c r="AV97" s="314"/>
      <c r="AW97" s="314"/>
      <c r="AX97" s="314"/>
      <c r="AY97" s="314"/>
      <c r="AZ97" s="314"/>
      <c r="BA97" s="314"/>
      <c r="BB97" s="314"/>
      <c r="BC97" s="314"/>
      <c r="BD97" s="314"/>
    </row>
    <row r="98" spans="47:56" x14ac:dyDescent="0.2">
      <c r="AU98" s="314"/>
      <c r="AV98" s="314"/>
      <c r="AW98" s="314"/>
      <c r="AX98" s="314"/>
      <c r="AY98" s="314"/>
      <c r="AZ98" s="314"/>
      <c r="BA98" s="314"/>
      <c r="BB98" s="314"/>
      <c r="BC98" s="314"/>
      <c r="BD98" s="314"/>
    </row>
  </sheetData>
  <phoneticPr fontId="5"/>
  <pageMargins left="0.78740157480314965" right="0.78740157480314965" top="0.78740157480314965" bottom="0.78740157480314965" header="0.51181102362204722" footer="0.27559055118110237"/>
  <pageSetup paperSize="9" scale="92" fitToWidth="5" orientation="landscape" verticalDpi="20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dimension ref="A1:AP92"/>
  <sheetViews>
    <sheetView workbookViewId="0">
      <pane xSplit="2" ySplit="4" topLeftCell="C24" activePane="bottomRight" state="frozen"/>
      <selection activeCell="F63" sqref="F63"/>
      <selection pane="topRight" activeCell="F63" sqref="F63"/>
      <selection pane="bottomLeft" activeCell="F63" sqref="F63"/>
      <selection pane="bottomRight" activeCell="I30" sqref="I30"/>
    </sheetView>
  </sheetViews>
  <sheetFormatPr defaultColWidth="9" defaultRowHeight="12" x14ac:dyDescent="0.2"/>
  <cols>
    <col min="1" max="1" width="3.6328125" style="48" customWidth="1"/>
    <col min="2" max="2" width="25.6328125" style="48" customWidth="1"/>
    <col min="3" max="42" width="9.08984375" style="48" customWidth="1"/>
    <col min="43" max="256" width="9" style="48"/>
    <col min="257" max="257" width="3.6328125" style="48" customWidth="1"/>
    <col min="258" max="258" width="25.6328125" style="48" customWidth="1"/>
    <col min="259" max="298" width="9.08984375" style="48" customWidth="1"/>
    <col min="299" max="512" width="9" style="48"/>
    <col min="513" max="513" width="3.6328125" style="48" customWidth="1"/>
    <col min="514" max="514" width="25.6328125" style="48" customWidth="1"/>
    <col min="515" max="554" width="9.08984375" style="48" customWidth="1"/>
    <col min="555" max="768" width="9" style="48"/>
    <col min="769" max="769" width="3.6328125" style="48" customWidth="1"/>
    <col min="770" max="770" width="25.6328125" style="48" customWidth="1"/>
    <col min="771" max="810" width="9.08984375" style="48" customWidth="1"/>
    <col min="811" max="1024" width="9" style="48"/>
    <col min="1025" max="1025" width="3.6328125" style="48" customWidth="1"/>
    <col min="1026" max="1026" width="25.6328125" style="48" customWidth="1"/>
    <col min="1027" max="1066" width="9.08984375" style="48" customWidth="1"/>
    <col min="1067" max="1280" width="9" style="48"/>
    <col min="1281" max="1281" width="3.6328125" style="48" customWidth="1"/>
    <col min="1282" max="1282" width="25.6328125" style="48" customWidth="1"/>
    <col min="1283" max="1322" width="9.08984375" style="48" customWidth="1"/>
    <col min="1323" max="1536" width="9" style="48"/>
    <col min="1537" max="1537" width="3.6328125" style="48" customWidth="1"/>
    <col min="1538" max="1538" width="25.6328125" style="48" customWidth="1"/>
    <col min="1539" max="1578" width="9.08984375" style="48" customWidth="1"/>
    <col min="1579" max="1792" width="9" style="48"/>
    <col min="1793" max="1793" width="3.6328125" style="48" customWidth="1"/>
    <col min="1794" max="1794" width="25.6328125" style="48" customWidth="1"/>
    <col min="1795" max="1834" width="9.08984375" style="48" customWidth="1"/>
    <col min="1835" max="2048" width="9" style="48"/>
    <col min="2049" max="2049" width="3.6328125" style="48" customWidth="1"/>
    <col min="2050" max="2050" width="25.6328125" style="48" customWidth="1"/>
    <col min="2051" max="2090" width="9.08984375" style="48" customWidth="1"/>
    <col min="2091" max="2304" width="9" style="48"/>
    <col min="2305" max="2305" width="3.6328125" style="48" customWidth="1"/>
    <col min="2306" max="2306" width="25.6328125" style="48" customWidth="1"/>
    <col min="2307" max="2346" width="9.08984375" style="48" customWidth="1"/>
    <col min="2347" max="2560" width="9" style="48"/>
    <col min="2561" max="2561" width="3.6328125" style="48" customWidth="1"/>
    <col min="2562" max="2562" width="25.6328125" style="48" customWidth="1"/>
    <col min="2563" max="2602" width="9.08984375" style="48" customWidth="1"/>
    <col min="2603" max="2816" width="9" style="48"/>
    <col min="2817" max="2817" width="3.6328125" style="48" customWidth="1"/>
    <col min="2818" max="2818" width="25.6328125" style="48" customWidth="1"/>
    <col min="2819" max="2858" width="9.08984375" style="48" customWidth="1"/>
    <col min="2859" max="3072" width="9" style="48"/>
    <col min="3073" max="3073" width="3.6328125" style="48" customWidth="1"/>
    <col min="3074" max="3074" width="25.6328125" style="48" customWidth="1"/>
    <col min="3075" max="3114" width="9.08984375" style="48" customWidth="1"/>
    <col min="3115" max="3328" width="9" style="48"/>
    <col min="3329" max="3329" width="3.6328125" style="48" customWidth="1"/>
    <col min="3330" max="3330" width="25.6328125" style="48" customWidth="1"/>
    <col min="3331" max="3370" width="9.08984375" style="48" customWidth="1"/>
    <col min="3371" max="3584" width="9" style="48"/>
    <col min="3585" max="3585" width="3.6328125" style="48" customWidth="1"/>
    <col min="3586" max="3586" width="25.6328125" style="48" customWidth="1"/>
    <col min="3587" max="3626" width="9.08984375" style="48" customWidth="1"/>
    <col min="3627" max="3840" width="9" style="48"/>
    <col min="3841" max="3841" width="3.6328125" style="48" customWidth="1"/>
    <col min="3842" max="3842" width="25.6328125" style="48" customWidth="1"/>
    <col min="3843" max="3882" width="9.08984375" style="48" customWidth="1"/>
    <col min="3883" max="4096" width="9" style="48"/>
    <col min="4097" max="4097" width="3.6328125" style="48" customWidth="1"/>
    <col min="4098" max="4098" width="25.6328125" style="48" customWidth="1"/>
    <col min="4099" max="4138" width="9.08984375" style="48" customWidth="1"/>
    <col min="4139" max="4352" width="9" style="48"/>
    <col min="4353" max="4353" width="3.6328125" style="48" customWidth="1"/>
    <col min="4354" max="4354" width="25.6328125" style="48" customWidth="1"/>
    <col min="4355" max="4394" width="9.08984375" style="48" customWidth="1"/>
    <col min="4395" max="4608" width="9" style="48"/>
    <col min="4609" max="4609" width="3.6328125" style="48" customWidth="1"/>
    <col min="4610" max="4610" width="25.6328125" style="48" customWidth="1"/>
    <col min="4611" max="4650" width="9.08984375" style="48" customWidth="1"/>
    <col min="4651" max="4864" width="9" style="48"/>
    <col min="4865" max="4865" width="3.6328125" style="48" customWidth="1"/>
    <col min="4866" max="4866" width="25.6328125" style="48" customWidth="1"/>
    <col min="4867" max="4906" width="9.08984375" style="48" customWidth="1"/>
    <col min="4907" max="5120" width="9" style="48"/>
    <col min="5121" max="5121" width="3.6328125" style="48" customWidth="1"/>
    <col min="5122" max="5122" width="25.6328125" style="48" customWidth="1"/>
    <col min="5123" max="5162" width="9.08984375" style="48" customWidth="1"/>
    <col min="5163" max="5376" width="9" style="48"/>
    <col min="5377" max="5377" width="3.6328125" style="48" customWidth="1"/>
    <col min="5378" max="5378" width="25.6328125" style="48" customWidth="1"/>
    <col min="5379" max="5418" width="9.08984375" style="48" customWidth="1"/>
    <col min="5419" max="5632" width="9" style="48"/>
    <col min="5633" max="5633" width="3.6328125" style="48" customWidth="1"/>
    <col min="5634" max="5634" width="25.6328125" style="48" customWidth="1"/>
    <col min="5635" max="5674" width="9.08984375" style="48" customWidth="1"/>
    <col min="5675" max="5888" width="9" style="48"/>
    <col min="5889" max="5889" width="3.6328125" style="48" customWidth="1"/>
    <col min="5890" max="5890" width="25.6328125" style="48" customWidth="1"/>
    <col min="5891" max="5930" width="9.08984375" style="48" customWidth="1"/>
    <col min="5931" max="6144" width="9" style="48"/>
    <col min="6145" max="6145" width="3.6328125" style="48" customWidth="1"/>
    <col min="6146" max="6146" width="25.6328125" style="48" customWidth="1"/>
    <col min="6147" max="6186" width="9.08984375" style="48" customWidth="1"/>
    <col min="6187" max="6400" width="9" style="48"/>
    <col min="6401" max="6401" width="3.6328125" style="48" customWidth="1"/>
    <col min="6402" max="6402" width="25.6328125" style="48" customWidth="1"/>
    <col min="6403" max="6442" width="9.08984375" style="48" customWidth="1"/>
    <col min="6443" max="6656" width="9" style="48"/>
    <col min="6657" max="6657" width="3.6328125" style="48" customWidth="1"/>
    <col min="6658" max="6658" width="25.6328125" style="48" customWidth="1"/>
    <col min="6659" max="6698" width="9.08984375" style="48" customWidth="1"/>
    <col min="6699" max="6912" width="9" style="48"/>
    <col min="6913" max="6913" width="3.6328125" style="48" customWidth="1"/>
    <col min="6914" max="6914" width="25.6328125" style="48" customWidth="1"/>
    <col min="6915" max="6954" width="9.08984375" style="48" customWidth="1"/>
    <col min="6955" max="7168" width="9" style="48"/>
    <col min="7169" max="7169" width="3.6328125" style="48" customWidth="1"/>
    <col min="7170" max="7170" width="25.6328125" style="48" customWidth="1"/>
    <col min="7171" max="7210" width="9.08984375" style="48" customWidth="1"/>
    <col min="7211" max="7424" width="9" style="48"/>
    <col min="7425" max="7425" width="3.6328125" style="48" customWidth="1"/>
    <col min="7426" max="7426" width="25.6328125" style="48" customWidth="1"/>
    <col min="7427" max="7466" width="9.08984375" style="48" customWidth="1"/>
    <col min="7467" max="7680" width="9" style="48"/>
    <col min="7681" max="7681" width="3.6328125" style="48" customWidth="1"/>
    <col min="7682" max="7682" width="25.6328125" style="48" customWidth="1"/>
    <col min="7683" max="7722" width="9.08984375" style="48" customWidth="1"/>
    <col min="7723" max="7936" width="9" style="48"/>
    <col min="7937" max="7937" width="3.6328125" style="48" customWidth="1"/>
    <col min="7938" max="7938" width="25.6328125" style="48" customWidth="1"/>
    <col min="7939" max="7978" width="9.08984375" style="48" customWidth="1"/>
    <col min="7979" max="8192" width="9" style="48"/>
    <col min="8193" max="8193" width="3.6328125" style="48" customWidth="1"/>
    <col min="8194" max="8194" width="25.6328125" style="48" customWidth="1"/>
    <col min="8195" max="8234" width="9.08984375" style="48" customWidth="1"/>
    <col min="8235" max="8448" width="9" style="48"/>
    <col min="8449" max="8449" width="3.6328125" style="48" customWidth="1"/>
    <col min="8450" max="8450" width="25.6328125" style="48" customWidth="1"/>
    <col min="8451" max="8490" width="9.08984375" style="48" customWidth="1"/>
    <col min="8491" max="8704" width="9" style="48"/>
    <col min="8705" max="8705" width="3.6328125" style="48" customWidth="1"/>
    <col min="8706" max="8706" width="25.6328125" style="48" customWidth="1"/>
    <col min="8707" max="8746" width="9.08984375" style="48" customWidth="1"/>
    <col min="8747" max="8960" width="9" style="48"/>
    <col min="8961" max="8961" width="3.6328125" style="48" customWidth="1"/>
    <col min="8962" max="8962" width="25.6328125" style="48" customWidth="1"/>
    <col min="8963" max="9002" width="9.08984375" style="48" customWidth="1"/>
    <col min="9003" max="9216" width="9" style="48"/>
    <col min="9217" max="9217" width="3.6328125" style="48" customWidth="1"/>
    <col min="9218" max="9218" width="25.6328125" style="48" customWidth="1"/>
    <col min="9219" max="9258" width="9.08984375" style="48" customWidth="1"/>
    <col min="9259" max="9472" width="9" style="48"/>
    <col min="9473" max="9473" width="3.6328125" style="48" customWidth="1"/>
    <col min="9474" max="9474" width="25.6328125" style="48" customWidth="1"/>
    <col min="9475" max="9514" width="9.08984375" style="48" customWidth="1"/>
    <col min="9515" max="9728" width="9" style="48"/>
    <col min="9729" max="9729" width="3.6328125" style="48" customWidth="1"/>
    <col min="9730" max="9730" width="25.6328125" style="48" customWidth="1"/>
    <col min="9731" max="9770" width="9.08984375" style="48" customWidth="1"/>
    <col min="9771" max="9984" width="9" style="48"/>
    <col min="9985" max="9985" width="3.6328125" style="48" customWidth="1"/>
    <col min="9986" max="9986" width="25.6328125" style="48" customWidth="1"/>
    <col min="9987" max="10026" width="9.08984375" style="48" customWidth="1"/>
    <col min="10027" max="10240" width="9" style="48"/>
    <col min="10241" max="10241" width="3.6328125" style="48" customWidth="1"/>
    <col min="10242" max="10242" width="25.6328125" style="48" customWidth="1"/>
    <col min="10243" max="10282" width="9.08984375" style="48" customWidth="1"/>
    <col min="10283" max="10496" width="9" style="48"/>
    <col min="10497" max="10497" width="3.6328125" style="48" customWidth="1"/>
    <col min="10498" max="10498" width="25.6328125" style="48" customWidth="1"/>
    <col min="10499" max="10538" width="9.08984375" style="48" customWidth="1"/>
    <col min="10539" max="10752" width="9" style="48"/>
    <col min="10753" max="10753" width="3.6328125" style="48" customWidth="1"/>
    <col min="10754" max="10754" width="25.6328125" style="48" customWidth="1"/>
    <col min="10755" max="10794" width="9.08984375" style="48" customWidth="1"/>
    <col min="10795" max="11008" width="9" style="48"/>
    <col min="11009" max="11009" width="3.6328125" style="48" customWidth="1"/>
    <col min="11010" max="11010" width="25.6328125" style="48" customWidth="1"/>
    <col min="11011" max="11050" width="9.08984375" style="48" customWidth="1"/>
    <col min="11051" max="11264" width="9" style="48"/>
    <col min="11265" max="11265" width="3.6328125" style="48" customWidth="1"/>
    <col min="11266" max="11266" width="25.6328125" style="48" customWidth="1"/>
    <col min="11267" max="11306" width="9.08984375" style="48" customWidth="1"/>
    <col min="11307" max="11520" width="9" style="48"/>
    <col min="11521" max="11521" width="3.6328125" style="48" customWidth="1"/>
    <col min="11522" max="11522" width="25.6328125" style="48" customWidth="1"/>
    <col min="11523" max="11562" width="9.08984375" style="48" customWidth="1"/>
    <col min="11563" max="11776" width="9" style="48"/>
    <col min="11777" max="11777" width="3.6328125" style="48" customWidth="1"/>
    <col min="11778" max="11778" width="25.6328125" style="48" customWidth="1"/>
    <col min="11779" max="11818" width="9.08984375" style="48" customWidth="1"/>
    <col min="11819" max="12032" width="9" style="48"/>
    <col min="12033" max="12033" width="3.6328125" style="48" customWidth="1"/>
    <col min="12034" max="12034" width="25.6328125" style="48" customWidth="1"/>
    <col min="12035" max="12074" width="9.08984375" style="48" customWidth="1"/>
    <col min="12075" max="12288" width="9" style="48"/>
    <col min="12289" max="12289" width="3.6328125" style="48" customWidth="1"/>
    <col min="12290" max="12290" width="25.6328125" style="48" customWidth="1"/>
    <col min="12291" max="12330" width="9.08984375" style="48" customWidth="1"/>
    <col min="12331" max="12544" width="9" style="48"/>
    <col min="12545" max="12545" width="3.6328125" style="48" customWidth="1"/>
    <col min="12546" max="12546" width="25.6328125" style="48" customWidth="1"/>
    <col min="12547" max="12586" width="9.08984375" style="48" customWidth="1"/>
    <col min="12587" max="12800" width="9" style="48"/>
    <col min="12801" max="12801" width="3.6328125" style="48" customWidth="1"/>
    <col min="12802" max="12802" width="25.6328125" style="48" customWidth="1"/>
    <col min="12803" max="12842" width="9.08984375" style="48" customWidth="1"/>
    <col min="12843" max="13056" width="9" style="48"/>
    <col min="13057" max="13057" width="3.6328125" style="48" customWidth="1"/>
    <col min="13058" max="13058" width="25.6328125" style="48" customWidth="1"/>
    <col min="13059" max="13098" width="9.08984375" style="48" customWidth="1"/>
    <col min="13099" max="13312" width="9" style="48"/>
    <col min="13313" max="13313" width="3.6328125" style="48" customWidth="1"/>
    <col min="13314" max="13314" width="25.6328125" style="48" customWidth="1"/>
    <col min="13315" max="13354" width="9.08984375" style="48" customWidth="1"/>
    <col min="13355" max="13568" width="9" style="48"/>
    <col min="13569" max="13569" width="3.6328125" style="48" customWidth="1"/>
    <col min="13570" max="13570" width="25.6328125" style="48" customWidth="1"/>
    <col min="13571" max="13610" width="9.08984375" style="48" customWidth="1"/>
    <col min="13611" max="13824" width="9" style="48"/>
    <col min="13825" max="13825" width="3.6328125" style="48" customWidth="1"/>
    <col min="13826" max="13826" width="25.6328125" style="48" customWidth="1"/>
    <col min="13827" max="13866" width="9.08984375" style="48" customWidth="1"/>
    <col min="13867" max="14080" width="9" style="48"/>
    <col min="14081" max="14081" width="3.6328125" style="48" customWidth="1"/>
    <col min="14082" max="14082" width="25.6328125" style="48" customWidth="1"/>
    <col min="14083" max="14122" width="9.08984375" style="48" customWidth="1"/>
    <col min="14123" max="14336" width="9" style="48"/>
    <col min="14337" max="14337" width="3.6328125" style="48" customWidth="1"/>
    <col min="14338" max="14338" width="25.6328125" style="48" customWidth="1"/>
    <col min="14339" max="14378" width="9.08984375" style="48" customWidth="1"/>
    <col min="14379" max="14592" width="9" style="48"/>
    <col min="14593" max="14593" width="3.6328125" style="48" customWidth="1"/>
    <col min="14594" max="14594" width="25.6328125" style="48" customWidth="1"/>
    <col min="14595" max="14634" width="9.08984375" style="48" customWidth="1"/>
    <col min="14635" max="14848" width="9" style="48"/>
    <col min="14849" max="14849" width="3.6328125" style="48" customWidth="1"/>
    <col min="14850" max="14850" width="25.6328125" style="48" customWidth="1"/>
    <col min="14851" max="14890" width="9.08984375" style="48" customWidth="1"/>
    <col min="14891" max="15104" width="9" style="48"/>
    <col min="15105" max="15105" width="3.6328125" style="48" customWidth="1"/>
    <col min="15106" max="15106" width="25.6328125" style="48" customWidth="1"/>
    <col min="15107" max="15146" width="9.08984375" style="48" customWidth="1"/>
    <col min="15147" max="15360" width="9" style="48"/>
    <col min="15361" max="15361" width="3.6328125" style="48" customWidth="1"/>
    <col min="15362" max="15362" width="25.6328125" style="48" customWidth="1"/>
    <col min="15363" max="15402" width="9.08984375" style="48" customWidth="1"/>
    <col min="15403" max="15616" width="9" style="48"/>
    <col min="15617" max="15617" width="3.6328125" style="48" customWidth="1"/>
    <col min="15618" max="15618" width="25.6328125" style="48" customWidth="1"/>
    <col min="15619" max="15658" width="9.08984375" style="48" customWidth="1"/>
    <col min="15659" max="15872" width="9" style="48"/>
    <col min="15873" max="15873" width="3.6328125" style="48" customWidth="1"/>
    <col min="15874" max="15874" width="25.6328125" style="48" customWidth="1"/>
    <col min="15875" max="15914" width="9.08984375" style="48" customWidth="1"/>
    <col min="15915" max="16128" width="9" style="48"/>
    <col min="16129" max="16129" width="3.6328125" style="48" customWidth="1"/>
    <col min="16130" max="16130" width="25.6328125" style="48" customWidth="1"/>
    <col min="16131" max="16170" width="9.08984375" style="48" customWidth="1"/>
    <col min="16171" max="16384" width="9" style="48"/>
  </cols>
  <sheetData>
    <row r="1" spans="1:42" ht="13" x14ac:dyDescent="0.2">
      <c r="A1" s="236" t="s">
        <v>397</v>
      </c>
      <c r="E1" s="48" t="s">
        <v>611</v>
      </c>
    </row>
    <row r="2" spans="1:42" ht="14" x14ac:dyDescent="0.2">
      <c r="A2" s="48" t="s">
        <v>486</v>
      </c>
    </row>
    <row r="3" spans="1:42" ht="12.5" x14ac:dyDescent="0.2">
      <c r="A3" s="211" t="s">
        <v>1</v>
      </c>
      <c r="B3" s="233"/>
      <c r="C3" s="242" t="s">
        <v>403</v>
      </c>
      <c r="D3" s="242" t="s">
        <v>404</v>
      </c>
      <c r="E3" s="242" t="s">
        <v>405</v>
      </c>
      <c r="F3" s="242" t="s">
        <v>406</v>
      </c>
      <c r="G3" s="242" t="s">
        <v>407</v>
      </c>
      <c r="H3" s="243" t="s">
        <v>408</v>
      </c>
      <c r="I3" s="243" t="s">
        <v>409</v>
      </c>
      <c r="J3" s="243" t="s">
        <v>410</v>
      </c>
      <c r="K3" s="243" t="s">
        <v>411</v>
      </c>
      <c r="L3" s="243" t="s">
        <v>2</v>
      </c>
      <c r="M3" s="243" t="s">
        <v>3</v>
      </c>
      <c r="N3" s="243" t="s">
        <v>4</v>
      </c>
      <c r="O3" s="243" t="s">
        <v>5</v>
      </c>
      <c r="P3" s="243" t="s">
        <v>6</v>
      </c>
      <c r="Q3" s="243" t="s">
        <v>7</v>
      </c>
      <c r="R3" s="243" t="s">
        <v>8</v>
      </c>
      <c r="S3" s="243" t="s">
        <v>9</v>
      </c>
      <c r="T3" s="243" t="s">
        <v>10</v>
      </c>
      <c r="U3" s="243" t="s">
        <v>11</v>
      </c>
      <c r="V3" s="243" t="s">
        <v>12</v>
      </c>
      <c r="W3" s="243" t="s">
        <v>13</v>
      </c>
      <c r="X3" s="243" t="s">
        <v>14</v>
      </c>
      <c r="Y3" s="243" t="s">
        <v>15</v>
      </c>
      <c r="Z3" s="243" t="s">
        <v>16</v>
      </c>
      <c r="AA3" s="243" t="s">
        <v>17</v>
      </c>
      <c r="AB3" s="243" t="s">
        <v>18</v>
      </c>
      <c r="AC3" s="243" t="s">
        <v>19</v>
      </c>
      <c r="AD3" s="243" t="s">
        <v>20</v>
      </c>
      <c r="AE3" s="243" t="s">
        <v>21</v>
      </c>
      <c r="AF3" s="243" t="s">
        <v>22</v>
      </c>
      <c r="AG3" s="243" t="s">
        <v>23</v>
      </c>
      <c r="AH3" s="243" t="s">
        <v>24</v>
      </c>
      <c r="AI3" s="243" t="s">
        <v>25</v>
      </c>
      <c r="AJ3" s="243" t="s">
        <v>26</v>
      </c>
      <c r="AK3" s="243">
        <v>35</v>
      </c>
      <c r="AL3" s="242">
        <v>36</v>
      </c>
      <c r="AM3" s="242">
        <v>37</v>
      </c>
      <c r="AN3" s="242">
        <v>38</v>
      </c>
      <c r="AO3" s="242">
        <v>39</v>
      </c>
      <c r="AP3" s="315">
        <v>40</v>
      </c>
    </row>
    <row r="4" spans="1:42" ht="33" customHeight="1" x14ac:dyDescent="0.2">
      <c r="A4" s="234"/>
      <c r="B4" s="235" t="s">
        <v>416</v>
      </c>
      <c r="C4" s="255" t="s">
        <v>417</v>
      </c>
      <c r="D4" s="255" t="s">
        <v>418</v>
      </c>
      <c r="E4" s="255" t="s">
        <v>419</v>
      </c>
      <c r="F4" s="255" t="s">
        <v>27</v>
      </c>
      <c r="G4" s="255" t="s">
        <v>420</v>
      </c>
      <c r="H4" s="256" t="s">
        <v>28</v>
      </c>
      <c r="I4" s="256" t="s">
        <v>267</v>
      </c>
      <c r="J4" s="256" t="s">
        <v>29</v>
      </c>
      <c r="K4" s="256" t="s">
        <v>30</v>
      </c>
      <c r="L4" s="256" t="s">
        <v>421</v>
      </c>
      <c r="M4" s="256" t="s">
        <v>31</v>
      </c>
      <c r="N4" s="256" t="s">
        <v>32</v>
      </c>
      <c r="O4" s="256" t="s">
        <v>33</v>
      </c>
      <c r="P4" s="256" t="s">
        <v>34</v>
      </c>
      <c r="Q4" s="256" t="s">
        <v>268</v>
      </c>
      <c r="R4" s="256" t="s">
        <v>269</v>
      </c>
      <c r="S4" s="256" t="s">
        <v>270</v>
      </c>
      <c r="T4" s="256" t="s">
        <v>422</v>
      </c>
      <c r="U4" s="256" t="s">
        <v>35</v>
      </c>
      <c r="V4" s="256" t="s">
        <v>365</v>
      </c>
      <c r="W4" s="256" t="s">
        <v>423</v>
      </c>
      <c r="X4" s="256" t="s">
        <v>50</v>
      </c>
      <c r="Y4" s="256" t="s">
        <v>36</v>
      </c>
      <c r="Z4" s="256" t="s">
        <v>424</v>
      </c>
      <c r="AA4" s="256" t="s">
        <v>425</v>
      </c>
      <c r="AB4" s="256" t="s">
        <v>426</v>
      </c>
      <c r="AC4" s="256" t="s">
        <v>427</v>
      </c>
      <c r="AD4" s="256" t="s">
        <v>37</v>
      </c>
      <c r="AE4" s="256" t="s">
        <v>38</v>
      </c>
      <c r="AF4" s="256" t="s">
        <v>428</v>
      </c>
      <c r="AG4" s="256" t="s">
        <v>193</v>
      </c>
      <c r="AH4" s="256" t="s">
        <v>39</v>
      </c>
      <c r="AI4" s="256" t="s">
        <v>40</v>
      </c>
      <c r="AJ4" s="256" t="s">
        <v>429</v>
      </c>
      <c r="AK4" s="256" t="s">
        <v>430</v>
      </c>
      <c r="AL4" s="255" t="s">
        <v>41</v>
      </c>
      <c r="AM4" s="255" t="s">
        <v>42</v>
      </c>
      <c r="AN4" s="255" t="s">
        <v>431</v>
      </c>
      <c r="AO4" s="255" t="s">
        <v>432</v>
      </c>
      <c r="AP4" s="316" t="s">
        <v>43</v>
      </c>
    </row>
    <row r="5" spans="1:42" ht="12.5" x14ac:dyDescent="0.2">
      <c r="A5" s="267" t="s">
        <v>442</v>
      </c>
      <c r="B5" s="272" t="s">
        <v>443</v>
      </c>
      <c r="C5" s="442">
        <v>1.1142853367441448</v>
      </c>
      <c r="D5" s="442">
        <v>2.8180058751094976E-3</v>
      </c>
      <c r="E5" s="442">
        <v>1.5981805386658871E-3</v>
      </c>
      <c r="F5" s="442">
        <v>9.1005134118877083E-6</v>
      </c>
      <c r="G5" s="442">
        <v>0.13488337191661498</v>
      </c>
      <c r="H5" s="442">
        <v>7.2786346852495272E-3</v>
      </c>
      <c r="I5" s="442">
        <v>3.3957620268596791E-4</v>
      </c>
      <c r="J5" s="442">
        <v>1.0550599079531965E-3</v>
      </c>
      <c r="K5" s="442">
        <v>3.7757343309398516E-6</v>
      </c>
      <c r="L5" s="442">
        <v>2.8275540340577418E-3</v>
      </c>
      <c r="M5" s="442">
        <v>2.2007864353406975E-5</v>
      </c>
      <c r="N5" s="442">
        <v>9.8125033847202957E-6</v>
      </c>
      <c r="O5" s="442">
        <v>2.4490742659033857E-5</v>
      </c>
      <c r="P5" s="442">
        <v>9.5144278092513683E-6</v>
      </c>
      <c r="Q5" s="442">
        <v>6.1687150562478261E-6</v>
      </c>
      <c r="R5" s="442">
        <v>7.0928192662818285E-6</v>
      </c>
      <c r="S5" s="442">
        <v>9.6909475962305413E-6</v>
      </c>
      <c r="T5" s="442">
        <v>1.2973079930571257E-5</v>
      </c>
      <c r="U5" s="442">
        <v>1.2921616665652091E-5</v>
      </c>
      <c r="V5" s="442">
        <v>1.4328588831491267E-5</v>
      </c>
      <c r="W5" s="442">
        <v>6.5060343397453994E-6</v>
      </c>
      <c r="X5" s="442">
        <v>1.2714805100272274E-3</v>
      </c>
      <c r="Y5" s="442">
        <v>8.7409395439761513E-4</v>
      </c>
      <c r="Z5" s="442">
        <v>2.1176150051045132E-5</v>
      </c>
      <c r="AA5" s="442">
        <v>3.5045281765145423E-5</v>
      </c>
      <c r="AB5" s="442">
        <v>7.9079510182712245E-6</v>
      </c>
      <c r="AC5" s="442">
        <v>1.3913764936165072E-4</v>
      </c>
      <c r="AD5" s="442">
        <v>1.2831797454094531E-5</v>
      </c>
      <c r="AE5" s="442">
        <v>1.0565279626700107E-5</v>
      </c>
      <c r="AF5" s="442">
        <v>1.410912389112314E-5</v>
      </c>
      <c r="AG5" s="442">
        <v>5.8784023654705986E-5</v>
      </c>
      <c r="AH5" s="442">
        <v>2.1009169483057469E-5</v>
      </c>
      <c r="AI5" s="442">
        <v>1.8480726940987081E-3</v>
      </c>
      <c r="AJ5" s="442">
        <v>1.4991930917049852E-3</v>
      </c>
      <c r="AK5" s="442">
        <v>6.2978681178071176E-5</v>
      </c>
      <c r="AL5" s="442">
        <v>1.3535821460299095E-5</v>
      </c>
      <c r="AM5" s="442">
        <v>1.6310004647288417E-2</v>
      </c>
      <c r="AN5" s="442">
        <v>4.8870810034452198E-5</v>
      </c>
      <c r="AO5" s="442">
        <v>6.4382996840873906E-5</v>
      </c>
      <c r="AP5" s="317">
        <f t="shared" ref="AP5:AP44" si="0">SUM(C5:AN5)</f>
        <v>1.2874829001286123</v>
      </c>
    </row>
    <row r="6" spans="1:42" ht="12.5" x14ac:dyDescent="0.2">
      <c r="A6" s="267" t="s">
        <v>444</v>
      </c>
      <c r="B6" s="272" t="s">
        <v>445</v>
      </c>
      <c r="C6" s="442">
        <v>9.1674543639185349E-4</v>
      </c>
      <c r="D6" s="442">
        <v>1.1551209738514912</v>
      </c>
      <c r="E6" s="442">
        <v>1.4222090856335043E-5</v>
      </c>
      <c r="F6" s="442">
        <v>5.4311235428276208E-5</v>
      </c>
      <c r="G6" s="442">
        <v>9.2694123611151708E-4</v>
      </c>
      <c r="H6" s="442">
        <v>1.7266377167340834E-4</v>
      </c>
      <c r="I6" s="442">
        <v>0.12797333007125092</v>
      </c>
      <c r="J6" s="442">
        <v>6.8769730627496527E-4</v>
      </c>
      <c r="K6" s="442">
        <v>1.4940029202703272E-5</v>
      </c>
      <c r="L6" s="442">
        <v>1.5019380206309665E-4</v>
      </c>
      <c r="M6" s="442">
        <v>4.4640570522806272E-4</v>
      </c>
      <c r="N6" s="442">
        <v>1.9071851756955536E-5</v>
      </c>
      <c r="O6" s="442">
        <v>1.0143175683558254E-4</v>
      </c>
      <c r="P6" s="442">
        <v>9.5135105197641047E-5</v>
      </c>
      <c r="Q6" s="442">
        <v>5.1910934109830118E-5</v>
      </c>
      <c r="R6" s="442">
        <v>5.15721406611641E-5</v>
      </c>
      <c r="S6" s="442">
        <v>1.5113107775297616E-4</v>
      </c>
      <c r="T6" s="442">
        <v>1.7118262813408281E-4</v>
      </c>
      <c r="U6" s="442">
        <v>1.777920401501907E-4</v>
      </c>
      <c r="V6" s="442">
        <v>1.3084524074070123E-4</v>
      </c>
      <c r="W6" s="442">
        <v>4.4110995388942498E-5</v>
      </c>
      <c r="X6" s="442">
        <v>2.2989736893720115E-3</v>
      </c>
      <c r="Y6" s="442">
        <v>1.0048402682671567E-3</v>
      </c>
      <c r="Z6" s="442">
        <v>4.053452620112977E-5</v>
      </c>
      <c r="AA6" s="442">
        <v>1.2137078380135987E-4</v>
      </c>
      <c r="AB6" s="442">
        <v>9.456151802124224E-5</v>
      </c>
      <c r="AC6" s="442">
        <v>1.9156358880859233E-4</v>
      </c>
      <c r="AD6" s="442">
        <v>1.1883830106533105E-4</v>
      </c>
      <c r="AE6" s="442">
        <v>1.99428373748983E-5</v>
      </c>
      <c r="AF6" s="442">
        <v>4.0146940739927979E-5</v>
      </c>
      <c r="AG6" s="442">
        <v>4.0569653175916338E-4</v>
      </c>
      <c r="AH6" s="442">
        <v>5.6435759929926838E-5</v>
      </c>
      <c r="AI6" s="442">
        <v>1.9038480906824863E-4</v>
      </c>
      <c r="AJ6" s="442">
        <v>1.0159058711034693E-4</v>
      </c>
      <c r="AK6" s="442">
        <v>4.5302542883670494E-4</v>
      </c>
      <c r="AL6" s="442">
        <v>1.1232833602966372E-4</v>
      </c>
      <c r="AM6" s="442">
        <v>1.3628476368049574E-3</v>
      </c>
      <c r="AN6" s="442">
        <v>1.765550990950782E-3</v>
      </c>
      <c r="AO6" s="442">
        <v>2.0767145580753202E-3</v>
      </c>
      <c r="AP6" s="318">
        <f t="shared" si="0"/>
        <v>1.2958512408408416</v>
      </c>
    </row>
    <row r="7" spans="1:42" ht="12.5" x14ac:dyDescent="0.2">
      <c r="A7" s="267" t="s">
        <v>446</v>
      </c>
      <c r="B7" s="272" t="s">
        <v>249</v>
      </c>
      <c r="C7" s="442">
        <v>1.5906825086285024E-5</v>
      </c>
      <c r="D7" s="442">
        <v>4.0064651067805984E-6</v>
      </c>
      <c r="E7" s="442">
        <v>1.0023353945997506</v>
      </c>
      <c r="F7" s="442">
        <v>2.6652342850940908E-7</v>
      </c>
      <c r="G7" s="442">
        <v>1.0745533349915807E-3</v>
      </c>
      <c r="H7" s="442">
        <v>9.685805572340799E-7</v>
      </c>
      <c r="I7" s="442">
        <v>1.0378417529175477E-6</v>
      </c>
      <c r="J7" s="442">
        <v>1.0024038097471954E-6</v>
      </c>
      <c r="K7" s="442">
        <v>1.6784832450440785E-7</v>
      </c>
      <c r="L7" s="442">
        <v>6.3186157049927915E-8</v>
      </c>
      <c r="M7" s="442">
        <v>5.0620004236365143E-7</v>
      </c>
      <c r="N7" s="442">
        <v>3.6469030791855336E-7</v>
      </c>
      <c r="O7" s="442">
        <v>1.5467624058176532E-6</v>
      </c>
      <c r="P7" s="442">
        <v>1.8533283064148185E-7</v>
      </c>
      <c r="Q7" s="442">
        <v>1.0482010421018544E-7</v>
      </c>
      <c r="R7" s="442">
        <v>1.6339642601027647E-7</v>
      </c>
      <c r="S7" s="442">
        <v>3.1191586240237366E-7</v>
      </c>
      <c r="T7" s="442">
        <v>2.9474770264067946E-7</v>
      </c>
      <c r="U7" s="442">
        <v>2.5522001055680882E-7</v>
      </c>
      <c r="V7" s="442">
        <v>3.4385190050323276E-7</v>
      </c>
      <c r="W7" s="442">
        <v>9.8710498220293346E-8</v>
      </c>
      <c r="X7" s="442">
        <v>1.0741308967834089E-4</v>
      </c>
      <c r="Y7" s="442">
        <v>2.3753751594974465E-7</v>
      </c>
      <c r="Z7" s="442">
        <v>2.9978512108983483E-7</v>
      </c>
      <c r="AA7" s="442">
        <v>2.0172023654048576E-7</v>
      </c>
      <c r="AB7" s="442">
        <v>1.9945579465662489E-7</v>
      </c>
      <c r="AC7" s="442">
        <v>3.8240925952421409E-7</v>
      </c>
      <c r="AD7" s="442">
        <v>7.0620709285586761E-7</v>
      </c>
      <c r="AE7" s="442">
        <v>5.2304346785259318E-8</v>
      </c>
      <c r="AF7" s="442">
        <v>1.9640401616184118E-7</v>
      </c>
      <c r="AG7" s="442">
        <v>1.5415693369901482E-6</v>
      </c>
      <c r="AH7" s="442">
        <v>4.6809810085521058E-7</v>
      </c>
      <c r="AI7" s="442">
        <v>1.7170690679163033E-6</v>
      </c>
      <c r="AJ7" s="442">
        <v>1.7449169084132439E-5</v>
      </c>
      <c r="AK7" s="442">
        <v>2.430244551566906E-6</v>
      </c>
      <c r="AL7" s="442">
        <v>3.6447519431737014E-7</v>
      </c>
      <c r="AM7" s="442">
        <v>1.9072897930116941E-4</v>
      </c>
      <c r="AN7" s="442">
        <v>2.6393773136914583E-6</v>
      </c>
      <c r="AO7" s="442">
        <v>1.9355159783877616E-6</v>
      </c>
      <c r="AP7" s="318">
        <f t="shared" si="0"/>
        <v>1.0037645711520689</v>
      </c>
    </row>
    <row r="8" spans="1:42" ht="12.5" x14ac:dyDescent="0.2">
      <c r="A8" s="267" t="s">
        <v>447</v>
      </c>
      <c r="B8" s="272" t="s">
        <v>27</v>
      </c>
      <c r="C8" s="442">
        <v>2.3001128095094514E-4</v>
      </c>
      <c r="D8" s="442">
        <v>2.5256157973405508E-4</v>
      </c>
      <c r="E8" s="442">
        <v>8.8442279456978187E-4</v>
      </c>
      <c r="F8" s="442">
        <v>1.0011966418195328</v>
      </c>
      <c r="G8" s="442">
        <v>3.7059572554314687E-4</v>
      </c>
      <c r="H8" s="442">
        <v>2.9411407545292337E-4</v>
      </c>
      <c r="I8" s="442">
        <v>7.6265751678190115E-4</v>
      </c>
      <c r="J8" s="442">
        <v>3.3166526218072903E-3</v>
      </c>
      <c r="K8" s="442">
        <v>0.20145795540919231</v>
      </c>
      <c r="L8" s="442">
        <v>2.8557271605316955E-4</v>
      </c>
      <c r="M8" s="442">
        <v>2.5040986224171183E-2</v>
      </c>
      <c r="N8" s="442">
        <v>1.9580503563050349E-2</v>
      </c>
      <c r="O8" s="442">
        <v>5.8740868933244372E-2</v>
      </c>
      <c r="P8" s="442">
        <v>2.2256317377532153E-3</v>
      </c>
      <c r="Q8" s="442">
        <v>1.2187944776894553E-3</v>
      </c>
      <c r="R8" s="442">
        <v>7.6835144502071409E-4</v>
      </c>
      <c r="S8" s="442">
        <v>1.0491636655623926E-3</v>
      </c>
      <c r="T8" s="442">
        <v>1.4192149563360145E-3</v>
      </c>
      <c r="U8" s="442">
        <v>1.6967829375444216E-3</v>
      </c>
      <c r="V8" s="442">
        <v>9.1731877316633941E-4</v>
      </c>
      <c r="W8" s="442">
        <v>8.2458813865822413E-4</v>
      </c>
      <c r="X8" s="442">
        <v>4.9802107736463355E-4</v>
      </c>
      <c r="Y8" s="442">
        <v>3.2334271765556352E-3</v>
      </c>
      <c r="Z8" s="442">
        <v>0.10233503918954039</v>
      </c>
      <c r="AA8" s="442">
        <v>5.8271334623646235E-4</v>
      </c>
      <c r="AB8" s="442">
        <v>5.7850567028009119E-4</v>
      </c>
      <c r="AC8" s="442">
        <v>1.6710436168650492E-4</v>
      </c>
      <c r="AD8" s="442">
        <v>6.9473251108164864E-5</v>
      </c>
      <c r="AE8" s="442">
        <v>3.8884002293885191E-5</v>
      </c>
      <c r="AF8" s="442">
        <v>7.9913381942543034E-4</v>
      </c>
      <c r="AG8" s="442">
        <v>2.5484796050816487E-5</v>
      </c>
      <c r="AH8" s="442">
        <v>2.9372807205408957E-4</v>
      </c>
      <c r="AI8" s="442">
        <v>2.1559047675279874E-4</v>
      </c>
      <c r="AJ8" s="442">
        <v>1.533434325612527E-4</v>
      </c>
      <c r="AK8" s="442">
        <v>1.3845529943407996E-4</v>
      </c>
      <c r="AL8" s="442">
        <v>9.514001842097716E-5</v>
      </c>
      <c r="AM8" s="442">
        <v>3.5971241427207225E-4</v>
      </c>
      <c r="AN8" s="442">
        <v>5.6474698754699392E-4</v>
      </c>
      <c r="AO8" s="442">
        <v>4.5359119658509335E-4</v>
      </c>
      <c r="AP8" s="318">
        <f t="shared" si="0"/>
        <v>1.4326818937833994</v>
      </c>
    </row>
    <row r="9" spans="1:42" ht="12.5" x14ac:dyDescent="0.2">
      <c r="A9" s="267" t="s">
        <v>448</v>
      </c>
      <c r="B9" s="272" t="s">
        <v>190</v>
      </c>
      <c r="C9" s="442">
        <v>1.5029499030659836E-2</v>
      </c>
      <c r="D9" s="442">
        <v>3.5087941294955158E-3</v>
      </c>
      <c r="E9" s="442">
        <v>1.2078764316511713E-2</v>
      </c>
      <c r="F9" s="442">
        <v>2.2147407659272005E-6</v>
      </c>
      <c r="G9" s="442">
        <v>1.0207849735018866</v>
      </c>
      <c r="H9" s="442">
        <v>2.8662064429561346E-4</v>
      </c>
      <c r="I9" s="442">
        <v>5.1673040142480634E-4</v>
      </c>
      <c r="J9" s="442">
        <v>7.7945328189061983E-4</v>
      </c>
      <c r="K9" s="442">
        <v>8.3458101859371005E-7</v>
      </c>
      <c r="L9" s="442">
        <v>3.9396695965964635E-5</v>
      </c>
      <c r="M9" s="442">
        <v>5.4182020115522729E-5</v>
      </c>
      <c r="N9" s="442">
        <v>1.3684512033631679E-6</v>
      </c>
      <c r="O9" s="442">
        <v>4.0997036008671858E-6</v>
      </c>
      <c r="P9" s="442">
        <v>1.918124996855931E-6</v>
      </c>
      <c r="Q9" s="442">
        <v>1.5676390052207994E-6</v>
      </c>
      <c r="R9" s="442">
        <v>1.465297144112461E-6</v>
      </c>
      <c r="S9" s="442">
        <v>2.3965405906811415E-6</v>
      </c>
      <c r="T9" s="442">
        <v>3.464125014800338E-6</v>
      </c>
      <c r="U9" s="442">
        <v>3.2512744564767014E-6</v>
      </c>
      <c r="V9" s="442">
        <v>3.1349556523853993E-6</v>
      </c>
      <c r="W9" s="442">
        <v>1.0920697389058283E-6</v>
      </c>
      <c r="X9" s="442">
        <v>1.8730566390941678E-4</v>
      </c>
      <c r="Y9" s="442">
        <v>2.0151117138570251E-5</v>
      </c>
      <c r="Z9" s="442">
        <v>1.9843160262150567E-6</v>
      </c>
      <c r="AA9" s="442">
        <v>2.9263473570955432E-6</v>
      </c>
      <c r="AB9" s="442">
        <v>2.6291125928257236E-6</v>
      </c>
      <c r="AC9" s="442">
        <v>2.5022374418262069E-5</v>
      </c>
      <c r="AD9" s="442">
        <v>2.8630472776279994E-6</v>
      </c>
      <c r="AE9" s="442">
        <v>1.5703485541730052E-6</v>
      </c>
      <c r="AF9" s="442">
        <v>7.1660439957998745E-6</v>
      </c>
      <c r="AG9" s="442">
        <v>4.0316992012763281E-5</v>
      </c>
      <c r="AH9" s="442">
        <v>3.2055963583573437E-5</v>
      </c>
      <c r="AI9" s="442">
        <v>6.6134966845577694E-4</v>
      </c>
      <c r="AJ9" s="442">
        <v>7.4683587611989912E-4</v>
      </c>
      <c r="AK9" s="442">
        <v>3.5470707254186305E-5</v>
      </c>
      <c r="AL9" s="442">
        <v>7.3041291704712152E-6</v>
      </c>
      <c r="AM9" s="442">
        <v>1.3592863470349497E-2</v>
      </c>
      <c r="AN9" s="442">
        <v>1.4912370543095419E-5</v>
      </c>
      <c r="AO9" s="442">
        <v>2.4209701842282304E-4</v>
      </c>
      <c r="AP9" s="318">
        <f t="shared" si="0"/>
        <v>1.068487949074193</v>
      </c>
    </row>
    <row r="10" spans="1:42" ht="12.5" x14ac:dyDescent="0.2">
      <c r="A10" s="281" t="s">
        <v>449</v>
      </c>
      <c r="B10" s="283" t="s">
        <v>28</v>
      </c>
      <c r="C10" s="442">
        <v>0</v>
      </c>
      <c r="D10" s="442">
        <v>0</v>
      </c>
      <c r="E10" s="442">
        <v>0</v>
      </c>
      <c r="F10" s="442">
        <v>0</v>
      </c>
      <c r="G10" s="442">
        <v>0</v>
      </c>
      <c r="H10" s="442">
        <v>1</v>
      </c>
      <c r="I10" s="442">
        <v>0</v>
      </c>
      <c r="J10" s="442">
        <v>0</v>
      </c>
      <c r="K10" s="442">
        <v>0</v>
      </c>
      <c r="L10" s="442">
        <v>0</v>
      </c>
      <c r="M10" s="442">
        <v>0</v>
      </c>
      <c r="N10" s="442">
        <v>0</v>
      </c>
      <c r="O10" s="442">
        <v>0</v>
      </c>
      <c r="P10" s="442">
        <v>0</v>
      </c>
      <c r="Q10" s="442">
        <v>0</v>
      </c>
      <c r="R10" s="442">
        <v>0</v>
      </c>
      <c r="S10" s="442">
        <v>0</v>
      </c>
      <c r="T10" s="442">
        <v>0</v>
      </c>
      <c r="U10" s="442">
        <v>0</v>
      </c>
      <c r="V10" s="442">
        <v>0</v>
      </c>
      <c r="W10" s="442">
        <v>0</v>
      </c>
      <c r="X10" s="442">
        <v>0</v>
      </c>
      <c r="Y10" s="442">
        <v>0</v>
      </c>
      <c r="Z10" s="442">
        <v>0</v>
      </c>
      <c r="AA10" s="442">
        <v>0</v>
      </c>
      <c r="AB10" s="442">
        <v>0</v>
      </c>
      <c r="AC10" s="442">
        <v>0</v>
      </c>
      <c r="AD10" s="442">
        <v>0</v>
      </c>
      <c r="AE10" s="442">
        <v>0</v>
      </c>
      <c r="AF10" s="442">
        <v>0</v>
      </c>
      <c r="AG10" s="442">
        <v>0</v>
      </c>
      <c r="AH10" s="442">
        <v>0</v>
      </c>
      <c r="AI10" s="442">
        <v>0</v>
      </c>
      <c r="AJ10" s="442">
        <v>0</v>
      </c>
      <c r="AK10" s="442">
        <v>0</v>
      </c>
      <c r="AL10" s="442">
        <v>0</v>
      </c>
      <c r="AM10" s="442">
        <v>0</v>
      </c>
      <c r="AN10" s="442">
        <v>0</v>
      </c>
      <c r="AO10" s="442">
        <v>0</v>
      </c>
      <c r="AP10" s="318">
        <f t="shared" si="0"/>
        <v>1</v>
      </c>
    </row>
    <row r="11" spans="1:42" ht="12.5" x14ac:dyDescent="0.2">
      <c r="A11" s="281" t="s">
        <v>450</v>
      </c>
      <c r="B11" s="283" t="s">
        <v>284</v>
      </c>
      <c r="C11" s="442">
        <v>4.8527194983766274E-3</v>
      </c>
      <c r="D11" s="442">
        <v>2.0294172386643677E-3</v>
      </c>
      <c r="E11" s="442">
        <v>6.9470739357638397E-5</v>
      </c>
      <c r="F11" s="442">
        <v>4.3806499330491022E-4</v>
      </c>
      <c r="G11" s="442">
        <v>3.6572850154565142E-3</v>
      </c>
      <c r="H11" s="442">
        <v>1.3762424178027203E-3</v>
      </c>
      <c r="I11" s="442">
        <v>1.0330127547249404</v>
      </c>
      <c r="J11" s="442">
        <v>2.3890090844977826E-3</v>
      </c>
      <c r="K11" s="442">
        <v>1.2044433858073154E-4</v>
      </c>
      <c r="L11" s="442">
        <v>1.2057009551597107E-3</v>
      </c>
      <c r="M11" s="442">
        <v>3.6028631315760938E-3</v>
      </c>
      <c r="N11" s="442">
        <v>1.5380043209122589E-4</v>
      </c>
      <c r="O11" s="442">
        <v>8.1849885944042841E-4</v>
      </c>
      <c r="P11" s="442">
        <v>7.6770925743859821E-4</v>
      </c>
      <c r="Q11" s="442">
        <v>4.1878410386807772E-4</v>
      </c>
      <c r="R11" s="442">
        <v>4.1607680882510409E-4</v>
      </c>
      <c r="S11" s="442">
        <v>1.2197311330286961E-3</v>
      </c>
      <c r="T11" s="442">
        <v>1.3815126746085373E-3</v>
      </c>
      <c r="U11" s="442">
        <v>1.4345578975997742E-3</v>
      </c>
      <c r="V11" s="442">
        <v>1.0559061013394871E-3</v>
      </c>
      <c r="W11" s="442">
        <v>3.5587701561922038E-4</v>
      </c>
      <c r="X11" s="442">
        <v>1.8553756602148599E-2</v>
      </c>
      <c r="Y11" s="442">
        <v>8.1077410833380135E-3</v>
      </c>
      <c r="Z11" s="442">
        <v>3.267764167213242E-4</v>
      </c>
      <c r="AA11" s="442">
        <v>9.7904584053381378E-4</v>
      </c>
      <c r="AB11" s="442">
        <v>7.6296161306820616E-4</v>
      </c>
      <c r="AC11" s="442">
        <v>1.5417657719714441E-3</v>
      </c>
      <c r="AD11" s="442">
        <v>9.5877001078148384E-4</v>
      </c>
      <c r="AE11" s="442">
        <v>1.6006095803421824E-4</v>
      </c>
      <c r="AF11" s="442">
        <v>3.203048681733283E-4</v>
      </c>
      <c r="AG11" s="442">
        <v>3.2480165125589907E-3</v>
      </c>
      <c r="AH11" s="442">
        <v>4.5284197705568885E-4</v>
      </c>
      <c r="AI11" s="442">
        <v>1.5180887088932513E-3</v>
      </c>
      <c r="AJ11" s="442">
        <v>7.6048736834121691E-4</v>
      </c>
      <c r="AK11" s="442">
        <v>3.6353313487291856E-3</v>
      </c>
      <c r="AL11" s="442">
        <v>9.0244150655862667E-4</v>
      </c>
      <c r="AM11" s="442">
        <v>1.1297145107673492E-3</v>
      </c>
      <c r="AN11" s="442">
        <v>1.4250542553061367E-2</v>
      </c>
      <c r="AO11" s="442">
        <v>1.6761511447352936E-2</v>
      </c>
      <c r="AP11" s="318">
        <f t="shared" si="0"/>
        <v>1.1183850740723125</v>
      </c>
    </row>
    <row r="12" spans="1:42" ht="12.5" x14ac:dyDescent="0.2">
      <c r="A12" s="281" t="s">
        <v>451</v>
      </c>
      <c r="B12" s="283" t="s">
        <v>29</v>
      </c>
      <c r="C12" s="442">
        <v>0</v>
      </c>
      <c r="D12" s="442">
        <v>0</v>
      </c>
      <c r="E12" s="442">
        <v>0</v>
      </c>
      <c r="F12" s="442">
        <v>0</v>
      </c>
      <c r="G12" s="442">
        <v>0</v>
      </c>
      <c r="H12" s="442">
        <v>0</v>
      </c>
      <c r="I12" s="442">
        <v>0</v>
      </c>
      <c r="J12" s="442">
        <v>1</v>
      </c>
      <c r="K12" s="442">
        <v>0</v>
      </c>
      <c r="L12" s="442">
        <v>0</v>
      </c>
      <c r="M12" s="442">
        <v>0</v>
      </c>
      <c r="N12" s="442">
        <v>0</v>
      </c>
      <c r="O12" s="442">
        <v>0</v>
      </c>
      <c r="P12" s="442">
        <v>0</v>
      </c>
      <c r="Q12" s="442">
        <v>0</v>
      </c>
      <c r="R12" s="442">
        <v>0</v>
      </c>
      <c r="S12" s="442">
        <v>0</v>
      </c>
      <c r="T12" s="442">
        <v>0</v>
      </c>
      <c r="U12" s="442">
        <v>0</v>
      </c>
      <c r="V12" s="442">
        <v>0</v>
      </c>
      <c r="W12" s="442">
        <v>0</v>
      </c>
      <c r="X12" s="442">
        <v>0</v>
      </c>
      <c r="Y12" s="442">
        <v>0</v>
      </c>
      <c r="Z12" s="442">
        <v>0</v>
      </c>
      <c r="AA12" s="442">
        <v>0</v>
      </c>
      <c r="AB12" s="442">
        <v>0</v>
      </c>
      <c r="AC12" s="442">
        <v>0</v>
      </c>
      <c r="AD12" s="442">
        <v>0</v>
      </c>
      <c r="AE12" s="442">
        <v>0</v>
      </c>
      <c r="AF12" s="442">
        <v>0</v>
      </c>
      <c r="AG12" s="442">
        <v>0</v>
      </c>
      <c r="AH12" s="442">
        <v>0</v>
      </c>
      <c r="AI12" s="442">
        <v>0</v>
      </c>
      <c r="AJ12" s="442">
        <v>0</v>
      </c>
      <c r="AK12" s="442">
        <v>0</v>
      </c>
      <c r="AL12" s="442">
        <v>0</v>
      </c>
      <c r="AM12" s="442">
        <v>0</v>
      </c>
      <c r="AN12" s="442">
        <v>0</v>
      </c>
      <c r="AO12" s="442">
        <v>0</v>
      </c>
      <c r="AP12" s="318">
        <f t="shared" si="0"/>
        <v>1</v>
      </c>
    </row>
    <row r="13" spans="1:42" ht="12.5" x14ac:dyDescent="0.2">
      <c r="A13" s="281" t="s">
        <v>452</v>
      </c>
      <c r="B13" s="283" t="s">
        <v>30</v>
      </c>
      <c r="C13" s="442">
        <v>6.7145678684862441E-4</v>
      </c>
      <c r="D13" s="442">
        <v>9.7058723236682898E-4</v>
      </c>
      <c r="E13" s="442">
        <v>4.3628309924720679E-3</v>
      </c>
      <c r="F13" s="442">
        <v>2.2728260205617567E-3</v>
      </c>
      <c r="G13" s="442">
        <v>4.796481380704869E-4</v>
      </c>
      <c r="H13" s="442">
        <v>6.0897100920229738E-4</v>
      </c>
      <c r="I13" s="442">
        <v>2.8888112106418944E-4</v>
      </c>
      <c r="J13" s="442">
        <v>6.0838932006109262E-3</v>
      </c>
      <c r="K13" s="442">
        <v>1.0049693381123217</v>
      </c>
      <c r="L13" s="442">
        <v>6.304251077211171E-5</v>
      </c>
      <c r="M13" s="442">
        <v>1.9289953679887163E-3</v>
      </c>
      <c r="N13" s="442">
        <v>1.9401162467200172E-3</v>
      </c>
      <c r="O13" s="442">
        <v>4.7495592915586298E-4</v>
      </c>
      <c r="P13" s="442">
        <v>3.5434092268966011E-4</v>
      </c>
      <c r="Q13" s="442">
        <v>1.8565462614259916E-4</v>
      </c>
      <c r="R13" s="442">
        <v>1.6048725046188738E-4</v>
      </c>
      <c r="S13" s="442">
        <v>7.0623384098178439E-5</v>
      </c>
      <c r="T13" s="442">
        <v>2.0178366268662579E-4</v>
      </c>
      <c r="U13" s="442">
        <v>1.7909476965567836E-4</v>
      </c>
      <c r="V13" s="442">
        <v>8.0234115906673695E-5</v>
      </c>
      <c r="W13" s="442">
        <v>2.184368302444631E-4</v>
      </c>
      <c r="X13" s="442">
        <v>2.6572995791726887E-4</v>
      </c>
      <c r="Y13" s="442">
        <v>1.0905018312992007E-3</v>
      </c>
      <c r="Z13" s="442">
        <v>4.7423059149819796E-3</v>
      </c>
      <c r="AA13" s="442">
        <v>1.0996740928308159E-3</v>
      </c>
      <c r="AB13" s="442">
        <v>1.0132981018904717E-3</v>
      </c>
      <c r="AC13" s="442">
        <v>1.8927756747532358E-4</v>
      </c>
      <c r="AD13" s="442">
        <v>1.1904182632672008E-4</v>
      </c>
      <c r="AE13" s="442">
        <v>1.7297791732026586E-5</v>
      </c>
      <c r="AF13" s="442">
        <v>3.5736350572764686E-3</v>
      </c>
      <c r="AG13" s="442">
        <v>4.5701308165053359E-5</v>
      </c>
      <c r="AH13" s="442">
        <v>9.1257060859638317E-4</v>
      </c>
      <c r="AI13" s="442">
        <v>3.7491012118651362E-4</v>
      </c>
      <c r="AJ13" s="442">
        <v>2.3116773856008091E-4</v>
      </c>
      <c r="AK13" s="442">
        <v>4.6973555795900456E-4</v>
      </c>
      <c r="AL13" s="442">
        <v>1.8999334950161055E-4</v>
      </c>
      <c r="AM13" s="442">
        <v>4.7553904483298376E-4</v>
      </c>
      <c r="AN13" s="442">
        <v>7.1187732741795676E-4</v>
      </c>
      <c r="AO13" s="442">
        <v>1.5081018280785126E-3</v>
      </c>
      <c r="AP13" s="318">
        <f t="shared" si="0"/>
        <v>1.042088455427991</v>
      </c>
    </row>
    <row r="14" spans="1:42" ht="12.5" x14ac:dyDescent="0.2">
      <c r="A14" s="281" t="s">
        <v>453</v>
      </c>
      <c r="B14" s="283" t="s">
        <v>454</v>
      </c>
      <c r="C14" s="442">
        <v>2.3177480385783402E-4</v>
      </c>
      <c r="D14" s="442">
        <v>3.9245316604480645E-4</v>
      </c>
      <c r="E14" s="442">
        <v>1.4311004210216899E-5</v>
      </c>
      <c r="F14" s="442">
        <v>1.4872752289079089E-4</v>
      </c>
      <c r="G14" s="442">
        <v>5.2162553464967475E-4</v>
      </c>
      <c r="H14" s="442">
        <v>2.7519610346654486E-4</v>
      </c>
      <c r="I14" s="442">
        <v>4.5919498941888055E-4</v>
      </c>
      <c r="J14" s="442">
        <v>4.5888042372189768E-4</v>
      </c>
      <c r="K14" s="442">
        <v>3.3307940908963784E-5</v>
      </c>
      <c r="L14" s="442">
        <v>1.0060736408283029</v>
      </c>
      <c r="M14" s="442">
        <v>2.0857264278054802E-4</v>
      </c>
      <c r="N14" s="442">
        <v>3.0253112947890851E-5</v>
      </c>
      <c r="O14" s="442">
        <v>1.8853997719018816E-4</v>
      </c>
      <c r="P14" s="442">
        <v>1.4412136990900733E-4</v>
      </c>
      <c r="Q14" s="442">
        <v>3.4982602017572922E-4</v>
      </c>
      <c r="R14" s="442">
        <v>5.239360122075695E-4</v>
      </c>
      <c r="S14" s="442">
        <v>1.1142277863278348E-3</v>
      </c>
      <c r="T14" s="442">
        <v>5.2786198362333862E-4</v>
      </c>
      <c r="U14" s="442">
        <v>1.054535155893034E-3</v>
      </c>
      <c r="V14" s="442">
        <v>1.0054331176418811E-3</v>
      </c>
      <c r="W14" s="442">
        <v>9.7127592846801966E-4</v>
      </c>
      <c r="X14" s="442">
        <v>1.3660554202146139E-3</v>
      </c>
      <c r="Y14" s="442">
        <v>3.740585077051516E-4</v>
      </c>
      <c r="Z14" s="442">
        <v>4.0989191880733508E-5</v>
      </c>
      <c r="AA14" s="442">
        <v>1.0123809689282746E-3</v>
      </c>
      <c r="AB14" s="442">
        <v>3.5772490362323051E-4</v>
      </c>
      <c r="AC14" s="442">
        <v>1.4702304391136839E-4</v>
      </c>
      <c r="AD14" s="442">
        <v>9.8500722238193522E-5</v>
      </c>
      <c r="AE14" s="442">
        <v>1.842832648190102E-5</v>
      </c>
      <c r="AF14" s="442">
        <v>5.6655019054584657E-5</v>
      </c>
      <c r="AG14" s="442">
        <v>1.8608931701805505E-4</v>
      </c>
      <c r="AH14" s="442">
        <v>8.4235945161461868E-5</v>
      </c>
      <c r="AI14" s="442">
        <v>1.4027207755978161E-4</v>
      </c>
      <c r="AJ14" s="442">
        <v>7.5820697745369514E-5</v>
      </c>
      <c r="AK14" s="442">
        <v>2.8105694321620074E-4</v>
      </c>
      <c r="AL14" s="442">
        <v>1.8106346810493814E-4</v>
      </c>
      <c r="AM14" s="442">
        <v>1.0425677985887932E-4</v>
      </c>
      <c r="AN14" s="442">
        <v>3.1707204386501373E-4</v>
      </c>
      <c r="AO14" s="442">
        <v>4.1536453052760632E-4</v>
      </c>
      <c r="AP14" s="318">
        <f t="shared" si="0"/>
        <v>1.0195693788012052</v>
      </c>
    </row>
    <row r="15" spans="1:42" ht="12.5" x14ac:dyDescent="0.2">
      <c r="A15" s="281" t="s">
        <v>455</v>
      </c>
      <c r="B15" s="283" t="s">
        <v>31</v>
      </c>
      <c r="C15" s="442">
        <v>1.0763565269921004E-3</v>
      </c>
      <c r="D15" s="442">
        <v>8.9832477183188786E-5</v>
      </c>
      <c r="E15" s="442">
        <v>3.0993605606612425E-5</v>
      </c>
      <c r="F15" s="442">
        <v>1.1924616196594455E-4</v>
      </c>
      <c r="G15" s="442">
        <v>1.3409913506997574E-3</v>
      </c>
      <c r="H15" s="442">
        <v>6.6995802141293329E-4</v>
      </c>
      <c r="I15" s="442">
        <v>1.2909757340995986E-3</v>
      </c>
      <c r="J15" s="442">
        <v>2.3461808722547348E-3</v>
      </c>
      <c r="K15" s="442">
        <v>2.7921509646630293E-5</v>
      </c>
      <c r="L15" s="442">
        <v>1.2638861848218307E-3</v>
      </c>
      <c r="M15" s="442">
        <v>1.0291799302432663</v>
      </c>
      <c r="N15" s="442">
        <v>1.89778282966879E-3</v>
      </c>
      <c r="O15" s="442">
        <v>3.6563163234765929E-3</v>
      </c>
      <c r="P15" s="442">
        <v>1.551708678610559E-3</v>
      </c>
      <c r="Q15" s="442">
        <v>2.5169784551205871E-3</v>
      </c>
      <c r="R15" s="442">
        <v>1.6745493555162306E-3</v>
      </c>
      <c r="S15" s="442">
        <v>6.7818221133736879E-3</v>
      </c>
      <c r="T15" s="442">
        <v>1.2173413886706735E-2</v>
      </c>
      <c r="U15" s="442">
        <v>3.6014260612441452E-3</v>
      </c>
      <c r="V15" s="442">
        <v>1.1662666674714984E-3</v>
      </c>
      <c r="W15" s="442">
        <v>2.1432647724370524E-3</v>
      </c>
      <c r="X15" s="442">
        <v>9.9111714664479517E-4</v>
      </c>
      <c r="Y15" s="442">
        <v>1.9073618813348348E-2</v>
      </c>
      <c r="Z15" s="442">
        <v>3.7433295178048809E-4</v>
      </c>
      <c r="AA15" s="442">
        <v>2.3164630782200033E-3</v>
      </c>
      <c r="AB15" s="442">
        <v>2.5032583022525055E-4</v>
      </c>
      <c r="AC15" s="442">
        <v>1.5200042167351705E-4</v>
      </c>
      <c r="AD15" s="442">
        <v>1.0673278160759028E-4</v>
      </c>
      <c r="AE15" s="442">
        <v>1.9109971145652216E-4</v>
      </c>
      <c r="AF15" s="442">
        <v>9.9077645902238324E-5</v>
      </c>
      <c r="AG15" s="442">
        <v>5.2633597719161014E-5</v>
      </c>
      <c r="AH15" s="442">
        <v>2.5910663115638198E-4</v>
      </c>
      <c r="AI15" s="442">
        <v>8.5523773913821278E-4</v>
      </c>
      <c r="AJ15" s="442">
        <v>3.5530599186330697E-4</v>
      </c>
      <c r="AK15" s="442">
        <v>5.7347811807202914E-5</v>
      </c>
      <c r="AL15" s="442">
        <v>2.3410432522147991E-4</v>
      </c>
      <c r="AM15" s="442">
        <v>6.3908028061955135E-4</v>
      </c>
      <c r="AN15" s="442">
        <v>7.3300887186791243E-3</v>
      </c>
      <c r="AO15" s="442">
        <v>1.5693239191638003E-3</v>
      </c>
      <c r="AP15" s="318">
        <f t="shared" si="0"/>
        <v>1.1079374753086382</v>
      </c>
    </row>
    <row r="16" spans="1:42" ht="12.5" x14ac:dyDescent="0.2">
      <c r="A16" s="281" t="s">
        <v>456</v>
      </c>
      <c r="B16" s="283" t="s">
        <v>32</v>
      </c>
      <c r="C16" s="442">
        <v>3.2355859309874828E-5</v>
      </c>
      <c r="D16" s="442">
        <v>1.9201664471984706E-5</v>
      </c>
      <c r="E16" s="442">
        <v>4.7635120504398385E-5</v>
      </c>
      <c r="F16" s="442">
        <v>6.4921968161780368E-4</v>
      </c>
      <c r="G16" s="442">
        <v>7.8623241732069944E-5</v>
      </c>
      <c r="H16" s="442">
        <v>2.2972898712378865E-5</v>
      </c>
      <c r="I16" s="442">
        <v>2.0056002762361791E-3</v>
      </c>
      <c r="J16" s="442">
        <v>6.2138897620261018E-5</v>
      </c>
      <c r="K16" s="442">
        <v>1.3179156782729118E-4</v>
      </c>
      <c r="L16" s="442">
        <v>3.3763391538920204E-5</v>
      </c>
      <c r="M16" s="442">
        <v>1.2340175041819286E-3</v>
      </c>
      <c r="N16" s="442">
        <v>1.0692270591049982</v>
      </c>
      <c r="O16" s="442">
        <v>2.5972245304929176E-4</v>
      </c>
      <c r="P16" s="442">
        <v>3.0700455702060862E-2</v>
      </c>
      <c r="Q16" s="442">
        <v>1.5879460601716612E-2</v>
      </c>
      <c r="R16" s="442">
        <v>1.2646263709219068E-2</v>
      </c>
      <c r="S16" s="442">
        <v>3.7255050486959991E-3</v>
      </c>
      <c r="T16" s="442">
        <v>1.0229565259109934E-3</v>
      </c>
      <c r="U16" s="442">
        <v>6.7136421546441774E-3</v>
      </c>
      <c r="V16" s="442">
        <v>1.5566665887387315E-3</v>
      </c>
      <c r="W16" s="442">
        <v>7.7058958300705704E-3</v>
      </c>
      <c r="X16" s="442">
        <v>3.8002763031831361E-4</v>
      </c>
      <c r="Y16" s="442">
        <v>3.7117877910820907E-3</v>
      </c>
      <c r="Z16" s="442">
        <v>1.3810035957772415E-4</v>
      </c>
      <c r="AA16" s="442">
        <v>1.5056245408037963E-4</v>
      </c>
      <c r="AB16" s="442">
        <v>2.1669834405284079E-5</v>
      </c>
      <c r="AC16" s="442">
        <v>3.5165441239293793E-5</v>
      </c>
      <c r="AD16" s="442">
        <v>2.1681108526172882E-5</v>
      </c>
      <c r="AE16" s="442">
        <v>3.8980235713336988E-5</v>
      </c>
      <c r="AF16" s="442">
        <v>3.072057520600009E-5</v>
      </c>
      <c r="AG16" s="442">
        <v>1.8263021206482741E-5</v>
      </c>
      <c r="AH16" s="442">
        <v>7.2762882254528337E-5</v>
      </c>
      <c r="AI16" s="442">
        <v>3.7359499717583461E-5</v>
      </c>
      <c r="AJ16" s="442">
        <v>2.2215887284622016E-5</v>
      </c>
      <c r="AK16" s="442">
        <v>4.0249491751560134E-5</v>
      </c>
      <c r="AL16" s="442">
        <v>5.6416043657324876E-5</v>
      </c>
      <c r="AM16" s="442">
        <v>2.5831894170493603E-5</v>
      </c>
      <c r="AN16" s="442">
        <v>5.8417620983872579E-5</v>
      </c>
      <c r="AO16" s="442">
        <v>6.5007381532591652E-4</v>
      </c>
      <c r="AP16" s="318">
        <f t="shared" si="0"/>
        <v>1.1586151595940328</v>
      </c>
    </row>
    <row r="17" spans="1:42" ht="12.5" x14ac:dyDescent="0.2">
      <c r="A17" s="281" t="s">
        <v>457</v>
      </c>
      <c r="B17" s="283" t="s">
        <v>33</v>
      </c>
      <c r="C17" s="442">
        <v>5.2165333141837799E-5</v>
      </c>
      <c r="D17" s="442">
        <v>4.1218326038428207E-5</v>
      </c>
      <c r="E17" s="442">
        <v>7.0448656076503929E-5</v>
      </c>
      <c r="F17" s="442">
        <v>6.2009778145991686E-4</v>
      </c>
      <c r="G17" s="442">
        <v>6.3822874214935035E-4</v>
      </c>
      <c r="H17" s="442">
        <v>4.7290892415241263E-5</v>
      </c>
      <c r="I17" s="442">
        <v>1.9025627047436463E-3</v>
      </c>
      <c r="J17" s="442">
        <v>1.9221056790375225E-3</v>
      </c>
      <c r="K17" s="442">
        <v>1.2996385817506408E-4</v>
      </c>
      <c r="L17" s="442">
        <v>1.32920897178981E-3</v>
      </c>
      <c r="M17" s="442">
        <v>4.0227666434804145E-3</v>
      </c>
      <c r="N17" s="442">
        <v>3.4671523503778633E-3</v>
      </c>
      <c r="O17" s="442">
        <v>1.1520867057723125</v>
      </c>
      <c r="P17" s="442">
        <v>2.5147869026229348E-2</v>
      </c>
      <c r="Q17" s="442">
        <v>1.5025258787095973E-2</v>
      </c>
      <c r="R17" s="442">
        <v>8.0932198091573839E-3</v>
      </c>
      <c r="S17" s="442">
        <v>1.5142664358948548E-2</v>
      </c>
      <c r="T17" s="442">
        <v>1.8092239735787195E-2</v>
      </c>
      <c r="U17" s="442">
        <v>2.7012085162123934E-2</v>
      </c>
      <c r="V17" s="442">
        <v>1.5813732804765054E-2</v>
      </c>
      <c r="W17" s="442">
        <v>1.0368221581207104E-2</v>
      </c>
      <c r="X17" s="442">
        <v>3.1954662715409144E-3</v>
      </c>
      <c r="Y17" s="442">
        <v>4.117453176722006E-3</v>
      </c>
      <c r="Z17" s="442">
        <v>1.6031823369086503E-4</v>
      </c>
      <c r="AA17" s="442">
        <v>1.93486308651872E-4</v>
      </c>
      <c r="AB17" s="442">
        <v>4.5024959695723492E-5</v>
      </c>
      <c r="AC17" s="442">
        <v>6.4390788386552519E-5</v>
      </c>
      <c r="AD17" s="442">
        <v>6.6413999027137332E-5</v>
      </c>
      <c r="AE17" s="442">
        <v>4.5774725014426268E-5</v>
      </c>
      <c r="AF17" s="442">
        <v>4.9637827735429392E-5</v>
      </c>
      <c r="AG17" s="442">
        <v>7.4750659838662266E-5</v>
      </c>
      <c r="AH17" s="442">
        <v>2.4194076821912254E-4</v>
      </c>
      <c r="AI17" s="442">
        <v>1.3520980951141793E-4</v>
      </c>
      <c r="AJ17" s="442">
        <v>6.5762685440782251E-4</v>
      </c>
      <c r="AK17" s="442">
        <v>1.025469154234001E-4</v>
      </c>
      <c r="AL17" s="442">
        <v>2.7398889436884116E-4</v>
      </c>
      <c r="AM17" s="442">
        <v>1.9176057745587247E-4</v>
      </c>
      <c r="AN17" s="442">
        <v>4.1293884480108562E-3</v>
      </c>
      <c r="AO17" s="442">
        <v>1.004865752050928E-3</v>
      </c>
      <c r="AP17" s="318">
        <f t="shared" si="0"/>
        <v>1.3147703861942139</v>
      </c>
    </row>
    <row r="18" spans="1:42" ht="12.5" x14ac:dyDescent="0.2">
      <c r="A18" s="281" t="s">
        <v>458</v>
      </c>
      <c r="B18" s="283" t="s">
        <v>34</v>
      </c>
      <c r="C18" s="442">
        <v>3.1609542558888105E-4</v>
      </c>
      <c r="D18" s="442">
        <v>6.9266240530679776E-5</v>
      </c>
      <c r="E18" s="442">
        <v>4.419632871167992E-5</v>
      </c>
      <c r="F18" s="442">
        <v>3.4448510568519438E-3</v>
      </c>
      <c r="G18" s="442">
        <v>2.0706703651696564E-3</v>
      </c>
      <c r="H18" s="442">
        <v>2.9660806536614464E-4</v>
      </c>
      <c r="I18" s="442">
        <v>2.815659922027093E-3</v>
      </c>
      <c r="J18" s="442">
        <v>1.2915006517242003E-3</v>
      </c>
      <c r="K18" s="442">
        <v>6.9902884009403143E-4</v>
      </c>
      <c r="L18" s="442">
        <v>5.3653724244684127E-4</v>
      </c>
      <c r="M18" s="442">
        <v>1.6844742593621787E-3</v>
      </c>
      <c r="N18" s="442">
        <v>2.3572251117453413E-4</v>
      </c>
      <c r="O18" s="442">
        <v>5.4988862174428876E-4</v>
      </c>
      <c r="P18" s="442">
        <v>1.0097399872751667</v>
      </c>
      <c r="Q18" s="442">
        <v>5.1091214907501509E-3</v>
      </c>
      <c r="R18" s="442">
        <v>4.5942152904484409E-3</v>
      </c>
      <c r="S18" s="442">
        <v>5.3737208684066853E-3</v>
      </c>
      <c r="T18" s="442">
        <v>3.1364284837457016E-3</v>
      </c>
      <c r="U18" s="442">
        <v>4.1841291299790275E-3</v>
      </c>
      <c r="V18" s="442">
        <v>3.8089271953105105E-3</v>
      </c>
      <c r="W18" s="442">
        <v>1.5878803270509669E-3</v>
      </c>
      <c r="X18" s="442">
        <v>1.0733590822828798E-3</v>
      </c>
      <c r="Y18" s="442">
        <v>1.3604122061729155E-2</v>
      </c>
      <c r="Z18" s="442">
        <v>6.1262020389581768E-4</v>
      </c>
      <c r="AA18" s="442">
        <v>6.8984901754457959E-4</v>
      </c>
      <c r="AB18" s="442">
        <v>7.0662186888775216E-5</v>
      </c>
      <c r="AC18" s="442">
        <v>4.7569310944283973E-4</v>
      </c>
      <c r="AD18" s="442">
        <v>6.968816945750486E-5</v>
      </c>
      <c r="AE18" s="442">
        <v>1.8921826707514084E-4</v>
      </c>
      <c r="AF18" s="442">
        <v>2.0144538436779133E-4</v>
      </c>
      <c r="AG18" s="442">
        <v>4.5685519720844093E-5</v>
      </c>
      <c r="AH18" s="442">
        <v>7.402447312236342E-4</v>
      </c>
      <c r="AI18" s="442">
        <v>1.4635641567618753E-4</v>
      </c>
      <c r="AJ18" s="442">
        <v>1.0873703398058423E-4</v>
      </c>
      <c r="AK18" s="442">
        <v>7.2073208096938546E-4</v>
      </c>
      <c r="AL18" s="442">
        <v>1.4265931204753471E-4</v>
      </c>
      <c r="AM18" s="442">
        <v>3.8524727956324822E-4</v>
      </c>
      <c r="AN18" s="442">
        <v>1.5926997762792533E-4</v>
      </c>
      <c r="AO18" s="442">
        <v>8.1555773992725864E-4</v>
      </c>
      <c r="AP18" s="318">
        <f t="shared" si="0"/>
        <v>1.0710244994251439</v>
      </c>
    </row>
    <row r="19" spans="1:42" ht="12.5" x14ac:dyDescent="0.2">
      <c r="A19" s="281" t="s">
        <v>459</v>
      </c>
      <c r="B19" s="285" t="s">
        <v>268</v>
      </c>
      <c r="C19" s="442">
        <v>9.3526292278753597E-6</v>
      </c>
      <c r="D19" s="442">
        <v>8.9128499218083089E-6</v>
      </c>
      <c r="E19" s="442">
        <v>4.9654110433887393E-6</v>
      </c>
      <c r="F19" s="442">
        <v>3.2184804205620754E-4</v>
      </c>
      <c r="G19" s="442">
        <v>1.1476035577510489E-5</v>
      </c>
      <c r="H19" s="442">
        <v>1.161059743375014E-5</v>
      </c>
      <c r="I19" s="442">
        <v>1.0031097096444533E-4</v>
      </c>
      <c r="J19" s="442">
        <v>1.7160304580549487E-5</v>
      </c>
      <c r="K19" s="442">
        <v>6.6510231860415807E-5</v>
      </c>
      <c r="L19" s="442">
        <v>1.164727275645247E-5</v>
      </c>
      <c r="M19" s="442">
        <v>2.0904189711760021E-4</v>
      </c>
      <c r="N19" s="442">
        <v>1.3687401958399275E-5</v>
      </c>
      <c r="O19" s="442">
        <v>2.7422051130205226E-5</v>
      </c>
      <c r="P19" s="442">
        <v>8.6059323561897717E-5</v>
      </c>
      <c r="Q19" s="442">
        <v>1.0122209012235359</v>
      </c>
      <c r="R19" s="442">
        <v>3.0837746650092062E-3</v>
      </c>
      <c r="S19" s="442">
        <v>1.0157513294966423E-3</v>
      </c>
      <c r="T19" s="442">
        <v>2.61113151248316E-4</v>
      </c>
      <c r="U19" s="442">
        <v>1.1352062260748164E-3</v>
      </c>
      <c r="V19" s="442">
        <v>2.3709261045051292E-4</v>
      </c>
      <c r="W19" s="442">
        <v>7.0090305314527953E-4</v>
      </c>
      <c r="X19" s="442">
        <v>4.3387296309898652E-5</v>
      </c>
      <c r="Y19" s="442">
        <v>5.4969925165443954E-4</v>
      </c>
      <c r="Z19" s="442">
        <v>6.1065137445225935E-5</v>
      </c>
      <c r="AA19" s="442">
        <v>9.2783205670592583E-4</v>
      </c>
      <c r="AB19" s="442">
        <v>2.5406940051345303E-5</v>
      </c>
      <c r="AC19" s="442">
        <v>2.5789327296850429E-5</v>
      </c>
      <c r="AD19" s="442">
        <v>3.2175685878237563E-5</v>
      </c>
      <c r="AE19" s="442">
        <v>8.6182115725655342E-6</v>
      </c>
      <c r="AF19" s="442">
        <v>1.8400725426842548E-5</v>
      </c>
      <c r="AG19" s="442">
        <v>5.2143027127981663E-5</v>
      </c>
      <c r="AH19" s="442">
        <v>6.3457860803877627E-5</v>
      </c>
      <c r="AI19" s="442">
        <v>3.0174232804798466E-5</v>
      </c>
      <c r="AJ19" s="442">
        <v>1.8957878843117632E-5</v>
      </c>
      <c r="AK19" s="442">
        <v>2.5775184678854704E-5</v>
      </c>
      <c r="AL19" s="442">
        <v>3.6860913815436484E-4</v>
      </c>
      <c r="AM19" s="442">
        <v>1.8545143112324027E-5</v>
      </c>
      <c r="AN19" s="442">
        <v>1.0675714459920588E-5</v>
      </c>
      <c r="AO19" s="442">
        <v>2.8128284279702127E-5</v>
      </c>
      <c r="AP19" s="318">
        <f t="shared" si="0"/>
        <v>1.021835460090478</v>
      </c>
    </row>
    <row r="20" spans="1:42" ht="12.5" x14ac:dyDescent="0.2">
      <c r="A20" s="281" t="s">
        <v>460</v>
      </c>
      <c r="B20" s="285" t="s">
        <v>269</v>
      </c>
      <c r="C20" s="442">
        <v>0</v>
      </c>
      <c r="D20" s="442">
        <v>0</v>
      </c>
      <c r="E20" s="442">
        <v>0</v>
      </c>
      <c r="F20" s="442">
        <v>0</v>
      </c>
      <c r="G20" s="442">
        <v>0</v>
      </c>
      <c r="H20" s="442">
        <v>0</v>
      </c>
      <c r="I20" s="442">
        <v>0</v>
      </c>
      <c r="J20" s="442">
        <v>0</v>
      </c>
      <c r="K20" s="442">
        <v>0</v>
      </c>
      <c r="L20" s="442">
        <v>0</v>
      </c>
      <c r="M20" s="442">
        <v>0</v>
      </c>
      <c r="N20" s="442">
        <v>0</v>
      </c>
      <c r="O20" s="442">
        <v>0</v>
      </c>
      <c r="P20" s="442">
        <v>0</v>
      </c>
      <c r="Q20" s="442">
        <v>0</v>
      </c>
      <c r="R20" s="442">
        <v>1</v>
      </c>
      <c r="S20" s="442">
        <v>0</v>
      </c>
      <c r="T20" s="442">
        <v>0</v>
      </c>
      <c r="U20" s="442">
        <v>0</v>
      </c>
      <c r="V20" s="442">
        <v>0</v>
      </c>
      <c r="W20" s="442">
        <v>0</v>
      </c>
      <c r="X20" s="442">
        <v>0</v>
      </c>
      <c r="Y20" s="442">
        <v>0</v>
      </c>
      <c r="Z20" s="442">
        <v>0</v>
      </c>
      <c r="AA20" s="442">
        <v>0</v>
      </c>
      <c r="AB20" s="442">
        <v>0</v>
      </c>
      <c r="AC20" s="442">
        <v>0</v>
      </c>
      <c r="AD20" s="442">
        <v>0</v>
      </c>
      <c r="AE20" s="442">
        <v>0</v>
      </c>
      <c r="AF20" s="442">
        <v>0</v>
      </c>
      <c r="AG20" s="442">
        <v>0</v>
      </c>
      <c r="AH20" s="442">
        <v>0</v>
      </c>
      <c r="AI20" s="442">
        <v>0</v>
      </c>
      <c r="AJ20" s="442">
        <v>0</v>
      </c>
      <c r="AK20" s="442">
        <v>0</v>
      </c>
      <c r="AL20" s="442">
        <v>0</v>
      </c>
      <c r="AM20" s="442">
        <v>0</v>
      </c>
      <c r="AN20" s="442">
        <v>0</v>
      </c>
      <c r="AO20" s="442">
        <v>0</v>
      </c>
      <c r="AP20" s="318">
        <f t="shared" si="0"/>
        <v>1</v>
      </c>
    </row>
    <row r="21" spans="1:42" ht="12.5" x14ac:dyDescent="0.2">
      <c r="A21" s="281" t="s">
        <v>461</v>
      </c>
      <c r="B21" s="285" t="s">
        <v>270</v>
      </c>
      <c r="C21" s="442">
        <v>6.2128333240052359E-5</v>
      </c>
      <c r="D21" s="442">
        <v>8.7335628930196652E-6</v>
      </c>
      <c r="E21" s="442">
        <v>2.7011074165480342E-6</v>
      </c>
      <c r="F21" s="442">
        <v>1.5445310095937435E-5</v>
      </c>
      <c r="G21" s="442">
        <v>1.6800401660760399E-5</v>
      </c>
      <c r="H21" s="442">
        <v>9.4535371038289799E-6</v>
      </c>
      <c r="I21" s="442">
        <v>8.8144479154349219E-6</v>
      </c>
      <c r="J21" s="442">
        <v>1.0027541898435505E-5</v>
      </c>
      <c r="K21" s="442">
        <v>4.6398559579927781E-6</v>
      </c>
      <c r="L21" s="442">
        <v>8.548689501676166E-6</v>
      </c>
      <c r="M21" s="442">
        <v>1.3911661225367376E-5</v>
      </c>
      <c r="N21" s="442">
        <v>4.2624227076678672E-6</v>
      </c>
      <c r="O21" s="442">
        <v>6.9530646382481106E-6</v>
      </c>
      <c r="P21" s="442">
        <v>7.5404819528737516E-6</v>
      </c>
      <c r="Q21" s="442">
        <v>2.9569774934087699E-4</v>
      </c>
      <c r="R21" s="442">
        <v>5.9463580098777636E-4</v>
      </c>
      <c r="S21" s="442">
        <v>1.0084694199137894</v>
      </c>
      <c r="T21" s="442">
        <v>1.1953462383901706E-5</v>
      </c>
      <c r="U21" s="442">
        <v>1.1202779326257869E-4</v>
      </c>
      <c r="V21" s="442">
        <v>1.9434665018592905E-4</v>
      </c>
      <c r="W21" s="442">
        <v>5.9212255930241214E-5</v>
      </c>
      <c r="X21" s="442">
        <v>1.0875204111278459E-5</v>
      </c>
      <c r="Y21" s="442">
        <v>4.6423828745772229E-5</v>
      </c>
      <c r="Z21" s="442">
        <v>1.6420485797284909E-5</v>
      </c>
      <c r="AA21" s="442">
        <v>2.8764752374803512E-5</v>
      </c>
      <c r="AB21" s="442">
        <v>1.7103793194596307E-5</v>
      </c>
      <c r="AC21" s="442">
        <v>1.3945714628850968E-4</v>
      </c>
      <c r="AD21" s="442">
        <v>2.3789973916988233E-5</v>
      </c>
      <c r="AE21" s="442">
        <v>2.887435054326723E-6</v>
      </c>
      <c r="AF21" s="442">
        <v>1.2882729623996801E-5</v>
      </c>
      <c r="AG21" s="442">
        <v>3.5609431254128996E-5</v>
      </c>
      <c r="AH21" s="442">
        <v>3.4635039018249367E-4</v>
      </c>
      <c r="AI21" s="442">
        <v>1.8533743632295112E-5</v>
      </c>
      <c r="AJ21" s="442">
        <v>1.3983961633397049E-3</v>
      </c>
      <c r="AK21" s="442">
        <v>1.7349547380365304E-5</v>
      </c>
      <c r="AL21" s="442">
        <v>2.5163966943020285E-4</v>
      </c>
      <c r="AM21" s="442">
        <v>2.4297398579994965E-5</v>
      </c>
      <c r="AN21" s="442">
        <v>1.0886705543280443E-3</v>
      </c>
      <c r="AO21" s="442">
        <v>7.2192890562167535E-4</v>
      </c>
      <c r="AP21" s="318">
        <f t="shared" si="0"/>
        <v>1.0133967062913234</v>
      </c>
    </row>
    <row r="22" spans="1:42" ht="12.5" x14ac:dyDescent="0.2">
      <c r="A22" s="281" t="s">
        <v>462</v>
      </c>
      <c r="B22" s="285" t="s">
        <v>280</v>
      </c>
      <c r="C22" s="442">
        <v>3.696341177601832E-6</v>
      </c>
      <c r="D22" s="442">
        <v>4.8989356089902876E-6</v>
      </c>
      <c r="E22" s="442">
        <v>2.07637106482857E-6</v>
      </c>
      <c r="F22" s="442">
        <v>8.1203839501901587E-6</v>
      </c>
      <c r="G22" s="442">
        <v>4.6795088317890419E-6</v>
      </c>
      <c r="H22" s="442">
        <v>4.2981202890672068E-6</v>
      </c>
      <c r="I22" s="442">
        <v>3.9330318401954145E-6</v>
      </c>
      <c r="J22" s="442">
        <v>5.3228112589565789E-6</v>
      </c>
      <c r="K22" s="442">
        <v>2.4189302109608199E-6</v>
      </c>
      <c r="L22" s="442">
        <v>3.9219799080258178E-6</v>
      </c>
      <c r="M22" s="442">
        <v>7.5917204187145788E-6</v>
      </c>
      <c r="N22" s="442">
        <v>2.1667696065200467E-6</v>
      </c>
      <c r="O22" s="442">
        <v>7.4491848976513348E-6</v>
      </c>
      <c r="P22" s="442">
        <v>5.9859578405211155E-5</v>
      </c>
      <c r="Q22" s="442">
        <v>2.1408024984049444E-4</v>
      </c>
      <c r="R22" s="442">
        <v>2.4081315531765168E-4</v>
      </c>
      <c r="S22" s="442">
        <v>2.5679030328309683E-3</v>
      </c>
      <c r="T22" s="442">
        <v>1.0052619961653328</v>
      </c>
      <c r="U22" s="442">
        <v>3.0007325718897637E-3</v>
      </c>
      <c r="V22" s="442">
        <v>5.8764347714014113E-3</v>
      </c>
      <c r="W22" s="442">
        <v>3.096208064596311E-4</v>
      </c>
      <c r="X22" s="442">
        <v>8.9954240783162492E-5</v>
      </c>
      <c r="Y22" s="442">
        <v>4.1291901105874198E-5</v>
      </c>
      <c r="Z22" s="442">
        <v>9.337832804482025E-6</v>
      </c>
      <c r="AA22" s="442">
        <v>1.6545760485174804E-5</v>
      </c>
      <c r="AB22" s="442">
        <v>9.0393803281195291E-6</v>
      </c>
      <c r="AC22" s="442">
        <v>1.1674930748646921E-5</v>
      </c>
      <c r="AD22" s="442">
        <v>1.4660599049252188E-5</v>
      </c>
      <c r="AE22" s="442">
        <v>1.8217896898529646E-6</v>
      </c>
      <c r="AF22" s="442">
        <v>7.6320287976758452E-6</v>
      </c>
      <c r="AG22" s="442">
        <v>2.1435061509978782E-5</v>
      </c>
      <c r="AH22" s="442">
        <v>6.0773360976177812E-5</v>
      </c>
      <c r="AI22" s="442">
        <v>4.5021182156509692E-5</v>
      </c>
      <c r="AJ22" s="442">
        <v>9.9399043435653442E-6</v>
      </c>
      <c r="AK22" s="442">
        <v>1.0483091674465644E-5</v>
      </c>
      <c r="AL22" s="442">
        <v>1.4787782839614642E-4</v>
      </c>
      <c r="AM22" s="442">
        <v>4.8966759516894769E-6</v>
      </c>
      <c r="AN22" s="442">
        <v>9.8910044363007118E-4</v>
      </c>
      <c r="AO22" s="442">
        <v>1.8046378612376915E-4</v>
      </c>
      <c r="AP22" s="318">
        <f t="shared" si="0"/>
        <v>1.0190835004329719</v>
      </c>
    </row>
    <row r="23" spans="1:42" ht="12.5" x14ac:dyDescent="0.2">
      <c r="A23" s="281" t="s">
        <v>463</v>
      </c>
      <c r="B23" s="283" t="s">
        <v>35</v>
      </c>
      <c r="C23" s="442">
        <v>9.8078600312184557E-5</v>
      </c>
      <c r="D23" s="442">
        <v>1.0128138624338882E-4</v>
      </c>
      <c r="E23" s="442">
        <v>1.8339163822881472E-4</v>
      </c>
      <c r="F23" s="442">
        <v>2.2933121249923318E-4</v>
      </c>
      <c r="G23" s="442">
        <v>1.0760996365661359E-4</v>
      </c>
      <c r="H23" s="442">
        <v>1.1304398702985274E-4</v>
      </c>
      <c r="I23" s="442">
        <v>9.8216202524681822E-5</v>
      </c>
      <c r="J23" s="442">
        <v>1.5286507514272391E-4</v>
      </c>
      <c r="K23" s="442">
        <v>6.5146094768064696E-5</v>
      </c>
      <c r="L23" s="442">
        <v>1.2694671952818119E-4</v>
      </c>
      <c r="M23" s="442">
        <v>2.1565625110808292E-4</v>
      </c>
      <c r="N23" s="442">
        <v>8.0426393869898318E-5</v>
      </c>
      <c r="O23" s="442">
        <v>1.010605801625099E-4</v>
      </c>
      <c r="P23" s="442">
        <v>9.8029220159998975E-4</v>
      </c>
      <c r="Q23" s="442">
        <v>2.180042346581235E-2</v>
      </c>
      <c r="R23" s="442">
        <v>2.0903103660458208E-2</v>
      </c>
      <c r="S23" s="442">
        <v>1.743437232422617E-2</v>
      </c>
      <c r="T23" s="442">
        <v>1.9691337726287075E-2</v>
      </c>
      <c r="U23" s="442">
        <v>1.1035300703571937</v>
      </c>
      <c r="V23" s="442">
        <v>1.7127191507295834E-2</v>
      </c>
      <c r="W23" s="442">
        <v>2.9709805000515691E-2</v>
      </c>
      <c r="X23" s="442">
        <v>4.6883419960328676E-4</v>
      </c>
      <c r="Y23" s="442">
        <v>7.6139064556735633E-3</v>
      </c>
      <c r="Z23" s="442">
        <v>3.5516851238614501E-4</v>
      </c>
      <c r="AA23" s="442">
        <v>6.463971700978239E-4</v>
      </c>
      <c r="AB23" s="442">
        <v>2.0971831691517039E-4</v>
      </c>
      <c r="AC23" s="442">
        <v>3.9516957764755301E-4</v>
      </c>
      <c r="AD23" s="442">
        <v>3.3691351348243999E-4</v>
      </c>
      <c r="AE23" s="442">
        <v>1.0852586605729612E-4</v>
      </c>
      <c r="AF23" s="442">
        <v>2.1005203176782016E-4</v>
      </c>
      <c r="AG23" s="442">
        <v>5.4514865152574337E-4</v>
      </c>
      <c r="AH23" s="442">
        <v>1.9536517294441564E-3</v>
      </c>
      <c r="AI23" s="442">
        <v>6.7528226181540522E-4</v>
      </c>
      <c r="AJ23" s="442">
        <v>2.4777319419666197E-4</v>
      </c>
      <c r="AK23" s="442">
        <v>2.3589403874854336E-4</v>
      </c>
      <c r="AL23" s="442">
        <v>3.8669756653010312E-3</v>
      </c>
      <c r="AM23" s="442">
        <v>1.1909627606224359E-4</v>
      </c>
      <c r="AN23" s="442">
        <v>1.216971474390559E-4</v>
      </c>
      <c r="AO23" s="442">
        <v>2.379781482320245E-3</v>
      </c>
      <c r="AP23" s="318">
        <f t="shared" si="0"/>
        <v>1.2509598549566276</v>
      </c>
    </row>
    <row r="24" spans="1:42" ht="12.5" x14ac:dyDescent="0.2">
      <c r="A24" s="281" t="s">
        <v>464</v>
      </c>
      <c r="B24" s="283" t="s">
        <v>465</v>
      </c>
      <c r="C24" s="442">
        <v>1.0264238782217349E-5</v>
      </c>
      <c r="D24" s="442">
        <v>9.5193200650917056E-6</v>
      </c>
      <c r="E24" s="442">
        <v>1.3455408056327855E-5</v>
      </c>
      <c r="F24" s="442">
        <v>1.8365662053186011E-5</v>
      </c>
      <c r="G24" s="442">
        <v>1.0933482263496578E-5</v>
      </c>
      <c r="H24" s="442">
        <v>1.0970502702711831E-5</v>
      </c>
      <c r="I24" s="442">
        <v>9.895114628493066E-6</v>
      </c>
      <c r="J24" s="442">
        <v>1.3406941285246125E-5</v>
      </c>
      <c r="K24" s="442">
        <v>6.1173298339836509E-6</v>
      </c>
      <c r="L24" s="442">
        <v>1.1715320361926236E-5</v>
      </c>
      <c r="M24" s="442">
        <v>1.8519095660223602E-5</v>
      </c>
      <c r="N24" s="442">
        <v>7.0362674692766582E-6</v>
      </c>
      <c r="O24" s="442">
        <v>9.3258130977498775E-6</v>
      </c>
      <c r="P24" s="442">
        <v>1.0399909445610718E-5</v>
      </c>
      <c r="Q24" s="442">
        <v>2.5962883082444898E-4</v>
      </c>
      <c r="R24" s="442">
        <v>9.6144972344939042E-5</v>
      </c>
      <c r="S24" s="442">
        <v>9.0577444150746994E-6</v>
      </c>
      <c r="T24" s="442">
        <v>1.3988654131617734E-5</v>
      </c>
      <c r="U24" s="442">
        <v>3.4849051795806296E-5</v>
      </c>
      <c r="V24" s="442">
        <v>1.0080819259098359</v>
      </c>
      <c r="W24" s="442">
        <v>1.9528733898381057E-3</v>
      </c>
      <c r="X24" s="442">
        <v>1.3602018139540706E-5</v>
      </c>
      <c r="Y24" s="442">
        <v>5.3405636593057033E-4</v>
      </c>
      <c r="Z24" s="442">
        <v>2.845268138744911E-5</v>
      </c>
      <c r="AA24" s="442">
        <v>4.870618373172118E-5</v>
      </c>
      <c r="AB24" s="442">
        <v>1.7797172231702518E-5</v>
      </c>
      <c r="AC24" s="442">
        <v>1.1410047392829798E-4</v>
      </c>
      <c r="AD24" s="442">
        <v>2.751194770501206E-5</v>
      </c>
      <c r="AE24" s="442">
        <v>7.9809295423874641E-6</v>
      </c>
      <c r="AF24" s="442">
        <v>6.7260204739243506E-5</v>
      </c>
      <c r="AG24" s="442">
        <v>4.3880984374307483E-5</v>
      </c>
      <c r="AH24" s="442">
        <v>5.4693718475709184E-4</v>
      </c>
      <c r="AI24" s="442">
        <v>5.7233618317382998E-5</v>
      </c>
      <c r="AJ24" s="442">
        <v>1.3928985212702879E-5</v>
      </c>
      <c r="AK24" s="442">
        <v>2.0044080283267166E-5</v>
      </c>
      <c r="AL24" s="442">
        <v>3.0955627134202979E-4</v>
      </c>
      <c r="AM24" s="442">
        <v>1.2481337396675763E-5</v>
      </c>
      <c r="AN24" s="442">
        <v>2.1969531020539802E-5</v>
      </c>
      <c r="AO24" s="442">
        <v>1.1571312641122033E-4</v>
      </c>
      <c r="AP24" s="318">
        <f t="shared" si="0"/>
        <v>1.012493892928932</v>
      </c>
    </row>
    <row r="25" spans="1:42" ht="12.5" x14ac:dyDescent="0.2">
      <c r="A25" s="281" t="s">
        <v>466</v>
      </c>
      <c r="B25" s="283" t="s">
        <v>191</v>
      </c>
      <c r="C25" s="442">
        <v>5.3833650051046267E-5</v>
      </c>
      <c r="D25" s="442">
        <v>5.8178757168706922E-5</v>
      </c>
      <c r="E25" s="442">
        <v>6.2108983361551162E-3</v>
      </c>
      <c r="F25" s="442">
        <v>1.0181161558631812E-4</v>
      </c>
      <c r="G25" s="442">
        <v>6.849157077247081E-5</v>
      </c>
      <c r="H25" s="442">
        <v>5.6876030752500842E-5</v>
      </c>
      <c r="I25" s="442">
        <v>5.5998296520554768E-5</v>
      </c>
      <c r="J25" s="442">
        <v>7.3468637435826855E-5</v>
      </c>
      <c r="K25" s="442">
        <v>4.2291141552319608E-5</v>
      </c>
      <c r="L25" s="442">
        <v>5.8047959548335633E-5</v>
      </c>
      <c r="M25" s="442">
        <v>1.0475343669149769E-4</v>
      </c>
      <c r="N25" s="442">
        <v>3.0819896854454591E-5</v>
      </c>
      <c r="O25" s="442">
        <v>4.9888243565948911E-5</v>
      </c>
      <c r="P25" s="442">
        <v>5.063789381748305E-5</v>
      </c>
      <c r="Q25" s="442">
        <v>6.2146252061474772E-5</v>
      </c>
      <c r="R25" s="442">
        <v>1.1174014172436919E-4</v>
      </c>
      <c r="S25" s="442">
        <v>4.7641720717497462E-5</v>
      </c>
      <c r="T25" s="442">
        <v>7.1444753053175958E-5</v>
      </c>
      <c r="U25" s="442">
        <v>6.8168770442932652E-5</v>
      </c>
      <c r="V25" s="442">
        <v>6.2487419703655131E-5</v>
      </c>
      <c r="W25" s="442">
        <v>1.0491697217601101</v>
      </c>
      <c r="X25" s="442">
        <v>8.8433249246317919E-5</v>
      </c>
      <c r="Y25" s="442">
        <v>1.4222783881705873E-4</v>
      </c>
      <c r="Z25" s="442">
        <v>1.27221145971086E-4</v>
      </c>
      <c r="AA25" s="442">
        <v>1.9712986428722332E-4</v>
      </c>
      <c r="AB25" s="442">
        <v>1.1022702959307749E-4</v>
      </c>
      <c r="AC25" s="442">
        <v>1.2323071151864671E-4</v>
      </c>
      <c r="AD25" s="442">
        <v>1.6698726155240021E-4</v>
      </c>
      <c r="AE25" s="442">
        <v>1.8248321938589406E-5</v>
      </c>
      <c r="AF25" s="442">
        <v>1.0506225680447761E-3</v>
      </c>
      <c r="AG25" s="442">
        <v>2.656725212141627E-4</v>
      </c>
      <c r="AH25" s="442">
        <v>7.0671102443487074E-4</v>
      </c>
      <c r="AI25" s="442">
        <v>1.1057872793604201E-4</v>
      </c>
      <c r="AJ25" s="442">
        <v>7.1661230120309137E-5</v>
      </c>
      <c r="AK25" s="442">
        <v>1.2581985373437844E-4</v>
      </c>
      <c r="AL25" s="442">
        <v>1.8745694262427199E-3</v>
      </c>
      <c r="AM25" s="442">
        <v>7.6823974908131864E-5</v>
      </c>
      <c r="AN25" s="442">
        <v>2.107888816125629E-4</v>
      </c>
      <c r="AO25" s="442">
        <v>2.3007174975391134E-4</v>
      </c>
      <c r="AP25" s="318">
        <f t="shared" si="0"/>
        <v>1.0620762999154585</v>
      </c>
    </row>
    <row r="26" spans="1:42" ht="12.5" x14ac:dyDescent="0.2">
      <c r="A26" s="281" t="s">
        <v>467</v>
      </c>
      <c r="B26" s="283" t="s">
        <v>50</v>
      </c>
      <c r="C26" s="442">
        <v>7.5367882449987379E-4</v>
      </c>
      <c r="D26" s="442">
        <v>2.9545789943057955E-3</v>
      </c>
      <c r="E26" s="442">
        <v>9.4745515247971705E-5</v>
      </c>
      <c r="F26" s="442">
        <v>2.4590299105035074E-3</v>
      </c>
      <c r="G26" s="442">
        <v>3.5294040801476666E-3</v>
      </c>
      <c r="H26" s="442">
        <v>6.3060424402266195E-3</v>
      </c>
      <c r="I26" s="442">
        <v>4.6595837383040708E-3</v>
      </c>
      <c r="J26" s="442">
        <v>1.6911915673014438E-3</v>
      </c>
      <c r="K26" s="442">
        <v>1.5642039859039589E-3</v>
      </c>
      <c r="L26" s="442">
        <v>1.7004597023381526E-4</v>
      </c>
      <c r="M26" s="442">
        <v>4.2153268500967093E-3</v>
      </c>
      <c r="N26" s="442">
        <v>3.4350474173217966E-3</v>
      </c>
      <c r="O26" s="442">
        <v>1.4641880914881994E-2</v>
      </c>
      <c r="P26" s="442">
        <v>1.7089453734303677E-3</v>
      </c>
      <c r="Q26" s="442">
        <v>9.4211341034263223E-4</v>
      </c>
      <c r="R26" s="442">
        <v>1.5056282568707722E-3</v>
      </c>
      <c r="S26" s="442">
        <v>2.9115782859369253E-3</v>
      </c>
      <c r="T26" s="442">
        <v>2.7265471433444936E-3</v>
      </c>
      <c r="U26" s="442">
        <v>2.2997528571150681E-3</v>
      </c>
      <c r="V26" s="442">
        <v>3.1975952058713774E-3</v>
      </c>
      <c r="W26" s="442">
        <v>8.9840664042749102E-4</v>
      </c>
      <c r="X26" s="442">
        <v>1.0201310516080011</v>
      </c>
      <c r="Y26" s="442">
        <v>1.8143212912656444E-3</v>
      </c>
      <c r="Z26" s="442">
        <v>2.7689523919903303E-3</v>
      </c>
      <c r="AA26" s="442">
        <v>1.7891766858300676E-3</v>
      </c>
      <c r="AB26" s="442">
        <v>1.8146084891615686E-3</v>
      </c>
      <c r="AC26" s="442">
        <v>2.6750398901149572E-3</v>
      </c>
      <c r="AD26" s="442">
        <v>6.6103542624366216E-3</v>
      </c>
      <c r="AE26" s="442">
        <v>3.2929765756896834E-4</v>
      </c>
      <c r="AF26" s="442">
        <v>1.160838769964068E-3</v>
      </c>
      <c r="AG26" s="442">
        <v>9.718335403310914E-3</v>
      </c>
      <c r="AH26" s="442">
        <v>3.6948973405989604E-3</v>
      </c>
      <c r="AI26" s="442">
        <v>7.6086145947878428E-3</v>
      </c>
      <c r="AJ26" s="442">
        <v>1.4891952870412205E-3</v>
      </c>
      <c r="AK26" s="442">
        <v>1.9123741360423812E-2</v>
      </c>
      <c r="AL26" s="442">
        <v>2.6699976160391692E-3</v>
      </c>
      <c r="AM26" s="442">
        <v>2.1764226922083088E-3</v>
      </c>
      <c r="AN26" s="442">
        <v>2.4788637283422978E-2</v>
      </c>
      <c r="AO26" s="442">
        <v>1.5544734587900601E-2</v>
      </c>
      <c r="AP26" s="318">
        <f t="shared" si="0"/>
        <v>1.1730288100064807</v>
      </c>
    </row>
    <row r="27" spans="1:42" ht="12.5" x14ac:dyDescent="0.2">
      <c r="A27" s="281" t="s">
        <v>468</v>
      </c>
      <c r="B27" s="283" t="s">
        <v>36</v>
      </c>
      <c r="C27" s="442">
        <v>3.2087352829344123E-3</v>
      </c>
      <c r="D27" s="442">
        <v>3.1465032550892003E-3</v>
      </c>
      <c r="E27" s="442">
        <v>7.7096753086628019E-5</v>
      </c>
      <c r="F27" s="442">
        <v>4.5219039071052172E-3</v>
      </c>
      <c r="G27" s="442">
        <v>1.1719648931945933E-3</v>
      </c>
      <c r="H27" s="442">
        <v>2.1355402329815993E-3</v>
      </c>
      <c r="I27" s="442">
        <v>1.8466146859508284E-3</v>
      </c>
      <c r="J27" s="442">
        <v>3.5370095086845158E-3</v>
      </c>
      <c r="K27" s="442">
        <v>9.9249870139456967E-4</v>
      </c>
      <c r="L27" s="442">
        <v>3.7428709769096427E-3</v>
      </c>
      <c r="M27" s="442">
        <v>6.3627983382186582E-3</v>
      </c>
      <c r="N27" s="442">
        <v>4.986487616038991E-3</v>
      </c>
      <c r="O27" s="442">
        <v>4.1634261532183326E-3</v>
      </c>
      <c r="P27" s="442">
        <v>4.4419415102962675E-3</v>
      </c>
      <c r="Q27" s="442">
        <v>2.0326162736372488E-3</v>
      </c>
      <c r="R27" s="442">
        <v>2.0093691524373301E-3</v>
      </c>
      <c r="S27" s="442">
        <v>3.3301502463988728E-4</v>
      </c>
      <c r="T27" s="442">
        <v>3.4216119565397434E-3</v>
      </c>
      <c r="U27" s="442">
        <v>2.2954735577598901E-3</v>
      </c>
      <c r="V27" s="442">
        <v>2.1777879395722425E-3</v>
      </c>
      <c r="W27" s="442">
        <v>7.9587643539118019E-4</v>
      </c>
      <c r="X27" s="442">
        <v>1.9381059982449401E-3</v>
      </c>
      <c r="Y27" s="442">
        <v>1.001158496407289</v>
      </c>
      <c r="Z27" s="442">
        <v>1.8576984172972485E-2</v>
      </c>
      <c r="AA27" s="442">
        <v>3.2227559997848682E-2</v>
      </c>
      <c r="AB27" s="442">
        <v>3.5276851461403724E-3</v>
      </c>
      <c r="AC27" s="442">
        <v>3.5469327779236171E-3</v>
      </c>
      <c r="AD27" s="442">
        <v>3.3492850525180858E-3</v>
      </c>
      <c r="AE27" s="442">
        <v>9.8563661360278783E-3</v>
      </c>
      <c r="AF27" s="442">
        <v>3.8489017147622234E-3</v>
      </c>
      <c r="AG27" s="442">
        <v>5.3010587234286321E-4</v>
      </c>
      <c r="AH27" s="442">
        <v>8.6552608163623368E-3</v>
      </c>
      <c r="AI27" s="442">
        <v>6.0898061817388945E-3</v>
      </c>
      <c r="AJ27" s="442">
        <v>2.7430369382639938E-3</v>
      </c>
      <c r="AK27" s="442">
        <v>5.3882394289838363E-4</v>
      </c>
      <c r="AL27" s="442">
        <v>1.6517043938898204E-3</v>
      </c>
      <c r="AM27" s="442">
        <v>2.5136886054685126E-3</v>
      </c>
      <c r="AN27" s="442">
        <v>1.1274732957076408E-3</v>
      </c>
      <c r="AO27" s="442">
        <v>2.2618513582593628E-3</v>
      </c>
      <c r="AP27" s="318">
        <f t="shared" si="0"/>
        <v>1.1592813596054803</v>
      </c>
    </row>
    <row r="28" spans="1:42" ht="12.5" x14ac:dyDescent="0.2">
      <c r="A28" s="281" t="s">
        <v>469</v>
      </c>
      <c r="B28" s="283" t="s">
        <v>192</v>
      </c>
      <c r="C28" s="442">
        <v>5.5319438415544586E-4</v>
      </c>
      <c r="D28" s="442">
        <v>4.4433097387895735E-4</v>
      </c>
      <c r="E28" s="442">
        <v>3.3593770346760314E-5</v>
      </c>
      <c r="F28" s="442">
        <v>2.2628902653632561E-3</v>
      </c>
      <c r="G28" s="442">
        <v>7.5034638544686652E-4</v>
      </c>
      <c r="H28" s="442">
        <v>1.4610164389992114E-3</v>
      </c>
      <c r="I28" s="442">
        <v>1.1714503821178565E-3</v>
      </c>
      <c r="J28" s="442">
        <v>1.4469741652994598E-3</v>
      </c>
      <c r="K28" s="442">
        <v>8.4602142438870752E-4</v>
      </c>
      <c r="L28" s="442">
        <v>1.6500189445867064E-3</v>
      </c>
      <c r="M28" s="442">
        <v>2.83487463985054E-3</v>
      </c>
      <c r="N28" s="442">
        <v>2.2401308743917217E-3</v>
      </c>
      <c r="O28" s="442">
        <v>2.1081077676827374E-3</v>
      </c>
      <c r="P28" s="442">
        <v>1.2570538237714366E-3</v>
      </c>
      <c r="Q28" s="442">
        <v>7.6758785926097359E-4</v>
      </c>
      <c r="R28" s="442">
        <v>5.8966805886001225E-4</v>
      </c>
      <c r="S28" s="442">
        <v>4.080805069520196E-4</v>
      </c>
      <c r="T28" s="442">
        <v>1.4862200654289035E-3</v>
      </c>
      <c r="U28" s="442">
        <v>5.9041052661193134E-4</v>
      </c>
      <c r="V28" s="442">
        <v>3.8860603041690733E-4</v>
      </c>
      <c r="W28" s="442">
        <v>6.7058945411168508E-4</v>
      </c>
      <c r="X28" s="442">
        <v>1.0788516045055975E-3</v>
      </c>
      <c r="Y28" s="442">
        <v>3.0600501090034197E-4</v>
      </c>
      <c r="Z28" s="442">
        <v>1.004883830297046</v>
      </c>
      <c r="AA28" s="442">
        <v>2.2038025775114461E-3</v>
      </c>
      <c r="AB28" s="442">
        <v>3.5547977117454323E-3</v>
      </c>
      <c r="AC28" s="442">
        <v>1.1174930120870039E-3</v>
      </c>
      <c r="AD28" s="442">
        <v>3.0307336432152131E-4</v>
      </c>
      <c r="AE28" s="442">
        <v>5.5251768580813119E-5</v>
      </c>
      <c r="AF28" s="442">
        <v>6.8164127190868673E-4</v>
      </c>
      <c r="AG28" s="442">
        <v>7.1309990464575934E-5</v>
      </c>
      <c r="AH28" s="442">
        <v>7.0346529803821869E-4</v>
      </c>
      <c r="AI28" s="442">
        <v>9.6662023409982173E-4</v>
      </c>
      <c r="AJ28" s="442">
        <v>5.7726227690672025E-4</v>
      </c>
      <c r="AK28" s="442">
        <v>3.1532495552800326E-4</v>
      </c>
      <c r="AL28" s="442">
        <v>3.190914535769879E-4</v>
      </c>
      <c r="AM28" s="442">
        <v>2.2919305912755344E-3</v>
      </c>
      <c r="AN28" s="442">
        <v>2.8366907891561342E-4</v>
      </c>
      <c r="AO28" s="442">
        <v>3.7904989942588014E-4</v>
      </c>
      <c r="AP28" s="318">
        <f t="shared" si="0"/>
        <v>1.0436745872393343</v>
      </c>
    </row>
    <row r="29" spans="1:42" ht="12.5" x14ac:dyDescent="0.2">
      <c r="A29" s="281" t="s">
        <v>470</v>
      </c>
      <c r="B29" s="283" t="s">
        <v>285</v>
      </c>
      <c r="C29" s="442">
        <v>6.2344842707061235E-4</v>
      </c>
      <c r="D29" s="442">
        <v>1.0096154517285202E-4</v>
      </c>
      <c r="E29" s="442">
        <v>6.4167630600666192E-5</v>
      </c>
      <c r="F29" s="442">
        <v>3.7602803907033598E-3</v>
      </c>
      <c r="G29" s="442">
        <v>1.8723179909413874E-3</v>
      </c>
      <c r="H29" s="442">
        <v>1.7360501205222539E-3</v>
      </c>
      <c r="I29" s="442">
        <v>1.2887162234746305E-4</v>
      </c>
      <c r="J29" s="442">
        <v>2.3909553133235322E-3</v>
      </c>
      <c r="K29" s="442">
        <v>7.9559982765418707E-4</v>
      </c>
      <c r="L29" s="442">
        <v>8.7380719348289587E-5</v>
      </c>
      <c r="M29" s="442">
        <v>1.5584479970792084E-3</v>
      </c>
      <c r="N29" s="442">
        <v>1.329764216092394E-3</v>
      </c>
      <c r="O29" s="442">
        <v>1.1342992376516719E-3</v>
      </c>
      <c r="P29" s="442">
        <v>5.9872287075253636E-4</v>
      </c>
      <c r="Q29" s="442">
        <v>8.6797888701340439E-4</v>
      </c>
      <c r="R29" s="442">
        <v>6.1592957275507425E-4</v>
      </c>
      <c r="S29" s="442">
        <v>1.26107457274112E-4</v>
      </c>
      <c r="T29" s="442">
        <v>1.4917242798783753E-3</v>
      </c>
      <c r="U29" s="442">
        <v>7.3540713964386135E-4</v>
      </c>
      <c r="V29" s="442">
        <v>1.385221098768787E-4</v>
      </c>
      <c r="W29" s="442">
        <v>5.5081317261047142E-4</v>
      </c>
      <c r="X29" s="442">
        <v>8.5019964585586222E-4</v>
      </c>
      <c r="Y29" s="442">
        <v>8.609982256753228E-4</v>
      </c>
      <c r="Z29" s="442">
        <v>6.1326839452547841E-4</v>
      </c>
      <c r="AA29" s="442">
        <v>1.0816986679090805</v>
      </c>
      <c r="AB29" s="442">
        <v>8.7549105692768733E-3</v>
      </c>
      <c r="AC29" s="442">
        <v>2.3097176772019978E-3</v>
      </c>
      <c r="AD29" s="442">
        <v>1.3247636084479518E-3</v>
      </c>
      <c r="AE29" s="442">
        <v>7.3133020793006835E-5</v>
      </c>
      <c r="AF29" s="442">
        <v>1.9425169416562905E-3</v>
      </c>
      <c r="AG29" s="442">
        <v>1.608950484373914E-4</v>
      </c>
      <c r="AH29" s="442">
        <v>3.8930057714562575E-3</v>
      </c>
      <c r="AI29" s="442">
        <v>8.6569111993253529E-3</v>
      </c>
      <c r="AJ29" s="442">
        <v>4.3225896384029841E-3</v>
      </c>
      <c r="AK29" s="442">
        <v>4.6682499900340662E-3</v>
      </c>
      <c r="AL29" s="442">
        <v>7.9213722162743E-4</v>
      </c>
      <c r="AM29" s="442">
        <v>9.9111600568749375E-3</v>
      </c>
      <c r="AN29" s="442">
        <v>5.7930293374787835E-4</v>
      </c>
      <c r="AO29" s="442">
        <v>2.952059051075118E-3</v>
      </c>
      <c r="AP29" s="318">
        <f t="shared" si="0"/>
        <v>1.1521201783807322</v>
      </c>
    </row>
    <row r="30" spans="1:42" ht="12.5" x14ac:dyDescent="0.2">
      <c r="A30" s="281" t="s">
        <v>471</v>
      </c>
      <c r="B30" s="283" t="s">
        <v>281</v>
      </c>
      <c r="C30" s="442">
        <v>7.6493602306693424E-4</v>
      </c>
      <c r="D30" s="442">
        <v>2.253111709738784E-4</v>
      </c>
      <c r="E30" s="442">
        <v>4.6115002861643859E-5</v>
      </c>
      <c r="F30" s="442">
        <v>4.351521345262681E-3</v>
      </c>
      <c r="G30" s="442">
        <v>1.1664137850828421E-3</v>
      </c>
      <c r="H30" s="442">
        <v>2.004165917096484E-4</v>
      </c>
      <c r="I30" s="442">
        <v>2.4555218319498252E-4</v>
      </c>
      <c r="J30" s="442">
        <v>2.5518361314591691E-3</v>
      </c>
      <c r="K30" s="442">
        <v>9.7686584923146677E-4</v>
      </c>
      <c r="L30" s="442">
        <v>1.4021014371666209E-4</v>
      </c>
      <c r="M30" s="442">
        <v>2.3813134817732046E-3</v>
      </c>
      <c r="N30" s="442">
        <v>2.3603347636328209E-4</v>
      </c>
      <c r="O30" s="442">
        <v>6.7084983596921708E-4</v>
      </c>
      <c r="P30" s="442">
        <v>1.9695919874469322E-4</v>
      </c>
      <c r="Q30" s="442">
        <v>5.7892890606794846E-4</v>
      </c>
      <c r="R30" s="442">
        <v>1.4548198763502534E-4</v>
      </c>
      <c r="S30" s="442">
        <v>1.7099949167929227E-4</v>
      </c>
      <c r="T30" s="442">
        <v>1.683000167477145E-3</v>
      </c>
      <c r="U30" s="442">
        <v>4.0548217520471503E-4</v>
      </c>
      <c r="V30" s="442">
        <v>1.8327217545553051E-4</v>
      </c>
      <c r="W30" s="442">
        <v>6.2636906527069845E-4</v>
      </c>
      <c r="X30" s="442">
        <v>7.0488514131730956E-4</v>
      </c>
      <c r="Y30" s="442">
        <v>2.2246977888346901E-3</v>
      </c>
      <c r="Z30" s="442">
        <v>1.2593736516973009E-2</v>
      </c>
      <c r="AA30" s="442">
        <v>1.9667896424493485E-3</v>
      </c>
      <c r="AB30" s="442">
        <v>1.0003982569512166</v>
      </c>
      <c r="AC30" s="442">
        <v>1.5945739458022468E-3</v>
      </c>
      <c r="AD30" s="442">
        <v>3.4912881758128395E-3</v>
      </c>
      <c r="AE30" s="442">
        <v>1.8438856193431173E-4</v>
      </c>
      <c r="AF30" s="442">
        <v>6.2277198408238884E-3</v>
      </c>
      <c r="AG30" s="442">
        <v>1.5921668449287593E-4</v>
      </c>
      <c r="AH30" s="442">
        <v>2.7722489207190767E-2</v>
      </c>
      <c r="AI30" s="442">
        <v>5.0807310537182345E-3</v>
      </c>
      <c r="AJ30" s="442">
        <v>4.1662241522633266E-3</v>
      </c>
      <c r="AK30" s="442">
        <v>3.2781159224773231E-4</v>
      </c>
      <c r="AL30" s="442">
        <v>2.6753264541975655E-4</v>
      </c>
      <c r="AM30" s="442">
        <v>3.066497827854188E-2</v>
      </c>
      <c r="AN30" s="442">
        <v>1.3330942954631747E-3</v>
      </c>
      <c r="AO30" s="442">
        <v>1.6497679601919269E-2</v>
      </c>
      <c r="AP30" s="318">
        <f t="shared" si="0"/>
        <v>1.1170562826627031</v>
      </c>
    </row>
    <row r="31" spans="1:42" ht="12.5" x14ac:dyDescent="0.2">
      <c r="A31" s="281" t="s">
        <v>472</v>
      </c>
      <c r="B31" s="283" t="s">
        <v>384</v>
      </c>
      <c r="C31" s="442">
        <v>2.1720988339944312E-2</v>
      </c>
      <c r="D31" s="442">
        <v>8.2620793350551142E-3</v>
      </c>
      <c r="E31" s="442">
        <v>1.5695513256780012E-2</v>
      </c>
      <c r="F31" s="442">
        <v>7.2581810691401258E-3</v>
      </c>
      <c r="G31" s="442">
        <v>2.2363376159384291E-2</v>
      </c>
      <c r="H31" s="442">
        <v>2.0405973736647216E-2</v>
      </c>
      <c r="I31" s="442">
        <v>2.0506048065450699E-2</v>
      </c>
      <c r="J31" s="442">
        <v>1.0970411633108339E-2</v>
      </c>
      <c r="K31" s="442">
        <v>4.4214307622892903E-3</v>
      </c>
      <c r="L31" s="442">
        <v>1.600517530123944E-2</v>
      </c>
      <c r="M31" s="442">
        <v>1.1188790943109055E-2</v>
      </c>
      <c r="N31" s="442">
        <v>6.9166184007830433E-3</v>
      </c>
      <c r="O31" s="442">
        <v>1.2836290582526333E-2</v>
      </c>
      <c r="P31" s="442">
        <v>1.2968187132662332E-2</v>
      </c>
      <c r="Q31" s="442">
        <v>1.2881129236060581E-2</v>
      </c>
      <c r="R31" s="442">
        <v>1.1582847893440945E-2</v>
      </c>
      <c r="S31" s="442">
        <v>1.4670299703253821E-2</v>
      </c>
      <c r="T31" s="442">
        <v>1.1930933661754423E-2</v>
      </c>
      <c r="U31" s="442">
        <v>1.5783637415863166E-2</v>
      </c>
      <c r="V31" s="442">
        <v>1.226534942450079E-2</v>
      </c>
      <c r="W31" s="442">
        <v>1.1788910608576618E-2</v>
      </c>
      <c r="X31" s="442">
        <v>2.0591239772277784E-2</v>
      </c>
      <c r="Y31" s="442">
        <v>1.6646586111928416E-2</v>
      </c>
      <c r="Z31" s="442">
        <v>6.1423078527643405E-3</v>
      </c>
      <c r="AA31" s="442">
        <v>6.0516684942161269E-3</v>
      </c>
      <c r="AB31" s="442">
        <v>4.629228524638017E-3</v>
      </c>
      <c r="AC31" s="442">
        <v>1.0036089294953117</v>
      </c>
      <c r="AD31" s="442">
        <v>2.4097517577573732E-3</v>
      </c>
      <c r="AE31" s="442">
        <v>4.5718139157759096E-4</v>
      </c>
      <c r="AF31" s="442">
        <v>3.2526445228794575E-3</v>
      </c>
      <c r="AG31" s="442">
        <v>4.2825289882453188E-3</v>
      </c>
      <c r="AH31" s="442">
        <v>3.5051030257819402E-3</v>
      </c>
      <c r="AI31" s="442">
        <v>6.5247397074678082E-3</v>
      </c>
      <c r="AJ31" s="442">
        <v>1.7037128895853099E-2</v>
      </c>
      <c r="AK31" s="442">
        <v>1.1449854113602526E-2</v>
      </c>
      <c r="AL31" s="442">
        <v>4.993911112280351E-3</v>
      </c>
      <c r="AM31" s="442">
        <v>2.1725173433232374E-2</v>
      </c>
      <c r="AN31" s="442">
        <v>7.7890171734585623E-2</v>
      </c>
      <c r="AO31" s="442">
        <v>1.7583347157201116E-2</v>
      </c>
      <c r="AP31" s="318">
        <f t="shared" si="0"/>
        <v>1.4936203215959702</v>
      </c>
    </row>
    <row r="32" spans="1:42" ht="12.5" x14ac:dyDescent="0.2">
      <c r="A32" s="281" t="s">
        <v>473</v>
      </c>
      <c r="B32" s="283" t="s">
        <v>37</v>
      </c>
      <c r="C32" s="442">
        <v>4.1456246722003723E-3</v>
      </c>
      <c r="D32" s="442">
        <v>5.8306474984490854E-3</v>
      </c>
      <c r="E32" s="442">
        <v>2.9334309568583209E-4</v>
      </c>
      <c r="F32" s="442">
        <v>3.2279585519150805E-2</v>
      </c>
      <c r="G32" s="442">
        <v>4.7822681161069419E-3</v>
      </c>
      <c r="H32" s="442">
        <v>1.1579089460945225E-2</v>
      </c>
      <c r="I32" s="442">
        <v>7.2483643234706801E-3</v>
      </c>
      <c r="J32" s="442">
        <v>4.3039545966831235E-3</v>
      </c>
      <c r="K32" s="442">
        <v>8.3629905911208023E-3</v>
      </c>
      <c r="L32" s="442">
        <v>2.6119731005288219E-3</v>
      </c>
      <c r="M32" s="442">
        <v>8.4350898730648979E-3</v>
      </c>
      <c r="N32" s="442">
        <v>3.4672693456870734E-3</v>
      </c>
      <c r="O32" s="442">
        <v>7.8785079783410591E-3</v>
      </c>
      <c r="P32" s="442">
        <v>7.7073521011941518E-3</v>
      </c>
      <c r="Q32" s="442">
        <v>4.4512454867316554E-3</v>
      </c>
      <c r="R32" s="442">
        <v>4.5228783006127813E-3</v>
      </c>
      <c r="S32" s="442">
        <v>8.6183250370541579E-3</v>
      </c>
      <c r="T32" s="442">
        <v>4.395818000455019E-3</v>
      </c>
      <c r="U32" s="442">
        <v>4.6486635033698848E-3</v>
      </c>
      <c r="V32" s="442">
        <v>4.0788448270907187E-3</v>
      </c>
      <c r="W32" s="442">
        <v>2.9777951394723652E-3</v>
      </c>
      <c r="X32" s="442">
        <v>8.6654770900991673E-3</v>
      </c>
      <c r="Y32" s="442">
        <v>8.8210402742919247E-3</v>
      </c>
      <c r="Z32" s="442">
        <v>1.4855208486968923E-2</v>
      </c>
      <c r="AA32" s="442">
        <v>1.6031582854915651E-2</v>
      </c>
      <c r="AB32" s="442">
        <v>1.6680218294900712E-2</v>
      </c>
      <c r="AC32" s="442">
        <v>1.1965437300344307E-2</v>
      </c>
      <c r="AD32" s="442">
        <v>1.0300173485224469</v>
      </c>
      <c r="AE32" s="442">
        <v>4.6128442614206087E-2</v>
      </c>
      <c r="AF32" s="442">
        <v>1.1139789303099033E-2</v>
      </c>
      <c r="AG32" s="442">
        <v>1.8412321143460007E-3</v>
      </c>
      <c r="AH32" s="442">
        <v>1.3809018778569547E-2</v>
      </c>
      <c r="AI32" s="442">
        <v>5.1936597379493854E-3</v>
      </c>
      <c r="AJ32" s="442">
        <v>5.7807670688457486E-3</v>
      </c>
      <c r="AK32" s="442">
        <v>1.6433090519210374E-2</v>
      </c>
      <c r="AL32" s="442">
        <v>3.5430567226654008E-3</v>
      </c>
      <c r="AM32" s="442">
        <v>8.5798204331100532E-3</v>
      </c>
      <c r="AN32" s="442">
        <v>3.406487479942699E-3</v>
      </c>
      <c r="AO32" s="442">
        <v>5.9771045706888256E-3</v>
      </c>
      <c r="AP32" s="318">
        <f t="shared" si="0"/>
        <v>1.365511308163327</v>
      </c>
    </row>
    <row r="33" spans="1:42" ht="12.5" x14ac:dyDescent="0.2">
      <c r="A33" s="281" t="s">
        <v>474</v>
      </c>
      <c r="B33" s="283" t="s">
        <v>38</v>
      </c>
      <c r="C33" s="442">
        <v>2.1817394973722764E-3</v>
      </c>
      <c r="D33" s="442">
        <v>5.4263282762229375E-4</v>
      </c>
      <c r="E33" s="442">
        <v>3.1949404652923351E-4</v>
      </c>
      <c r="F33" s="442">
        <v>6.2545585362375165E-3</v>
      </c>
      <c r="G33" s="442">
        <v>1.705517747102533E-3</v>
      </c>
      <c r="H33" s="442">
        <v>1.9607044919811886E-3</v>
      </c>
      <c r="I33" s="442">
        <v>2.4119146470458017E-3</v>
      </c>
      <c r="J33" s="442">
        <v>1.6967892686578173E-3</v>
      </c>
      <c r="K33" s="442">
        <v>1.4698616562464422E-3</v>
      </c>
      <c r="L33" s="442">
        <v>5.5163965191052386E-4</v>
      </c>
      <c r="M33" s="442">
        <v>2.5631582720923745E-3</v>
      </c>
      <c r="N33" s="442">
        <v>1.3466332160942869E-3</v>
      </c>
      <c r="O33" s="442">
        <v>1.6662524170651535E-3</v>
      </c>
      <c r="P33" s="442">
        <v>2.9412160799537129E-3</v>
      </c>
      <c r="Q33" s="442">
        <v>1.9782422296016093E-3</v>
      </c>
      <c r="R33" s="442">
        <v>1.6674445603262209E-3</v>
      </c>
      <c r="S33" s="442">
        <v>6.2547677817551038E-4</v>
      </c>
      <c r="T33" s="442">
        <v>6.0369820479268255E-4</v>
      </c>
      <c r="U33" s="442">
        <v>2.0335072711687831E-3</v>
      </c>
      <c r="V33" s="442">
        <v>1.8330995401735046E-3</v>
      </c>
      <c r="W33" s="442">
        <v>8.2871710815150053E-4</v>
      </c>
      <c r="X33" s="442">
        <v>1.9859173907896509E-3</v>
      </c>
      <c r="Y33" s="442">
        <v>3.2696832371144876E-3</v>
      </c>
      <c r="Z33" s="442">
        <v>1.3564569627900487E-3</v>
      </c>
      <c r="AA33" s="442">
        <v>9.897181512142281E-4</v>
      </c>
      <c r="AB33" s="442">
        <v>1.3615998238913022E-3</v>
      </c>
      <c r="AC33" s="442">
        <v>1.8842593500426413E-2</v>
      </c>
      <c r="AD33" s="442">
        <v>1.0781606680279308E-2</v>
      </c>
      <c r="AE33" s="442">
        <v>1.0084086381610549</v>
      </c>
      <c r="AF33" s="442">
        <v>8.8752421385790824E-3</v>
      </c>
      <c r="AG33" s="442">
        <v>2.5840658300900193E-2</v>
      </c>
      <c r="AH33" s="442">
        <v>1.7688497901547395E-3</v>
      </c>
      <c r="AI33" s="442">
        <v>5.3772188932237871E-3</v>
      </c>
      <c r="AJ33" s="442">
        <v>1.3778739572753619E-2</v>
      </c>
      <c r="AK33" s="442">
        <v>1.1006797531029363E-2</v>
      </c>
      <c r="AL33" s="442">
        <v>4.6974337924787458E-3</v>
      </c>
      <c r="AM33" s="442">
        <v>7.7718558213733663E-3</v>
      </c>
      <c r="AN33" s="442">
        <v>3.2064557704953121E-3</v>
      </c>
      <c r="AO33" s="442">
        <v>1.7269424667296796E-2</v>
      </c>
      <c r="AP33" s="318">
        <f t="shared" si="0"/>
        <v>1.1665017635668493</v>
      </c>
    </row>
    <row r="34" spans="1:42" ht="12.5" x14ac:dyDescent="0.2">
      <c r="A34" s="281" t="s">
        <v>475</v>
      </c>
      <c r="B34" s="283" t="s">
        <v>476</v>
      </c>
      <c r="C34" s="442">
        <v>2.2402770429674052E-2</v>
      </c>
      <c r="D34" s="442">
        <v>2.4656032323242965E-2</v>
      </c>
      <c r="E34" s="442">
        <v>6.0340275506195432E-4</v>
      </c>
      <c r="F34" s="442">
        <v>1.7114399225051213E-2</v>
      </c>
      <c r="G34" s="442">
        <v>2.0037364404239932E-2</v>
      </c>
      <c r="H34" s="442">
        <v>1.3997301607587415E-2</v>
      </c>
      <c r="I34" s="442">
        <v>2.2573384563659E-2</v>
      </c>
      <c r="J34" s="442">
        <v>1.5056827472201471E-2</v>
      </c>
      <c r="K34" s="442">
        <v>1.7725203885973682E-2</v>
      </c>
      <c r="L34" s="442">
        <v>1.2013772716270837E-2</v>
      </c>
      <c r="M34" s="442">
        <v>3.1454554797286136E-2</v>
      </c>
      <c r="N34" s="442">
        <v>1.2584054642665038E-2</v>
      </c>
      <c r="O34" s="442">
        <v>2.2526243163945237E-2</v>
      </c>
      <c r="P34" s="442">
        <v>1.4956604296784224E-2</v>
      </c>
      <c r="Q34" s="442">
        <v>1.1549617968478122E-2</v>
      </c>
      <c r="R34" s="442">
        <v>9.9614520891371204E-3</v>
      </c>
      <c r="S34" s="442">
        <v>1.0047207322939901E-2</v>
      </c>
      <c r="T34" s="442">
        <v>1.1345562598042275E-2</v>
      </c>
      <c r="U34" s="442">
        <v>1.4651042368472308E-2</v>
      </c>
      <c r="V34" s="442">
        <v>1.6310929173551134E-2</v>
      </c>
      <c r="W34" s="442">
        <v>1.1421617992920423E-2</v>
      </c>
      <c r="X34" s="442">
        <v>3.6855553896087696E-2</v>
      </c>
      <c r="Y34" s="442">
        <v>1.9266414598285556E-2</v>
      </c>
      <c r="Z34" s="442">
        <v>2.6058876373421552E-2</v>
      </c>
      <c r="AA34" s="442">
        <v>1.1676742106830366E-2</v>
      </c>
      <c r="AB34" s="442">
        <v>2.9238135627804571E-2</v>
      </c>
      <c r="AC34" s="442">
        <v>1.4519273138524129E-2</v>
      </c>
      <c r="AD34" s="442">
        <v>2.0058205247135415E-2</v>
      </c>
      <c r="AE34" s="442">
        <v>1.1285178005051644E-3</v>
      </c>
      <c r="AF34" s="442">
        <v>1.0368047645436358</v>
      </c>
      <c r="AG34" s="442">
        <v>5.4280908107713589E-3</v>
      </c>
      <c r="AH34" s="442">
        <v>1.7193373872717146E-2</v>
      </c>
      <c r="AI34" s="442">
        <v>1.440644161731092E-2</v>
      </c>
      <c r="AJ34" s="442">
        <v>9.0439801644715857E-3</v>
      </c>
      <c r="AK34" s="442">
        <v>2.1212854462580807E-2</v>
      </c>
      <c r="AL34" s="442">
        <v>6.1446174668661332E-3</v>
      </c>
      <c r="AM34" s="442">
        <v>3.2607061563570135E-2</v>
      </c>
      <c r="AN34" s="442">
        <v>0.19753534057075306</v>
      </c>
      <c r="AO34" s="442">
        <v>5.6557311520157062E-2</v>
      </c>
      <c r="AP34" s="318">
        <f t="shared" si="0"/>
        <v>1.8321675896584555</v>
      </c>
    </row>
    <row r="35" spans="1:42" ht="12.5" x14ac:dyDescent="0.2">
      <c r="A35" s="281" t="s">
        <v>477</v>
      </c>
      <c r="B35" s="283" t="s">
        <v>193</v>
      </c>
      <c r="C35" s="442">
        <v>1.1561695143147803E-4</v>
      </c>
      <c r="D35" s="442">
        <v>3.5595619054932926E-5</v>
      </c>
      <c r="E35" s="442">
        <v>1.5584823799801492E-5</v>
      </c>
      <c r="F35" s="442">
        <v>2.5832580041529389E-4</v>
      </c>
      <c r="G35" s="442">
        <v>1.3111710566635935E-4</v>
      </c>
      <c r="H35" s="442">
        <v>1.6655463732341913E-4</v>
      </c>
      <c r="I35" s="442">
        <v>1.4868592856059158E-4</v>
      </c>
      <c r="J35" s="442">
        <v>2.723063713238845E-4</v>
      </c>
      <c r="K35" s="442">
        <v>6.2899476449043733E-5</v>
      </c>
      <c r="L35" s="442">
        <v>1.1064464350957124E-4</v>
      </c>
      <c r="M35" s="442">
        <v>1.7652887475086469E-4</v>
      </c>
      <c r="N35" s="442">
        <v>6.8697936592933929E-5</v>
      </c>
      <c r="O35" s="442">
        <v>1.1091609521921371E-4</v>
      </c>
      <c r="P35" s="442">
        <v>1.7700988203383732E-4</v>
      </c>
      <c r="Q35" s="442">
        <v>1.9342276930679229E-4</v>
      </c>
      <c r="R35" s="442">
        <v>2.4691307182028201E-4</v>
      </c>
      <c r="S35" s="442">
        <v>1.8541645746565673E-4</v>
      </c>
      <c r="T35" s="442">
        <v>2.0684736931645019E-4</v>
      </c>
      <c r="U35" s="442">
        <v>3.259026407203298E-4</v>
      </c>
      <c r="V35" s="442">
        <v>4.2787284420829272E-4</v>
      </c>
      <c r="W35" s="442">
        <v>8.0576633907557518E-5</v>
      </c>
      <c r="X35" s="442">
        <v>1.5541847325473173E-4</v>
      </c>
      <c r="Y35" s="442">
        <v>2.6456291052285062E-4</v>
      </c>
      <c r="Z35" s="442">
        <v>2.1544868083910382E-4</v>
      </c>
      <c r="AA35" s="442">
        <v>1.0092346649487639E-3</v>
      </c>
      <c r="AB35" s="442">
        <v>2.8511377386515136E-4</v>
      </c>
      <c r="AC35" s="442">
        <v>8.689944542372575E-4</v>
      </c>
      <c r="AD35" s="442">
        <v>1.3089649981613981E-3</v>
      </c>
      <c r="AE35" s="442">
        <v>7.3282579510261617E-5</v>
      </c>
      <c r="AF35" s="442">
        <v>2.6117297520436501E-4</v>
      </c>
      <c r="AG35" s="442">
        <v>1.0026845143498746</v>
      </c>
      <c r="AH35" s="442">
        <v>7.1910842386951944E-4</v>
      </c>
      <c r="AI35" s="442">
        <v>7.210546051098812E-4</v>
      </c>
      <c r="AJ35" s="442">
        <v>2.9304511713436945E-4</v>
      </c>
      <c r="AK35" s="442">
        <v>1.5411545365790012E-3</v>
      </c>
      <c r="AL35" s="442">
        <v>7.0883762980273517E-4</v>
      </c>
      <c r="AM35" s="442">
        <v>5.0986979752249936E-4</v>
      </c>
      <c r="AN35" s="442">
        <v>1.2292268831319041E-4</v>
      </c>
      <c r="AO35" s="442">
        <v>1.3572326724749393E-3</v>
      </c>
      <c r="AP35" s="318">
        <f t="shared" si="0"/>
        <v>1.0152601365916267</v>
      </c>
    </row>
    <row r="36" spans="1:42" ht="12.5" x14ac:dyDescent="0.2">
      <c r="A36" s="281" t="s">
        <v>478</v>
      </c>
      <c r="B36" s="283" t="s">
        <v>39</v>
      </c>
      <c r="C36" s="442">
        <v>2.2313142499883059E-4</v>
      </c>
      <c r="D36" s="442">
        <v>3.3146233295413397E-4</v>
      </c>
      <c r="E36" s="442">
        <v>1.1817088015036024E-5</v>
      </c>
      <c r="F36" s="442">
        <v>7.6301221512426929E-4</v>
      </c>
      <c r="G36" s="442">
        <v>3.5064835547309894E-4</v>
      </c>
      <c r="H36" s="442">
        <v>1.8005387628944628E-4</v>
      </c>
      <c r="I36" s="442">
        <v>3.6948097081684238E-4</v>
      </c>
      <c r="J36" s="442">
        <v>1.0947767949688E-4</v>
      </c>
      <c r="K36" s="442">
        <v>1.6422264907119753E-4</v>
      </c>
      <c r="L36" s="442">
        <v>2.3852010946230364E-5</v>
      </c>
      <c r="M36" s="442">
        <v>4.6465411877095764E-4</v>
      </c>
      <c r="N36" s="442">
        <v>1.9927434561699085E-4</v>
      </c>
      <c r="O36" s="442">
        <v>3.2701596788627606E-4</v>
      </c>
      <c r="P36" s="442">
        <v>2.2182165400151584E-4</v>
      </c>
      <c r="Q36" s="442">
        <v>3.8742988993844922E-4</v>
      </c>
      <c r="R36" s="442">
        <v>3.0639120137731862E-4</v>
      </c>
      <c r="S36" s="442">
        <v>3.0440000097184308E-4</v>
      </c>
      <c r="T36" s="442">
        <v>1.0102222823985537E-4</v>
      </c>
      <c r="U36" s="442">
        <v>1.8715674108099465E-4</v>
      </c>
      <c r="V36" s="442">
        <v>1.4682006016890136E-4</v>
      </c>
      <c r="W36" s="442">
        <v>1.0868500757839659E-4</v>
      </c>
      <c r="X36" s="442">
        <v>1.7522352451862107E-4</v>
      </c>
      <c r="Y36" s="442">
        <v>6.9577174760445705E-4</v>
      </c>
      <c r="Z36" s="442">
        <v>3.7803150325328705E-4</v>
      </c>
      <c r="AA36" s="442">
        <v>5.4661969928976881E-4</v>
      </c>
      <c r="AB36" s="442">
        <v>1.0810926087824154E-3</v>
      </c>
      <c r="AC36" s="442">
        <v>4.1301221002067374E-4</v>
      </c>
      <c r="AD36" s="442">
        <v>3.9174182412241861E-4</v>
      </c>
      <c r="AE36" s="442">
        <v>5.0485514276417474E-5</v>
      </c>
      <c r="AF36" s="442">
        <v>5.6981741430453005E-4</v>
      </c>
      <c r="AG36" s="442">
        <v>4.0201055246345567E-5</v>
      </c>
      <c r="AH36" s="442">
        <v>1.0002254492005669</v>
      </c>
      <c r="AI36" s="442">
        <v>6.3661613270600895E-4</v>
      </c>
      <c r="AJ36" s="442">
        <v>2.2682330899472582E-4</v>
      </c>
      <c r="AK36" s="442">
        <v>4.5757978885611666E-4</v>
      </c>
      <c r="AL36" s="442">
        <v>2.3131221811143422E-4</v>
      </c>
      <c r="AM36" s="442">
        <v>2.702512122473859E-4</v>
      </c>
      <c r="AN36" s="442">
        <v>1.5240002406432274E-4</v>
      </c>
      <c r="AO36" s="442">
        <v>0.18923747890748191</v>
      </c>
      <c r="AP36" s="318">
        <f t="shared" si="0"/>
        <v>1.0118242588057835</v>
      </c>
    </row>
    <row r="37" spans="1:42" ht="12.5" x14ac:dyDescent="0.2">
      <c r="A37" s="281" t="s">
        <v>479</v>
      </c>
      <c r="B37" s="283" t="s">
        <v>40</v>
      </c>
      <c r="C37" s="442">
        <v>3.2746658291433667E-5</v>
      </c>
      <c r="D37" s="442">
        <v>3.5222730437701171E-5</v>
      </c>
      <c r="E37" s="442">
        <v>1.2212583335149755E-6</v>
      </c>
      <c r="F37" s="442">
        <v>3.2001895402977025E-5</v>
      </c>
      <c r="G37" s="442">
        <v>3.1353898094149704E-5</v>
      </c>
      <c r="H37" s="442">
        <v>2.2606397185915369E-5</v>
      </c>
      <c r="I37" s="442">
        <v>3.4273210828302491E-5</v>
      </c>
      <c r="J37" s="442">
        <v>1.9285786117336626E-4</v>
      </c>
      <c r="K37" s="442">
        <v>2.5495936920660781E-5</v>
      </c>
      <c r="L37" s="442">
        <v>2.0916194971249531E-5</v>
      </c>
      <c r="M37" s="442">
        <v>5.2754673207442272E-4</v>
      </c>
      <c r="N37" s="442">
        <v>1.9464803719002493E-5</v>
      </c>
      <c r="O37" s="442">
        <v>3.3959652428084022E-5</v>
      </c>
      <c r="P37" s="442">
        <v>5.1312937801601625E-4</v>
      </c>
      <c r="Q37" s="442">
        <v>4.2396208432993174E-5</v>
      </c>
      <c r="R37" s="442">
        <v>3.7993503373655801E-5</v>
      </c>
      <c r="S37" s="442">
        <v>4.053460187539846E-5</v>
      </c>
      <c r="T37" s="442">
        <v>1.5156565285763261E-3</v>
      </c>
      <c r="U37" s="442">
        <v>9.6365448861253215E-4</v>
      </c>
      <c r="V37" s="442">
        <v>1.8682085667161871E-3</v>
      </c>
      <c r="W37" s="442">
        <v>4.8612341142884098E-5</v>
      </c>
      <c r="X37" s="442">
        <v>5.3628486484428529E-5</v>
      </c>
      <c r="Y37" s="442">
        <v>1.7667113037225042E-4</v>
      </c>
      <c r="Z37" s="442">
        <v>4.5448736176630272E-5</v>
      </c>
      <c r="AA37" s="442">
        <v>3.7229999145849077E-5</v>
      </c>
      <c r="AB37" s="442">
        <v>4.5580575661737883E-5</v>
      </c>
      <c r="AC37" s="442">
        <v>2.9580246731531688E-5</v>
      </c>
      <c r="AD37" s="442">
        <v>3.9566429903932935E-5</v>
      </c>
      <c r="AE37" s="442">
        <v>4.4228421428547816E-6</v>
      </c>
      <c r="AF37" s="442">
        <v>1.3349409440299481E-3</v>
      </c>
      <c r="AG37" s="442">
        <v>3.0878822581915809E-5</v>
      </c>
      <c r="AH37" s="442">
        <v>1.6648146805444479E-4</v>
      </c>
      <c r="AI37" s="442">
        <v>1.0000291082235049</v>
      </c>
      <c r="AJ37" s="442">
        <v>9.5838303136046632E-5</v>
      </c>
      <c r="AK37" s="442">
        <v>3.7465015459611843E-5</v>
      </c>
      <c r="AL37" s="442">
        <v>1.765807515754515E-4</v>
      </c>
      <c r="AM37" s="442">
        <v>1.7534956239528005E-4</v>
      </c>
      <c r="AN37" s="442">
        <v>2.6031474716523738E-4</v>
      </c>
      <c r="AO37" s="442">
        <v>1.0702538924579085E-4</v>
      </c>
      <c r="AP37" s="318">
        <f t="shared" si="0"/>
        <v>1.0087789391311286</v>
      </c>
    </row>
    <row r="38" spans="1:42" ht="12.5" x14ac:dyDescent="0.2">
      <c r="A38" s="281" t="s">
        <v>480</v>
      </c>
      <c r="B38" s="283" t="s">
        <v>481</v>
      </c>
      <c r="C38" s="442">
        <v>4.7460577991332453E-4</v>
      </c>
      <c r="D38" s="442">
        <v>4.5561937687188895E-6</v>
      </c>
      <c r="E38" s="442">
        <v>7.9731216923890349E-7</v>
      </c>
      <c r="F38" s="442">
        <v>7.7422286738077843E-6</v>
      </c>
      <c r="G38" s="442">
        <v>6.0732959329396135E-5</v>
      </c>
      <c r="H38" s="442">
        <v>4.9114783926427844E-6</v>
      </c>
      <c r="I38" s="442">
        <v>3.8911736320418207E-6</v>
      </c>
      <c r="J38" s="442">
        <v>1.557545732118591E-6</v>
      </c>
      <c r="K38" s="442">
        <v>1.6671253457794531E-6</v>
      </c>
      <c r="L38" s="442">
        <v>1.4404971946376121E-6</v>
      </c>
      <c r="M38" s="442">
        <v>4.7217909263084586E-6</v>
      </c>
      <c r="N38" s="442">
        <v>2.0251740804840985E-6</v>
      </c>
      <c r="O38" s="442">
        <v>3.3269351258912279E-6</v>
      </c>
      <c r="P38" s="442">
        <v>2.2537196061666794E-6</v>
      </c>
      <c r="Q38" s="442">
        <v>3.931878630466928E-6</v>
      </c>
      <c r="R38" s="442">
        <v>3.1103864803420196E-6</v>
      </c>
      <c r="S38" s="442">
        <v>3.091293324117751E-6</v>
      </c>
      <c r="T38" s="442">
        <v>1.0300536015268189E-6</v>
      </c>
      <c r="U38" s="442">
        <v>1.903596851355922E-6</v>
      </c>
      <c r="V38" s="442">
        <v>1.4951038737873286E-6</v>
      </c>
      <c r="W38" s="442">
        <v>1.1050271516748715E-6</v>
      </c>
      <c r="X38" s="442">
        <v>2.3160717309416193E-6</v>
      </c>
      <c r="Y38" s="442">
        <v>7.4269531568200144E-6</v>
      </c>
      <c r="Z38" s="442">
        <v>3.8429230256033721E-6</v>
      </c>
      <c r="AA38" s="442">
        <v>5.5586017491600773E-6</v>
      </c>
      <c r="AB38" s="442">
        <v>1.0967653274296922E-5</v>
      </c>
      <c r="AC38" s="442">
        <v>4.2476964086781216E-6</v>
      </c>
      <c r="AD38" s="442">
        <v>3.9784341722911597E-6</v>
      </c>
      <c r="AE38" s="442">
        <v>5.1649613816575844E-7</v>
      </c>
      <c r="AF38" s="442">
        <v>5.7849951823268507E-6</v>
      </c>
      <c r="AG38" s="442">
        <v>4.3263229453218915E-7</v>
      </c>
      <c r="AH38" s="442">
        <v>2.295382305936739E-6</v>
      </c>
      <c r="AI38" s="442">
        <v>7.2398717669169456E-6</v>
      </c>
      <c r="AJ38" s="442">
        <v>1.0185512952035112</v>
      </c>
      <c r="AK38" s="442">
        <v>4.6674114175924011E-6</v>
      </c>
      <c r="AL38" s="442">
        <v>2.3516763361223293E-6</v>
      </c>
      <c r="AM38" s="442">
        <v>9.6546235670226119E-6</v>
      </c>
      <c r="AN38" s="442">
        <v>1.5663375068676659E-6</v>
      </c>
      <c r="AO38" s="442">
        <v>1.9192492750123242E-3</v>
      </c>
      <c r="AP38" s="318">
        <f t="shared" si="0"/>
        <v>1.0192140402173482</v>
      </c>
    </row>
    <row r="39" spans="1:42" ht="12.5" x14ac:dyDescent="0.2">
      <c r="A39" s="281" t="s">
        <v>482</v>
      </c>
      <c r="B39" s="283" t="s">
        <v>483</v>
      </c>
      <c r="C39" s="442">
        <v>2.5633907825172007E-5</v>
      </c>
      <c r="D39" s="442">
        <v>2.4135677645737302E-5</v>
      </c>
      <c r="E39" s="442">
        <v>5.1386459852217741E-6</v>
      </c>
      <c r="F39" s="442">
        <v>9.5738987558476268E-4</v>
      </c>
      <c r="G39" s="442">
        <v>1.9719385876300783E-4</v>
      </c>
      <c r="H39" s="442">
        <v>3.020601011406313E-5</v>
      </c>
      <c r="I39" s="442">
        <v>2.63879491467876E-5</v>
      </c>
      <c r="J39" s="442">
        <v>3.3609413768023353E-4</v>
      </c>
      <c r="K39" s="442">
        <v>2.0113545195545385E-4</v>
      </c>
      <c r="L39" s="442">
        <v>2.0364506433244103E-5</v>
      </c>
      <c r="M39" s="442">
        <v>1.7481525035151839E-4</v>
      </c>
      <c r="N39" s="442">
        <v>1.8338908885773858E-4</v>
      </c>
      <c r="O39" s="442">
        <v>1.5975631110267522E-4</v>
      </c>
      <c r="P39" s="442">
        <v>2.5327266889509781E-4</v>
      </c>
      <c r="Q39" s="442">
        <v>4.8787633691822296E-4</v>
      </c>
      <c r="R39" s="442">
        <v>4.037174666807065E-4</v>
      </c>
      <c r="S39" s="442">
        <v>2.8033249708727505E-5</v>
      </c>
      <c r="T39" s="442">
        <v>3.5632702917014092E-5</v>
      </c>
      <c r="U39" s="442">
        <v>1.6237404198453414E-4</v>
      </c>
      <c r="V39" s="442">
        <v>2.842232405953062E-5</v>
      </c>
      <c r="W39" s="442">
        <v>2.4281668652577748E-5</v>
      </c>
      <c r="X39" s="442">
        <v>1.2306240154715168E-4</v>
      </c>
      <c r="Y39" s="442">
        <v>2.2054330623010157E-4</v>
      </c>
      <c r="Z39" s="442">
        <v>1.4700252657332569E-4</v>
      </c>
      <c r="AA39" s="442">
        <v>2.3115216737208326E-3</v>
      </c>
      <c r="AB39" s="442">
        <v>4.385336245617585E-4</v>
      </c>
      <c r="AC39" s="442">
        <v>1.1712562044372094E-4</v>
      </c>
      <c r="AD39" s="442">
        <v>7.1383151715169772E-4</v>
      </c>
      <c r="AE39" s="442">
        <v>3.6632082404059539E-5</v>
      </c>
      <c r="AF39" s="442">
        <v>3.7473057692817048E-4</v>
      </c>
      <c r="AG39" s="442">
        <v>7.3307975608104524E-5</v>
      </c>
      <c r="AH39" s="442">
        <v>6.7390289492310525E-5</v>
      </c>
      <c r="AI39" s="442">
        <v>5.141378687854351E-4</v>
      </c>
      <c r="AJ39" s="442">
        <v>2.659703209910511E-4</v>
      </c>
      <c r="AK39" s="442">
        <v>1.0000594330087309</v>
      </c>
      <c r="AL39" s="442">
        <v>4.9299205034541765E-4</v>
      </c>
      <c r="AM39" s="442">
        <v>4.1594097897046389E-4</v>
      </c>
      <c r="AN39" s="442">
        <v>8.448199009411064E-5</v>
      </c>
      <c r="AO39" s="442">
        <v>5.4123758811639258E-4</v>
      </c>
      <c r="AP39" s="318">
        <f t="shared" si="0"/>
        <v>1.0102218889438406</v>
      </c>
    </row>
    <row r="40" spans="1:42" ht="12.5" x14ac:dyDescent="0.2">
      <c r="A40" s="281" t="s">
        <v>484</v>
      </c>
      <c r="B40" s="283" t="s">
        <v>41</v>
      </c>
      <c r="C40" s="442">
        <v>1.9329033477892308E-2</v>
      </c>
      <c r="D40" s="442">
        <v>2.0656418661743104E-2</v>
      </c>
      <c r="E40" s="442">
        <v>1.4847333261806506E-3</v>
      </c>
      <c r="F40" s="442">
        <v>5.0773961153312001E-2</v>
      </c>
      <c r="G40" s="442">
        <v>2.5445904858141289E-2</v>
      </c>
      <c r="H40" s="442">
        <v>2.5946230765264911E-2</v>
      </c>
      <c r="I40" s="442">
        <v>2.0528049878177131E-2</v>
      </c>
      <c r="J40" s="442">
        <v>3.5261602276812465E-2</v>
      </c>
      <c r="K40" s="442">
        <v>1.5163078619432266E-2</v>
      </c>
      <c r="L40" s="442">
        <v>2.7818310442899903E-2</v>
      </c>
      <c r="M40" s="442">
        <v>4.4550716316156966E-2</v>
      </c>
      <c r="N40" s="442">
        <v>1.1209928802570018E-2</v>
      </c>
      <c r="O40" s="442">
        <v>1.6925917019514743E-2</v>
      </c>
      <c r="P40" s="442">
        <v>2.1677015575474721E-2</v>
      </c>
      <c r="Q40" s="442">
        <v>3.0398286624107089E-2</v>
      </c>
      <c r="R40" s="442">
        <v>2.5644967725467076E-2</v>
      </c>
      <c r="S40" s="442">
        <v>2.2628095831726338E-2</v>
      </c>
      <c r="T40" s="442">
        <v>3.6151312632087956E-2</v>
      </c>
      <c r="U40" s="442">
        <v>3.2308072961639782E-2</v>
      </c>
      <c r="V40" s="442">
        <v>2.8000778103067007E-2</v>
      </c>
      <c r="W40" s="442">
        <v>2.0704142469225594E-2</v>
      </c>
      <c r="X40" s="442">
        <v>3.1486578050298759E-2</v>
      </c>
      <c r="Y40" s="442">
        <v>7.3670633072979816E-2</v>
      </c>
      <c r="Z40" s="442">
        <v>6.1009513246765873E-2</v>
      </c>
      <c r="AA40" s="442">
        <v>0.11071485367435209</v>
      </c>
      <c r="AB40" s="442">
        <v>4.8852531913056767E-2</v>
      </c>
      <c r="AC40" s="442">
        <v>6.511883794614845E-2</v>
      </c>
      <c r="AD40" s="442">
        <v>8.8081563142609023E-2</v>
      </c>
      <c r="AE40" s="442">
        <v>1.0221983833784216E-2</v>
      </c>
      <c r="AF40" s="442">
        <v>4.1944500777028576E-2</v>
      </c>
      <c r="AG40" s="442">
        <v>0.15524923600831553</v>
      </c>
      <c r="AH40" s="442">
        <v>7.1292394503054995E-2</v>
      </c>
      <c r="AI40" s="442">
        <v>5.7561541405600797E-2</v>
      </c>
      <c r="AJ40" s="442">
        <v>3.7470570438264683E-2</v>
      </c>
      <c r="AK40" s="442">
        <v>6.2868991979873001E-2</v>
      </c>
      <c r="AL40" s="442">
        <v>1.1135973894583056</v>
      </c>
      <c r="AM40" s="442">
        <v>2.6621205281198709E-2</v>
      </c>
      <c r="AN40" s="442">
        <v>1.4296365586514589E-2</v>
      </c>
      <c r="AO40" s="442">
        <v>4.0886536076464357E-2</v>
      </c>
      <c r="AP40" s="318">
        <f t="shared" si="0"/>
        <v>2.6026652478390453</v>
      </c>
    </row>
    <row r="41" spans="1:42" ht="12.5" x14ac:dyDescent="0.2">
      <c r="A41" s="286">
        <v>37</v>
      </c>
      <c r="B41" s="283" t="s">
        <v>42</v>
      </c>
      <c r="C41" s="442">
        <v>2.8084909824579341E-5</v>
      </c>
      <c r="D41" s="442">
        <v>2.0612130098942041E-5</v>
      </c>
      <c r="E41" s="442">
        <v>7.6823534280397288E-6</v>
      </c>
      <c r="F41" s="442">
        <v>3.2337308669344254E-5</v>
      </c>
      <c r="G41" s="442">
        <v>8.0717374535205753E-5</v>
      </c>
      <c r="H41" s="442">
        <v>2.3870651285332255E-5</v>
      </c>
      <c r="I41" s="442">
        <v>2.4826068337381946E-5</v>
      </c>
      <c r="J41" s="442">
        <v>2.5380248005022441E-5</v>
      </c>
      <c r="K41" s="442">
        <v>1.464121407571351E-5</v>
      </c>
      <c r="L41" s="442">
        <v>2.197782902201496E-5</v>
      </c>
      <c r="M41" s="442">
        <v>3.4977902979523626E-5</v>
      </c>
      <c r="N41" s="442">
        <v>1.2691726099944972E-5</v>
      </c>
      <c r="O41" s="442">
        <v>2.0732543885470251E-5</v>
      </c>
      <c r="P41" s="442">
        <v>2.1079569271164661E-5</v>
      </c>
      <c r="Q41" s="442">
        <v>2.3486650440608192E-5</v>
      </c>
      <c r="R41" s="442">
        <v>2.0475219693954485E-5</v>
      </c>
      <c r="S41" s="442">
        <v>1.9228723722680464E-5</v>
      </c>
      <c r="T41" s="442">
        <v>2.6020838607505563E-5</v>
      </c>
      <c r="U41" s="442">
        <v>5.773925166472916E-5</v>
      </c>
      <c r="V41" s="442">
        <v>2.5671425110958278E-5</v>
      </c>
      <c r="W41" s="442">
        <v>1.7914203394029339E-5</v>
      </c>
      <c r="X41" s="442">
        <v>3.4206047431961832E-5</v>
      </c>
      <c r="Y41" s="442">
        <v>1.4633983445945357E-4</v>
      </c>
      <c r="Z41" s="442">
        <v>3.802359103165983E-5</v>
      </c>
      <c r="AA41" s="442">
        <v>6.0288777946097586E-5</v>
      </c>
      <c r="AB41" s="442">
        <v>3.332349044576603E-5</v>
      </c>
      <c r="AC41" s="442">
        <v>4.2898727768524034E-4</v>
      </c>
      <c r="AD41" s="442">
        <v>4.8253522654841187E-5</v>
      </c>
      <c r="AE41" s="442">
        <v>9.1871627846592697E-5</v>
      </c>
      <c r="AF41" s="442">
        <v>3.8255716831347823E-4</v>
      </c>
      <c r="AG41" s="442">
        <v>2.7372152475173711E-3</v>
      </c>
      <c r="AH41" s="442">
        <v>2.6362988010458099E-4</v>
      </c>
      <c r="AI41" s="442">
        <v>1.2683723942280673E-3</v>
      </c>
      <c r="AJ41" s="442">
        <v>5.5306594271241879E-3</v>
      </c>
      <c r="AK41" s="442">
        <v>2.1944391461670028E-3</v>
      </c>
      <c r="AL41" s="442">
        <v>4.3626066469536288E-4</v>
      </c>
      <c r="AM41" s="442">
        <v>1.0094014932241819</v>
      </c>
      <c r="AN41" s="442">
        <v>1.0607601618096203E-4</v>
      </c>
      <c r="AO41" s="442">
        <v>1.0203374433577489E-4</v>
      </c>
      <c r="AP41" s="318">
        <f t="shared" si="0"/>
        <v>1.0237621454801669</v>
      </c>
    </row>
    <row r="42" spans="1:42" ht="12.5" x14ac:dyDescent="0.2">
      <c r="A42" s="287">
        <v>38</v>
      </c>
      <c r="B42" s="272" t="s">
        <v>282</v>
      </c>
      <c r="C42" s="442">
        <v>6.0924324002417879E-4</v>
      </c>
      <c r="D42" s="442">
        <v>1.535991868462118E-3</v>
      </c>
      <c r="E42" s="442">
        <v>2.7623361753610428E-5</v>
      </c>
      <c r="F42" s="442">
        <v>1.3673765549994927E-4</v>
      </c>
      <c r="G42" s="442">
        <v>5.178464187104221E-4</v>
      </c>
      <c r="H42" s="442">
        <v>8.4771682820218816E-5</v>
      </c>
      <c r="I42" s="442">
        <v>2.3745762479240331E-4</v>
      </c>
      <c r="J42" s="442">
        <v>2.3994213283885077E-4</v>
      </c>
      <c r="K42" s="442">
        <v>4.8733162034303763E-5</v>
      </c>
      <c r="L42" s="442">
        <v>5.9331945208469286E-5</v>
      </c>
      <c r="M42" s="442">
        <v>5.8733182935907032E-4</v>
      </c>
      <c r="N42" s="442">
        <v>3.772081098393538E-5</v>
      </c>
      <c r="O42" s="442">
        <v>2.505063660892319E-4</v>
      </c>
      <c r="P42" s="442">
        <v>6.7273863616928423E-5</v>
      </c>
      <c r="Q42" s="442">
        <v>4.8301076645720475E-4</v>
      </c>
      <c r="R42" s="442">
        <v>3.4677052869591196E-4</v>
      </c>
      <c r="S42" s="442">
        <v>7.5639924441018146E-5</v>
      </c>
      <c r="T42" s="442">
        <v>8.6920419704632256E-5</v>
      </c>
      <c r="U42" s="442">
        <v>5.8723154465259594E-4</v>
      </c>
      <c r="V42" s="442">
        <v>1.0008442949656104E-3</v>
      </c>
      <c r="W42" s="442">
        <v>5.587404597010362E-4</v>
      </c>
      <c r="X42" s="442">
        <v>4.8602219197397428E-4</v>
      </c>
      <c r="Y42" s="442">
        <v>4.9588563906980353E-4</v>
      </c>
      <c r="Z42" s="442">
        <v>1.3211057791052248E-4</v>
      </c>
      <c r="AA42" s="442">
        <v>1.6270136999992627E-4</v>
      </c>
      <c r="AB42" s="442">
        <v>1.3658805840144079E-3</v>
      </c>
      <c r="AC42" s="442">
        <v>1.1760965504198353E-3</v>
      </c>
      <c r="AD42" s="442">
        <v>2.0884259113913869E-3</v>
      </c>
      <c r="AE42" s="442">
        <v>1.0355605387238749E-4</v>
      </c>
      <c r="AF42" s="442">
        <v>7.5378753896338294E-4</v>
      </c>
      <c r="AG42" s="442">
        <v>1.5876947651645432E-4</v>
      </c>
      <c r="AH42" s="442">
        <v>1.6024935704088508E-3</v>
      </c>
      <c r="AI42" s="442">
        <v>2.0241616729310213E-3</v>
      </c>
      <c r="AJ42" s="442">
        <v>8.6883832148772655E-4</v>
      </c>
      <c r="AK42" s="442">
        <v>1.2543477290789186E-4</v>
      </c>
      <c r="AL42" s="442">
        <v>1.0271291999585587E-3</v>
      </c>
      <c r="AM42" s="442">
        <v>7.9759926784065197E-4</v>
      </c>
      <c r="AN42" s="442">
        <v>1.0002510442324466</v>
      </c>
      <c r="AO42" s="442">
        <v>4.1371322384961768E-4</v>
      </c>
      <c r="AP42" s="318">
        <f t="shared" si="0"/>
        <v>1.021199606832925</v>
      </c>
    </row>
    <row r="43" spans="1:42" ht="12.5" x14ac:dyDescent="0.2">
      <c r="A43" s="287">
        <v>39</v>
      </c>
      <c r="B43" s="272" t="s">
        <v>283</v>
      </c>
      <c r="C43" s="442">
        <v>1.1797753505685296E-3</v>
      </c>
      <c r="D43" s="442">
        <v>1.7525594615965708E-3</v>
      </c>
      <c r="E43" s="442">
        <v>6.2481155022029556E-5</v>
      </c>
      <c r="F43" s="442">
        <v>4.034317459277746E-3</v>
      </c>
      <c r="G43" s="442">
        <v>1.8540027990531667E-3</v>
      </c>
      <c r="H43" s="442">
        <v>9.5200900107063563E-4</v>
      </c>
      <c r="I43" s="442">
        <v>1.9535775468476728E-3</v>
      </c>
      <c r="J43" s="442">
        <v>5.7884750078810116E-4</v>
      </c>
      <c r="K43" s="442">
        <v>8.6830366175575714E-4</v>
      </c>
      <c r="L43" s="442">
        <v>1.2611408086512607E-4</v>
      </c>
      <c r="M43" s="442">
        <v>2.4567918923521898E-3</v>
      </c>
      <c r="N43" s="442">
        <v>1.0536344710783425E-3</v>
      </c>
      <c r="O43" s="442">
        <v>1.7290499451458274E-3</v>
      </c>
      <c r="P43" s="442">
        <v>1.172850124605716E-3</v>
      </c>
      <c r="Q43" s="442">
        <v>2.0484798778354785E-3</v>
      </c>
      <c r="R43" s="442">
        <v>1.6199994555582363E-3</v>
      </c>
      <c r="S43" s="442">
        <v>1.609471269506297E-3</v>
      </c>
      <c r="T43" s="442">
        <v>5.3414051713026982E-4</v>
      </c>
      <c r="U43" s="442">
        <v>9.89564378129397E-4</v>
      </c>
      <c r="V43" s="442">
        <v>7.7628997330683475E-4</v>
      </c>
      <c r="W43" s="442">
        <v>5.7465636190876359E-4</v>
      </c>
      <c r="X43" s="442">
        <v>9.2646921009845629E-4</v>
      </c>
      <c r="Y43" s="442">
        <v>3.6787931482534517E-3</v>
      </c>
      <c r="Z43" s="442">
        <v>1.9987872585805985E-3</v>
      </c>
      <c r="AA43" s="442">
        <v>2.8901731226815362E-3</v>
      </c>
      <c r="AB43" s="442">
        <v>5.7161218395392083E-3</v>
      </c>
      <c r="AC43" s="442">
        <v>2.1837427196495394E-3</v>
      </c>
      <c r="AD43" s="442">
        <v>2.0712786103024437E-3</v>
      </c>
      <c r="AE43" s="442">
        <v>2.6693490307071307E-4</v>
      </c>
      <c r="AF43" s="442">
        <v>3.0128277078170554E-3</v>
      </c>
      <c r="AG43" s="442">
        <v>2.1255730360136734E-4</v>
      </c>
      <c r="AH43" s="442">
        <v>1.1920302558708501E-3</v>
      </c>
      <c r="AI43" s="442">
        <v>3.3660163338478633E-3</v>
      </c>
      <c r="AJ43" s="442">
        <v>1.1992956567537228E-3</v>
      </c>
      <c r="AK43" s="442">
        <v>2.4193873893541802E-3</v>
      </c>
      <c r="AL43" s="442">
        <v>1.2230301187501121E-3</v>
      </c>
      <c r="AM43" s="442">
        <v>1.428914455560891E-3</v>
      </c>
      <c r="AN43" s="442">
        <v>8.057932306849249E-4</v>
      </c>
      <c r="AO43" s="442">
        <v>1.0005659804303642</v>
      </c>
      <c r="AP43" s="318">
        <f t="shared" si="0"/>
        <v>6.2519069547819592E-2</v>
      </c>
    </row>
    <row r="44" spans="1:42" ht="12.5" x14ac:dyDescent="0.2">
      <c r="A44" s="319">
        <v>40</v>
      </c>
      <c r="B44" s="320" t="s">
        <v>43</v>
      </c>
      <c r="C44" s="321">
        <f t="shared" ref="C44:AO44" si="1">SUM(C5:C42)</f>
        <v>1.2151409895752607</v>
      </c>
      <c r="D44" s="322">
        <f t="shared" si="1"/>
        <v>1.234314916196094</v>
      </c>
      <c r="E44" s="322">
        <f t="shared" si="1"/>
        <v>1.0467504290551237</v>
      </c>
      <c r="F44" s="322">
        <f t="shared" si="1"/>
        <v>1.1428743485786619</v>
      </c>
      <c r="G44" s="322">
        <f t="shared" si="1"/>
        <v>1.2512419874561975</v>
      </c>
      <c r="H44" s="322">
        <f t="shared" si="1"/>
        <v>1.0977778345611955</v>
      </c>
      <c r="I44" s="322">
        <f t="shared" si="1"/>
        <v>1.2538109665866526</v>
      </c>
      <c r="J44" s="322">
        <f t="shared" si="1"/>
        <v>1.1007509935525865</v>
      </c>
      <c r="K44" s="322">
        <f t="shared" si="1"/>
        <v>1.260613143673295</v>
      </c>
      <c r="L44" s="322">
        <f t="shared" si="1"/>
        <v>1.0790793140556632</v>
      </c>
      <c r="M44" s="322">
        <f t="shared" si="1"/>
        <v>1.1855108298767087</v>
      </c>
      <c r="N44" s="322">
        <f t="shared" si="1"/>
        <v>1.1449766386941063</v>
      </c>
      <c r="O44" s="322">
        <f t="shared" si="1"/>
        <v>1.3025671537151411</v>
      </c>
      <c r="P44" s="322">
        <f t="shared" si="1"/>
        <v>1.1416432050479806</v>
      </c>
      <c r="Q44" s="322">
        <f t="shared" si="1"/>
        <v>1.1436858098236771</v>
      </c>
      <c r="R44" s="322">
        <f t="shared" si="1"/>
        <v>1.1135786447058604</v>
      </c>
      <c r="S44" s="322">
        <f t="shared" si="1"/>
        <v>1.1253806645968614</v>
      </c>
      <c r="T44" s="322">
        <f t="shared" si="1"/>
        <v>1.140664719253389</v>
      </c>
      <c r="U44" s="322">
        <f t="shared" si="1"/>
        <v>1.2319889402730428</v>
      </c>
      <c r="V44" s="322">
        <f t="shared" si="1"/>
        <v>1.1292067360190181</v>
      </c>
      <c r="W44" s="322">
        <f t="shared" si="1"/>
        <v>1.158232537927407</v>
      </c>
      <c r="X44" s="322">
        <f t="shared" si="1"/>
        <v>1.1562215297440324</v>
      </c>
      <c r="Y44" s="322">
        <f t="shared" si="1"/>
        <v>1.194185716501007</v>
      </c>
      <c r="Z44" s="322">
        <f t="shared" si="1"/>
        <v>1.2592111862702884</v>
      </c>
      <c r="AA44" s="322">
        <f t="shared" si="1"/>
        <v>1.2785328119089181</v>
      </c>
      <c r="AB44" s="322">
        <f t="shared" si="1"/>
        <v>1.125667229132256</v>
      </c>
      <c r="AC44" s="322">
        <f t="shared" si="1"/>
        <v>1.1322748214348952</v>
      </c>
      <c r="AD44" s="322">
        <f t="shared" si="1"/>
        <v>1.1732695826548705</v>
      </c>
      <c r="AE44" s="322">
        <f t="shared" si="1"/>
        <v>1.0780839254837826</v>
      </c>
      <c r="AF44" s="322">
        <f t="shared" si="1"/>
        <v>1.1261204304354477</v>
      </c>
      <c r="AG44" s="322">
        <f t="shared" si="1"/>
        <v>1.2141737823073142</v>
      </c>
      <c r="AH44" s="322">
        <f t="shared" si="1"/>
        <v>1.1621299887761449</v>
      </c>
      <c r="AI44" s="322">
        <f t="shared" si="1"/>
        <v>1.129728348250044</v>
      </c>
      <c r="AJ44" s="322">
        <f t="shared" si="1"/>
        <v>1.1287323955202659</v>
      </c>
      <c r="AK44" s="322">
        <f t="shared" si="1"/>
        <v>1.1588004404351566</v>
      </c>
      <c r="AL44" s="322">
        <f t="shared" si="1"/>
        <v>1.1507809037525769</v>
      </c>
      <c r="AM44" s="322">
        <f t="shared" si="1"/>
        <v>1.1914671837448745</v>
      </c>
      <c r="AN44" s="322">
        <f t="shared" si="1"/>
        <v>1.3572220835638453</v>
      </c>
      <c r="AO44" s="322">
        <f t="shared" si="1"/>
        <v>0.39880667694374516</v>
      </c>
      <c r="AP44" s="323">
        <f t="shared" si="0"/>
        <v>44.516393163139639</v>
      </c>
    </row>
    <row r="45" spans="1:42" ht="13" x14ac:dyDescent="0.2">
      <c r="A45" s="56" t="s">
        <v>485</v>
      </c>
    </row>
    <row r="61" spans="3:41" x14ac:dyDescent="0.2">
      <c r="C61" s="324"/>
      <c r="D61" s="324"/>
      <c r="E61" s="324"/>
      <c r="F61" s="324"/>
      <c r="G61" s="324"/>
      <c r="H61" s="324"/>
      <c r="I61" s="324"/>
      <c r="J61" s="324"/>
      <c r="K61" s="324"/>
      <c r="L61" s="324"/>
      <c r="M61" s="324"/>
      <c r="N61" s="324"/>
      <c r="O61" s="324"/>
      <c r="P61" s="324"/>
      <c r="Q61" s="324"/>
      <c r="R61" s="324"/>
      <c r="S61" s="324"/>
      <c r="T61" s="324"/>
      <c r="U61" s="324"/>
      <c r="V61" s="324"/>
      <c r="W61" s="324"/>
      <c r="X61" s="324"/>
      <c r="Y61" s="324"/>
      <c r="Z61" s="324"/>
      <c r="AA61" s="324"/>
      <c r="AB61" s="324"/>
      <c r="AC61" s="324"/>
      <c r="AD61" s="324"/>
      <c r="AE61" s="324"/>
      <c r="AF61" s="324"/>
      <c r="AG61" s="324"/>
      <c r="AH61" s="324"/>
      <c r="AI61" s="324"/>
      <c r="AJ61" s="324"/>
      <c r="AK61" s="324"/>
      <c r="AL61" s="324"/>
      <c r="AM61" s="324"/>
      <c r="AN61" s="324"/>
      <c r="AO61" s="324"/>
    </row>
    <row r="62" spans="3:41" x14ac:dyDescent="0.2">
      <c r="C62" s="324"/>
      <c r="D62" s="324"/>
      <c r="E62" s="324"/>
      <c r="F62" s="324"/>
      <c r="G62" s="324"/>
      <c r="H62" s="324"/>
      <c r="I62" s="324"/>
      <c r="J62" s="324"/>
      <c r="K62" s="324"/>
      <c r="L62" s="324"/>
      <c r="M62" s="324"/>
      <c r="N62" s="324"/>
      <c r="O62" s="324"/>
      <c r="P62" s="324"/>
      <c r="Q62" s="324"/>
      <c r="R62" s="324"/>
      <c r="S62" s="324"/>
      <c r="T62" s="324"/>
      <c r="U62" s="324"/>
      <c r="V62" s="324"/>
      <c r="W62" s="324"/>
      <c r="X62" s="324"/>
      <c r="Y62" s="324"/>
      <c r="Z62" s="324"/>
      <c r="AA62" s="324"/>
      <c r="AB62" s="324"/>
      <c r="AC62" s="324"/>
      <c r="AD62" s="324"/>
      <c r="AE62" s="324"/>
      <c r="AF62" s="324"/>
      <c r="AG62" s="324"/>
      <c r="AH62" s="324"/>
      <c r="AI62" s="324"/>
      <c r="AJ62" s="324"/>
      <c r="AK62" s="324"/>
      <c r="AL62" s="324"/>
      <c r="AM62" s="324"/>
      <c r="AN62" s="324"/>
      <c r="AO62" s="324"/>
    </row>
    <row r="63" spans="3:41" x14ac:dyDescent="0.2">
      <c r="C63" s="324"/>
      <c r="D63" s="324"/>
      <c r="E63" s="324"/>
      <c r="F63" s="324"/>
      <c r="G63" s="324"/>
      <c r="H63" s="324"/>
      <c r="I63" s="324"/>
      <c r="J63" s="324"/>
      <c r="K63" s="324"/>
      <c r="L63" s="324"/>
      <c r="M63" s="324"/>
      <c r="N63" s="324"/>
      <c r="O63" s="324"/>
      <c r="P63" s="324"/>
      <c r="Q63" s="324"/>
      <c r="R63" s="324"/>
      <c r="S63" s="324"/>
      <c r="T63" s="324"/>
      <c r="U63" s="324"/>
      <c r="V63" s="324"/>
      <c r="W63" s="324"/>
      <c r="X63" s="324"/>
      <c r="Y63" s="324"/>
      <c r="Z63" s="324"/>
      <c r="AA63" s="324"/>
      <c r="AB63" s="324"/>
      <c r="AC63" s="324"/>
      <c r="AD63" s="324"/>
      <c r="AE63" s="324"/>
      <c r="AF63" s="324"/>
      <c r="AG63" s="324"/>
      <c r="AH63" s="324"/>
      <c r="AI63" s="324"/>
      <c r="AJ63" s="324"/>
      <c r="AK63" s="324"/>
      <c r="AL63" s="324"/>
      <c r="AM63" s="324"/>
      <c r="AN63" s="324"/>
      <c r="AO63" s="324"/>
    </row>
    <row r="64" spans="3:41" x14ac:dyDescent="0.2">
      <c r="C64" s="324"/>
      <c r="D64" s="324"/>
      <c r="E64" s="324"/>
      <c r="F64" s="324"/>
      <c r="G64" s="324"/>
      <c r="H64" s="324"/>
      <c r="I64" s="324"/>
      <c r="J64" s="324"/>
      <c r="K64" s="324"/>
      <c r="L64" s="324"/>
      <c r="M64" s="324"/>
      <c r="N64" s="324"/>
      <c r="O64" s="324"/>
      <c r="P64" s="324"/>
      <c r="Q64" s="324"/>
      <c r="R64" s="324"/>
      <c r="S64" s="324"/>
      <c r="T64" s="324"/>
      <c r="U64" s="324"/>
      <c r="V64" s="324"/>
      <c r="W64" s="324"/>
      <c r="X64" s="324"/>
      <c r="Y64" s="324"/>
      <c r="Z64" s="324"/>
      <c r="AA64" s="324"/>
      <c r="AB64" s="324"/>
      <c r="AC64" s="324"/>
      <c r="AD64" s="324"/>
      <c r="AE64" s="324"/>
      <c r="AF64" s="324"/>
      <c r="AG64" s="324"/>
      <c r="AH64" s="324"/>
      <c r="AI64" s="324"/>
      <c r="AJ64" s="324"/>
      <c r="AK64" s="324"/>
      <c r="AL64" s="324"/>
      <c r="AM64" s="324"/>
      <c r="AN64" s="324"/>
      <c r="AO64" s="324"/>
    </row>
    <row r="65" spans="3:41" x14ac:dyDescent="0.2">
      <c r="C65" s="324"/>
      <c r="D65" s="324"/>
      <c r="E65" s="324"/>
      <c r="F65" s="324"/>
      <c r="G65" s="324"/>
      <c r="H65" s="324"/>
      <c r="I65" s="324"/>
      <c r="J65" s="324"/>
      <c r="K65" s="324"/>
      <c r="L65" s="324"/>
      <c r="M65" s="324"/>
      <c r="N65" s="324"/>
      <c r="O65" s="324"/>
      <c r="P65" s="324"/>
      <c r="Q65" s="324"/>
      <c r="R65" s="324"/>
      <c r="S65" s="324"/>
      <c r="T65" s="324"/>
      <c r="U65" s="324"/>
      <c r="V65" s="324"/>
      <c r="W65" s="324"/>
      <c r="X65" s="324"/>
      <c r="Y65" s="324"/>
      <c r="Z65" s="324"/>
      <c r="AA65" s="324"/>
      <c r="AB65" s="324"/>
      <c r="AC65" s="324"/>
      <c r="AD65" s="324"/>
      <c r="AE65" s="324"/>
      <c r="AF65" s="324"/>
      <c r="AG65" s="324"/>
      <c r="AH65" s="324"/>
      <c r="AI65" s="324"/>
      <c r="AJ65" s="324"/>
      <c r="AK65" s="324"/>
      <c r="AL65" s="324"/>
      <c r="AM65" s="324"/>
      <c r="AN65" s="324"/>
      <c r="AO65" s="324"/>
    </row>
    <row r="66" spans="3:41" x14ac:dyDescent="0.2">
      <c r="C66" s="324"/>
      <c r="D66" s="324"/>
      <c r="E66" s="324"/>
      <c r="F66" s="324"/>
      <c r="G66" s="324"/>
      <c r="H66" s="324"/>
      <c r="I66" s="324"/>
      <c r="J66" s="324"/>
      <c r="K66" s="324"/>
      <c r="L66" s="324"/>
      <c r="M66" s="324"/>
      <c r="N66" s="324"/>
      <c r="O66" s="324"/>
      <c r="P66" s="324"/>
      <c r="Q66" s="324"/>
      <c r="R66" s="324"/>
      <c r="S66" s="324"/>
      <c r="T66" s="324"/>
      <c r="U66" s="324"/>
      <c r="V66" s="324"/>
      <c r="W66" s="324"/>
      <c r="X66" s="324"/>
      <c r="Y66" s="324"/>
      <c r="Z66" s="324"/>
      <c r="AA66" s="324"/>
      <c r="AB66" s="324"/>
      <c r="AC66" s="324"/>
      <c r="AD66" s="324"/>
      <c r="AE66" s="324"/>
      <c r="AF66" s="324"/>
      <c r="AG66" s="324"/>
      <c r="AH66" s="324"/>
      <c r="AI66" s="324"/>
      <c r="AJ66" s="324"/>
      <c r="AK66" s="324"/>
      <c r="AL66" s="324"/>
      <c r="AM66" s="324"/>
      <c r="AN66" s="324"/>
      <c r="AO66" s="324"/>
    </row>
    <row r="67" spans="3:41" x14ac:dyDescent="0.2">
      <c r="C67" s="324"/>
      <c r="D67" s="324"/>
      <c r="E67" s="324"/>
      <c r="F67" s="324"/>
      <c r="G67" s="324"/>
      <c r="H67" s="324"/>
      <c r="I67" s="324"/>
      <c r="J67" s="324"/>
      <c r="K67" s="324"/>
      <c r="L67" s="324"/>
      <c r="M67" s="324"/>
      <c r="N67" s="324"/>
      <c r="O67" s="324"/>
      <c r="P67" s="324"/>
      <c r="Q67" s="324"/>
      <c r="R67" s="324"/>
      <c r="S67" s="324"/>
      <c r="T67" s="324"/>
      <c r="U67" s="324"/>
      <c r="V67" s="324"/>
      <c r="W67" s="324"/>
      <c r="X67" s="324"/>
      <c r="Y67" s="324"/>
      <c r="Z67" s="324"/>
      <c r="AA67" s="324"/>
      <c r="AB67" s="324"/>
      <c r="AC67" s="324"/>
      <c r="AD67" s="324"/>
      <c r="AE67" s="324"/>
      <c r="AF67" s="324"/>
      <c r="AG67" s="324"/>
      <c r="AH67" s="324"/>
      <c r="AI67" s="324"/>
      <c r="AJ67" s="324"/>
      <c r="AK67" s="324"/>
      <c r="AL67" s="324"/>
      <c r="AM67" s="324"/>
      <c r="AN67" s="324"/>
      <c r="AO67" s="324"/>
    </row>
    <row r="68" spans="3:41" x14ac:dyDescent="0.2">
      <c r="C68" s="324"/>
      <c r="D68" s="324"/>
      <c r="E68" s="324"/>
      <c r="F68" s="324"/>
      <c r="G68" s="324"/>
      <c r="H68" s="324"/>
      <c r="I68" s="324"/>
      <c r="J68" s="324"/>
      <c r="K68" s="324"/>
      <c r="L68" s="324"/>
      <c r="M68" s="324"/>
      <c r="N68" s="324"/>
      <c r="O68" s="324"/>
      <c r="P68" s="324"/>
      <c r="Q68" s="324"/>
      <c r="R68" s="324"/>
      <c r="S68" s="324"/>
      <c r="T68" s="324"/>
      <c r="U68" s="324"/>
      <c r="V68" s="324"/>
      <c r="W68" s="324"/>
      <c r="X68" s="324"/>
      <c r="Y68" s="324"/>
      <c r="Z68" s="324"/>
      <c r="AA68" s="324"/>
      <c r="AB68" s="324"/>
      <c r="AC68" s="324"/>
      <c r="AD68" s="324"/>
      <c r="AE68" s="324"/>
      <c r="AF68" s="324"/>
      <c r="AG68" s="324"/>
      <c r="AH68" s="324"/>
      <c r="AI68" s="324"/>
      <c r="AJ68" s="324"/>
      <c r="AK68" s="324"/>
      <c r="AL68" s="324"/>
      <c r="AM68" s="324"/>
      <c r="AN68" s="324"/>
      <c r="AO68" s="324"/>
    </row>
    <row r="69" spans="3:41" x14ac:dyDescent="0.2">
      <c r="C69" s="324"/>
      <c r="D69" s="324"/>
      <c r="E69" s="324"/>
      <c r="F69" s="324"/>
      <c r="G69" s="324"/>
      <c r="H69" s="324"/>
      <c r="I69" s="324"/>
      <c r="J69" s="324"/>
      <c r="K69" s="324"/>
      <c r="L69" s="324"/>
      <c r="M69" s="324"/>
      <c r="N69" s="324"/>
      <c r="O69" s="324"/>
      <c r="P69" s="324"/>
      <c r="Q69" s="324"/>
      <c r="R69" s="324"/>
      <c r="S69" s="324"/>
      <c r="T69" s="324"/>
      <c r="U69" s="324"/>
      <c r="V69" s="324"/>
      <c r="W69" s="324"/>
      <c r="X69" s="324"/>
      <c r="Y69" s="324"/>
      <c r="Z69" s="324"/>
      <c r="AA69" s="324"/>
      <c r="AB69" s="324"/>
      <c r="AC69" s="324"/>
      <c r="AD69" s="324"/>
      <c r="AE69" s="324"/>
      <c r="AF69" s="324"/>
      <c r="AG69" s="324"/>
      <c r="AH69" s="324"/>
      <c r="AI69" s="324"/>
      <c r="AJ69" s="324"/>
      <c r="AK69" s="324"/>
      <c r="AL69" s="324"/>
      <c r="AM69" s="324"/>
      <c r="AN69" s="324"/>
      <c r="AO69" s="324"/>
    </row>
    <row r="70" spans="3:41" x14ac:dyDescent="0.2">
      <c r="C70" s="324"/>
      <c r="D70" s="324"/>
      <c r="E70" s="324"/>
      <c r="F70" s="324"/>
      <c r="G70" s="324"/>
      <c r="H70" s="324"/>
      <c r="I70" s="324"/>
      <c r="J70" s="324"/>
      <c r="K70" s="324"/>
      <c r="L70" s="324"/>
      <c r="M70" s="324"/>
      <c r="N70" s="324"/>
      <c r="O70" s="324"/>
      <c r="P70" s="324"/>
      <c r="Q70" s="324"/>
      <c r="R70" s="324"/>
      <c r="S70" s="324"/>
      <c r="T70" s="324"/>
      <c r="U70" s="324"/>
      <c r="V70" s="324"/>
      <c r="W70" s="324"/>
      <c r="X70" s="324"/>
      <c r="Y70" s="324"/>
      <c r="Z70" s="324"/>
      <c r="AA70" s="324"/>
      <c r="AB70" s="324"/>
      <c r="AC70" s="324"/>
      <c r="AD70" s="324"/>
      <c r="AE70" s="324"/>
      <c r="AF70" s="324"/>
      <c r="AG70" s="324"/>
      <c r="AH70" s="324"/>
      <c r="AI70" s="324"/>
      <c r="AJ70" s="324"/>
      <c r="AK70" s="324"/>
      <c r="AL70" s="324"/>
      <c r="AM70" s="324"/>
      <c r="AN70" s="324"/>
      <c r="AO70" s="324"/>
    </row>
    <row r="71" spans="3:41" x14ac:dyDescent="0.2">
      <c r="C71" s="324"/>
      <c r="D71" s="324"/>
      <c r="E71" s="324"/>
      <c r="F71" s="324"/>
      <c r="G71" s="324"/>
      <c r="H71" s="324"/>
      <c r="I71" s="324"/>
      <c r="J71" s="324"/>
      <c r="K71" s="324"/>
      <c r="L71" s="324"/>
      <c r="M71" s="324"/>
      <c r="N71" s="324"/>
      <c r="O71" s="324"/>
      <c r="P71" s="324"/>
      <c r="Q71" s="324"/>
      <c r="R71" s="324"/>
      <c r="S71" s="324"/>
      <c r="T71" s="324"/>
      <c r="U71" s="324"/>
      <c r="V71" s="324"/>
      <c r="W71" s="324"/>
      <c r="X71" s="324"/>
      <c r="Y71" s="324"/>
      <c r="Z71" s="324"/>
      <c r="AA71" s="324"/>
      <c r="AB71" s="324"/>
      <c r="AC71" s="324"/>
      <c r="AD71" s="324"/>
      <c r="AE71" s="324"/>
      <c r="AF71" s="324"/>
      <c r="AG71" s="324"/>
      <c r="AH71" s="324"/>
      <c r="AI71" s="324"/>
      <c r="AJ71" s="324"/>
      <c r="AK71" s="324"/>
      <c r="AL71" s="324"/>
      <c r="AM71" s="324"/>
      <c r="AN71" s="324"/>
      <c r="AO71" s="324"/>
    </row>
    <row r="72" spans="3:41" x14ac:dyDescent="0.2">
      <c r="C72" s="324"/>
      <c r="D72" s="324"/>
      <c r="E72" s="324"/>
      <c r="F72" s="324"/>
      <c r="G72" s="324"/>
      <c r="H72" s="324"/>
      <c r="I72" s="324"/>
      <c r="J72" s="324"/>
      <c r="K72" s="324"/>
      <c r="L72" s="324"/>
      <c r="M72" s="324"/>
      <c r="N72" s="324"/>
      <c r="O72" s="324"/>
      <c r="P72" s="324"/>
      <c r="Q72" s="324"/>
      <c r="R72" s="324"/>
      <c r="S72" s="324"/>
      <c r="T72" s="324"/>
      <c r="U72" s="324"/>
      <c r="V72" s="324"/>
      <c r="W72" s="324"/>
      <c r="X72" s="324"/>
      <c r="Y72" s="324"/>
      <c r="Z72" s="324"/>
      <c r="AA72" s="324"/>
      <c r="AB72" s="324"/>
      <c r="AC72" s="324"/>
      <c r="AD72" s="324"/>
      <c r="AE72" s="324"/>
      <c r="AF72" s="324"/>
      <c r="AG72" s="324"/>
      <c r="AH72" s="324"/>
      <c r="AI72" s="324"/>
      <c r="AJ72" s="324"/>
      <c r="AK72" s="324"/>
      <c r="AL72" s="324"/>
      <c r="AM72" s="324"/>
      <c r="AN72" s="324"/>
      <c r="AO72" s="324"/>
    </row>
    <row r="73" spans="3:41" x14ac:dyDescent="0.2">
      <c r="C73" s="324"/>
      <c r="D73" s="324"/>
      <c r="E73" s="324"/>
      <c r="F73" s="324"/>
      <c r="G73" s="324"/>
      <c r="H73" s="324"/>
      <c r="I73" s="324"/>
      <c r="J73" s="324"/>
      <c r="K73" s="324"/>
      <c r="L73" s="324"/>
      <c r="M73" s="324"/>
      <c r="N73" s="324"/>
      <c r="O73" s="324"/>
      <c r="P73" s="324"/>
      <c r="Q73" s="324"/>
      <c r="R73" s="324"/>
      <c r="S73" s="324"/>
      <c r="T73" s="324"/>
      <c r="U73" s="324"/>
      <c r="V73" s="324"/>
      <c r="W73" s="324"/>
      <c r="X73" s="324"/>
      <c r="Y73" s="324"/>
      <c r="Z73" s="324"/>
      <c r="AA73" s="324"/>
      <c r="AB73" s="324"/>
      <c r="AC73" s="324"/>
      <c r="AD73" s="324"/>
      <c r="AE73" s="324"/>
      <c r="AF73" s="324"/>
      <c r="AG73" s="324"/>
      <c r="AH73" s="324"/>
      <c r="AI73" s="324"/>
      <c r="AJ73" s="324"/>
      <c r="AK73" s="324"/>
      <c r="AL73" s="324"/>
      <c r="AM73" s="324"/>
      <c r="AN73" s="324"/>
      <c r="AO73" s="324"/>
    </row>
    <row r="74" spans="3:41" x14ac:dyDescent="0.2">
      <c r="C74" s="324"/>
      <c r="D74" s="324"/>
      <c r="E74" s="324"/>
      <c r="F74" s="324"/>
      <c r="G74" s="324"/>
      <c r="H74" s="324"/>
      <c r="I74" s="324"/>
      <c r="J74" s="324"/>
      <c r="K74" s="324"/>
      <c r="L74" s="324"/>
      <c r="M74" s="324"/>
      <c r="N74" s="324"/>
      <c r="O74" s="324"/>
      <c r="P74" s="324"/>
      <c r="Q74" s="324"/>
      <c r="R74" s="324"/>
      <c r="S74" s="324"/>
      <c r="T74" s="324"/>
      <c r="U74" s="324"/>
      <c r="V74" s="324"/>
      <c r="W74" s="324"/>
      <c r="X74" s="324"/>
      <c r="Y74" s="324"/>
      <c r="Z74" s="324"/>
      <c r="AA74" s="324"/>
      <c r="AB74" s="324"/>
      <c r="AC74" s="324"/>
      <c r="AD74" s="324"/>
      <c r="AE74" s="324"/>
      <c r="AF74" s="324"/>
      <c r="AG74" s="324"/>
      <c r="AH74" s="324"/>
      <c r="AI74" s="324"/>
      <c r="AJ74" s="324"/>
      <c r="AK74" s="324"/>
      <c r="AL74" s="324"/>
      <c r="AM74" s="324"/>
      <c r="AN74" s="324"/>
      <c r="AO74" s="324"/>
    </row>
    <row r="75" spans="3:41" x14ac:dyDescent="0.2">
      <c r="C75" s="324"/>
      <c r="D75" s="324"/>
      <c r="E75" s="324"/>
      <c r="F75" s="324"/>
      <c r="G75" s="324"/>
      <c r="H75" s="324"/>
      <c r="I75" s="324"/>
      <c r="J75" s="324"/>
      <c r="K75" s="324"/>
      <c r="L75" s="324"/>
      <c r="M75" s="324"/>
      <c r="N75" s="324"/>
      <c r="O75" s="324"/>
      <c r="P75" s="324"/>
      <c r="Q75" s="324"/>
      <c r="R75" s="324"/>
      <c r="S75" s="324"/>
      <c r="T75" s="324"/>
      <c r="U75" s="324"/>
      <c r="V75" s="324"/>
      <c r="W75" s="324"/>
      <c r="X75" s="324"/>
      <c r="Y75" s="324"/>
      <c r="Z75" s="324"/>
      <c r="AA75" s="324"/>
      <c r="AB75" s="324"/>
      <c r="AC75" s="324"/>
      <c r="AD75" s="324"/>
      <c r="AE75" s="324"/>
      <c r="AF75" s="324"/>
      <c r="AG75" s="324"/>
      <c r="AH75" s="324"/>
      <c r="AI75" s="324"/>
      <c r="AJ75" s="324"/>
      <c r="AK75" s="324"/>
      <c r="AL75" s="324"/>
      <c r="AM75" s="324"/>
      <c r="AN75" s="324"/>
      <c r="AO75" s="324"/>
    </row>
    <row r="76" spans="3:41" x14ac:dyDescent="0.2">
      <c r="C76" s="324"/>
      <c r="D76" s="324"/>
      <c r="E76" s="324"/>
      <c r="F76" s="324"/>
      <c r="G76" s="324"/>
      <c r="H76" s="324"/>
      <c r="I76" s="324"/>
      <c r="J76" s="324"/>
      <c r="K76" s="324"/>
      <c r="L76" s="324"/>
      <c r="M76" s="324"/>
      <c r="N76" s="324"/>
      <c r="O76" s="324"/>
      <c r="P76" s="324"/>
      <c r="Q76" s="324"/>
      <c r="R76" s="324"/>
      <c r="S76" s="324"/>
      <c r="T76" s="324"/>
      <c r="U76" s="324"/>
      <c r="V76" s="324"/>
      <c r="W76" s="324"/>
      <c r="X76" s="324"/>
      <c r="Y76" s="324"/>
      <c r="Z76" s="324"/>
      <c r="AA76" s="324"/>
      <c r="AB76" s="324"/>
      <c r="AC76" s="324"/>
      <c r="AD76" s="324"/>
      <c r="AE76" s="324"/>
      <c r="AF76" s="324"/>
      <c r="AG76" s="324"/>
      <c r="AH76" s="324"/>
      <c r="AI76" s="324"/>
      <c r="AJ76" s="324"/>
      <c r="AK76" s="324"/>
      <c r="AL76" s="324"/>
      <c r="AM76" s="324"/>
      <c r="AN76" s="324"/>
      <c r="AO76" s="324"/>
    </row>
    <row r="77" spans="3:41" x14ac:dyDescent="0.2">
      <c r="C77" s="324"/>
      <c r="D77" s="324"/>
      <c r="E77" s="324"/>
      <c r="F77" s="324"/>
      <c r="G77" s="324"/>
      <c r="H77" s="324"/>
      <c r="I77" s="324"/>
      <c r="J77" s="324"/>
      <c r="K77" s="324"/>
      <c r="L77" s="324"/>
      <c r="M77" s="324"/>
      <c r="N77" s="324"/>
      <c r="O77" s="324"/>
      <c r="P77" s="324"/>
      <c r="Q77" s="324"/>
      <c r="R77" s="324"/>
      <c r="S77" s="324"/>
      <c r="T77" s="324"/>
      <c r="U77" s="324"/>
      <c r="V77" s="324"/>
      <c r="W77" s="324"/>
      <c r="X77" s="324"/>
      <c r="Y77" s="324"/>
      <c r="Z77" s="324"/>
      <c r="AA77" s="324"/>
      <c r="AB77" s="324"/>
      <c r="AC77" s="324"/>
      <c r="AD77" s="324"/>
      <c r="AE77" s="324"/>
      <c r="AF77" s="324"/>
      <c r="AG77" s="324"/>
      <c r="AH77" s="324"/>
      <c r="AI77" s="324"/>
      <c r="AJ77" s="324"/>
      <c r="AK77" s="324"/>
      <c r="AL77" s="324"/>
      <c r="AM77" s="324"/>
      <c r="AN77" s="324"/>
      <c r="AO77" s="324"/>
    </row>
    <row r="78" spans="3:41" x14ac:dyDescent="0.2">
      <c r="C78" s="324"/>
      <c r="D78" s="324"/>
      <c r="E78" s="324"/>
      <c r="F78" s="324"/>
      <c r="G78" s="324"/>
      <c r="H78" s="324"/>
      <c r="I78" s="324"/>
      <c r="J78" s="324"/>
      <c r="K78" s="324"/>
      <c r="L78" s="324"/>
      <c r="M78" s="324"/>
      <c r="N78" s="324"/>
      <c r="O78" s="324"/>
      <c r="P78" s="324"/>
      <c r="Q78" s="324"/>
      <c r="R78" s="324"/>
      <c r="S78" s="324"/>
      <c r="T78" s="324"/>
      <c r="U78" s="324"/>
      <c r="V78" s="324"/>
      <c r="W78" s="324"/>
      <c r="X78" s="324"/>
      <c r="Y78" s="324"/>
      <c r="Z78" s="324"/>
      <c r="AA78" s="324"/>
      <c r="AB78" s="324"/>
      <c r="AC78" s="324"/>
      <c r="AD78" s="324"/>
      <c r="AE78" s="324"/>
      <c r="AF78" s="324"/>
      <c r="AG78" s="324"/>
      <c r="AH78" s="324"/>
      <c r="AI78" s="324"/>
      <c r="AJ78" s="324"/>
      <c r="AK78" s="324"/>
      <c r="AL78" s="324"/>
      <c r="AM78" s="324"/>
      <c r="AN78" s="324"/>
      <c r="AO78" s="324"/>
    </row>
    <row r="79" spans="3:41" x14ac:dyDescent="0.2">
      <c r="C79" s="324"/>
      <c r="D79" s="324"/>
      <c r="E79" s="324"/>
      <c r="F79" s="324"/>
      <c r="G79" s="324"/>
      <c r="H79" s="324"/>
      <c r="I79" s="324"/>
      <c r="J79" s="324"/>
      <c r="K79" s="324"/>
      <c r="L79" s="324"/>
      <c r="M79" s="324"/>
      <c r="N79" s="324"/>
      <c r="O79" s="324"/>
      <c r="P79" s="324"/>
      <c r="Q79" s="324"/>
      <c r="R79" s="324"/>
      <c r="S79" s="324"/>
      <c r="T79" s="324"/>
      <c r="U79" s="324"/>
      <c r="V79" s="324"/>
      <c r="W79" s="324"/>
      <c r="X79" s="324"/>
      <c r="Y79" s="324"/>
      <c r="Z79" s="324"/>
      <c r="AA79" s="324"/>
      <c r="AB79" s="324"/>
      <c r="AC79" s="324"/>
      <c r="AD79" s="324"/>
      <c r="AE79" s="324"/>
      <c r="AF79" s="324"/>
      <c r="AG79" s="324"/>
      <c r="AH79" s="324"/>
      <c r="AI79" s="324"/>
      <c r="AJ79" s="324"/>
      <c r="AK79" s="324"/>
      <c r="AL79" s="324"/>
      <c r="AM79" s="324"/>
      <c r="AN79" s="324"/>
      <c r="AO79" s="324"/>
    </row>
    <row r="80" spans="3:41" x14ac:dyDescent="0.2">
      <c r="C80" s="324"/>
      <c r="D80" s="324"/>
      <c r="E80" s="324"/>
      <c r="F80" s="324"/>
      <c r="G80" s="324"/>
      <c r="H80" s="324"/>
      <c r="I80" s="324"/>
      <c r="J80" s="324"/>
      <c r="K80" s="324"/>
      <c r="L80" s="324"/>
      <c r="M80" s="324"/>
      <c r="N80" s="324"/>
      <c r="O80" s="324"/>
      <c r="P80" s="324"/>
      <c r="Q80" s="324"/>
      <c r="R80" s="324"/>
      <c r="S80" s="324"/>
      <c r="T80" s="324"/>
      <c r="U80" s="324"/>
      <c r="V80" s="324"/>
      <c r="W80" s="324"/>
      <c r="X80" s="324"/>
      <c r="Y80" s="324"/>
      <c r="Z80" s="324"/>
      <c r="AA80" s="324"/>
      <c r="AB80" s="324"/>
      <c r="AC80" s="324"/>
      <c r="AD80" s="324"/>
      <c r="AE80" s="324"/>
      <c r="AF80" s="324"/>
      <c r="AG80" s="324"/>
      <c r="AH80" s="324"/>
      <c r="AI80" s="324"/>
      <c r="AJ80" s="324"/>
      <c r="AK80" s="324"/>
      <c r="AL80" s="324"/>
      <c r="AM80" s="324"/>
      <c r="AN80" s="324"/>
      <c r="AO80" s="324"/>
    </row>
    <row r="81" spans="3:41" x14ac:dyDescent="0.2">
      <c r="C81" s="324"/>
      <c r="D81" s="324"/>
      <c r="E81" s="324"/>
      <c r="F81" s="324"/>
      <c r="G81" s="324"/>
      <c r="H81" s="324"/>
      <c r="I81" s="324"/>
      <c r="J81" s="324"/>
      <c r="K81" s="324"/>
      <c r="L81" s="324"/>
      <c r="M81" s="324"/>
      <c r="N81" s="324"/>
      <c r="O81" s="324"/>
      <c r="P81" s="324"/>
      <c r="Q81" s="324"/>
      <c r="R81" s="324"/>
      <c r="S81" s="324"/>
      <c r="T81" s="324"/>
      <c r="U81" s="324"/>
      <c r="V81" s="324"/>
      <c r="W81" s="324"/>
      <c r="X81" s="324"/>
      <c r="Y81" s="324"/>
      <c r="Z81" s="324"/>
      <c r="AA81" s="324"/>
      <c r="AB81" s="324"/>
      <c r="AC81" s="324"/>
      <c r="AD81" s="324"/>
      <c r="AE81" s="324"/>
      <c r="AF81" s="324"/>
      <c r="AG81" s="324"/>
      <c r="AH81" s="324"/>
      <c r="AI81" s="324"/>
      <c r="AJ81" s="324"/>
      <c r="AK81" s="324"/>
      <c r="AL81" s="324"/>
      <c r="AM81" s="324"/>
      <c r="AN81" s="324"/>
      <c r="AO81" s="324"/>
    </row>
    <row r="82" spans="3:41" x14ac:dyDescent="0.2">
      <c r="C82" s="324"/>
      <c r="D82" s="324"/>
      <c r="E82" s="324"/>
      <c r="F82" s="324"/>
      <c r="G82" s="324"/>
      <c r="H82" s="324"/>
      <c r="I82" s="324"/>
      <c r="J82" s="324"/>
      <c r="K82" s="324"/>
      <c r="L82" s="324"/>
      <c r="M82" s="324"/>
      <c r="N82" s="324"/>
      <c r="O82" s="324"/>
      <c r="P82" s="324"/>
      <c r="Q82" s="324"/>
      <c r="R82" s="324"/>
      <c r="S82" s="324"/>
      <c r="T82" s="324"/>
      <c r="U82" s="324"/>
      <c r="V82" s="324"/>
      <c r="W82" s="324"/>
      <c r="X82" s="324"/>
      <c r="Y82" s="324"/>
      <c r="Z82" s="324"/>
      <c r="AA82" s="324"/>
      <c r="AB82" s="324"/>
      <c r="AC82" s="324"/>
      <c r="AD82" s="324"/>
      <c r="AE82" s="324"/>
      <c r="AF82" s="324"/>
      <c r="AG82" s="324"/>
      <c r="AH82" s="324"/>
      <c r="AI82" s="324"/>
      <c r="AJ82" s="324"/>
      <c r="AK82" s="324"/>
      <c r="AL82" s="324"/>
      <c r="AM82" s="324"/>
      <c r="AN82" s="324"/>
      <c r="AO82" s="324"/>
    </row>
    <row r="83" spans="3:41" x14ac:dyDescent="0.2">
      <c r="C83" s="324"/>
      <c r="D83" s="324"/>
      <c r="E83" s="324"/>
      <c r="F83" s="324"/>
      <c r="G83" s="324"/>
      <c r="H83" s="324"/>
      <c r="I83" s="324"/>
      <c r="J83" s="324"/>
      <c r="K83" s="324"/>
      <c r="L83" s="324"/>
      <c r="M83" s="324"/>
      <c r="N83" s="324"/>
      <c r="O83" s="324"/>
      <c r="P83" s="324"/>
      <c r="Q83" s="324"/>
      <c r="R83" s="324"/>
      <c r="S83" s="324"/>
      <c r="T83" s="324"/>
      <c r="U83" s="324"/>
      <c r="V83" s="324"/>
      <c r="W83" s="324"/>
      <c r="X83" s="324"/>
      <c r="Y83" s="324"/>
      <c r="Z83" s="324"/>
      <c r="AA83" s="324"/>
      <c r="AB83" s="324"/>
      <c r="AC83" s="324"/>
      <c r="AD83" s="324"/>
      <c r="AE83" s="324"/>
      <c r="AF83" s="324"/>
      <c r="AG83" s="324"/>
      <c r="AH83" s="324"/>
      <c r="AI83" s="324"/>
      <c r="AJ83" s="324"/>
      <c r="AK83" s="324"/>
      <c r="AL83" s="324"/>
      <c r="AM83" s="324"/>
      <c r="AN83" s="324"/>
      <c r="AO83" s="324"/>
    </row>
    <row r="84" spans="3:41" x14ac:dyDescent="0.2">
      <c r="C84" s="324"/>
      <c r="D84" s="324"/>
      <c r="E84" s="324"/>
      <c r="F84" s="324"/>
      <c r="G84" s="324"/>
      <c r="H84" s="324"/>
      <c r="I84" s="324"/>
      <c r="J84" s="324"/>
      <c r="K84" s="324"/>
      <c r="L84" s="324"/>
      <c r="M84" s="324"/>
      <c r="N84" s="324"/>
      <c r="O84" s="324"/>
      <c r="P84" s="324"/>
      <c r="Q84" s="324"/>
      <c r="R84" s="324"/>
      <c r="S84" s="324"/>
      <c r="T84" s="324"/>
      <c r="U84" s="324"/>
      <c r="V84" s="324"/>
      <c r="W84" s="324"/>
      <c r="X84" s="324"/>
      <c r="Y84" s="324"/>
      <c r="Z84" s="324"/>
      <c r="AA84" s="324"/>
      <c r="AB84" s="324"/>
      <c r="AC84" s="324"/>
      <c r="AD84" s="324"/>
      <c r="AE84" s="324"/>
      <c r="AF84" s="324"/>
      <c r="AG84" s="324"/>
      <c r="AH84" s="324"/>
      <c r="AI84" s="324"/>
      <c r="AJ84" s="324"/>
      <c r="AK84" s="324"/>
      <c r="AL84" s="324"/>
      <c r="AM84" s="324"/>
      <c r="AN84" s="324"/>
      <c r="AO84" s="324"/>
    </row>
    <row r="85" spans="3:41" x14ac:dyDescent="0.2">
      <c r="C85" s="324"/>
      <c r="D85" s="324"/>
      <c r="E85" s="324"/>
      <c r="F85" s="324"/>
      <c r="G85" s="324"/>
      <c r="H85" s="324"/>
      <c r="I85" s="324"/>
      <c r="J85" s="324"/>
      <c r="K85" s="324"/>
      <c r="L85" s="324"/>
      <c r="M85" s="324"/>
      <c r="N85" s="324"/>
      <c r="O85" s="324"/>
      <c r="P85" s="324"/>
      <c r="Q85" s="324"/>
      <c r="R85" s="324"/>
      <c r="S85" s="324"/>
      <c r="T85" s="324"/>
      <c r="U85" s="324"/>
      <c r="V85" s="324"/>
      <c r="W85" s="324"/>
      <c r="X85" s="324"/>
      <c r="Y85" s="324"/>
      <c r="Z85" s="324"/>
      <c r="AA85" s="324"/>
      <c r="AB85" s="324"/>
      <c r="AC85" s="324"/>
      <c r="AD85" s="324"/>
      <c r="AE85" s="324"/>
      <c r="AF85" s="324"/>
      <c r="AG85" s="324"/>
      <c r="AH85" s="324"/>
      <c r="AI85" s="324"/>
      <c r="AJ85" s="324"/>
      <c r="AK85" s="324"/>
      <c r="AL85" s="324"/>
      <c r="AM85" s="324"/>
      <c r="AN85" s="324"/>
      <c r="AO85" s="324"/>
    </row>
    <row r="86" spans="3:41" x14ac:dyDescent="0.2">
      <c r="C86" s="324"/>
      <c r="D86" s="324"/>
      <c r="E86" s="324"/>
      <c r="F86" s="324"/>
      <c r="G86" s="324"/>
      <c r="H86" s="324"/>
      <c r="I86" s="324"/>
      <c r="J86" s="324"/>
      <c r="K86" s="324"/>
      <c r="L86" s="324"/>
      <c r="M86" s="324"/>
      <c r="N86" s="324"/>
      <c r="O86" s="324"/>
      <c r="P86" s="324"/>
      <c r="Q86" s="324"/>
      <c r="R86" s="324"/>
      <c r="S86" s="324"/>
      <c r="T86" s="324"/>
      <c r="U86" s="324"/>
      <c r="V86" s="324"/>
      <c r="W86" s="324"/>
      <c r="X86" s="324"/>
      <c r="Y86" s="324"/>
      <c r="Z86" s="324"/>
      <c r="AA86" s="324"/>
      <c r="AB86" s="324"/>
      <c r="AC86" s="324"/>
      <c r="AD86" s="324"/>
      <c r="AE86" s="324"/>
      <c r="AF86" s="324"/>
      <c r="AG86" s="324"/>
      <c r="AH86" s="324"/>
      <c r="AI86" s="324"/>
      <c r="AJ86" s="324"/>
      <c r="AK86" s="324"/>
      <c r="AL86" s="324"/>
      <c r="AM86" s="324"/>
      <c r="AN86" s="324"/>
      <c r="AO86" s="324"/>
    </row>
    <row r="87" spans="3:41" x14ac:dyDescent="0.2">
      <c r="C87" s="324"/>
      <c r="D87" s="324"/>
      <c r="E87" s="324"/>
      <c r="F87" s="324"/>
      <c r="G87" s="324"/>
      <c r="H87" s="324"/>
      <c r="I87" s="324"/>
      <c r="J87" s="324"/>
      <c r="K87" s="324"/>
      <c r="L87" s="324"/>
      <c r="M87" s="324"/>
      <c r="N87" s="324"/>
      <c r="O87" s="324"/>
      <c r="P87" s="324"/>
      <c r="Q87" s="324"/>
      <c r="R87" s="324"/>
      <c r="S87" s="324"/>
      <c r="T87" s="324"/>
      <c r="U87" s="324"/>
      <c r="V87" s="324"/>
      <c r="W87" s="324"/>
      <c r="X87" s="324"/>
      <c r="Y87" s="324"/>
      <c r="Z87" s="324"/>
      <c r="AA87" s="324"/>
      <c r="AB87" s="324"/>
      <c r="AC87" s="324"/>
      <c r="AD87" s="324"/>
      <c r="AE87" s="324"/>
      <c r="AF87" s="324"/>
      <c r="AG87" s="324"/>
      <c r="AH87" s="324"/>
      <c r="AI87" s="324"/>
      <c r="AJ87" s="324"/>
      <c r="AK87" s="324"/>
      <c r="AL87" s="324"/>
      <c r="AM87" s="324"/>
      <c r="AN87" s="324"/>
      <c r="AO87" s="324"/>
    </row>
    <row r="88" spans="3:41" x14ac:dyDescent="0.2">
      <c r="C88" s="324"/>
      <c r="D88" s="324"/>
      <c r="E88" s="324"/>
      <c r="F88" s="324"/>
      <c r="G88" s="324"/>
      <c r="H88" s="324"/>
      <c r="I88" s="324"/>
      <c r="J88" s="324"/>
      <c r="K88" s="324"/>
      <c r="L88" s="324"/>
      <c r="M88" s="324"/>
      <c r="N88" s="324"/>
      <c r="O88" s="324"/>
      <c r="P88" s="324"/>
      <c r="Q88" s="324"/>
      <c r="R88" s="324"/>
      <c r="S88" s="324"/>
      <c r="T88" s="324"/>
      <c r="U88" s="324"/>
      <c r="V88" s="324"/>
      <c r="W88" s="324"/>
      <c r="X88" s="324"/>
      <c r="Y88" s="324"/>
      <c r="Z88" s="324"/>
      <c r="AA88" s="324"/>
      <c r="AB88" s="324"/>
      <c r="AC88" s="324"/>
      <c r="AD88" s="324"/>
      <c r="AE88" s="324"/>
      <c r="AF88" s="324"/>
      <c r="AG88" s="324"/>
      <c r="AH88" s="324"/>
      <c r="AI88" s="324"/>
      <c r="AJ88" s="324"/>
      <c r="AK88" s="324"/>
      <c r="AL88" s="324"/>
      <c r="AM88" s="324"/>
      <c r="AN88" s="324"/>
      <c r="AO88" s="324"/>
    </row>
    <row r="89" spans="3:41" x14ac:dyDescent="0.2">
      <c r="C89" s="324"/>
      <c r="D89" s="324"/>
      <c r="E89" s="324"/>
      <c r="F89" s="324"/>
      <c r="G89" s="324"/>
      <c r="H89" s="324"/>
      <c r="I89" s="324"/>
      <c r="J89" s="324"/>
      <c r="K89" s="324"/>
      <c r="L89" s="324"/>
      <c r="M89" s="324"/>
      <c r="N89" s="324"/>
      <c r="O89" s="324"/>
      <c r="P89" s="324"/>
      <c r="Q89" s="324"/>
      <c r="R89" s="324"/>
      <c r="S89" s="324"/>
      <c r="T89" s="324"/>
      <c r="U89" s="324"/>
      <c r="V89" s="324"/>
      <c r="W89" s="324"/>
      <c r="X89" s="324"/>
      <c r="Y89" s="324"/>
      <c r="Z89" s="324"/>
      <c r="AA89" s="324"/>
      <c r="AB89" s="324"/>
      <c r="AC89" s="324"/>
      <c r="AD89" s="324"/>
      <c r="AE89" s="324"/>
      <c r="AF89" s="324"/>
      <c r="AG89" s="324"/>
      <c r="AH89" s="324"/>
      <c r="AI89" s="324"/>
      <c r="AJ89" s="324"/>
      <c r="AK89" s="324"/>
      <c r="AL89" s="324"/>
      <c r="AM89" s="324"/>
      <c r="AN89" s="324"/>
      <c r="AO89" s="324"/>
    </row>
    <row r="90" spans="3:41" x14ac:dyDescent="0.2">
      <c r="C90" s="324"/>
      <c r="D90" s="324"/>
      <c r="E90" s="324"/>
      <c r="F90" s="324"/>
      <c r="G90" s="324"/>
      <c r="H90" s="324"/>
      <c r="I90" s="324"/>
      <c r="J90" s="324"/>
      <c r="K90" s="324"/>
      <c r="L90" s="324"/>
      <c r="M90" s="324"/>
      <c r="N90" s="324"/>
      <c r="O90" s="324"/>
      <c r="P90" s="324"/>
      <c r="Q90" s="324"/>
      <c r="R90" s="324"/>
      <c r="S90" s="324"/>
      <c r="T90" s="324"/>
      <c r="U90" s="324"/>
      <c r="V90" s="324"/>
      <c r="W90" s="324"/>
      <c r="X90" s="324"/>
      <c r="Y90" s="324"/>
      <c r="Z90" s="324"/>
      <c r="AA90" s="324"/>
      <c r="AB90" s="324"/>
      <c r="AC90" s="324"/>
      <c r="AD90" s="324"/>
      <c r="AE90" s="324"/>
      <c r="AF90" s="324"/>
      <c r="AG90" s="324"/>
      <c r="AH90" s="324"/>
      <c r="AI90" s="324"/>
      <c r="AJ90" s="324"/>
      <c r="AK90" s="324"/>
      <c r="AL90" s="324"/>
      <c r="AM90" s="324"/>
      <c r="AN90" s="324"/>
      <c r="AO90" s="324"/>
    </row>
    <row r="91" spans="3:41" x14ac:dyDescent="0.2">
      <c r="C91" s="324"/>
      <c r="D91" s="324"/>
      <c r="E91" s="324"/>
      <c r="F91" s="324"/>
      <c r="G91" s="324"/>
      <c r="H91" s="324"/>
      <c r="I91" s="324"/>
      <c r="J91" s="324"/>
      <c r="K91" s="324"/>
      <c r="L91" s="324"/>
      <c r="M91" s="324"/>
      <c r="N91" s="324"/>
      <c r="O91" s="324"/>
      <c r="P91" s="324"/>
      <c r="Q91" s="324"/>
      <c r="R91" s="324"/>
      <c r="S91" s="324"/>
      <c r="T91" s="324"/>
      <c r="U91" s="324"/>
      <c r="V91" s="324"/>
      <c r="W91" s="324"/>
      <c r="X91" s="324"/>
      <c r="Y91" s="324"/>
      <c r="Z91" s="324"/>
      <c r="AA91" s="324"/>
      <c r="AB91" s="324"/>
      <c r="AC91" s="324"/>
      <c r="AD91" s="324"/>
      <c r="AE91" s="324"/>
      <c r="AF91" s="324"/>
      <c r="AG91" s="324"/>
      <c r="AH91" s="324"/>
      <c r="AI91" s="324"/>
      <c r="AJ91" s="324"/>
      <c r="AK91" s="324"/>
      <c r="AL91" s="324"/>
      <c r="AM91" s="324"/>
      <c r="AN91" s="324"/>
      <c r="AO91" s="324"/>
    </row>
    <row r="92" spans="3:41" x14ac:dyDescent="0.2">
      <c r="C92" s="324"/>
      <c r="D92" s="324"/>
      <c r="E92" s="324"/>
      <c r="F92" s="324"/>
      <c r="G92" s="324"/>
      <c r="H92" s="324"/>
      <c r="I92" s="324"/>
      <c r="J92" s="324"/>
      <c r="K92" s="324"/>
      <c r="L92" s="324"/>
      <c r="M92" s="324"/>
      <c r="N92" s="324"/>
      <c r="O92" s="324"/>
      <c r="P92" s="324"/>
      <c r="Q92" s="324"/>
      <c r="R92" s="324"/>
      <c r="S92" s="324"/>
      <c r="T92" s="324"/>
      <c r="U92" s="324"/>
      <c r="V92" s="324"/>
      <c r="W92" s="324"/>
      <c r="X92" s="324"/>
      <c r="Y92" s="324"/>
      <c r="Z92" s="324"/>
      <c r="AA92" s="324"/>
      <c r="AB92" s="324"/>
      <c r="AC92" s="324"/>
      <c r="AD92" s="324"/>
      <c r="AE92" s="324"/>
      <c r="AF92" s="324"/>
      <c r="AG92" s="324"/>
      <c r="AH92" s="324"/>
      <c r="AI92" s="324"/>
      <c r="AJ92" s="324"/>
      <c r="AK92" s="324"/>
      <c r="AL92" s="324"/>
      <c r="AM92" s="324"/>
      <c r="AN92" s="324"/>
      <c r="AO92" s="324"/>
    </row>
  </sheetData>
  <phoneticPr fontId="5"/>
  <pageMargins left="0.78740157480314965" right="0.59055118110236227" top="0.98425196850393704" bottom="0.98425196850393704" header="0.51181102362204722" footer="0.51181102362204722"/>
  <pageSetup paperSize="9" scale="95" orientation="landscape" verticalDpi="20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508C01-E7E6-40A6-9BF8-35D0AF9D6623}">
  <dimension ref="A1:AS91"/>
  <sheetViews>
    <sheetView workbookViewId="0">
      <pane xSplit="2" ySplit="4" topLeftCell="U40" activePane="bottomRight" state="frozen"/>
      <selection pane="topRight" activeCell="C1" sqref="C1"/>
      <selection pane="bottomLeft" activeCell="A5" sqref="A5"/>
      <selection pane="bottomRight" activeCell="I49" sqref="I49"/>
    </sheetView>
  </sheetViews>
  <sheetFormatPr defaultRowHeight="13" x14ac:dyDescent="0.2"/>
  <cols>
    <col min="1" max="1" width="3.36328125" style="329" customWidth="1"/>
    <col min="2" max="2" width="21.36328125" style="329" customWidth="1"/>
    <col min="3" max="44" width="9.36328125" style="329" customWidth="1"/>
    <col min="45" max="233" width="9" style="329"/>
    <col min="234" max="234" width="3.36328125" style="329" customWidth="1"/>
    <col min="235" max="235" width="21.36328125" style="329" customWidth="1"/>
    <col min="236" max="237" width="0" style="329" hidden="1" customWidth="1"/>
    <col min="238" max="239" width="9.08984375" style="329" bestFit="1" customWidth="1"/>
    <col min="240" max="248" width="9" style="329"/>
    <col min="249" max="288" width="9.08984375" style="329" bestFit="1" customWidth="1"/>
    <col min="289" max="489" width="9" style="329"/>
    <col min="490" max="490" width="3.36328125" style="329" customWidth="1"/>
    <col min="491" max="491" width="21.36328125" style="329" customWidth="1"/>
    <col min="492" max="493" width="0" style="329" hidden="1" customWidth="1"/>
    <col min="494" max="495" width="9.08984375" style="329" bestFit="1" customWidth="1"/>
    <col min="496" max="504" width="9" style="329"/>
    <col min="505" max="544" width="9.08984375" style="329" bestFit="1" customWidth="1"/>
    <col min="545" max="745" width="9" style="329"/>
    <col min="746" max="746" width="3.36328125" style="329" customWidth="1"/>
    <col min="747" max="747" width="21.36328125" style="329" customWidth="1"/>
    <col min="748" max="749" width="0" style="329" hidden="1" customWidth="1"/>
    <col min="750" max="751" width="9.08984375" style="329" bestFit="1" customWidth="1"/>
    <col min="752" max="760" width="9" style="329"/>
    <col min="761" max="800" width="9.08984375" style="329" bestFit="1" customWidth="1"/>
    <col min="801" max="1001" width="9" style="329"/>
    <col min="1002" max="1002" width="3.36328125" style="329" customWidth="1"/>
    <col min="1003" max="1003" width="21.36328125" style="329" customWidth="1"/>
    <col min="1004" max="1005" width="0" style="329" hidden="1" customWidth="1"/>
    <col min="1006" max="1007" width="9.08984375" style="329" bestFit="1" customWidth="1"/>
    <col min="1008" max="1016" width="9" style="329"/>
    <col min="1017" max="1056" width="9.08984375" style="329" bestFit="1" customWidth="1"/>
    <col min="1057" max="1257" width="9" style="329"/>
    <col min="1258" max="1258" width="3.36328125" style="329" customWidth="1"/>
    <col min="1259" max="1259" width="21.36328125" style="329" customWidth="1"/>
    <col min="1260" max="1261" width="0" style="329" hidden="1" customWidth="1"/>
    <col min="1262" max="1263" width="9.08984375" style="329" bestFit="1" customWidth="1"/>
    <col min="1264" max="1272" width="9" style="329"/>
    <col min="1273" max="1312" width="9.08984375" style="329" bestFit="1" customWidth="1"/>
    <col min="1313" max="1513" width="9" style="329"/>
    <col min="1514" max="1514" width="3.36328125" style="329" customWidth="1"/>
    <col min="1515" max="1515" width="21.36328125" style="329" customWidth="1"/>
    <col min="1516" max="1517" width="0" style="329" hidden="1" customWidth="1"/>
    <col min="1518" max="1519" width="9.08984375" style="329" bestFit="1" customWidth="1"/>
    <col min="1520" max="1528" width="9" style="329"/>
    <col min="1529" max="1568" width="9.08984375" style="329" bestFit="1" customWidth="1"/>
    <col min="1569" max="1769" width="9" style="329"/>
    <col min="1770" max="1770" width="3.36328125" style="329" customWidth="1"/>
    <col min="1771" max="1771" width="21.36328125" style="329" customWidth="1"/>
    <col min="1772" max="1773" width="0" style="329" hidden="1" customWidth="1"/>
    <col min="1774" max="1775" width="9.08984375" style="329" bestFit="1" customWidth="1"/>
    <col min="1776" max="1784" width="9" style="329"/>
    <col min="1785" max="1824" width="9.08984375" style="329" bestFit="1" customWidth="1"/>
    <col min="1825" max="2025" width="9" style="329"/>
    <col min="2026" max="2026" width="3.36328125" style="329" customWidth="1"/>
    <col min="2027" max="2027" width="21.36328125" style="329" customWidth="1"/>
    <col min="2028" max="2029" width="0" style="329" hidden="1" customWidth="1"/>
    <col min="2030" max="2031" width="9.08984375" style="329" bestFit="1" customWidth="1"/>
    <col min="2032" max="2040" width="9" style="329"/>
    <col min="2041" max="2080" width="9.08984375" style="329" bestFit="1" customWidth="1"/>
    <col min="2081" max="2281" width="9" style="329"/>
    <col min="2282" max="2282" width="3.36328125" style="329" customWidth="1"/>
    <col min="2283" max="2283" width="21.36328125" style="329" customWidth="1"/>
    <col min="2284" max="2285" width="0" style="329" hidden="1" customWidth="1"/>
    <col min="2286" max="2287" width="9.08984375" style="329" bestFit="1" customWidth="1"/>
    <col min="2288" max="2296" width="9" style="329"/>
    <col min="2297" max="2336" width="9.08984375" style="329" bestFit="1" customWidth="1"/>
    <col min="2337" max="2537" width="9" style="329"/>
    <col min="2538" max="2538" width="3.36328125" style="329" customWidth="1"/>
    <col min="2539" max="2539" width="21.36328125" style="329" customWidth="1"/>
    <col min="2540" max="2541" width="0" style="329" hidden="1" customWidth="1"/>
    <col min="2542" max="2543" width="9.08984375" style="329" bestFit="1" customWidth="1"/>
    <col min="2544" max="2552" width="9" style="329"/>
    <col min="2553" max="2592" width="9.08984375" style="329" bestFit="1" customWidth="1"/>
    <col min="2593" max="2793" width="9" style="329"/>
    <col min="2794" max="2794" width="3.36328125" style="329" customWidth="1"/>
    <col min="2795" max="2795" width="21.36328125" style="329" customWidth="1"/>
    <col min="2796" max="2797" width="0" style="329" hidden="1" customWidth="1"/>
    <col min="2798" max="2799" width="9.08984375" style="329" bestFit="1" customWidth="1"/>
    <col min="2800" max="2808" width="9" style="329"/>
    <col min="2809" max="2848" width="9.08984375" style="329" bestFit="1" customWidth="1"/>
    <col min="2849" max="3049" width="9" style="329"/>
    <col min="3050" max="3050" width="3.36328125" style="329" customWidth="1"/>
    <col min="3051" max="3051" width="21.36328125" style="329" customWidth="1"/>
    <col min="3052" max="3053" width="0" style="329" hidden="1" customWidth="1"/>
    <col min="3054" max="3055" width="9.08984375" style="329" bestFit="1" customWidth="1"/>
    <col min="3056" max="3064" width="9" style="329"/>
    <col min="3065" max="3104" width="9.08984375" style="329" bestFit="1" customWidth="1"/>
    <col min="3105" max="3305" width="9" style="329"/>
    <col min="3306" max="3306" width="3.36328125" style="329" customWidth="1"/>
    <col min="3307" max="3307" width="21.36328125" style="329" customWidth="1"/>
    <col min="3308" max="3309" width="0" style="329" hidden="1" customWidth="1"/>
    <col min="3310" max="3311" width="9.08984375" style="329" bestFit="1" customWidth="1"/>
    <col min="3312" max="3320" width="9" style="329"/>
    <col min="3321" max="3360" width="9.08984375" style="329" bestFit="1" customWidth="1"/>
    <col min="3361" max="3561" width="9" style="329"/>
    <col min="3562" max="3562" width="3.36328125" style="329" customWidth="1"/>
    <col min="3563" max="3563" width="21.36328125" style="329" customWidth="1"/>
    <col min="3564" max="3565" width="0" style="329" hidden="1" customWidth="1"/>
    <col min="3566" max="3567" width="9.08984375" style="329" bestFit="1" customWidth="1"/>
    <col min="3568" max="3576" width="9" style="329"/>
    <col min="3577" max="3616" width="9.08984375" style="329" bestFit="1" customWidth="1"/>
    <col min="3617" max="3817" width="9" style="329"/>
    <col min="3818" max="3818" width="3.36328125" style="329" customWidth="1"/>
    <col min="3819" max="3819" width="21.36328125" style="329" customWidth="1"/>
    <col min="3820" max="3821" width="0" style="329" hidden="1" customWidth="1"/>
    <col min="3822" max="3823" width="9.08984375" style="329" bestFit="1" customWidth="1"/>
    <col min="3824" max="3832" width="9" style="329"/>
    <col min="3833" max="3872" width="9.08984375" style="329" bestFit="1" customWidth="1"/>
    <col min="3873" max="4073" width="9" style="329"/>
    <col min="4074" max="4074" width="3.36328125" style="329" customWidth="1"/>
    <col min="4075" max="4075" width="21.36328125" style="329" customWidth="1"/>
    <col min="4076" max="4077" width="0" style="329" hidden="1" customWidth="1"/>
    <col min="4078" max="4079" width="9.08984375" style="329" bestFit="1" customWidth="1"/>
    <col min="4080" max="4088" width="9" style="329"/>
    <col min="4089" max="4128" width="9.08984375" style="329" bestFit="1" customWidth="1"/>
    <col min="4129" max="4329" width="9" style="329"/>
    <col min="4330" max="4330" width="3.36328125" style="329" customWidth="1"/>
    <col min="4331" max="4331" width="21.36328125" style="329" customWidth="1"/>
    <col min="4332" max="4333" width="0" style="329" hidden="1" customWidth="1"/>
    <col min="4334" max="4335" width="9.08984375" style="329" bestFit="1" customWidth="1"/>
    <col min="4336" max="4344" width="9" style="329"/>
    <col min="4345" max="4384" width="9.08984375" style="329" bestFit="1" customWidth="1"/>
    <col min="4385" max="4585" width="9" style="329"/>
    <col min="4586" max="4586" width="3.36328125" style="329" customWidth="1"/>
    <col min="4587" max="4587" width="21.36328125" style="329" customWidth="1"/>
    <col min="4588" max="4589" width="0" style="329" hidden="1" customWidth="1"/>
    <col min="4590" max="4591" width="9.08984375" style="329" bestFit="1" customWidth="1"/>
    <col min="4592" max="4600" width="9" style="329"/>
    <col min="4601" max="4640" width="9.08984375" style="329" bestFit="1" customWidth="1"/>
    <col min="4641" max="4841" width="9" style="329"/>
    <col min="4842" max="4842" width="3.36328125" style="329" customWidth="1"/>
    <col min="4843" max="4843" width="21.36328125" style="329" customWidth="1"/>
    <col min="4844" max="4845" width="0" style="329" hidden="1" customWidth="1"/>
    <col min="4846" max="4847" width="9.08984375" style="329" bestFit="1" customWidth="1"/>
    <col min="4848" max="4856" width="9" style="329"/>
    <col min="4857" max="4896" width="9.08984375" style="329" bestFit="1" customWidth="1"/>
    <col min="4897" max="5097" width="9" style="329"/>
    <col min="5098" max="5098" width="3.36328125" style="329" customWidth="1"/>
    <col min="5099" max="5099" width="21.36328125" style="329" customWidth="1"/>
    <col min="5100" max="5101" width="0" style="329" hidden="1" customWidth="1"/>
    <col min="5102" max="5103" width="9.08984375" style="329" bestFit="1" customWidth="1"/>
    <col min="5104" max="5112" width="9" style="329"/>
    <col min="5113" max="5152" width="9.08984375" style="329" bestFit="1" customWidth="1"/>
    <col min="5153" max="5353" width="9" style="329"/>
    <col min="5354" max="5354" width="3.36328125" style="329" customWidth="1"/>
    <col min="5355" max="5355" width="21.36328125" style="329" customWidth="1"/>
    <col min="5356" max="5357" width="0" style="329" hidden="1" customWidth="1"/>
    <col min="5358" max="5359" width="9.08984375" style="329" bestFit="1" customWidth="1"/>
    <col min="5360" max="5368" width="9" style="329"/>
    <col min="5369" max="5408" width="9.08984375" style="329" bestFit="1" customWidth="1"/>
    <col min="5409" max="5609" width="9" style="329"/>
    <col min="5610" max="5610" width="3.36328125" style="329" customWidth="1"/>
    <col min="5611" max="5611" width="21.36328125" style="329" customWidth="1"/>
    <col min="5612" max="5613" width="0" style="329" hidden="1" customWidth="1"/>
    <col min="5614" max="5615" width="9.08984375" style="329" bestFit="1" customWidth="1"/>
    <col min="5616" max="5624" width="9" style="329"/>
    <col min="5625" max="5664" width="9.08984375" style="329" bestFit="1" customWidth="1"/>
    <col min="5665" max="5865" width="9" style="329"/>
    <col min="5866" max="5866" width="3.36328125" style="329" customWidth="1"/>
    <col min="5867" max="5867" width="21.36328125" style="329" customWidth="1"/>
    <col min="5868" max="5869" width="0" style="329" hidden="1" customWidth="1"/>
    <col min="5870" max="5871" width="9.08984375" style="329" bestFit="1" customWidth="1"/>
    <col min="5872" max="5880" width="9" style="329"/>
    <col min="5881" max="5920" width="9.08984375" style="329" bestFit="1" customWidth="1"/>
    <col min="5921" max="6121" width="9" style="329"/>
    <col min="6122" max="6122" width="3.36328125" style="329" customWidth="1"/>
    <col min="6123" max="6123" width="21.36328125" style="329" customWidth="1"/>
    <col min="6124" max="6125" width="0" style="329" hidden="1" customWidth="1"/>
    <col min="6126" max="6127" width="9.08984375" style="329" bestFit="1" customWidth="1"/>
    <col min="6128" max="6136" width="9" style="329"/>
    <col min="6137" max="6176" width="9.08984375" style="329" bestFit="1" customWidth="1"/>
    <col min="6177" max="6377" width="9" style="329"/>
    <col min="6378" max="6378" width="3.36328125" style="329" customWidth="1"/>
    <col min="6379" max="6379" width="21.36328125" style="329" customWidth="1"/>
    <col min="6380" max="6381" width="0" style="329" hidden="1" customWidth="1"/>
    <col min="6382" max="6383" width="9.08984375" style="329" bestFit="1" customWidth="1"/>
    <col min="6384" max="6392" width="9" style="329"/>
    <col min="6393" max="6432" width="9.08984375" style="329" bestFit="1" customWidth="1"/>
    <col min="6433" max="6633" width="9" style="329"/>
    <col min="6634" max="6634" width="3.36328125" style="329" customWidth="1"/>
    <col min="6635" max="6635" width="21.36328125" style="329" customWidth="1"/>
    <col min="6636" max="6637" width="0" style="329" hidden="1" customWidth="1"/>
    <col min="6638" max="6639" width="9.08984375" style="329" bestFit="1" customWidth="1"/>
    <col min="6640" max="6648" width="9" style="329"/>
    <col min="6649" max="6688" width="9.08984375" style="329" bestFit="1" customWidth="1"/>
    <col min="6689" max="6889" width="9" style="329"/>
    <col min="6890" max="6890" width="3.36328125" style="329" customWidth="1"/>
    <col min="6891" max="6891" width="21.36328125" style="329" customWidth="1"/>
    <col min="6892" max="6893" width="0" style="329" hidden="1" customWidth="1"/>
    <col min="6894" max="6895" width="9.08984375" style="329" bestFit="1" customWidth="1"/>
    <col min="6896" max="6904" width="9" style="329"/>
    <col min="6905" max="6944" width="9.08984375" style="329" bestFit="1" customWidth="1"/>
    <col min="6945" max="7145" width="9" style="329"/>
    <col min="7146" max="7146" width="3.36328125" style="329" customWidth="1"/>
    <col min="7147" max="7147" width="21.36328125" style="329" customWidth="1"/>
    <col min="7148" max="7149" width="0" style="329" hidden="1" customWidth="1"/>
    <col min="7150" max="7151" width="9.08984375" style="329" bestFit="1" customWidth="1"/>
    <col min="7152" max="7160" width="9" style="329"/>
    <col min="7161" max="7200" width="9.08984375" style="329" bestFit="1" customWidth="1"/>
    <col min="7201" max="7401" width="9" style="329"/>
    <col min="7402" max="7402" width="3.36328125" style="329" customWidth="1"/>
    <col min="7403" max="7403" width="21.36328125" style="329" customWidth="1"/>
    <col min="7404" max="7405" width="0" style="329" hidden="1" customWidth="1"/>
    <col min="7406" max="7407" width="9.08984375" style="329" bestFit="1" customWidth="1"/>
    <col min="7408" max="7416" width="9" style="329"/>
    <col min="7417" max="7456" width="9.08984375" style="329" bestFit="1" customWidth="1"/>
    <col min="7457" max="7657" width="9" style="329"/>
    <col min="7658" max="7658" width="3.36328125" style="329" customWidth="1"/>
    <col min="7659" max="7659" width="21.36328125" style="329" customWidth="1"/>
    <col min="7660" max="7661" width="0" style="329" hidden="1" customWidth="1"/>
    <col min="7662" max="7663" width="9.08984375" style="329" bestFit="1" customWidth="1"/>
    <col min="7664" max="7672" width="9" style="329"/>
    <col min="7673" max="7712" width="9.08984375" style="329" bestFit="1" customWidth="1"/>
    <col min="7713" max="7913" width="9" style="329"/>
    <col min="7914" max="7914" width="3.36328125" style="329" customWidth="1"/>
    <col min="7915" max="7915" width="21.36328125" style="329" customWidth="1"/>
    <col min="7916" max="7917" width="0" style="329" hidden="1" customWidth="1"/>
    <col min="7918" max="7919" width="9.08984375" style="329" bestFit="1" customWidth="1"/>
    <col min="7920" max="7928" width="9" style="329"/>
    <col min="7929" max="7968" width="9.08984375" style="329" bestFit="1" customWidth="1"/>
    <col min="7969" max="8169" width="9" style="329"/>
    <col min="8170" max="8170" width="3.36328125" style="329" customWidth="1"/>
    <col min="8171" max="8171" width="21.36328125" style="329" customWidth="1"/>
    <col min="8172" max="8173" width="0" style="329" hidden="1" customWidth="1"/>
    <col min="8174" max="8175" width="9.08984375" style="329" bestFit="1" customWidth="1"/>
    <col min="8176" max="8184" width="9" style="329"/>
    <col min="8185" max="8224" width="9.08984375" style="329" bestFit="1" customWidth="1"/>
    <col min="8225" max="8425" width="9" style="329"/>
    <col min="8426" max="8426" width="3.36328125" style="329" customWidth="1"/>
    <col min="8427" max="8427" width="21.36328125" style="329" customWidth="1"/>
    <col min="8428" max="8429" width="0" style="329" hidden="1" customWidth="1"/>
    <col min="8430" max="8431" width="9.08984375" style="329" bestFit="1" customWidth="1"/>
    <col min="8432" max="8440" width="9" style="329"/>
    <col min="8441" max="8480" width="9.08984375" style="329" bestFit="1" customWidth="1"/>
    <col min="8481" max="8681" width="9" style="329"/>
    <col min="8682" max="8682" width="3.36328125" style="329" customWidth="1"/>
    <col min="8683" max="8683" width="21.36328125" style="329" customWidth="1"/>
    <col min="8684" max="8685" width="0" style="329" hidden="1" customWidth="1"/>
    <col min="8686" max="8687" width="9.08984375" style="329" bestFit="1" customWidth="1"/>
    <col min="8688" max="8696" width="9" style="329"/>
    <col min="8697" max="8736" width="9.08984375" style="329" bestFit="1" customWidth="1"/>
    <col min="8737" max="8937" width="9" style="329"/>
    <col min="8938" max="8938" width="3.36328125" style="329" customWidth="1"/>
    <col min="8939" max="8939" width="21.36328125" style="329" customWidth="1"/>
    <col min="8940" max="8941" width="0" style="329" hidden="1" customWidth="1"/>
    <col min="8942" max="8943" width="9.08984375" style="329" bestFit="1" customWidth="1"/>
    <col min="8944" max="8952" width="9" style="329"/>
    <col min="8953" max="8992" width="9.08984375" style="329" bestFit="1" customWidth="1"/>
    <col min="8993" max="9193" width="9" style="329"/>
    <col min="9194" max="9194" width="3.36328125" style="329" customWidth="1"/>
    <col min="9195" max="9195" width="21.36328125" style="329" customWidth="1"/>
    <col min="9196" max="9197" width="0" style="329" hidden="1" customWidth="1"/>
    <col min="9198" max="9199" width="9.08984375" style="329" bestFit="1" customWidth="1"/>
    <col min="9200" max="9208" width="9" style="329"/>
    <col min="9209" max="9248" width="9.08984375" style="329" bestFit="1" customWidth="1"/>
    <col min="9249" max="9449" width="9" style="329"/>
    <col min="9450" max="9450" width="3.36328125" style="329" customWidth="1"/>
    <col min="9451" max="9451" width="21.36328125" style="329" customWidth="1"/>
    <col min="9452" max="9453" width="0" style="329" hidden="1" customWidth="1"/>
    <col min="9454" max="9455" width="9.08984375" style="329" bestFit="1" customWidth="1"/>
    <col min="9456" max="9464" width="9" style="329"/>
    <col min="9465" max="9504" width="9.08984375" style="329" bestFit="1" customWidth="1"/>
    <col min="9505" max="9705" width="9" style="329"/>
    <col min="9706" max="9706" width="3.36328125" style="329" customWidth="1"/>
    <col min="9707" max="9707" width="21.36328125" style="329" customWidth="1"/>
    <col min="9708" max="9709" width="0" style="329" hidden="1" customWidth="1"/>
    <col min="9710" max="9711" width="9.08984375" style="329" bestFit="1" customWidth="1"/>
    <col min="9712" max="9720" width="9" style="329"/>
    <col min="9721" max="9760" width="9.08984375" style="329" bestFit="1" customWidth="1"/>
    <col min="9761" max="9961" width="9" style="329"/>
    <col min="9962" max="9962" width="3.36328125" style="329" customWidth="1"/>
    <col min="9963" max="9963" width="21.36328125" style="329" customWidth="1"/>
    <col min="9964" max="9965" width="0" style="329" hidden="1" customWidth="1"/>
    <col min="9966" max="9967" width="9.08984375" style="329" bestFit="1" customWidth="1"/>
    <col min="9968" max="9976" width="9" style="329"/>
    <col min="9977" max="10016" width="9.08984375" style="329" bestFit="1" customWidth="1"/>
    <col min="10017" max="10217" width="9" style="329"/>
    <col min="10218" max="10218" width="3.36328125" style="329" customWidth="1"/>
    <col min="10219" max="10219" width="21.36328125" style="329" customWidth="1"/>
    <col min="10220" max="10221" width="0" style="329" hidden="1" customWidth="1"/>
    <col min="10222" max="10223" width="9.08984375" style="329" bestFit="1" customWidth="1"/>
    <col min="10224" max="10232" width="9" style="329"/>
    <col min="10233" max="10272" width="9.08984375" style="329" bestFit="1" customWidth="1"/>
    <col min="10273" max="10473" width="9" style="329"/>
    <col min="10474" max="10474" width="3.36328125" style="329" customWidth="1"/>
    <col min="10475" max="10475" width="21.36328125" style="329" customWidth="1"/>
    <col min="10476" max="10477" width="0" style="329" hidden="1" customWidth="1"/>
    <col min="10478" max="10479" width="9.08984375" style="329" bestFit="1" customWidth="1"/>
    <col min="10480" max="10488" width="9" style="329"/>
    <col min="10489" max="10528" width="9.08984375" style="329" bestFit="1" customWidth="1"/>
    <col min="10529" max="10729" width="9" style="329"/>
    <col min="10730" max="10730" width="3.36328125" style="329" customWidth="1"/>
    <col min="10731" max="10731" width="21.36328125" style="329" customWidth="1"/>
    <col min="10732" max="10733" width="0" style="329" hidden="1" customWidth="1"/>
    <col min="10734" max="10735" width="9.08984375" style="329" bestFit="1" customWidth="1"/>
    <col min="10736" max="10744" width="9" style="329"/>
    <col min="10745" max="10784" width="9.08984375" style="329" bestFit="1" customWidth="1"/>
    <col min="10785" max="10985" width="9" style="329"/>
    <col min="10986" max="10986" width="3.36328125" style="329" customWidth="1"/>
    <col min="10987" max="10987" width="21.36328125" style="329" customWidth="1"/>
    <col min="10988" max="10989" width="0" style="329" hidden="1" customWidth="1"/>
    <col min="10990" max="10991" width="9.08984375" style="329" bestFit="1" customWidth="1"/>
    <col min="10992" max="11000" width="9" style="329"/>
    <col min="11001" max="11040" width="9.08984375" style="329" bestFit="1" customWidth="1"/>
    <col min="11041" max="11241" width="9" style="329"/>
    <col min="11242" max="11242" width="3.36328125" style="329" customWidth="1"/>
    <col min="11243" max="11243" width="21.36328125" style="329" customWidth="1"/>
    <col min="11244" max="11245" width="0" style="329" hidden="1" customWidth="1"/>
    <col min="11246" max="11247" width="9.08984375" style="329" bestFit="1" customWidth="1"/>
    <col min="11248" max="11256" width="9" style="329"/>
    <col min="11257" max="11296" width="9.08984375" style="329" bestFit="1" customWidth="1"/>
    <col min="11297" max="11497" width="9" style="329"/>
    <col min="11498" max="11498" width="3.36328125" style="329" customWidth="1"/>
    <col min="11499" max="11499" width="21.36328125" style="329" customWidth="1"/>
    <col min="11500" max="11501" width="0" style="329" hidden="1" customWidth="1"/>
    <col min="11502" max="11503" width="9.08984375" style="329" bestFit="1" customWidth="1"/>
    <col min="11504" max="11512" width="9" style="329"/>
    <col min="11513" max="11552" width="9.08984375" style="329" bestFit="1" customWidth="1"/>
    <col min="11553" max="11753" width="9" style="329"/>
    <col min="11754" max="11754" width="3.36328125" style="329" customWidth="1"/>
    <col min="11755" max="11755" width="21.36328125" style="329" customWidth="1"/>
    <col min="11756" max="11757" width="0" style="329" hidden="1" customWidth="1"/>
    <col min="11758" max="11759" width="9.08984375" style="329" bestFit="1" customWidth="1"/>
    <col min="11760" max="11768" width="9" style="329"/>
    <col min="11769" max="11808" width="9.08984375" style="329" bestFit="1" customWidth="1"/>
    <col min="11809" max="12009" width="9" style="329"/>
    <col min="12010" max="12010" width="3.36328125" style="329" customWidth="1"/>
    <col min="12011" max="12011" width="21.36328125" style="329" customWidth="1"/>
    <col min="12012" max="12013" width="0" style="329" hidden="1" customWidth="1"/>
    <col min="12014" max="12015" width="9.08984375" style="329" bestFit="1" customWidth="1"/>
    <col min="12016" max="12024" width="9" style="329"/>
    <col min="12025" max="12064" width="9.08984375" style="329" bestFit="1" customWidth="1"/>
    <col min="12065" max="12265" width="9" style="329"/>
    <col min="12266" max="12266" width="3.36328125" style="329" customWidth="1"/>
    <col min="12267" max="12267" width="21.36328125" style="329" customWidth="1"/>
    <col min="12268" max="12269" width="0" style="329" hidden="1" customWidth="1"/>
    <col min="12270" max="12271" width="9.08984375" style="329" bestFit="1" customWidth="1"/>
    <col min="12272" max="12280" width="9" style="329"/>
    <col min="12281" max="12320" width="9.08984375" style="329" bestFit="1" customWidth="1"/>
    <col min="12321" max="12521" width="9" style="329"/>
    <col min="12522" max="12522" width="3.36328125" style="329" customWidth="1"/>
    <col min="12523" max="12523" width="21.36328125" style="329" customWidth="1"/>
    <col min="12524" max="12525" width="0" style="329" hidden="1" customWidth="1"/>
    <col min="12526" max="12527" width="9.08984375" style="329" bestFit="1" customWidth="1"/>
    <col min="12528" max="12536" width="9" style="329"/>
    <col min="12537" max="12576" width="9.08984375" style="329" bestFit="1" customWidth="1"/>
    <col min="12577" max="12777" width="9" style="329"/>
    <col min="12778" max="12778" width="3.36328125" style="329" customWidth="1"/>
    <col min="12779" max="12779" width="21.36328125" style="329" customWidth="1"/>
    <col min="12780" max="12781" width="0" style="329" hidden="1" customWidth="1"/>
    <col min="12782" max="12783" width="9.08984375" style="329" bestFit="1" customWidth="1"/>
    <col min="12784" max="12792" width="9" style="329"/>
    <col min="12793" max="12832" width="9.08984375" style="329" bestFit="1" customWidth="1"/>
    <col min="12833" max="13033" width="9" style="329"/>
    <col min="13034" max="13034" width="3.36328125" style="329" customWidth="1"/>
    <col min="13035" max="13035" width="21.36328125" style="329" customWidth="1"/>
    <col min="13036" max="13037" width="0" style="329" hidden="1" customWidth="1"/>
    <col min="13038" max="13039" width="9.08984375" style="329" bestFit="1" customWidth="1"/>
    <col min="13040" max="13048" width="9" style="329"/>
    <col min="13049" max="13088" width="9.08984375" style="329" bestFit="1" customWidth="1"/>
    <col min="13089" max="13289" width="9" style="329"/>
    <col min="13290" max="13290" width="3.36328125" style="329" customWidth="1"/>
    <col min="13291" max="13291" width="21.36328125" style="329" customWidth="1"/>
    <col min="13292" max="13293" width="0" style="329" hidden="1" customWidth="1"/>
    <col min="13294" max="13295" width="9.08984375" style="329" bestFit="1" customWidth="1"/>
    <col min="13296" max="13304" width="9" style="329"/>
    <col min="13305" max="13344" width="9.08984375" style="329" bestFit="1" customWidth="1"/>
    <col min="13345" max="13545" width="9" style="329"/>
    <col min="13546" max="13546" width="3.36328125" style="329" customWidth="1"/>
    <col min="13547" max="13547" width="21.36328125" style="329" customWidth="1"/>
    <col min="13548" max="13549" width="0" style="329" hidden="1" customWidth="1"/>
    <col min="13550" max="13551" width="9.08984375" style="329" bestFit="1" customWidth="1"/>
    <col min="13552" max="13560" width="9" style="329"/>
    <col min="13561" max="13600" width="9.08984375" style="329" bestFit="1" customWidth="1"/>
    <col min="13601" max="13801" width="9" style="329"/>
    <col min="13802" max="13802" width="3.36328125" style="329" customWidth="1"/>
    <col min="13803" max="13803" width="21.36328125" style="329" customWidth="1"/>
    <col min="13804" max="13805" width="0" style="329" hidden="1" customWidth="1"/>
    <col min="13806" max="13807" width="9.08984375" style="329" bestFit="1" customWidth="1"/>
    <col min="13808" max="13816" width="9" style="329"/>
    <col min="13817" max="13856" width="9.08984375" style="329" bestFit="1" customWidth="1"/>
    <col min="13857" max="14057" width="9" style="329"/>
    <col min="14058" max="14058" width="3.36328125" style="329" customWidth="1"/>
    <col min="14059" max="14059" width="21.36328125" style="329" customWidth="1"/>
    <col min="14060" max="14061" width="0" style="329" hidden="1" customWidth="1"/>
    <col min="14062" max="14063" width="9.08984375" style="329" bestFit="1" customWidth="1"/>
    <col min="14064" max="14072" width="9" style="329"/>
    <col min="14073" max="14112" width="9.08984375" style="329" bestFit="1" customWidth="1"/>
    <col min="14113" max="14313" width="9" style="329"/>
    <col min="14314" max="14314" width="3.36328125" style="329" customWidth="1"/>
    <col min="14315" max="14315" width="21.36328125" style="329" customWidth="1"/>
    <col min="14316" max="14317" width="0" style="329" hidden="1" customWidth="1"/>
    <col min="14318" max="14319" width="9.08984375" style="329" bestFit="1" customWidth="1"/>
    <col min="14320" max="14328" width="9" style="329"/>
    <col min="14329" max="14368" width="9.08984375" style="329" bestFit="1" customWidth="1"/>
    <col min="14369" max="14569" width="9" style="329"/>
    <col min="14570" max="14570" width="3.36328125" style="329" customWidth="1"/>
    <col min="14571" max="14571" width="21.36328125" style="329" customWidth="1"/>
    <col min="14572" max="14573" width="0" style="329" hidden="1" customWidth="1"/>
    <col min="14574" max="14575" width="9.08984375" style="329" bestFit="1" customWidth="1"/>
    <col min="14576" max="14584" width="9" style="329"/>
    <col min="14585" max="14624" width="9.08984375" style="329" bestFit="1" customWidth="1"/>
    <col min="14625" max="14825" width="9" style="329"/>
    <col min="14826" max="14826" width="3.36328125" style="329" customWidth="1"/>
    <col min="14827" max="14827" width="21.36328125" style="329" customWidth="1"/>
    <col min="14828" max="14829" width="0" style="329" hidden="1" customWidth="1"/>
    <col min="14830" max="14831" width="9.08984375" style="329" bestFit="1" customWidth="1"/>
    <col min="14832" max="14840" width="9" style="329"/>
    <col min="14841" max="14880" width="9.08984375" style="329" bestFit="1" customWidth="1"/>
    <col min="14881" max="15081" width="9" style="329"/>
    <col min="15082" max="15082" width="3.36328125" style="329" customWidth="1"/>
    <col min="15083" max="15083" width="21.36328125" style="329" customWidth="1"/>
    <col min="15084" max="15085" width="0" style="329" hidden="1" customWidth="1"/>
    <col min="15086" max="15087" width="9.08984375" style="329" bestFit="1" customWidth="1"/>
    <col min="15088" max="15096" width="9" style="329"/>
    <col min="15097" max="15136" width="9.08984375" style="329" bestFit="1" customWidth="1"/>
    <col min="15137" max="15337" width="9" style="329"/>
    <col min="15338" max="15338" width="3.36328125" style="329" customWidth="1"/>
    <col min="15339" max="15339" width="21.36328125" style="329" customWidth="1"/>
    <col min="15340" max="15341" width="0" style="329" hidden="1" customWidth="1"/>
    <col min="15342" max="15343" width="9.08984375" style="329" bestFit="1" customWidth="1"/>
    <col min="15344" max="15352" width="9" style="329"/>
    <col min="15353" max="15392" width="9.08984375" style="329" bestFit="1" customWidth="1"/>
    <col min="15393" max="15593" width="9" style="329"/>
    <col min="15594" max="15594" width="3.36328125" style="329" customWidth="1"/>
    <col min="15595" max="15595" width="21.36328125" style="329" customWidth="1"/>
    <col min="15596" max="15597" width="0" style="329" hidden="1" customWidth="1"/>
    <col min="15598" max="15599" width="9.08984375" style="329" bestFit="1" customWidth="1"/>
    <col min="15600" max="15608" width="9" style="329"/>
    <col min="15609" max="15648" width="9.08984375" style="329" bestFit="1" customWidth="1"/>
    <col min="15649" max="15849" width="9" style="329"/>
    <col min="15850" max="15850" width="3.36328125" style="329" customWidth="1"/>
    <col min="15851" max="15851" width="21.36328125" style="329" customWidth="1"/>
    <col min="15852" max="15853" width="0" style="329" hidden="1" customWidth="1"/>
    <col min="15854" max="15855" width="9.08984375" style="329" bestFit="1" customWidth="1"/>
    <col min="15856" max="15864" width="9" style="329"/>
    <col min="15865" max="15904" width="9.08984375" style="329" bestFit="1" customWidth="1"/>
    <col min="15905" max="16105" width="9" style="329"/>
    <col min="16106" max="16106" width="3.36328125" style="329" customWidth="1"/>
    <col min="16107" max="16107" width="21.36328125" style="329" customWidth="1"/>
    <col min="16108" max="16109" width="0" style="329" hidden="1" customWidth="1"/>
    <col min="16110" max="16111" width="9.08984375" style="329" bestFit="1" customWidth="1"/>
    <col min="16112" max="16120" width="9" style="329"/>
    <col min="16121" max="16160" width="9.08984375" style="329" bestFit="1" customWidth="1"/>
    <col min="16161" max="16384" width="9" style="329"/>
  </cols>
  <sheetData>
    <row r="1" spans="1:44" x14ac:dyDescent="0.2">
      <c r="A1" s="325" t="s">
        <v>488</v>
      </c>
      <c r="B1" s="326"/>
      <c r="C1" s="327"/>
      <c r="D1" s="327"/>
      <c r="E1" s="328">
        <v>45093</v>
      </c>
      <c r="F1" s="327"/>
      <c r="G1" s="327"/>
      <c r="H1" s="327"/>
      <c r="I1" s="327"/>
      <c r="J1" s="327"/>
      <c r="K1" s="327"/>
      <c r="L1" s="327"/>
      <c r="M1" s="327"/>
      <c r="N1" s="327"/>
      <c r="O1" s="327"/>
      <c r="P1" s="327"/>
      <c r="Q1" s="327"/>
      <c r="R1" s="327"/>
      <c r="S1" s="327"/>
      <c r="T1" s="327"/>
      <c r="U1" s="327"/>
      <c r="V1" s="327"/>
      <c r="W1" s="327"/>
      <c r="X1" s="327"/>
      <c r="Y1" s="327"/>
      <c r="Z1" s="327"/>
      <c r="AA1" s="327"/>
      <c r="AB1" s="327"/>
      <c r="AC1" s="327"/>
      <c r="AD1" s="327"/>
      <c r="AE1" s="327"/>
      <c r="AF1" s="327"/>
      <c r="AG1" s="327"/>
      <c r="AH1" s="327"/>
      <c r="AI1" s="327"/>
      <c r="AJ1" s="327"/>
      <c r="AK1" s="327"/>
      <c r="AL1" s="327"/>
      <c r="AM1" s="327"/>
      <c r="AN1" s="327"/>
      <c r="AO1" s="327"/>
      <c r="AP1" s="327"/>
      <c r="AQ1" s="327"/>
      <c r="AR1" s="327"/>
    </row>
    <row r="2" spans="1:44" x14ac:dyDescent="0.2">
      <c r="A2" s="326" t="s">
        <v>177</v>
      </c>
      <c r="B2" s="326" t="s">
        <v>350</v>
      </c>
      <c r="C2" s="327"/>
      <c r="D2" s="327"/>
      <c r="E2" s="327" t="s">
        <v>177</v>
      </c>
      <c r="F2" s="327"/>
      <c r="G2" s="327"/>
      <c r="H2" s="327"/>
      <c r="I2" s="327"/>
      <c r="J2" s="327"/>
      <c r="K2" s="327"/>
      <c r="L2" s="327"/>
      <c r="M2" s="327"/>
      <c r="N2" s="327"/>
      <c r="O2" s="327"/>
      <c r="P2" s="327"/>
      <c r="Q2" s="327"/>
      <c r="R2" s="327"/>
      <c r="S2" s="327"/>
      <c r="T2" s="327"/>
      <c r="U2" s="327"/>
      <c r="V2" s="327"/>
      <c r="W2" s="327"/>
      <c r="X2" s="327"/>
      <c r="Y2" s="327"/>
      <c r="Z2" s="327"/>
      <c r="AA2" s="327"/>
      <c r="AB2" s="327"/>
      <c r="AC2" s="327"/>
      <c r="AD2" s="327"/>
      <c r="AE2" s="327"/>
      <c r="AF2" s="327"/>
      <c r="AG2" s="327"/>
      <c r="AH2" s="327"/>
      <c r="AI2" s="327"/>
      <c r="AJ2" s="327"/>
      <c r="AK2" s="327"/>
      <c r="AL2" s="327"/>
      <c r="AM2" s="327"/>
      <c r="AN2" s="327"/>
      <c r="AO2" s="327"/>
      <c r="AP2" s="327"/>
      <c r="AQ2" s="327" t="s">
        <v>489</v>
      </c>
      <c r="AR2" s="327"/>
    </row>
    <row r="3" spans="1:44" x14ac:dyDescent="0.2">
      <c r="A3" s="460" t="s">
        <v>490</v>
      </c>
      <c r="B3" s="461"/>
      <c r="C3" s="330" t="s">
        <v>491</v>
      </c>
      <c r="D3" s="331" t="s">
        <v>133</v>
      </c>
      <c r="E3" s="332" t="s">
        <v>492</v>
      </c>
      <c r="F3" s="331" t="s">
        <v>493</v>
      </c>
      <c r="G3" s="333" t="s">
        <v>494</v>
      </c>
      <c r="H3" s="332" t="s">
        <v>495</v>
      </c>
      <c r="I3" s="332" t="s">
        <v>496</v>
      </c>
      <c r="J3" s="331" t="s">
        <v>497</v>
      </c>
      <c r="K3" s="333" t="s">
        <v>498</v>
      </c>
      <c r="L3" s="332" t="s">
        <v>499</v>
      </c>
      <c r="M3" s="332" t="s">
        <v>500</v>
      </c>
      <c r="N3" s="331" t="s">
        <v>501</v>
      </c>
      <c r="O3" s="333" t="s">
        <v>502</v>
      </c>
      <c r="P3" s="331" t="s">
        <v>503</v>
      </c>
      <c r="Q3" s="333" t="s">
        <v>504</v>
      </c>
      <c r="R3" s="332" t="s">
        <v>505</v>
      </c>
      <c r="S3" s="332" t="s">
        <v>506</v>
      </c>
      <c r="T3" s="331" t="s">
        <v>507</v>
      </c>
      <c r="U3" s="333" t="s">
        <v>508</v>
      </c>
      <c r="V3" s="332" t="s">
        <v>509</v>
      </c>
      <c r="W3" s="332" t="s">
        <v>510</v>
      </c>
      <c r="X3" s="331" t="s">
        <v>511</v>
      </c>
      <c r="Y3" s="333" t="s">
        <v>512</v>
      </c>
      <c r="Z3" s="332" t="s">
        <v>513</v>
      </c>
      <c r="AA3" s="332" t="s">
        <v>514</v>
      </c>
      <c r="AB3" s="331" t="s">
        <v>515</v>
      </c>
      <c r="AC3" s="333" t="s">
        <v>516</v>
      </c>
      <c r="AD3" s="332" t="s">
        <v>517</v>
      </c>
      <c r="AE3" s="332" t="s">
        <v>518</v>
      </c>
      <c r="AF3" s="331" t="s">
        <v>519</v>
      </c>
      <c r="AG3" s="333" t="s">
        <v>520</v>
      </c>
      <c r="AH3" s="332" t="s">
        <v>521</v>
      </c>
      <c r="AI3" s="332" t="s">
        <v>522</v>
      </c>
      <c r="AJ3" s="331" t="s">
        <v>523</v>
      </c>
      <c r="AK3" s="333" t="s">
        <v>524</v>
      </c>
      <c r="AL3" s="332" t="s">
        <v>525</v>
      </c>
      <c r="AM3" s="332" t="s">
        <v>526</v>
      </c>
      <c r="AN3" s="331" t="s">
        <v>527</v>
      </c>
      <c r="AO3" s="333" t="s">
        <v>528</v>
      </c>
      <c r="AP3" s="332" t="s">
        <v>529</v>
      </c>
      <c r="AQ3" s="332" t="s">
        <v>530</v>
      </c>
      <c r="AR3" s="334" t="s">
        <v>531</v>
      </c>
    </row>
    <row r="4" spans="1:44" x14ac:dyDescent="0.2">
      <c r="A4" s="335"/>
      <c r="B4" s="336"/>
      <c r="C4" s="337" t="s">
        <v>532</v>
      </c>
      <c r="D4" s="338" t="s">
        <v>532</v>
      </c>
      <c r="E4" s="339" t="s">
        <v>532</v>
      </c>
      <c r="F4" s="338" t="s">
        <v>532</v>
      </c>
      <c r="G4" s="340" t="s">
        <v>532</v>
      </c>
      <c r="H4" s="339" t="s">
        <v>532</v>
      </c>
      <c r="I4" s="339" t="s">
        <v>532</v>
      </c>
      <c r="J4" s="338" t="s">
        <v>532</v>
      </c>
      <c r="K4" s="340" t="s">
        <v>532</v>
      </c>
      <c r="L4" s="339" t="s">
        <v>532</v>
      </c>
      <c r="M4" s="339" t="s">
        <v>532</v>
      </c>
      <c r="N4" s="338" t="s">
        <v>532</v>
      </c>
      <c r="O4" s="340" t="s">
        <v>532</v>
      </c>
      <c r="P4" s="338" t="s">
        <v>532</v>
      </c>
      <c r="Q4" s="340" t="s">
        <v>532</v>
      </c>
      <c r="R4" s="339" t="s">
        <v>532</v>
      </c>
      <c r="S4" s="339" t="s">
        <v>532</v>
      </c>
      <c r="T4" s="338" t="s">
        <v>532</v>
      </c>
      <c r="U4" s="340" t="s">
        <v>532</v>
      </c>
      <c r="V4" s="339" t="s">
        <v>532</v>
      </c>
      <c r="W4" s="339" t="s">
        <v>532</v>
      </c>
      <c r="X4" s="338" t="s">
        <v>532</v>
      </c>
      <c r="Y4" s="340" t="s">
        <v>532</v>
      </c>
      <c r="Z4" s="339" t="s">
        <v>532</v>
      </c>
      <c r="AA4" s="339" t="s">
        <v>532</v>
      </c>
      <c r="AB4" s="338" t="s">
        <v>532</v>
      </c>
      <c r="AC4" s="340" t="s">
        <v>532</v>
      </c>
      <c r="AD4" s="339" t="s">
        <v>532</v>
      </c>
      <c r="AE4" s="339" t="s">
        <v>532</v>
      </c>
      <c r="AF4" s="338" t="s">
        <v>532</v>
      </c>
      <c r="AG4" s="340" t="s">
        <v>532</v>
      </c>
      <c r="AH4" s="339" t="s">
        <v>532</v>
      </c>
      <c r="AI4" s="339" t="s">
        <v>532</v>
      </c>
      <c r="AJ4" s="338" t="s">
        <v>532</v>
      </c>
      <c r="AK4" s="340" t="s">
        <v>532</v>
      </c>
      <c r="AL4" s="339" t="s">
        <v>532</v>
      </c>
      <c r="AM4" s="339" t="s">
        <v>532</v>
      </c>
      <c r="AN4" s="338" t="s">
        <v>532</v>
      </c>
      <c r="AO4" s="340" t="s">
        <v>532</v>
      </c>
      <c r="AP4" s="339" t="s">
        <v>532</v>
      </c>
      <c r="AQ4" s="339" t="s">
        <v>532</v>
      </c>
      <c r="AR4" s="341" t="s">
        <v>532</v>
      </c>
    </row>
    <row r="5" spans="1:44" x14ac:dyDescent="0.2">
      <c r="A5" s="342" t="s">
        <v>263</v>
      </c>
      <c r="B5" s="343" t="s">
        <v>533</v>
      </c>
      <c r="C5" s="344">
        <v>52217</v>
      </c>
      <c r="D5" s="345">
        <v>5496</v>
      </c>
      <c r="E5" s="346">
        <v>2250</v>
      </c>
      <c r="F5" s="345">
        <v>682</v>
      </c>
      <c r="G5" s="347">
        <v>797</v>
      </c>
      <c r="H5" s="346">
        <v>732</v>
      </c>
      <c r="I5" s="346">
        <v>2451</v>
      </c>
      <c r="J5" s="345">
        <v>105</v>
      </c>
      <c r="K5" s="347">
        <v>727</v>
      </c>
      <c r="L5" s="346">
        <v>204</v>
      </c>
      <c r="M5" s="346">
        <v>2710</v>
      </c>
      <c r="N5" s="345">
        <v>1090</v>
      </c>
      <c r="O5" s="347">
        <v>495</v>
      </c>
      <c r="P5" s="345">
        <v>383</v>
      </c>
      <c r="Q5" s="347">
        <v>1109</v>
      </c>
      <c r="R5" s="346">
        <v>1919</v>
      </c>
      <c r="S5" s="346">
        <v>215</v>
      </c>
      <c r="T5" s="345">
        <v>567</v>
      </c>
      <c r="U5" s="347">
        <v>811</v>
      </c>
      <c r="V5" s="346">
        <v>1485</v>
      </c>
      <c r="W5" s="346">
        <v>1074</v>
      </c>
      <c r="X5" s="345">
        <v>3000</v>
      </c>
      <c r="Y5" s="347">
        <v>1075</v>
      </c>
      <c r="Z5" s="346">
        <v>3053</v>
      </c>
      <c r="AA5" s="346">
        <v>6898</v>
      </c>
      <c r="AB5" s="345">
        <v>942</v>
      </c>
      <c r="AC5" s="347">
        <v>2553</v>
      </c>
      <c r="AD5" s="346">
        <v>732</v>
      </c>
      <c r="AE5" s="346">
        <v>1117</v>
      </c>
      <c r="AF5" s="345">
        <v>1098</v>
      </c>
      <c r="AG5" s="347">
        <v>487</v>
      </c>
      <c r="AH5" s="346">
        <v>417</v>
      </c>
      <c r="AI5" s="346">
        <v>845</v>
      </c>
      <c r="AJ5" s="345">
        <v>71</v>
      </c>
      <c r="AK5" s="347">
        <v>215</v>
      </c>
      <c r="AL5" s="346">
        <v>313</v>
      </c>
      <c r="AM5" s="346">
        <v>227</v>
      </c>
      <c r="AN5" s="345">
        <v>215</v>
      </c>
      <c r="AO5" s="347">
        <v>383</v>
      </c>
      <c r="AP5" s="346">
        <v>852</v>
      </c>
      <c r="AQ5" s="346">
        <v>933</v>
      </c>
      <c r="AR5" s="348">
        <v>1116</v>
      </c>
    </row>
    <row r="6" spans="1:44" x14ac:dyDescent="0.2">
      <c r="A6" s="342" t="s">
        <v>219</v>
      </c>
      <c r="B6" s="343" t="s">
        <v>445</v>
      </c>
      <c r="C6" s="344">
        <v>1559</v>
      </c>
      <c r="D6" s="345">
        <f t="shared" ref="D6:D40" si="0">C6-SUM(E6:AR6)</f>
        <v>89</v>
      </c>
      <c r="E6" s="346">
        <v>98</v>
      </c>
      <c r="F6" s="345">
        <v>2</v>
      </c>
      <c r="G6" s="347">
        <v>25</v>
      </c>
      <c r="H6" s="346">
        <v>8</v>
      </c>
      <c r="I6" s="346">
        <v>15</v>
      </c>
      <c r="J6" s="345">
        <v>0</v>
      </c>
      <c r="K6" s="347">
        <v>5</v>
      </c>
      <c r="L6" s="346">
        <v>9</v>
      </c>
      <c r="M6" s="346">
        <v>123</v>
      </c>
      <c r="N6" s="345">
        <v>0</v>
      </c>
      <c r="O6" s="347">
        <v>0</v>
      </c>
      <c r="P6" s="345">
        <v>21</v>
      </c>
      <c r="Q6" s="347">
        <v>6</v>
      </c>
      <c r="R6" s="346">
        <v>0</v>
      </c>
      <c r="S6" s="346">
        <v>0</v>
      </c>
      <c r="T6" s="345">
        <v>0</v>
      </c>
      <c r="U6" s="347">
        <v>1</v>
      </c>
      <c r="V6" s="346">
        <v>9</v>
      </c>
      <c r="W6" s="346">
        <v>2</v>
      </c>
      <c r="X6" s="345">
        <v>46</v>
      </c>
      <c r="Y6" s="347">
        <v>124</v>
      </c>
      <c r="Z6" s="346">
        <v>145</v>
      </c>
      <c r="AA6" s="346">
        <v>13</v>
      </c>
      <c r="AB6" s="345">
        <v>123</v>
      </c>
      <c r="AC6" s="347">
        <v>1</v>
      </c>
      <c r="AD6" s="346">
        <v>317</v>
      </c>
      <c r="AE6" s="346">
        <v>2</v>
      </c>
      <c r="AF6" s="345">
        <v>18</v>
      </c>
      <c r="AG6" s="347">
        <v>8</v>
      </c>
      <c r="AH6" s="346">
        <v>92</v>
      </c>
      <c r="AI6" s="346">
        <v>1</v>
      </c>
      <c r="AJ6" s="345">
        <v>0</v>
      </c>
      <c r="AK6" s="347">
        <v>15</v>
      </c>
      <c r="AL6" s="346">
        <v>18</v>
      </c>
      <c r="AM6" s="346">
        <v>78</v>
      </c>
      <c r="AN6" s="345">
        <v>0</v>
      </c>
      <c r="AO6" s="347">
        <v>11</v>
      </c>
      <c r="AP6" s="346">
        <v>25</v>
      </c>
      <c r="AQ6" s="346">
        <v>81</v>
      </c>
      <c r="AR6" s="348">
        <v>28</v>
      </c>
    </row>
    <row r="7" spans="1:44" x14ac:dyDescent="0.2">
      <c r="A7" s="342" t="s">
        <v>220</v>
      </c>
      <c r="B7" s="343" t="s">
        <v>249</v>
      </c>
      <c r="C7" s="344">
        <v>4484</v>
      </c>
      <c r="D7" s="345">
        <f t="shared" si="0"/>
        <v>226</v>
      </c>
      <c r="E7" s="346">
        <v>564</v>
      </c>
      <c r="F7" s="345">
        <v>1</v>
      </c>
      <c r="G7" s="347">
        <v>563</v>
      </c>
      <c r="H7" s="346">
        <v>0</v>
      </c>
      <c r="I7" s="346">
        <v>381</v>
      </c>
      <c r="J7" s="345">
        <v>9</v>
      </c>
      <c r="K7" s="347">
        <v>0</v>
      </c>
      <c r="L7" s="346">
        <v>88</v>
      </c>
      <c r="M7" s="346">
        <v>162</v>
      </c>
      <c r="N7" s="345">
        <v>24</v>
      </c>
      <c r="O7" s="347">
        <v>106</v>
      </c>
      <c r="P7" s="345">
        <v>0</v>
      </c>
      <c r="Q7" s="347">
        <v>0</v>
      </c>
      <c r="R7" s="346">
        <v>1</v>
      </c>
      <c r="S7" s="346">
        <v>46</v>
      </c>
      <c r="T7" s="345">
        <v>1</v>
      </c>
      <c r="U7" s="347">
        <v>0</v>
      </c>
      <c r="V7" s="346">
        <v>0</v>
      </c>
      <c r="W7" s="346">
        <v>0</v>
      </c>
      <c r="X7" s="345">
        <v>0</v>
      </c>
      <c r="Y7" s="347">
        <v>2</v>
      </c>
      <c r="Z7" s="346">
        <v>1</v>
      </c>
      <c r="AA7" s="346">
        <v>443</v>
      </c>
      <c r="AB7" s="345">
        <v>6</v>
      </c>
      <c r="AC7" s="347">
        <v>1108</v>
      </c>
      <c r="AD7" s="346">
        <v>9</v>
      </c>
      <c r="AE7" s="346">
        <v>0</v>
      </c>
      <c r="AF7" s="345">
        <v>149</v>
      </c>
      <c r="AG7" s="347">
        <v>0</v>
      </c>
      <c r="AH7" s="346">
        <v>0</v>
      </c>
      <c r="AI7" s="346">
        <v>0</v>
      </c>
      <c r="AJ7" s="345">
        <v>14</v>
      </c>
      <c r="AK7" s="347">
        <v>0</v>
      </c>
      <c r="AL7" s="346">
        <v>0</v>
      </c>
      <c r="AM7" s="346">
        <v>0</v>
      </c>
      <c r="AN7" s="345">
        <v>0</v>
      </c>
      <c r="AO7" s="347">
        <v>1</v>
      </c>
      <c r="AP7" s="346">
        <v>0</v>
      </c>
      <c r="AQ7" s="346">
        <v>352</v>
      </c>
      <c r="AR7" s="348">
        <v>227</v>
      </c>
    </row>
    <row r="8" spans="1:44" x14ac:dyDescent="0.2">
      <c r="A8" s="342" t="s">
        <v>221</v>
      </c>
      <c r="B8" s="343" t="s">
        <v>27</v>
      </c>
      <c r="C8" s="344">
        <v>420</v>
      </c>
      <c r="D8" s="345">
        <f t="shared" si="0"/>
        <v>30</v>
      </c>
      <c r="E8" s="346">
        <v>119</v>
      </c>
      <c r="F8" s="345">
        <v>21</v>
      </c>
      <c r="G8" s="347">
        <v>5</v>
      </c>
      <c r="H8" s="346">
        <v>5</v>
      </c>
      <c r="I8" s="346">
        <v>13</v>
      </c>
      <c r="J8" s="345">
        <v>0</v>
      </c>
      <c r="K8" s="347">
        <v>0</v>
      </c>
      <c r="L8" s="346">
        <v>9</v>
      </c>
      <c r="M8" s="346">
        <v>12</v>
      </c>
      <c r="N8" s="345">
        <v>9</v>
      </c>
      <c r="O8" s="347">
        <v>22</v>
      </c>
      <c r="P8" s="345">
        <v>1</v>
      </c>
      <c r="Q8" s="347">
        <v>8</v>
      </c>
      <c r="R8" s="346">
        <v>0</v>
      </c>
      <c r="S8" s="346">
        <v>13</v>
      </c>
      <c r="T8" s="345">
        <v>0</v>
      </c>
      <c r="U8" s="347">
        <v>5</v>
      </c>
      <c r="V8" s="346">
        <v>1</v>
      </c>
      <c r="W8" s="346">
        <v>8</v>
      </c>
      <c r="X8" s="345">
        <v>1</v>
      </c>
      <c r="Y8" s="347">
        <v>32</v>
      </c>
      <c r="Z8" s="346">
        <v>11</v>
      </c>
      <c r="AA8" s="346">
        <v>4</v>
      </c>
      <c r="AB8" s="345">
        <v>8</v>
      </c>
      <c r="AC8" s="347">
        <v>1</v>
      </c>
      <c r="AD8" s="346">
        <v>1</v>
      </c>
      <c r="AE8" s="346">
        <v>43</v>
      </c>
      <c r="AF8" s="345">
        <v>7</v>
      </c>
      <c r="AG8" s="347">
        <v>0</v>
      </c>
      <c r="AH8" s="346">
        <v>1</v>
      </c>
      <c r="AI8" s="346">
        <v>0</v>
      </c>
      <c r="AJ8" s="345">
        <v>1</v>
      </c>
      <c r="AK8" s="347">
        <v>0</v>
      </c>
      <c r="AL8" s="346">
        <v>0</v>
      </c>
      <c r="AM8" s="346">
        <v>15</v>
      </c>
      <c r="AN8" s="345">
        <v>0</v>
      </c>
      <c r="AO8" s="347">
        <v>1</v>
      </c>
      <c r="AP8" s="346">
        <v>5</v>
      </c>
      <c r="AQ8" s="346">
        <v>7</v>
      </c>
      <c r="AR8" s="348">
        <v>1</v>
      </c>
    </row>
    <row r="9" spans="1:44" x14ac:dyDescent="0.2">
      <c r="A9" s="342" t="s">
        <v>222</v>
      </c>
      <c r="B9" s="343" t="s">
        <v>190</v>
      </c>
      <c r="C9" s="344">
        <v>71746</v>
      </c>
      <c r="D9" s="345">
        <f t="shared" si="0"/>
        <v>20579</v>
      </c>
      <c r="E9" s="346">
        <v>6310</v>
      </c>
      <c r="F9" s="345">
        <v>2289</v>
      </c>
      <c r="G9" s="347">
        <v>2199</v>
      </c>
      <c r="H9" s="346">
        <v>6105</v>
      </c>
      <c r="I9" s="346">
        <v>191</v>
      </c>
      <c r="J9" s="345">
        <v>219</v>
      </c>
      <c r="K9" s="347">
        <v>4036</v>
      </c>
      <c r="L9" s="346">
        <v>481</v>
      </c>
      <c r="M9" s="346">
        <v>1014</v>
      </c>
      <c r="N9" s="345">
        <v>3971</v>
      </c>
      <c r="O9" s="347">
        <v>229</v>
      </c>
      <c r="P9" s="345">
        <v>168</v>
      </c>
      <c r="Q9" s="347">
        <v>1782</v>
      </c>
      <c r="R9" s="346">
        <v>1571</v>
      </c>
      <c r="S9" s="346">
        <v>1055</v>
      </c>
      <c r="T9" s="345">
        <v>226</v>
      </c>
      <c r="U9" s="347">
        <v>2431</v>
      </c>
      <c r="V9" s="346">
        <v>1192</v>
      </c>
      <c r="W9" s="346">
        <v>680</v>
      </c>
      <c r="X9" s="345">
        <v>567</v>
      </c>
      <c r="Y9" s="347">
        <v>238</v>
      </c>
      <c r="Z9" s="346">
        <v>1199</v>
      </c>
      <c r="AA9" s="346">
        <v>893</v>
      </c>
      <c r="AB9" s="345">
        <v>606</v>
      </c>
      <c r="AC9" s="347">
        <v>1022</v>
      </c>
      <c r="AD9" s="346">
        <v>2015</v>
      </c>
      <c r="AE9" s="346">
        <v>749</v>
      </c>
      <c r="AF9" s="345">
        <v>3055</v>
      </c>
      <c r="AG9" s="347">
        <v>24</v>
      </c>
      <c r="AH9" s="346">
        <v>341</v>
      </c>
      <c r="AI9" s="346">
        <v>1803</v>
      </c>
      <c r="AJ9" s="345">
        <v>22</v>
      </c>
      <c r="AK9" s="347">
        <v>22</v>
      </c>
      <c r="AL9" s="346">
        <v>202</v>
      </c>
      <c r="AM9" s="346">
        <v>292</v>
      </c>
      <c r="AN9" s="345">
        <v>223</v>
      </c>
      <c r="AO9" s="347">
        <v>187</v>
      </c>
      <c r="AP9" s="346">
        <v>188</v>
      </c>
      <c r="AQ9" s="346">
        <v>870</v>
      </c>
      <c r="AR9" s="348">
        <v>500</v>
      </c>
    </row>
    <row r="10" spans="1:44" x14ac:dyDescent="0.2">
      <c r="A10" s="342" t="s">
        <v>223</v>
      </c>
      <c r="B10" s="343" t="s">
        <v>28</v>
      </c>
      <c r="C10" s="344">
        <v>13333</v>
      </c>
      <c r="D10" s="345">
        <f t="shared" si="0"/>
        <v>767</v>
      </c>
      <c r="E10" s="346">
        <v>1941</v>
      </c>
      <c r="F10" s="345">
        <v>351</v>
      </c>
      <c r="G10" s="347">
        <v>89</v>
      </c>
      <c r="H10" s="346">
        <v>324</v>
      </c>
      <c r="I10" s="346">
        <v>198</v>
      </c>
      <c r="J10" s="345">
        <v>69</v>
      </c>
      <c r="K10" s="347">
        <v>399</v>
      </c>
      <c r="L10" s="346">
        <v>43</v>
      </c>
      <c r="M10" s="346">
        <v>448</v>
      </c>
      <c r="N10" s="345">
        <v>1408</v>
      </c>
      <c r="O10" s="347">
        <v>325</v>
      </c>
      <c r="P10" s="345">
        <v>1799</v>
      </c>
      <c r="Q10" s="347">
        <v>284</v>
      </c>
      <c r="R10" s="346">
        <v>151</v>
      </c>
      <c r="S10" s="346">
        <v>217</v>
      </c>
      <c r="T10" s="345">
        <v>81</v>
      </c>
      <c r="U10" s="347">
        <v>423</v>
      </c>
      <c r="V10" s="346">
        <v>49</v>
      </c>
      <c r="W10" s="346">
        <v>319</v>
      </c>
      <c r="X10" s="345">
        <v>91</v>
      </c>
      <c r="Y10" s="347">
        <v>157</v>
      </c>
      <c r="Z10" s="346">
        <v>581</v>
      </c>
      <c r="AA10" s="346">
        <v>88</v>
      </c>
      <c r="AB10" s="345">
        <v>368</v>
      </c>
      <c r="AC10" s="347">
        <v>75</v>
      </c>
      <c r="AD10" s="346">
        <v>161</v>
      </c>
      <c r="AE10" s="346">
        <v>270</v>
      </c>
      <c r="AF10" s="345">
        <v>192</v>
      </c>
      <c r="AG10" s="347">
        <v>0</v>
      </c>
      <c r="AH10" s="346">
        <v>974</v>
      </c>
      <c r="AI10" s="346">
        <v>81</v>
      </c>
      <c r="AJ10" s="345">
        <v>144</v>
      </c>
      <c r="AK10" s="347">
        <v>66</v>
      </c>
      <c r="AL10" s="346">
        <v>58</v>
      </c>
      <c r="AM10" s="346">
        <v>43</v>
      </c>
      <c r="AN10" s="345">
        <v>20</v>
      </c>
      <c r="AO10" s="347">
        <v>13</v>
      </c>
      <c r="AP10" s="346">
        <v>73</v>
      </c>
      <c r="AQ10" s="346">
        <v>145</v>
      </c>
      <c r="AR10" s="348">
        <v>48</v>
      </c>
    </row>
    <row r="11" spans="1:44" x14ac:dyDescent="0.2">
      <c r="A11" s="342" t="s">
        <v>224</v>
      </c>
      <c r="B11" s="343" t="s">
        <v>267</v>
      </c>
      <c r="C11" s="344">
        <v>15830</v>
      </c>
      <c r="D11" s="345">
        <f t="shared" si="0"/>
        <v>1747</v>
      </c>
      <c r="E11" s="346">
        <v>1704</v>
      </c>
      <c r="F11" s="345">
        <v>1404</v>
      </c>
      <c r="G11" s="347">
        <v>650</v>
      </c>
      <c r="H11" s="346">
        <v>317</v>
      </c>
      <c r="I11" s="346">
        <v>80</v>
      </c>
      <c r="J11" s="345">
        <v>14</v>
      </c>
      <c r="K11" s="347">
        <v>837</v>
      </c>
      <c r="L11" s="346">
        <v>69</v>
      </c>
      <c r="M11" s="346">
        <v>477</v>
      </c>
      <c r="N11" s="345">
        <v>571</v>
      </c>
      <c r="O11" s="347">
        <v>100</v>
      </c>
      <c r="P11" s="345">
        <v>142</v>
      </c>
      <c r="Q11" s="347">
        <v>49</v>
      </c>
      <c r="R11" s="346">
        <v>518</v>
      </c>
      <c r="S11" s="346">
        <v>621</v>
      </c>
      <c r="T11" s="345">
        <v>86</v>
      </c>
      <c r="U11" s="347">
        <v>540</v>
      </c>
      <c r="V11" s="346">
        <v>375</v>
      </c>
      <c r="W11" s="346">
        <v>762</v>
      </c>
      <c r="X11" s="345">
        <v>262</v>
      </c>
      <c r="Y11" s="347">
        <v>91</v>
      </c>
      <c r="Z11" s="346">
        <v>1234</v>
      </c>
      <c r="AA11" s="346">
        <v>113</v>
      </c>
      <c r="AB11" s="345">
        <v>108</v>
      </c>
      <c r="AC11" s="347">
        <v>27</v>
      </c>
      <c r="AD11" s="346">
        <v>619</v>
      </c>
      <c r="AE11" s="346">
        <v>651</v>
      </c>
      <c r="AF11" s="345">
        <v>610</v>
      </c>
      <c r="AG11" s="347">
        <v>10</v>
      </c>
      <c r="AH11" s="346">
        <v>114</v>
      </c>
      <c r="AI11" s="346">
        <v>242</v>
      </c>
      <c r="AJ11" s="345">
        <v>61</v>
      </c>
      <c r="AK11" s="347">
        <v>60</v>
      </c>
      <c r="AL11" s="346">
        <v>236</v>
      </c>
      <c r="AM11" s="346">
        <v>143</v>
      </c>
      <c r="AN11" s="345">
        <v>73</v>
      </c>
      <c r="AO11" s="347">
        <v>41</v>
      </c>
      <c r="AP11" s="346">
        <v>47</v>
      </c>
      <c r="AQ11" s="346">
        <v>16</v>
      </c>
      <c r="AR11" s="348">
        <v>9</v>
      </c>
    </row>
    <row r="12" spans="1:44" x14ac:dyDescent="0.2">
      <c r="A12" s="342" t="s">
        <v>225</v>
      </c>
      <c r="B12" s="343" t="s">
        <v>29</v>
      </c>
      <c r="C12" s="344">
        <v>27385</v>
      </c>
      <c r="D12" s="345">
        <f t="shared" si="0"/>
        <v>3721</v>
      </c>
      <c r="E12" s="346">
        <v>4289</v>
      </c>
      <c r="F12" s="345">
        <v>4057</v>
      </c>
      <c r="G12" s="347">
        <v>726</v>
      </c>
      <c r="H12" s="346">
        <v>844</v>
      </c>
      <c r="I12" s="346">
        <v>68</v>
      </c>
      <c r="J12" s="345">
        <v>237</v>
      </c>
      <c r="K12" s="347">
        <v>948</v>
      </c>
      <c r="L12" s="346">
        <v>140</v>
      </c>
      <c r="M12" s="346">
        <v>164</v>
      </c>
      <c r="N12" s="345">
        <v>618</v>
      </c>
      <c r="O12" s="347">
        <v>1941</v>
      </c>
      <c r="P12" s="345">
        <v>12</v>
      </c>
      <c r="Q12" s="347">
        <v>76</v>
      </c>
      <c r="R12" s="346">
        <v>369</v>
      </c>
      <c r="S12" s="346">
        <v>1815</v>
      </c>
      <c r="T12" s="345">
        <v>165</v>
      </c>
      <c r="U12" s="347">
        <v>611</v>
      </c>
      <c r="V12" s="346">
        <v>1519</v>
      </c>
      <c r="W12" s="346">
        <v>62</v>
      </c>
      <c r="X12" s="345">
        <v>492</v>
      </c>
      <c r="Y12" s="347">
        <v>101</v>
      </c>
      <c r="Z12" s="346">
        <v>792</v>
      </c>
      <c r="AA12" s="346">
        <v>0</v>
      </c>
      <c r="AB12" s="345">
        <v>125</v>
      </c>
      <c r="AC12" s="347">
        <v>111</v>
      </c>
      <c r="AD12" s="346">
        <v>39</v>
      </c>
      <c r="AE12" s="346">
        <v>596</v>
      </c>
      <c r="AF12" s="345">
        <v>931</v>
      </c>
      <c r="AG12" s="347">
        <v>56</v>
      </c>
      <c r="AH12" s="346">
        <v>3</v>
      </c>
      <c r="AI12" s="346">
        <v>135</v>
      </c>
      <c r="AJ12" s="345">
        <v>816</v>
      </c>
      <c r="AK12" s="347">
        <v>60</v>
      </c>
      <c r="AL12" s="346">
        <v>673</v>
      </c>
      <c r="AM12" s="346">
        <v>21</v>
      </c>
      <c r="AN12" s="345">
        <v>0</v>
      </c>
      <c r="AO12" s="347">
        <v>51</v>
      </c>
      <c r="AP12" s="346">
        <v>1</v>
      </c>
      <c r="AQ12" s="346">
        <v>0</v>
      </c>
      <c r="AR12" s="348">
        <v>0</v>
      </c>
    </row>
    <row r="13" spans="1:44" x14ac:dyDescent="0.2">
      <c r="A13" s="342" t="s">
        <v>226</v>
      </c>
      <c r="B13" s="343" t="s">
        <v>30</v>
      </c>
      <c r="C13" s="344">
        <v>1491</v>
      </c>
      <c r="D13" s="345">
        <f t="shared" si="0"/>
        <v>382</v>
      </c>
      <c r="E13" s="346">
        <v>83</v>
      </c>
      <c r="F13" s="345">
        <v>281</v>
      </c>
      <c r="G13" s="347">
        <v>25</v>
      </c>
      <c r="H13" s="346">
        <v>33</v>
      </c>
      <c r="I13" s="346">
        <v>3</v>
      </c>
      <c r="J13" s="345">
        <v>0</v>
      </c>
      <c r="K13" s="347">
        <v>10</v>
      </c>
      <c r="L13" s="346">
        <v>0</v>
      </c>
      <c r="M13" s="346">
        <v>0</v>
      </c>
      <c r="N13" s="345">
        <v>395</v>
      </c>
      <c r="O13" s="347">
        <v>68</v>
      </c>
      <c r="P13" s="345">
        <v>10</v>
      </c>
      <c r="Q13" s="347">
        <v>10</v>
      </c>
      <c r="R13" s="346">
        <v>20</v>
      </c>
      <c r="S13" s="346">
        <v>0</v>
      </c>
      <c r="T13" s="345">
        <v>0</v>
      </c>
      <c r="U13" s="347">
        <v>28</v>
      </c>
      <c r="V13" s="346">
        <v>43</v>
      </c>
      <c r="W13" s="346">
        <v>0</v>
      </c>
      <c r="X13" s="345">
        <v>0</v>
      </c>
      <c r="Y13" s="347">
        <v>3</v>
      </c>
      <c r="Z13" s="346">
        <v>25</v>
      </c>
      <c r="AA13" s="346">
        <v>0</v>
      </c>
      <c r="AB13" s="345">
        <v>8</v>
      </c>
      <c r="AC13" s="347">
        <v>6</v>
      </c>
      <c r="AD13" s="346">
        <v>22</v>
      </c>
      <c r="AE13" s="346">
        <v>9</v>
      </c>
      <c r="AF13" s="345">
        <v>2</v>
      </c>
      <c r="AG13" s="347">
        <v>0</v>
      </c>
      <c r="AH13" s="346">
        <v>0</v>
      </c>
      <c r="AI13" s="346">
        <v>0</v>
      </c>
      <c r="AJ13" s="345">
        <v>0</v>
      </c>
      <c r="AK13" s="347">
        <v>0</v>
      </c>
      <c r="AL13" s="346">
        <v>0</v>
      </c>
      <c r="AM13" s="346">
        <v>10</v>
      </c>
      <c r="AN13" s="345">
        <v>15</v>
      </c>
      <c r="AO13" s="347">
        <v>0</v>
      </c>
      <c r="AP13" s="346">
        <v>0</v>
      </c>
      <c r="AQ13" s="346">
        <v>0</v>
      </c>
      <c r="AR13" s="348">
        <v>0</v>
      </c>
    </row>
    <row r="14" spans="1:44" x14ac:dyDescent="0.2">
      <c r="A14" s="342" t="s">
        <v>2</v>
      </c>
      <c r="B14" s="343" t="s">
        <v>534</v>
      </c>
      <c r="C14" s="344">
        <v>24915</v>
      </c>
      <c r="D14" s="345">
        <f t="shared" si="0"/>
        <v>6656</v>
      </c>
      <c r="E14" s="346">
        <v>2168</v>
      </c>
      <c r="F14" s="345">
        <v>1733</v>
      </c>
      <c r="G14" s="347">
        <v>961</v>
      </c>
      <c r="H14" s="346">
        <v>293</v>
      </c>
      <c r="I14" s="346">
        <v>25</v>
      </c>
      <c r="J14" s="345">
        <v>29</v>
      </c>
      <c r="K14" s="347">
        <v>950</v>
      </c>
      <c r="L14" s="346">
        <v>62</v>
      </c>
      <c r="M14" s="346">
        <v>918</v>
      </c>
      <c r="N14" s="345">
        <v>1337</v>
      </c>
      <c r="O14" s="347">
        <v>203</v>
      </c>
      <c r="P14" s="345">
        <v>265</v>
      </c>
      <c r="Q14" s="347">
        <v>175</v>
      </c>
      <c r="R14" s="346">
        <v>446</v>
      </c>
      <c r="S14" s="346">
        <v>207</v>
      </c>
      <c r="T14" s="345">
        <v>48</v>
      </c>
      <c r="U14" s="347">
        <v>668</v>
      </c>
      <c r="V14" s="346">
        <v>971</v>
      </c>
      <c r="W14" s="346">
        <v>882</v>
      </c>
      <c r="X14" s="345">
        <v>501</v>
      </c>
      <c r="Y14" s="347">
        <v>36</v>
      </c>
      <c r="Z14" s="346">
        <v>1022</v>
      </c>
      <c r="AA14" s="346">
        <v>90</v>
      </c>
      <c r="AB14" s="345">
        <v>191</v>
      </c>
      <c r="AC14" s="347">
        <v>46</v>
      </c>
      <c r="AD14" s="346">
        <v>238</v>
      </c>
      <c r="AE14" s="346">
        <v>747</v>
      </c>
      <c r="AF14" s="345">
        <v>1321</v>
      </c>
      <c r="AG14" s="347">
        <v>0</v>
      </c>
      <c r="AH14" s="346">
        <v>250</v>
      </c>
      <c r="AI14" s="346">
        <v>512</v>
      </c>
      <c r="AJ14" s="345">
        <v>124</v>
      </c>
      <c r="AK14" s="347">
        <v>173</v>
      </c>
      <c r="AL14" s="346">
        <v>407</v>
      </c>
      <c r="AM14" s="346">
        <v>18</v>
      </c>
      <c r="AN14" s="345">
        <v>35</v>
      </c>
      <c r="AO14" s="347">
        <v>164</v>
      </c>
      <c r="AP14" s="346">
        <v>38</v>
      </c>
      <c r="AQ14" s="346">
        <v>2</v>
      </c>
      <c r="AR14" s="348">
        <v>3</v>
      </c>
    </row>
    <row r="15" spans="1:44" x14ac:dyDescent="0.2">
      <c r="A15" s="342" t="s">
        <v>3</v>
      </c>
      <c r="B15" s="343" t="s">
        <v>31</v>
      </c>
      <c r="C15" s="344">
        <v>10880</v>
      </c>
      <c r="D15" s="345">
        <f t="shared" si="0"/>
        <v>771</v>
      </c>
      <c r="E15" s="346">
        <v>1251</v>
      </c>
      <c r="F15" s="345">
        <v>1443</v>
      </c>
      <c r="G15" s="347">
        <v>296</v>
      </c>
      <c r="H15" s="346">
        <v>203</v>
      </c>
      <c r="I15" s="346">
        <v>17</v>
      </c>
      <c r="J15" s="345">
        <v>12</v>
      </c>
      <c r="K15" s="347">
        <v>196</v>
      </c>
      <c r="L15" s="346">
        <v>32</v>
      </c>
      <c r="M15" s="346">
        <v>216</v>
      </c>
      <c r="N15" s="345">
        <v>146</v>
      </c>
      <c r="O15" s="347">
        <v>830</v>
      </c>
      <c r="P15" s="345">
        <v>167</v>
      </c>
      <c r="Q15" s="347">
        <v>19</v>
      </c>
      <c r="R15" s="346">
        <v>109</v>
      </c>
      <c r="S15" s="346">
        <v>1449</v>
      </c>
      <c r="T15" s="345">
        <v>93</v>
      </c>
      <c r="U15" s="347">
        <v>308</v>
      </c>
      <c r="V15" s="346">
        <v>31</v>
      </c>
      <c r="W15" s="346">
        <v>271</v>
      </c>
      <c r="X15" s="345">
        <v>205</v>
      </c>
      <c r="Y15" s="347">
        <v>103</v>
      </c>
      <c r="Z15" s="346">
        <v>319</v>
      </c>
      <c r="AA15" s="346">
        <v>846</v>
      </c>
      <c r="AB15" s="345">
        <v>56</v>
      </c>
      <c r="AC15" s="347">
        <v>153</v>
      </c>
      <c r="AD15" s="346">
        <v>75</v>
      </c>
      <c r="AE15" s="346">
        <v>318</v>
      </c>
      <c r="AF15" s="345">
        <v>133</v>
      </c>
      <c r="AG15" s="347">
        <v>35</v>
      </c>
      <c r="AH15" s="346">
        <v>42</v>
      </c>
      <c r="AI15" s="346">
        <v>44</v>
      </c>
      <c r="AJ15" s="345">
        <v>317</v>
      </c>
      <c r="AK15" s="347">
        <v>85</v>
      </c>
      <c r="AL15" s="346">
        <v>52</v>
      </c>
      <c r="AM15" s="346">
        <v>47</v>
      </c>
      <c r="AN15" s="345">
        <v>5</v>
      </c>
      <c r="AO15" s="347">
        <v>5</v>
      </c>
      <c r="AP15" s="346">
        <v>109</v>
      </c>
      <c r="AQ15" s="346">
        <v>39</v>
      </c>
      <c r="AR15" s="348">
        <v>32</v>
      </c>
    </row>
    <row r="16" spans="1:44" x14ac:dyDescent="0.2">
      <c r="A16" s="342" t="s">
        <v>4</v>
      </c>
      <c r="B16" s="343" t="s">
        <v>32</v>
      </c>
      <c r="C16" s="344">
        <v>23687</v>
      </c>
      <c r="D16" s="345">
        <f t="shared" si="0"/>
        <v>4316</v>
      </c>
      <c r="E16" s="346">
        <v>6480</v>
      </c>
      <c r="F16" s="345">
        <v>3271</v>
      </c>
      <c r="G16" s="347">
        <v>65</v>
      </c>
      <c r="H16" s="346">
        <v>247</v>
      </c>
      <c r="I16" s="346">
        <v>15</v>
      </c>
      <c r="J16" s="345">
        <v>0</v>
      </c>
      <c r="K16" s="347">
        <v>1254</v>
      </c>
      <c r="L16" s="346">
        <v>85</v>
      </c>
      <c r="M16" s="346">
        <v>34</v>
      </c>
      <c r="N16" s="345">
        <v>5085</v>
      </c>
      <c r="O16" s="347">
        <v>11</v>
      </c>
      <c r="P16" s="345">
        <v>61</v>
      </c>
      <c r="Q16" s="347">
        <v>3</v>
      </c>
      <c r="R16" s="346">
        <v>157</v>
      </c>
      <c r="S16" s="346">
        <v>152</v>
      </c>
      <c r="T16" s="345">
        <v>156</v>
      </c>
      <c r="U16" s="347">
        <v>717</v>
      </c>
      <c r="V16" s="346">
        <v>61</v>
      </c>
      <c r="W16" s="346">
        <v>473</v>
      </c>
      <c r="X16" s="345">
        <v>56</v>
      </c>
      <c r="Y16" s="347">
        <v>17</v>
      </c>
      <c r="Z16" s="346">
        <v>38</v>
      </c>
      <c r="AA16" s="346">
        <v>13</v>
      </c>
      <c r="AB16" s="345">
        <v>105</v>
      </c>
      <c r="AC16" s="347">
        <v>31</v>
      </c>
      <c r="AD16" s="346">
        <v>11</v>
      </c>
      <c r="AE16" s="346">
        <v>53</v>
      </c>
      <c r="AF16" s="345">
        <v>96</v>
      </c>
      <c r="AG16" s="347">
        <v>13</v>
      </c>
      <c r="AH16" s="346">
        <v>82</v>
      </c>
      <c r="AI16" s="346">
        <v>122</v>
      </c>
      <c r="AJ16" s="345">
        <v>165</v>
      </c>
      <c r="AK16" s="347">
        <v>16</v>
      </c>
      <c r="AL16" s="346">
        <v>40</v>
      </c>
      <c r="AM16" s="346">
        <v>0</v>
      </c>
      <c r="AN16" s="345">
        <v>95</v>
      </c>
      <c r="AO16" s="347">
        <v>3</v>
      </c>
      <c r="AP16" s="346">
        <v>88</v>
      </c>
      <c r="AQ16" s="346">
        <v>0</v>
      </c>
      <c r="AR16" s="348">
        <v>0</v>
      </c>
    </row>
    <row r="17" spans="1:44" x14ac:dyDescent="0.2">
      <c r="A17" s="342" t="s">
        <v>5</v>
      </c>
      <c r="B17" s="343" t="s">
        <v>33</v>
      </c>
      <c r="C17" s="344">
        <v>6870</v>
      </c>
      <c r="D17" s="345">
        <f t="shared" si="0"/>
        <v>978</v>
      </c>
      <c r="E17" s="346">
        <v>690</v>
      </c>
      <c r="F17" s="345">
        <v>1893</v>
      </c>
      <c r="G17" s="347">
        <v>406</v>
      </c>
      <c r="H17" s="346">
        <v>50</v>
      </c>
      <c r="I17" s="346">
        <v>4</v>
      </c>
      <c r="J17" s="345">
        <v>9</v>
      </c>
      <c r="K17" s="347">
        <v>114</v>
      </c>
      <c r="L17" s="346">
        <v>65</v>
      </c>
      <c r="M17" s="346">
        <v>353</v>
      </c>
      <c r="N17" s="345">
        <v>292</v>
      </c>
      <c r="O17" s="347">
        <v>89</v>
      </c>
      <c r="P17" s="345">
        <v>0</v>
      </c>
      <c r="Q17" s="347">
        <v>68</v>
      </c>
      <c r="R17" s="346">
        <v>102</v>
      </c>
      <c r="S17" s="346">
        <v>167</v>
      </c>
      <c r="T17" s="345">
        <v>48</v>
      </c>
      <c r="U17" s="347">
        <v>78</v>
      </c>
      <c r="V17" s="346">
        <v>376</v>
      </c>
      <c r="W17" s="346">
        <v>81</v>
      </c>
      <c r="X17" s="345">
        <v>9</v>
      </c>
      <c r="Y17" s="347">
        <v>6</v>
      </c>
      <c r="Z17" s="346">
        <v>241</v>
      </c>
      <c r="AA17" s="346">
        <v>1</v>
      </c>
      <c r="AB17" s="345">
        <v>67</v>
      </c>
      <c r="AC17" s="347">
        <v>7</v>
      </c>
      <c r="AD17" s="346">
        <v>33</v>
      </c>
      <c r="AE17" s="346">
        <v>145</v>
      </c>
      <c r="AF17" s="345">
        <v>45</v>
      </c>
      <c r="AG17" s="347">
        <v>0</v>
      </c>
      <c r="AH17" s="346">
        <v>146</v>
      </c>
      <c r="AI17" s="346">
        <v>33</v>
      </c>
      <c r="AJ17" s="345">
        <v>173</v>
      </c>
      <c r="AK17" s="347">
        <v>4</v>
      </c>
      <c r="AL17" s="346">
        <v>41</v>
      </c>
      <c r="AM17" s="346">
        <v>12</v>
      </c>
      <c r="AN17" s="345">
        <v>0</v>
      </c>
      <c r="AO17" s="347">
        <v>0</v>
      </c>
      <c r="AP17" s="346">
        <v>35</v>
      </c>
      <c r="AQ17" s="346">
        <v>9</v>
      </c>
      <c r="AR17" s="348">
        <v>0</v>
      </c>
    </row>
    <row r="18" spans="1:44" x14ac:dyDescent="0.2">
      <c r="A18" s="342" t="s">
        <v>6</v>
      </c>
      <c r="B18" s="343" t="s">
        <v>34</v>
      </c>
      <c r="C18" s="344">
        <v>39164</v>
      </c>
      <c r="D18" s="345">
        <f t="shared" si="0"/>
        <v>4594</v>
      </c>
      <c r="E18" s="346">
        <v>4229</v>
      </c>
      <c r="F18" s="345">
        <v>5784</v>
      </c>
      <c r="G18" s="347">
        <v>4259</v>
      </c>
      <c r="H18" s="346">
        <v>366</v>
      </c>
      <c r="I18" s="346">
        <v>169</v>
      </c>
      <c r="J18" s="345">
        <v>6</v>
      </c>
      <c r="K18" s="347">
        <v>1663</v>
      </c>
      <c r="L18" s="346">
        <v>292</v>
      </c>
      <c r="M18" s="346">
        <v>663</v>
      </c>
      <c r="N18" s="345">
        <v>1310</v>
      </c>
      <c r="O18" s="347">
        <v>496</v>
      </c>
      <c r="P18" s="345">
        <v>421</v>
      </c>
      <c r="Q18" s="347">
        <v>214</v>
      </c>
      <c r="R18" s="346">
        <v>2556</v>
      </c>
      <c r="S18" s="346">
        <v>844</v>
      </c>
      <c r="T18" s="345">
        <v>442</v>
      </c>
      <c r="U18" s="347">
        <v>1605</v>
      </c>
      <c r="V18" s="346">
        <v>291</v>
      </c>
      <c r="W18" s="346">
        <v>1777</v>
      </c>
      <c r="X18" s="345">
        <v>346</v>
      </c>
      <c r="Y18" s="347">
        <v>162</v>
      </c>
      <c r="Z18" s="346">
        <v>773</v>
      </c>
      <c r="AA18" s="346">
        <v>115</v>
      </c>
      <c r="AB18" s="345">
        <v>1359</v>
      </c>
      <c r="AC18" s="347">
        <v>63</v>
      </c>
      <c r="AD18" s="346">
        <v>212</v>
      </c>
      <c r="AE18" s="346">
        <v>587</v>
      </c>
      <c r="AF18" s="345">
        <v>587</v>
      </c>
      <c r="AG18" s="347">
        <v>108</v>
      </c>
      <c r="AH18" s="346">
        <v>278</v>
      </c>
      <c r="AI18" s="346">
        <v>502</v>
      </c>
      <c r="AJ18" s="345">
        <v>521</v>
      </c>
      <c r="AK18" s="347">
        <v>635</v>
      </c>
      <c r="AL18" s="346">
        <v>545</v>
      </c>
      <c r="AM18" s="346">
        <v>4</v>
      </c>
      <c r="AN18" s="345">
        <v>91</v>
      </c>
      <c r="AO18" s="347">
        <v>83</v>
      </c>
      <c r="AP18" s="346">
        <v>160</v>
      </c>
      <c r="AQ18" s="346">
        <v>28</v>
      </c>
      <c r="AR18" s="348">
        <v>24</v>
      </c>
    </row>
    <row r="19" spans="1:44" x14ac:dyDescent="0.2">
      <c r="A19" s="342" t="s">
        <v>7</v>
      </c>
      <c r="B19" s="343" t="s">
        <v>268</v>
      </c>
      <c r="C19" s="344">
        <v>31734</v>
      </c>
      <c r="D19" s="345">
        <f t="shared" si="0"/>
        <v>9431</v>
      </c>
      <c r="E19" s="346">
        <v>2932</v>
      </c>
      <c r="F19" s="345">
        <v>2245</v>
      </c>
      <c r="G19" s="347">
        <v>538</v>
      </c>
      <c r="H19" s="346">
        <v>190</v>
      </c>
      <c r="I19" s="346">
        <v>177</v>
      </c>
      <c r="J19" s="345">
        <v>21</v>
      </c>
      <c r="K19" s="347">
        <v>670</v>
      </c>
      <c r="L19" s="346">
        <v>749</v>
      </c>
      <c r="M19" s="346">
        <v>157</v>
      </c>
      <c r="N19" s="345">
        <v>1315</v>
      </c>
      <c r="O19" s="347">
        <v>27</v>
      </c>
      <c r="P19" s="345">
        <v>88</v>
      </c>
      <c r="Q19" s="347">
        <v>67</v>
      </c>
      <c r="R19" s="346">
        <v>264</v>
      </c>
      <c r="S19" s="346">
        <v>7743</v>
      </c>
      <c r="T19" s="345">
        <v>153</v>
      </c>
      <c r="U19" s="347">
        <v>319</v>
      </c>
      <c r="V19" s="346">
        <v>52</v>
      </c>
      <c r="W19" s="346">
        <v>1661</v>
      </c>
      <c r="X19" s="345">
        <v>178</v>
      </c>
      <c r="Y19" s="347">
        <v>37</v>
      </c>
      <c r="Z19" s="346">
        <v>40</v>
      </c>
      <c r="AA19" s="346">
        <v>81</v>
      </c>
      <c r="AB19" s="345">
        <v>122</v>
      </c>
      <c r="AC19" s="347">
        <v>21</v>
      </c>
      <c r="AD19" s="346">
        <v>49</v>
      </c>
      <c r="AE19" s="346">
        <v>794</v>
      </c>
      <c r="AF19" s="345">
        <v>606</v>
      </c>
      <c r="AG19" s="347">
        <v>13</v>
      </c>
      <c r="AH19" s="346">
        <v>98</v>
      </c>
      <c r="AI19" s="346">
        <v>135</v>
      </c>
      <c r="AJ19" s="345">
        <v>607</v>
      </c>
      <c r="AK19" s="347">
        <v>12</v>
      </c>
      <c r="AL19" s="346">
        <v>52</v>
      </c>
      <c r="AM19" s="346">
        <v>4</v>
      </c>
      <c r="AN19" s="345">
        <v>46</v>
      </c>
      <c r="AO19" s="347">
        <v>3</v>
      </c>
      <c r="AP19" s="346">
        <v>8</v>
      </c>
      <c r="AQ19" s="346">
        <v>24</v>
      </c>
      <c r="AR19" s="348">
        <v>5</v>
      </c>
    </row>
    <row r="20" spans="1:44" x14ac:dyDescent="0.2">
      <c r="A20" s="342" t="s">
        <v>8</v>
      </c>
      <c r="B20" s="343" t="s">
        <v>269</v>
      </c>
      <c r="C20" s="344">
        <v>30254</v>
      </c>
      <c r="D20" s="345">
        <f t="shared" si="0"/>
        <v>5601</v>
      </c>
      <c r="E20" s="346">
        <v>1875</v>
      </c>
      <c r="F20" s="345">
        <v>5058</v>
      </c>
      <c r="G20" s="347">
        <v>4761</v>
      </c>
      <c r="H20" s="346">
        <v>590</v>
      </c>
      <c r="I20" s="346">
        <v>599</v>
      </c>
      <c r="J20" s="345">
        <v>24</v>
      </c>
      <c r="K20" s="347">
        <v>1375</v>
      </c>
      <c r="L20" s="346">
        <v>40</v>
      </c>
      <c r="M20" s="346">
        <v>187</v>
      </c>
      <c r="N20" s="345">
        <v>1544</v>
      </c>
      <c r="O20" s="347">
        <v>123</v>
      </c>
      <c r="P20" s="345">
        <v>249</v>
      </c>
      <c r="Q20" s="347">
        <v>132</v>
      </c>
      <c r="R20" s="346">
        <v>1052</v>
      </c>
      <c r="S20" s="346">
        <v>235</v>
      </c>
      <c r="T20" s="345">
        <v>693</v>
      </c>
      <c r="U20" s="347">
        <v>264</v>
      </c>
      <c r="V20" s="346">
        <v>211</v>
      </c>
      <c r="W20" s="346">
        <v>950</v>
      </c>
      <c r="X20" s="345">
        <v>158</v>
      </c>
      <c r="Y20" s="347">
        <v>251</v>
      </c>
      <c r="Z20" s="346">
        <v>210</v>
      </c>
      <c r="AA20" s="346">
        <v>250</v>
      </c>
      <c r="AB20" s="345">
        <v>205</v>
      </c>
      <c r="AC20" s="347">
        <v>103</v>
      </c>
      <c r="AD20" s="346">
        <v>55</v>
      </c>
      <c r="AE20" s="346">
        <v>583</v>
      </c>
      <c r="AF20" s="345">
        <v>268</v>
      </c>
      <c r="AG20" s="347">
        <v>0</v>
      </c>
      <c r="AH20" s="346">
        <v>164</v>
      </c>
      <c r="AI20" s="346">
        <v>892</v>
      </c>
      <c r="AJ20" s="345">
        <v>1214</v>
      </c>
      <c r="AK20" s="347">
        <v>52</v>
      </c>
      <c r="AL20" s="346">
        <v>148</v>
      </c>
      <c r="AM20" s="346">
        <v>8</v>
      </c>
      <c r="AN20" s="345">
        <v>18</v>
      </c>
      <c r="AO20" s="347">
        <v>25</v>
      </c>
      <c r="AP20" s="346">
        <v>10</v>
      </c>
      <c r="AQ20" s="346">
        <v>22</v>
      </c>
      <c r="AR20" s="348">
        <v>55</v>
      </c>
    </row>
    <row r="21" spans="1:44" x14ac:dyDescent="0.2">
      <c r="A21" s="342" t="s">
        <v>9</v>
      </c>
      <c r="B21" s="343" t="s">
        <v>270</v>
      </c>
      <c r="C21" s="344">
        <v>10720</v>
      </c>
      <c r="D21" s="345">
        <f t="shared" si="0"/>
        <v>2732</v>
      </c>
      <c r="E21" s="346">
        <v>2506</v>
      </c>
      <c r="F21" s="345">
        <v>617</v>
      </c>
      <c r="G21" s="347">
        <v>725</v>
      </c>
      <c r="H21" s="346">
        <v>663</v>
      </c>
      <c r="I21" s="346">
        <v>0</v>
      </c>
      <c r="J21" s="345">
        <v>66</v>
      </c>
      <c r="K21" s="347">
        <v>232</v>
      </c>
      <c r="L21" s="346">
        <v>31</v>
      </c>
      <c r="M21" s="346">
        <v>184</v>
      </c>
      <c r="N21" s="345">
        <v>278</v>
      </c>
      <c r="O21" s="347">
        <v>1</v>
      </c>
      <c r="P21" s="345">
        <v>15</v>
      </c>
      <c r="Q21" s="347">
        <v>649</v>
      </c>
      <c r="R21" s="346">
        <v>142</v>
      </c>
      <c r="S21" s="346">
        <v>49</v>
      </c>
      <c r="T21" s="345">
        <v>67</v>
      </c>
      <c r="U21" s="347">
        <v>0</v>
      </c>
      <c r="V21" s="346">
        <v>43</v>
      </c>
      <c r="W21" s="346">
        <v>151</v>
      </c>
      <c r="X21" s="345">
        <v>109</v>
      </c>
      <c r="Y21" s="347">
        <v>7</v>
      </c>
      <c r="Z21" s="346">
        <v>10</v>
      </c>
      <c r="AA21" s="346">
        <v>60</v>
      </c>
      <c r="AB21" s="345">
        <v>0</v>
      </c>
      <c r="AC21" s="347">
        <v>9</v>
      </c>
      <c r="AD21" s="346">
        <v>69</v>
      </c>
      <c r="AE21" s="346">
        <v>7</v>
      </c>
      <c r="AF21" s="345">
        <v>112</v>
      </c>
      <c r="AG21" s="347">
        <v>3</v>
      </c>
      <c r="AH21" s="346">
        <v>235</v>
      </c>
      <c r="AI21" s="346">
        <v>9</v>
      </c>
      <c r="AJ21" s="345">
        <v>69</v>
      </c>
      <c r="AK21" s="347">
        <v>202</v>
      </c>
      <c r="AL21" s="346">
        <v>529</v>
      </c>
      <c r="AM21" s="346">
        <v>0</v>
      </c>
      <c r="AN21" s="345">
        <v>0</v>
      </c>
      <c r="AO21" s="347">
        <v>10</v>
      </c>
      <c r="AP21" s="346">
        <v>102</v>
      </c>
      <c r="AQ21" s="346">
        <v>27</v>
      </c>
      <c r="AR21" s="348">
        <v>0</v>
      </c>
    </row>
    <row r="22" spans="1:44" x14ac:dyDescent="0.2">
      <c r="A22" s="342" t="s">
        <v>10</v>
      </c>
      <c r="B22" s="343" t="s">
        <v>280</v>
      </c>
      <c r="C22" s="344">
        <v>11196</v>
      </c>
      <c r="D22" s="345">
        <f t="shared" si="0"/>
        <v>1058</v>
      </c>
      <c r="E22" s="346">
        <v>1505</v>
      </c>
      <c r="F22" s="345">
        <v>1466</v>
      </c>
      <c r="G22" s="347">
        <v>514</v>
      </c>
      <c r="H22" s="346">
        <v>147</v>
      </c>
      <c r="I22" s="346">
        <v>14</v>
      </c>
      <c r="J22" s="345">
        <v>13</v>
      </c>
      <c r="K22" s="347">
        <v>1254</v>
      </c>
      <c r="L22" s="346">
        <v>48</v>
      </c>
      <c r="M22" s="346">
        <v>266</v>
      </c>
      <c r="N22" s="345">
        <v>162</v>
      </c>
      <c r="O22" s="347">
        <v>213</v>
      </c>
      <c r="P22" s="345">
        <v>152</v>
      </c>
      <c r="Q22" s="347">
        <v>104</v>
      </c>
      <c r="R22" s="346">
        <v>51</v>
      </c>
      <c r="S22" s="346">
        <v>8</v>
      </c>
      <c r="T22" s="345">
        <v>72</v>
      </c>
      <c r="U22" s="347">
        <v>142</v>
      </c>
      <c r="V22" s="346">
        <v>137</v>
      </c>
      <c r="W22" s="346">
        <v>93</v>
      </c>
      <c r="X22" s="345">
        <v>165</v>
      </c>
      <c r="Y22" s="347">
        <v>31</v>
      </c>
      <c r="Z22" s="346">
        <v>376</v>
      </c>
      <c r="AA22" s="346">
        <v>35</v>
      </c>
      <c r="AB22" s="345">
        <v>108</v>
      </c>
      <c r="AC22" s="347">
        <v>2</v>
      </c>
      <c r="AD22" s="346">
        <v>13</v>
      </c>
      <c r="AE22" s="346">
        <v>452</v>
      </c>
      <c r="AF22" s="345">
        <v>248</v>
      </c>
      <c r="AG22" s="347">
        <v>319</v>
      </c>
      <c r="AH22" s="346">
        <v>163</v>
      </c>
      <c r="AI22" s="346">
        <v>3</v>
      </c>
      <c r="AJ22" s="345">
        <v>2</v>
      </c>
      <c r="AK22" s="347">
        <v>6</v>
      </c>
      <c r="AL22" s="346">
        <v>2</v>
      </c>
      <c r="AM22" s="346">
        <v>0</v>
      </c>
      <c r="AN22" s="345">
        <v>1567</v>
      </c>
      <c r="AO22" s="347">
        <v>18</v>
      </c>
      <c r="AP22" s="346">
        <v>164</v>
      </c>
      <c r="AQ22" s="346">
        <v>103</v>
      </c>
      <c r="AR22" s="348">
        <v>0</v>
      </c>
    </row>
    <row r="23" spans="1:44" x14ac:dyDescent="0.2">
      <c r="A23" s="342" t="s">
        <v>11</v>
      </c>
      <c r="B23" s="343" t="s">
        <v>35</v>
      </c>
      <c r="C23" s="344">
        <v>38482</v>
      </c>
      <c r="D23" s="345">
        <f t="shared" si="0"/>
        <v>7041</v>
      </c>
      <c r="E23" s="346">
        <v>10403</v>
      </c>
      <c r="F23" s="345">
        <v>3136</v>
      </c>
      <c r="G23" s="347">
        <v>1365</v>
      </c>
      <c r="H23" s="346">
        <v>567</v>
      </c>
      <c r="I23" s="346">
        <v>1357</v>
      </c>
      <c r="J23" s="345">
        <v>39</v>
      </c>
      <c r="K23" s="347">
        <v>1016</v>
      </c>
      <c r="L23" s="346">
        <v>52</v>
      </c>
      <c r="M23" s="346">
        <v>245</v>
      </c>
      <c r="N23" s="345">
        <v>1152</v>
      </c>
      <c r="O23" s="347">
        <v>725</v>
      </c>
      <c r="P23" s="345">
        <v>99</v>
      </c>
      <c r="Q23" s="347">
        <v>314</v>
      </c>
      <c r="R23" s="346">
        <v>135</v>
      </c>
      <c r="S23" s="346">
        <v>556</v>
      </c>
      <c r="T23" s="345">
        <v>309</v>
      </c>
      <c r="U23" s="347">
        <v>94</v>
      </c>
      <c r="V23" s="346">
        <v>1473</v>
      </c>
      <c r="W23" s="346">
        <v>1430</v>
      </c>
      <c r="X23" s="345">
        <v>241</v>
      </c>
      <c r="Y23" s="347">
        <v>306</v>
      </c>
      <c r="Z23" s="346">
        <v>1375</v>
      </c>
      <c r="AA23" s="346">
        <v>794</v>
      </c>
      <c r="AB23" s="345">
        <v>12</v>
      </c>
      <c r="AC23" s="347">
        <v>350</v>
      </c>
      <c r="AD23" s="346">
        <v>568</v>
      </c>
      <c r="AE23" s="346">
        <v>431</v>
      </c>
      <c r="AF23" s="345">
        <v>786</v>
      </c>
      <c r="AG23" s="347">
        <v>3</v>
      </c>
      <c r="AH23" s="346">
        <v>115</v>
      </c>
      <c r="AI23" s="346">
        <v>140</v>
      </c>
      <c r="AJ23" s="345">
        <v>96</v>
      </c>
      <c r="AK23" s="347">
        <v>112</v>
      </c>
      <c r="AL23" s="346">
        <v>916</v>
      </c>
      <c r="AM23" s="346">
        <v>22</v>
      </c>
      <c r="AN23" s="345">
        <v>140</v>
      </c>
      <c r="AO23" s="347">
        <v>365</v>
      </c>
      <c r="AP23" s="346">
        <v>181</v>
      </c>
      <c r="AQ23" s="346">
        <v>0</v>
      </c>
      <c r="AR23" s="348">
        <v>21</v>
      </c>
    </row>
    <row r="24" spans="1:44" x14ac:dyDescent="0.2">
      <c r="A24" s="342" t="s">
        <v>12</v>
      </c>
      <c r="B24" s="343" t="s">
        <v>365</v>
      </c>
      <c r="C24" s="344">
        <v>13315</v>
      </c>
      <c r="D24" s="345">
        <f t="shared" si="0"/>
        <v>3151</v>
      </c>
      <c r="E24" s="346">
        <v>474</v>
      </c>
      <c r="F24" s="345">
        <v>3386</v>
      </c>
      <c r="G24" s="347">
        <v>508</v>
      </c>
      <c r="H24" s="346">
        <v>824</v>
      </c>
      <c r="I24" s="346">
        <v>0</v>
      </c>
      <c r="J24" s="345">
        <v>0</v>
      </c>
      <c r="K24" s="347">
        <v>731</v>
      </c>
      <c r="L24" s="346">
        <v>0</v>
      </c>
      <c r="M24" s="346">
        <v>12</v>
      </c>
      <c r="N24" s="345">
        <v>41</v>
      </c>
      <c r="O24" s="347">
        <v>0</v>
      </c>
      <c r="P24" s="345">
        <v>96</v>
      </c>
      <c r="Q24" s="347">
        <v>144</v>
      </c>
      <c r="R24" s="346">
        <v>423</v>
      </c>
      <c r="S24" s="346">
        <v>0</v>
      </c>
      <c r="T24" s="345">
        <v>31</v>
      </c>
      <c r="U24" s="347">
        <v>10</v>
      </c>
      <c r="V24" s="346">
        <v>2279</v>
      </c>
      <c r="W24" s="346">
        <v>24</v>
      </c>
      <c r="X24" s="345">
        <v>200</v>
      </c>
      <c r="Y24" s="347">
        <v>0</v>
      </c>
      <c r="Z24" s="346">
        <v>12</v>
      </c>
      <c r="AA24" s="346">
        <v>0</v>
      </c>
      <c r="AB24" s="345">
        <v>0</v>
      </c>
      <c r="AC24" s="347">
        <v>89</v>
      </c>
      <c r="AD24" s="346">
        <v>0</v>
      </c>
      <c r="AE24" s="346">
        <v>661</v>
      </c>
      <c r="AF24" s="345">
        <v>8</v>
      </c>
      <c r="AG24" s="347">
        <v>15</v>
      </c>
      <c r="AH24" s="346">
        <v>0</v>
      </c>
      <c r="AI24" s="346">
        <v>79</v>
      </c>
      <c r="AJ24" s="345">
        <v>0</v>
      </c>
      <c r="AK24" s="347">
        <v>2</v>
      </c>
      <c r="AL24" s="346">
        <v>105</v>
      </c>
      <c r="AM24" s="346">
        <v>0</v>
      </c>
      <c r="AN24" s="345">
        <v>0</v>
      </c>
      <c r="AO24" s="347">
        <v>0</v>
      </c>
      <c r="AP24" s="346">
        <v>0</v>
      </c>
      <c r="AQ24" s="346">
        <v>10</v>
      </c>
      <c r="AR24" s="348">
        <v>0</v>
      </c>
    </row>
    <row r="25" spans="1:44" x14ac:dyDescent="0.2">
      <c r="A25" s="342" t="s">
        <v>13</v>
      </c>
      <c r="B25" s="343" t="s">
        <v>191</v>
      </c>
      <c r="C25" s="344">
        <v>32308</v>
      </c>
      <c r="D25" s="345">
        <f t="shared" si="0"/>
        <v>9941</v>
      </c>
      <c r="E25" s="346">
        <v>2887</v>
      </c>
      <c r="F25" s="345">
        <v>1816</v>
      </c>
      <c r="G25" s="347">
        <v>6662</v>
      </c>
      <c r="H25" s="346">
        <v>692</v>
      </c>
      <c r="I25" s="346">
        <v>105</v>
      </c>
      <c r="J25" s="345">
        <v>16</v>
      </c>
      <c r="K25" s="347">
        <v>555</v>
      </c>
      <c r="L25" s="346">
        <v>882</v>
      </c>
      <c r="M25" s="346">
        <v>287</v>
      </c>
      <c r="N25" s="345">
        <v>432</v>
      </c>
      <c r="O25" s="347">
        <v>71</v>
      </c>
      <c r="P25" s="345">
        <v>166</v>
      </c>
      <c r="Q25" s="347">
        <v>197</v>
      </c>
      <c r="R25" s="346">
        <v>544</v>
      </c>
      <c r="S25" s="346">
        <v>439</v>
      </c>
      <c r="T25" s="345">
        <v>379</v>
      </c>
      <c r="U25" s="347">
        <v>715</v>
      </c>
      <c r="V25" s="346">
        <v>671</v>
      </c>
      <c r="W25" s="346">
        <v>606</v>
      </c>
      <c r="X25" s="345">
        <v>248</v>
      </c>
      <c r="Y25" s="347">
        <v>75</v>
      </c>
      <c r="Z25" s="346">
        <v>777</v>
      </c>
      <c r="AA25" s="346">
        <v>117</v>
      </c>
      <c r="AB25" s="345">
        <v>70</v>
      </c>
      <c r="AC25" s="347">
        <v>222</v>
      </c>
      <c r="AD25" s="346">
        <v>174</v>
      </c>
      <c r="AE25" s="346">
        <v>207</v>
      </c>
      <c r="AF25" s="345">
        <v>318</v>
      </c>
      <c r="AG25" s="347">
        <v>3</v>
      </c>
      <c r="AH25" s="346">
        <v>297</v>
      </c>
      <c r="AI25" s="346">
        <v>597</v>
      </c>
      <c r="AJ25" s="345">
        <v>146</v>
      </c>
      <c r="AK25" s="347">
        <v>33</v>
      </c>
      <c r="AL25" s="346">
        <v>651</v>
      </c>
      <c r="AM25" s="346">
        <v>57</v>
      </c>
      <c r="AN25" s="345">
        <v>19</v>
      </c>
      <c r="AO25" s="347">
        <v>0</v>
      </c>
      <c r="AP25" s="346">
        <v>74</v>
      </c>
      <c r="AQ25" s="346">
        <v>132</v>
      </c>
      <c r="AR25" s="348">
        <v>28</v>
      </c>
    </row>
    <row r="26" spans="1:44" x14ac:dyDescent="0.2">
      <c r="A26" s="342" t="s">
        <v>14</v>
      </c>
      <c r="B26" s="343" t="s">
        <v>50</v>
      </c>
      <c r="C26" s="344">
        <v>35106</v>
      </c>
      <c r="D26" s="345">
        <f t="shared" si="0"/>
        <v>8818</v>
      </c>
      <c r="E26" s="346">
        <v>4915</v>
      </c>
      <c r="F26" s="345">
        <v>1451</v>
      </c>
      <c r="G26" s="347">
        <v>650</v>
      </c>
      <c r="H26" s="346">
        <v>797</v>
      </c>
      <c r="I26" s="346">
        <v>290</v>
      </c>
      <c r="J26" s="345">
        <v>165</v>
      </c>
      <c r="K26" s="347">
        <v>596</v>
      </c>
      <c r="L26" s="346">
        <v>29</v>
      </c>
      <c r="M26" s="346">
        <v>2900</v>
      </c>
      <c r="N26" s="345">
        <v>549</v>
      </c>
      <c r="O26" s="347">
        <v>163</v>
      </c>
      <c r="P26" s="345">
        <v>811</v>
      </c>
      <c r="Q26" s="347">
        <v>175</v>
      </c>
      <c r="R26" s="346">
        <v>679</v>
      </c>
      <c r="S26" s="346">
        <v>324</v>
      </c>
      <c r="T26" s="345">
        <v>177</v>
      </c>
      <c r="U26" s="347">
        <v>387</v>
      </c>
      <c r="V26" s="346">
        <v>397</v>
      </c>
      <c r="W26" s="346">
        <v>533</v>
      </c>
      <c r="X26" s="345">
        <v>432</v>
      </c>
      <c r="Y26" s="347">
        <v>338</v>
      </c>
      <c r="Z26" s="346">
        <v>1129</v>
      </c>
      <c r="AA26" s="346">
        <v>178</v>
      </c>
      <c r="AB26" s="345">
        <v>175</v>
      </c>
      <c r="AC26" s="347">
        <v>793</v>
      </c>
      <c r="AD26" s="346">
        <v>379</v>
      </c>
      <c r="AE26" s="346">
        <v>2318</v>
      </c>
      <c r="AF26" s="345">
        <v>2990</v>
      </c>
      <c r="AG26" s="347">
        <v>38</v>
      </c>
      <c r="AH26" s="346">
        <v>91</v>
      </c>
      <c r="AI26" s="346">
        <v>259</v>
      </c>
      <c r="AJ26" s="345">
        <v>28</v>
      </c>
      <c r="AK26" s="347">
        <v>158</v>
      </c>
      <c r="AL26" s="346">
        <v>603</v>
      </c>
      <c r="AM26" s="346">
        <v>55</v>
      </c>
      <c r="AN26" s="345">
        <v>153</v>
      </c>
      <c r="AO26" s="347">
        <v>76</v>
      </c>
      <c r="AP26" s="346">
        <v>46</v>
      </c>
      <c r="AQ26" s="346">
        <v>43</v>
      </c>
      <c r="AR26" s="348">
        <v>18</v>
      </c>
    </row>
    <row r="27" spans="1:44" x14ac:dyDescent="0.2">
      <c r="A27" s="342" t="s">
        <v>15</v>
      </c>
      <c r="B27" s="343" t="s">
        <v>36</v>
      </c>
      <c r="C27" s="344">
        <v>160898</v>
      </c>
      <c r="D27" s="345">
        <f t="shared" si="0"/>
        <v>39946</v>
      </c>
      <c r="E27" s="346">
        <v>24975</v>
      </c>
      <c r="F27" s="345">
        <v>16540</v>
      </c>
      <c r="G27" s="347">
        <v>5351</v>
      </c>
      <c r="H27" s="346">
        <v>8271</v>
      </c>
      <c r="I27" s="346">
        <v>1758</v>
      </c>
      <c r="J27" s="345">
        <v>990</v>
      </c>
      <c r="K27" s="347">
        <v>5172</v>
      </c>
      <c r="L27" s="346">
        <v>1246</v>
      </c>
      <c r="M27" s="346">
        <v>4190</v>
      </c>
      <c r="N27" s="345">
        <v>8789</v>
      </c>
      <c r="O27" s="347">
        <v>1269</v>
      </c>
      <c r="P27" s="345">
        <v>1232</v>
      </c>
      <c r="Q27" s="347">
        <v>3691</v>
      </c>
      <c r="R27" s="346">
        <v>2451</v>
      </c>
      <c r="S27" s="346">
        <v>4236</v>
      </c>
      <c r="T27" s="345">
        <v>2924</v>
      </c>
      <c r="U27" s="347">
        <v>1071</v>
      </c>
      <c r="V27" s="346">
        <v>1706</v>
      </c>
      <c r="W27" s="346">
        <v>1293</v>
      </c>
      <c r="X27" s="345">
        <v>1038</v>
      </c>
      <c r="Y27" s="347">
        <v>1126</v>
      </c>
      <c r="Z27" s="346">
        <v>2505</v>
      </c>
      <c r="AA27" s="346">
        <v>1937</v>
      </c>
      <c r="AB27" s="345">
        <v>1238</v>
      </c>
      <c r="AC27" s="347">
        <v>1488</v>
      </c>
      <c r="AD27" s="346">
        <v>1882</v>
      </c>
      <c r="AE27" s="346">
        <v>1242</v>
      </c>
      <c r="AF27" s="345">
        <v>2462</v>
      </c>
      <c r="AG27" s="347">
        <v>542</v>
      </c>
      <c r="AH27" s="346">
        <v>615</v>
      </c>
      <c r="AI27" s="346">
        <v>1142</v>
      </c>
      <c r="AJ27" s="345">
        <v>831</v>
      </c>
      <c r="AK27" s="347">
        <v>363</v>
      </c>
      <c r="AL27" s="346">
        <v>585</v>
      </c>
      <c r="AM27" s="346">
        <v>404</v>
      </c>
      <c r="AN27" s="345">
        <v>1129</v>
      </c>
      <c r="AO27" s="347">
        <v>404</v>
      </c>
      <c r="AP27" s="346">
        <v>899</v>
      </c>
      <c r="AQ27" s="346">
        <v>942</v>
      </c>
      <c r="AR27" s="348">
        <v>1023</v>
      </c>
    </row>
    <row r="28" spans="1:44" x14ac:dyDescent="0.2">
      <c r="A28" s="342" t="s">
        <v>16</v>
      </c>
      <c r="B28" s="343" t="s">
        <v>192</v>
      </c>
      <c r="C28" s="344">
        <v>7222</v>
      </c>
      <c r="D28" s="345">
        <f t="shared" si="0"/>
        <v>2084</v>
      </c>
      <c r="E28" s="346">
        <v>1982</v>
      </c>
      <c r="F28" s="345">
        <v>765</v>
      </c>
      <c r="G28" s="347">
        <v>179</v>
      </c>
      <c r="H28" s="346">
        <v>26</v>
      </c>
      <c r="I28" s="346">
        <v>199</v>
      </c>
      <c r="J28" s="345">
        <v>10</v>
      </c>
      <c r="K28" s="347">
        <v>0</v>
      </c>
      <c r="L28" s="346">
        <v>419</v>
      </c>
      <c r="M28" s="346">
        <v>196</v>
      </c>
      <c r="N28" s="345">
        <v>188</v>
      </c>
      <c r="O28" s="347">
        <v>250</v>
      </c>
      <c r="P28" s="345">
        <v>2</v>
      </c>
      <c r="Q28" s="347">
        <v>30</v>
      </c>
      <c r="R28" s="346">
        <v>7</v>
      </c>
      <c r="S28" s="346">
        <v>157</v>
      </c>
      <c r="T28" s="345">
        <v>0</v>
      </c>
      <c r="U28" s="347">
        <v>0</v>
      </c>
      <c r="V28" s="346">
        <v>219</v>
      </c>
      <c r="W28" s="346">
        <v>0</v>
      </c>
      <c r="X28" s="345">
        <v>17</v>
      </c>
      <c r="Y28" s="347">
        <v>3</v>
      </c>
      <c r="Z28" s="346">
        <v>23</v>
      </c>
      <c r="AA28" s="346">
        <v>1</v>
      </c>
      <c r="AB28" s="345">
        <v>223</v>
      </c>
      <c r="AC28" s="347">
        <v>9</v>
      </c>
      <c r="AD28" s="346">
        <v>17</v>
      </c>
      <c r="AE28" s="346">
        <v>143</v>
      </c>
      <c r="AF28" s="345">
        <v>3</v>
      </c>
      <c r="AG28" s="347">
        <v>13</v>
      </c>
      <c r="AH28" s="346">
        <v>0</v>
      </c>
      <c r="AI28" s="346">
        <v>0</v>
      </c>
      <c r="AJ28" s="345">
        <v>0</v>
      </c>
      <c r="AK28" s="347">
        <v>0</v>
      </c>
      <c r="AL28" s="346">
        <v>13</v>
      </c>
      <c r="AM28" s="346">
        <v>33</v>
      </c>
      <c r="AN28" s="345">
        <v>0</v>
      </c>
      <c r="AO28" s="347">
        <v>0</v>
      </c>
      <c r="AP28" s="346">
        <v>0</v>
      </c>
      <c r="AQ28" s="346">
        <v>11</v>
      </c>
      <c r="AR28" s="348">
        <v>0</v>
      </c>
    </row>
    <row r="29" spans="1:44" x14ac:dyDescent="0.2">
      <c r="A29" s="342" t="s">
        <v>17</v>
      </c>
      <c r="B29" s="343" t="s">
        <v>272</v>
      </c>
      <c r="C29" s="344">
        <v>3361</v>
      </c>
      <c r="D29" s="345">
        <f t="shared" si="0"/>
        <v>1174</v>
      </c>
      <c r="E29" s="346">
        <v>379</v>
      </c>
      <c r="F29" s="345">
        <v>382</v>
      </c>
      <c r="G29" s="347">
        <v>127</v>
      </c>
      <c r="H29" s="346">
        <v>264</v>
      </c>
      <c r="I29" s="346">
        <v>11</v>
      </c>
      <c r="J29" s="345">
        <v>64</v>
      </c>
      <c r="K29" s="347">
        <v>44</v>
      </c>
      <c r="L29" s="346">
        <v>38</v>
      </c>
      <c r="M29" s="346">
        <v>36</v>
      </c>
      <c r="N29" s="345">
        <v>131</v>
      </c>
      <c r="O29" s="347">
        <v>54</v>
      </c>
      <c r="P29" s="345">
        <v>6</v>
      </c>
      <c r="Q29" s="347">
        <v>72</v>
      </c>
      <c r="R29" s="346">
        <v>11</v>
      </c>
      <c r="S29" s="346">
        <v>119</v>
      </c>
      <c r="T29" s="345">
        <v>58</v>
      </c>
      <c r="U29" s="347">
        <v>46</v>
      </c>
      <c r="V29" s="346">
        <v>47</v>
      </c>
      <c r="W29" s="346">
        <v>7</v>
      </c>
      <c r="X29" s="345">
        <v>27</v>
      </c>
      <c r="Y29" s="347">
        <v>3</v>
      </c>
      <c r="Z29" s="346">
        <v>25</v>
      </c>
      <c r="AA29" s="346">
        <v>33</v>
      </c>
      <c r="AB29" s="345">
        <v>9</v>
      </c>
      <c r="AC29" s="347">
        <v>23</v>
      </c>
      <c r="AD29" s="346">
        <v>36</v>
      </c>
      <c r="AE29" s="346">
        <v>11</v>
      </c>
      <c r="AF29" s="345">
        <v>13</v>
      </c>
      <c r="AG29" s="347">
        <v>5</v>
      </c>
      <c r="AH29" s="346">
        <v>14</v>
      </c>
      <c r="AI29" s="346">
        <v>3</v>
      </c>
      <c r="AJ29" s="345">
        <v>11</v>
      </c>
      <c r="AK29" s="347">
        <v>5</v>
      </c>
      <c r="AL29" s="346">
        <v>7</v>
      </c>
      <c r="AM29" s="346">
        <v>8</v>
      </c>
      <c r="AN29" s="345">
        <v>4</v>
      </c>
      <c r="AO29" s="347">
        <v>39</v>
      </c>
      <c r="AP29" s="346">
        <v>8</v>
      </c>
      <c r="AQ29" s="346">
        <v>7</v>
      </c>
      <c r="AR29" s="348">
        <v>0</v>
      </c>
    </row>
    <row r="30" spans="1:44" x14ac:dyDescent="0.2">
      <c r="A30" s="342" t="s">
        <v>18</v>
      </c>
      <c r="B30" s="343" t="s">
        <v>281</v>
      </c>
      <c r="C30" s="344">
        <v>11375</v>
      </c>
      <c r="D30" s="345">
        <f t="shared" si="0"/>
        <v>3172</v>
      </c>
      <c r="E30" s="346">
        <v>1918</v>
      </c>
      <c r="F30" s="345">
        <v>1231</v>
      </c>
      <c r="G30" s="347">
        <v>410</v>
      </c>
      <c r="H30" s="346">
        <v>663</v>
      </c>
      <c r="I30" s="346">
        <v>143</v>
      </c>
      <c r="J30" s="345">
        <v>97</v>
      </c>
      <c r="K30" s="347">
        <v>199</v>
      </c>
      <c r="L30" s="346">
        <v>270</v>
      </c>
      <c r="M30" s="346">
        <v>221</v>
      </c>
      <c r="N30" s="345">
        <v>362</v>
      </c>
      <c r="O30" s="347">
        <v>248</v>
      </c>
      <c r="P30" s="345">
        <v>68</v>
      </c>
      <c r="Q30" s="347">
        <v>221</v>
      </c>
      <c r="R30" s="346">
        <v>90</v>
      </c>
      <c r="S30" s="346">
        <v>383</v>
      </c>
      <c r="T30" s="345">
        <v>166</v>
      </c>
      <c r="U30" s="347">
        <v>76</v>
      </c>
      <c r="V30" s="346">
        <v>217</v>
      </c>
      <c r="W30" s="346">
        <v>29</v>
      </c>
      <c r="X30" s="345">
        <v>76</v>
      </c>
      <c r="Y30" s="347">
        <v>44</v>
      </c>
      <c r="Z30" s="346">
        <v>106</v>
      </c>
      <c r="AA30" s="346">
        <v>93</v>
      </c>
      <c r="AB30" s="345">
        <v>92</v>
      </c>
      <c r="AC30" s="347">
        <v>74</v>
      </c>
      <c r="AD30" s="346">
        <v>60</v>
      </c>
      <c r="AE30" s="346">
        <v>108</v>
      </c>
      <c r="AF30" s="345">
        <v>121</v>
      </c>
      <c r="AG30" s="347">
        <v>48</v>
      </c>
      <c r="AH30" s="346">
        <v>3</v>
      </c>
      <c r="AI30" s="346">
        <v>30</v>
      </c>
      <c r="AJ30" s="345">
        <v>26</v>
      </c>
      <c r="AK30" s="347">
        <v>29</v>
      </c>
      <c r="AL30" s="346">
        <v>40</v>
      </c>
      <c r="AM30" s="346">
        <v>29</v>
      </c>
      <c r="AN30" s="345">
        <v>34</v>
      </c>
      <c r="AO30" s="347">
        <v>35</v>
      </c>
      <c r="AP30" s="346">
        <v>41</v>
      </c>
      <c r="AQ30" s="346">
        <v>41</v>
      </c>
      <c r="AR30" s="348">
        <v>61</v>
      </c>
    </row>
    <row r="31" spans="1:44" x14ac:dyDescent="0.2">
      <c r="A31" s="342" t="s">
        <v>19</v>
      </c>
      <c r="B31" s="343" t="s">
        <v>384</v>
      </c>
      <c r="C31" s="344">
        <v>462368</v>
      </c>
      <c r="D31" s="345">
        <f t="shared" si="0"/>
        <v>157638</v>
      </c>
      <c r="E31" s="346">
        <v>55660</v>
      </c>
      <c r="F31" s="345">
        <v>33001</v>
      </c>
      <c r="G31" s="347">
        <v>19312</v>
      </c>
      <c r="H31" s="346">
        <v>33440</v>
      </c>
      <c r="I31" s="346">
        <v>4238</v>
      </c>
      <c r="J31" s="345">
        <v>5258</v>
      </c>
      <c r="K31" s="347">
        <v>14704</v>
      </c>
      <c r="L31" s="346">
        <v>1946</v>
      </c>
      <c r="M31" s="346">
        <v>8721</v>
      </c>
      <c r="N31" s="345">
        <v>20083</v>
      </c>
      <c r="O31" s="347">
        <v>3744</v>
      </c>
      <c r="P31" s="345">
        <v>3770</v>
      </c>
      <c r="Q31" s="347">
        <v>11086</v>
      </c>
      <c r="R31" s="346">
        <v>8265</v>
      </c>
      <c r="S31" s="346">
        <v>6042</v>
      </c>
      <c r="T31" s="345">
        <v>9203</v>
      </c>
      <c r="U31" s="347">
        <v>4156</v>
      </c>
      <c r="V31" s="346">
        <v>7717</v>
      </c>
      <c r="W31" s="346">
        <v>3628</v>
      </c>
      <c r="X31" s="345">
        <v>3413</v>
      </c>
      <c r="Y31" s="347">
        <v>1893</v>
      </c>
      <c r="Z31" s="346">
        <v>4899</v>
      </c>
      <c r="AA31" s="346">
        <v>4535</v>
      </c>
      <c r="AB31" s="345">
        <v>3023</v>
      </c>
      <c r="AC31" s="347">
        <v>3609</v>
      </c>
      <c r="AD31" s="346">
        <v>2870</v>
      </c>
      <c r="AE31" s="346">
        <v>3352</v>
      </c>
      <c r="AF31" s="345">
        <v>5793</v>
      </c>
      <c r="AG31" s="347">
        <v>1989</v>
      </c>
      <c r="AH31" s="346">
        <v>1142</v>
      </c>
      <c r="AI31" s="346">
        <v>2459</v>
      </c>
      <c r="AJ31" s="345">
        <v>1432</v>
      </c>
      <c r="AK31" s="347">
        <v>546</v>
      </c>
      <c r="AL31" s="346">
        <v>2098</v>
      </c>
      <c r="AM31" s="346">
        <v>660</v>
      </c>
      <c r="AN31" s="345">
        <v>2596</v>
      </c>
      <c r="AO31" s="347">
        <v>903</v>
      </c>
      <c r="AP31" s="346">
        <v>1223</v>
      </c>
      <c r="AQ31" s="346">
        <v>1184</v>
      </c>
      <c r="AR31" s="348">
        <v>1137</v>
      </c>
    </row>
    <row r="32" spans="1:44" x14ac:dyDescent="0.2">
      <c r="A32" s="342" t="s">
        <v>20</v>
      </c>
      <c r="B32" s="343" t="s">
        <v>37</v>
      </c>
      <c r="C32" s="344">
        <v>52260</v>
      </c>
      <c r="D32" s="345">
        <f t="shared" si="0"/>
        <v>19391</v>
      </c>
      <c r="E32" s="346">
        <v>7668</v>
      </c>
      <c r="F32" s="345">
        <v>3775</v>
      </c>
      <c r="G32" s="347">
        <v>2950</v>
      </c>
      <c r="H32" s="346">
        <v>3128</v>
      </c>
      <c r="I32" s="346">
        <v>738</v>
      </c>
      <c r="J32" s="345">
        <v>800</v>
      </c>
      <c r="K32" s="347">
        <v>1116</v>
      </c>
      <c r="L32" s="346">
        <v>241</v>
      </c>
      <c r="M32" s="346">
        <v>1282</v>
      </c>
      <c r="N32" s="345">
        <v>2079</v>
      </c>
      <c r="O32" s="347">
        <v>353</v>
      </c>
      <c r="P32" s="345">
        <v>439</v>
      </c>
      <c r="Q32" s="347">
        <v>932</v>
      </c>
      <c r="R32" s="346">
        <v>490</v>
      </c>
      <c r="S32" s="346">
        <v>611</v>
      </c>
      <c r="T32" s="345">
        <v>1122</v>
      </c>
      <c r="U32" s="347">
        <v>309</v>
      </c>
      <c r="V32" s="346">
        <v>753</v>
      </c>
      <c r="W32" s="346">
        <v>303</v>
      </c>
      <c r="X32" s="345">
        <v>258</v>
      </c>
      <c r="Y32" s="347">
        <v>165</v>
      </c>
      <c r="Z32" s="346">
        <v>313</v>
      </c>
      <c r="AA32" s="346">
        <v>352</v>
      </c>
      <c r="AB32" s="345">
        <v>269</v>
      </c>
      <c r="AC32" s="347">
        <v>340</v>
      </c>
      <c r="AD32" s="346">
        <v>344</v>
      </c>
      <c r="AE32" s="346">
        <v>197</v>
      </c>
      <c r="AF32" s="345">
        <v>425</v>
      </c>
      <c r="AG32" s="347">
        <v>79</v>
      </c>
      <c r="AH32" s="346">
        <v>79</v>
      </c>
      <c r="AI32" s="346">
        <v>77</v>
      </c>
      <c r="AJ32" s="345">
        <v>87</v>
      </c>
      <c r="AK32" s="347">
        <v>25</v>
      </c>
      <c r="AL32" s="346">
        <v>208</v>
      </c>
      <c r="AM32" s="346">
        <v>48</v>
      </c>
      <c r="AN32" s="345">
        <v>153</v>
      </c>
      <c r="AO32" s="347">
        <v>62</v>
      </c>
      <c r="AP32" s="346">
        <v>84</v>
      </c>
      <c r="AQ32" s="346">
        <v>113</v>
      </c>
      <c r="AR32" s="348">
        <v>102</v>
      </c>
    </row>
    <row r="33" spans="1:45" x14ac:dyDescent="0.2">
      <c r="A33" s="342" t="s">
        <v>21</v>
      </c>
      <c r="B33" s="343" t="s">
        <v>38</v>
      </c>
      <c r="C33" s="344">
        <v>52349</v>
      </c>
      <c r="D33" s="345">
        <f t="shared" si="0"/>
        <v>20397</v>
      </c>
      <c r="E33" s="346">
        <v>4934</v>
      </c>
      <c r="F33" s="345">
        <v>5367</v>
      </c>
      <c r="G33" s="347">
        <v>2199</v>
      </c>
      <c r="H33" s="346">
        <v>5928</v>
      </c>
      <c r="I33" s="346">
        <v>251</v>
      </c>
      <c r="J33" s="345">
        <v>1478</v>
      </c>
      <c r="K33" s="347">
        <v>1727</v>
      </c>
      <c r="L33" s="346">
        <v>141</v>
      </c>
      <c r="M33" s="346">
        <v>422</v>
      </c>
      <c r="N33" s="345">
        <v>1870</v>
      </c>
      <c r="O33" s="347">
        <v>180</v>
      </c>
      <c r="P33" s="345">
        <v>137</v>
      </c>
      <c r="Q33" s="347">
        <v>2097</v>
      </c>
      <c r="R33" s="346">
        <v>390</v>
      </c>
      <c r="S33" s="346">
        <v>490</v>
      </c>
      <c r="T33" s="345">
        <v>1169</v>
      </c>
      <c r="U33" s="347">
        <v>166</v>
      </c>
      <c r="V33" s="346">
        <v>745</v>
      </c>
      <c r="W33" s="346">
        <v>113</v>
      </c>
      <c r="X33" s="345">
        <v>148</v>
      </c>
      <c r="Y33" s="347">
        <v>44</v>
      </c>
      <c r="Z33" s="346">
        <v>216</v>
      </c>
      <c r="AA33" s="346">
        <v>184</v>
      </c>
      <c r="AB33" s="345">
        <v>95</v>
      </c>
      <c r="AC33" s="347">
        <v>179</v>
      </c>
      <c r="AD33" s="346">
        <v>77</v>
      </c>
      <c r="AE33" s="346">
        <v>228</v>
      </c>
      <c r="AF33" s="345">
        <v>233</v>
      </c>
      <c r="AG33" s="347">
        <v>83</v>
      </c>
      <c r="AH33" s="346">
        <v>32</v>
      </c>
      <c r="AI33" s="346">
        <v>102</v>
      </c>
      <c r="AJ33" s="345">
        <v>154</v>
      </c>
      <c r="AK33" s="347">
        <v>9</v>
      </c>
      <c r="AL33" s="346">
        <v>84</v>
      </c>
      <c r="AM33" s="346">
        <v>18</v>
      </c>
      <c r="AN33" s="345">
        <v>143</v>
      </c>
      <c r="AO33" s="347">
        <v>55</v>
      </c>
      <c r="AP33" s="346">
        <v>29</v>
      </c>
      <c r="AQ33" s="346">
        <v>15</v>
      </c>
      <c r="AR33" s="348">
        <v>20</v>
      </c>
    </row>
    <row r="34" spans="1:45" x14ac:dyDescent="0.2">
      <c r="A34" s="342" t="s">
        <v>22</v>
      </c>
      <c r="B34" s="343" t="s">
        <v>535</v>
      </c>
      <c r="C34" s="344">
        <v>146857</v>
      </c>
      <c r="D34" s="345">
        <f t="shared" si="0"/>
        <v>58372</v>
      </c>
      <c r="E34" s="346">
        <v>16419</v>
      </c>
      <c r="F34" s="345">
        <v>13991</v>
      </c>
      <c r="G34" s="347">
        <v>4784</v>
      </c>
      <c r="H34" s="346">
        <v>10779</v>
      </c>
      <c r="I34" s="346">
        <v>684</v>
      </c>
      <c r="J34" s="345">
        <v>738</v>
      </c>
      <c r="K34" s="347">
        <v>4655</v>
      </c>
      <c r="L34" s="346">
        <v>526</v>
      </c>
      <c r="M34" s="346">
        <v>1177</v>
      </c>
      <c r="N34" s="345">
        <v>5450</v>
      </c>
      <c r="O34" s="347">
        <v>866</v>
      </c>
      <c r="P34" s="345">
        <v>999</v>
      </c>
      <c r="Q34" s="347">
        <v>2236</v>
      </c>
      <c r="R34" s="346">
        <v>1997</v>
      </c>
      <c r="S34" s="346">
        <v>1799</v>
      </c>
      <c r="T34" s="345">
        <v>1811</v>
      </c>
      <c r="U34" s="347">
        <v>1361</v>
      </c>
      <c r="V34" s="346">
        <v>1718</v>
      </c>
      <c r="W34" s="346">
        <v>1983</v>
      </c>
      <c r="X34" s="345">
        <v>846</v>
      </c>
      <c r="Y34" s="347">
        <v>580</v>
      </c>
      <c r="Z34" s="346">
        <v>1473</v>
      </c>
      <c r="AA34" s="346">
        <v>927</v>
      </c>
      <c r="AB34" s="345">
        <v>645</v>
      </c>
      <c r="AC34" s="347">
        <v>769</v>
      </c>
      <c r="AD34" s="346">
        <v>542</v>
      </c>
      <c r="AE34" s="346">
        <v>1367</v>
      </c>
      <c r="AF34" s="345">
        <v>1973</v>
      </c>
      <c r="AG34" s="347">
        <v>347</v>
      </c>
      <c r="AH34" s="346">
        <v>291</v>
      </c>
      <c r="AI34" s="346">
        <v>1199</v>
      </c>
      <c r="AJ34" s="345">
        <v>702</v>
      </c>
      <c r="AK34" s="347">
        <v>182</v>
      </c>
      <c r="AL34" s="346">
        <v>957</v>
      </c>
      <c r="AM34" s="346">
        <v>317</v>
      </c>
      <c r="AN34" s="345">
        <v>755</v>
      </c>
      <c r="AO34" s="347">
        <v>180</v>
      </c>
      <c r="AP34" s="346">
        <v>166</v>
      </c>
      <c r="AQ34" s="346">
        <v>155</v>
      </c>
      <c r="AR34" s="348">
        <v>139</v>
      </c>
    </row>
    <row r="35" spans="1:45" x14ac:dyDescent="0.2">
      <c r="A35" s="342" t="s">
        <v>23</v>
      </c>
      <c r="B35" s="343" t="s">
        <v>193</v>
      </c>
      <c r="C35" s="344">
        <v>29908</v>
      </c>
      <c r="D35" s="345">
        <f t="shared" si="0"/>
        <v>14890</v>
      </c>
      <c r="E35" s="346">
        <v>2790</v>
      </c>
      <c r="F35" s="345">
        <v>3249</v>
      </c>
      <c r="G35" s="347">
        <v>1499</v>
      </c>
      <c r="H35" s="346">
        <v>1884</v>
      </c>
      <c r="I35" s="346">
        <v>126</v>
      </c>
      <c r="J35" s="345">
        <v>253</v>
      </c>
      <c r="K35" s="347">
        <v>857</v>
      </c>
      <c r="L35" s="346">
        <v>55</v>
      </c>
      <c r="M35" s="346">
        <v>283</v>
      </c>
      <c r="N35" s="345">
        <v>844</v>
      </c>
      <c r="O35" s="347">
        <v>42</v>
      </c>
      <c r="P35" s="345">
        <v>58</v>
      </c>
      <c r="Q35" s="347">
        <v>576</v>
      </c>
      <c r="R35" s="346">
        <v>61</v>
      </c>
      <c r="S35" s="346">
        <v>588</v>
      </c>
      <c r="T35" s="345">
        <v>233</v>
      </c>
      <c r="U35" s="347">
        <v>49</v>
      </c>
      <c r="V35" s="346">
        <v>841</v>
      </c>
      <c r="W35" s="346">
        <v>41</v>
      </c>
      <c r="X35" s="345">
        <v>50</v>
      </c>
      <c r="Y35" s="347">
        <v>45</v>
      </c>
      <c r="Z35" s="346">
        <v>91</v>
      </c>
      <c r="AA35" s="346">
        <v>42</v>
      </c>
      <c r="AB35" s="345">
        <v>40</v>
      </c>
      <c r="AC35" s="347">
        <v>22</v>
      </c>
      <c r="AD35" s="346">
        <v>22</v>
      </c>
      <c r="AE35" s="346">
        <v>72</v>
      </c>
      <c r="AF35" s="345">
        <v>60</v>
      </c>
      <c r="AG35" s="347">
        <v>36</v>
      </c>
      <c r="AH35" s="346">
        <v>11</v>
      </c>
      <c r="AI35" s="346">
        <v>28</v>
      </c>
      <c r="AJ35" s="345">
        <v>24</v>
      </c>
      <c r="AK35" s="347">
        <v>10</v>
      </c>
      <c r="AL35" s="346">
        <v>14</v>
      </c>
      <c r="AM35" s="346">
        <v>13</v>
      </c>
      <c r="AN35" s="345">
        <v>45</v>
      </c>
      <c r="AO35" s="347">
        <v>13</v>
      </c>
      <c r="AP35" s="346">
        <v>18</v>
      </c>
      <c r="AQ35" s="346">
        <v>15</v>
      </c>
      <c r="AR35" s="348">
        <v>18</v>
      </c>
    </row>
    <row r="36" spans="1:45" x14ac:dyDescent="0.2">
      <c r="A36" s="342" t="s">
        <v>24</v>
      </c>
      <c r="B36" s="343" t="s">
        <v>39</v>
      </c>
      <c r="C36" s="344">
        <v>66571</v>
      </c>
      <c r="D36" s="345">
        <f t="shared" si="0"/>
        <v>21457</v>
      </c>
      <c r="E36" s="346">
        <v>5675</v>
      </c>
      <c r="F36" s="345">
        <v>3806</v>
      </c>
      <c r="G36" s="347">
        <v>3174</v>
      </c>
      <c r="H36" s="346">
        <v>3719</v>
      </c>
      <c r="I36" s="346">
        <v>904</v>
      </c>
      <c r="J36" s="345">
        <v>1158</v>
      </c>
      <c r="K36" s="347">
        <v>5057</v>
      </c>
      <c r="L36" s="346">
        <v>467</v>
      </c>
      <c r="M36" s="346">
        <v>1455</v>
      </c>
      <c r="N36" s="345">
        <v>2835</v>
      </c>
      <c r="O36" s="347">
        <v>532</v>
      </c>
      <c r="P36" s="345">
        <v>521</v>
      </c>
      <c r="Q36" s="347">
        <v>1746</v>
      </c>
      <c r="R36" s="346">
        <v>778</v>
      </c>
      <c r="S36" s="346">
        <v>863</v>
      </c>
      <c r="T36" s="345">
        <v>1203</v>
      </c>
      <c r="U36" s="347">
        <v>857</v>
      </c>
      <c r="V36" s="346">
        <v>976</v>
      </c>
      <c r="W36" s="346">
        <v>507</v>
      </c>
      <c r="X36" s="345">
        <v>589</v>
      </c>
      <c r="Y36" s="347">
        <v>409</v>
      </c>
      <c r="Z36" s="346">
        <v>907</v>
      </c>
      <c r="AA36" s="346">
        <v>508</v>
      </c>
      <c r="AB36" s="345">
        <v>545</v>
      </c>
      <c r="AC36" s="347">
        <v>572</v>
      </c>
      <c r="AD36" s="346">
        <v>599</v>
      </c>
      <c r="AE36" s="346">
        <v>850</v>
      </c>
      <c r="AF36" s="345">
        <v>913</v>
      </c>
      <c r="AG36" s="347">
        <v>261</v>
      </c>
      <c r="AH36" s="346">
        <v>237</v>
      </c>
      <c r="AI36" s="346">
        <v>228</v>
      </c>
      <c r="AJ36" s="345">
        <v>224</v>
      </c>
      <c r="AK36" s="347">
        <v>110</v>
      </c>
      <c r="AL36" s="346">
        <v>281</v>
      </c>
      <c r="AM36" s="346">
        <v>148</v>
      </c>
      <c r="AN36" s="345">
        <v>209</v>
      </c>
      <c r="AO36" s="347">
        <v>350</v>
      </c>
      <c r="AP36" s="346">
        <v>305</v>
      </c>
      <c r="AQ36" s="346">
        <v>344</v>
      </c>
      <c r="AR36" s="348">
        <v>292</v>
      </c>
    </row>
    <row r="37" spans="1:45" x14ac:dyDescent="0.2">
      <c r="A37" s="342" t="s">
        <v>25</v>
      </c>
      <c r="B37" s="343" t="s">
        <v>40</v>
      </c>
      <c r="C37" s="344">
        <v>138126</v>
      </c>
      <c r="D37" s="345">
        <f t="shared" si="0"/>
        <v>43795</v>
      </c>
      <c r="E37" s="346">
        <v>12968</v>
      </c>
      <c r="F37" s="345">
        <v>7577</v>
      </c>
      <c r="G37" s="347">
        <v>5322</v>
      </c>
      <c r="H37" s="346">
        <v>16151</v>
      </c>
      <c r="I37" s="346">
        <v>1121</v>
      </c>
      <c r="J37" s="345">
        <v>2875</v>
      </c>
      <c r="K37" s="347">
        <v>3760</v>
      </c>
      <c r="L37" s="346">
        <v>801</v>
      </c>
      <c r="M37" s="346">
        <v>2473</v>
      </c>
      <c r="N37" s="345">
        <v>4941</v>
      </c>
      <c r="O37" s="347">
        <v>1206</v>
      </c>
      <c r="P37" s="345">
        <v>950</v>
      </c>
      <c r="Q37" s="347">
        <v>4818</v>
      </c>
      <c r="R37" s="346">
        <v>1783</v>
      </c>
      <c r="S37" s="346">
        <v>1571</v>
      </c>
      <c r="T37" s="345">
        <v>2837</v>
      </c>
      <c r="U37" s="347">
        <v>931</v>
      </c>
      <c r="V37" s="346">
        <v>3683</v>
      </c>
      <c r="W37" s="346">
        <v>1038</v>
      </c>
      <c r="X37" s="345">
        <v>1159</v>
      </c>
      <c r="Y37" s="347">
        <v>608</v>
      </c>
      <c r="Z37" s="346">
        <v>1894</v>
      </c>
      <c r="AA37" s="346">
        <v>991</v>
      </c>
      <c r="AB37" s="345">
        <v>918</v>
      </c>
      <c r="AC37" s="347">
        <v>1045</v>
      </c>
      <c r="AD37" s="346">
        <v>957</v>
      </c>
      <c r="AE37" s="346">
        <v>1412</v>
      </c>
      <c r="AF37" s="345">
        <v>1939</v>
      </c>
      <c r="AG37" s="347">
        <v>770</v>
      </c>
      <c r="AH37" s="346">
        <v>637</v>
      </c>
      <c r="AI37" s="346">
        <v>716</v>
      </c>
      <c r="AJ37" s="345">
        <v>766</v>
      </c>
      <c r="AK37" s="347">
        <v>305</v>
      </c>
      <c r="AL37" s="346">
        <v>561</v>
      </c>
      <c r="AM37" s="346">
        <v>250</v>
      </c>
      <c r="AN37" s="345">
        <v>557</v>
      </c>
      <c r="AO37" s="347">
        <v>649</v>
      </c>
      <c r="AP37" s="346">
        <v>398</v>
      </c>
      <c r="AQ37" s="346">
        <v>625</v>
      </c>
      <c r="AR37" s="348">
        <v>368</v>
      </c>
    </row>
    <row r="38" spans="1:45" x14ac:dyDescent="0.2">
      <c r="A38" s="342" t="s">
        <v>26</v>
      </c>
      <c r="B38" s="343" t="s">
        <v>481</v>
      </c>
      <c r="C38" s="344">
        <v>297763</v>
      </c>
      <c r="D38" s="345">
        <f t="shared" si="0"/>
        <v>88946</v>
      </c>
      <c r="E38" s="346">
        <v>29406</v>
      </c>
      <c r="F38" s="345">
        <v>23893</v>
      </c>
      <c r="G38" s="347">
        <v>15856</v>
      </c>
      <c r="H38" s="346">
        <v>23984</v>
      </c>
      <c r="I38" s="346">
        <v>3407</v>
      </c>
      <c r="J38" s="345">
        <v>4333</v>
      </c>
      <c r="K38" s="347">
        <v>9314</v>
      </c>
      <c r="L38" s="346">
        <v>1963</v>
      </c>
      <c r="M38" s="346">
        <v>4830</v>
      </c>
      <c r="N38" s="345">
        <v>13053</v>
      </c>
      <c r="O38" s="347">
        <v>3234</v>
      </c>
      <c r="P38" s="345">
        <v>2394</v>
      </c>
      <c r="Q38" s="347">
        <v>11091</v>
      </c>
      <c r="R38" s="346">
        <v>4394</v>
      </c>
      <c r="S38" s="346">
        <v>3774</v>
      </c>
      <c r="T38" s="345">
        <v>8092</v>
      </c>
      <c r="U38" s="347">
        <v>3462</v>
      </c>
      <c r="V38" s="346">
        <v>5844</v>
      </c>
      <c r="W38" s="346">
        <v>2145</v>
      </c>
      <c r="X38" s="345">
        <v>2225</v>
      </c>
      <c r="Y38" s="347">
        <v>1968</v>
      </c>
      <c r="Z38" s="346">
        <v>3593</v>
      </c>
      <c r="AA38" s="346">
        <v>2285</v>
      </c>
      <c r="AB38" s="345">
        <v>1857</v>
      </c>
      <c r="AC38" s="347">
        <v>2560</v>
      </c>
      <c r="AD38" s="346">
        <v>2029</v>
      </c>
      <c r="AE38" s="346">
        <v>1810</v>
      </c>
      <c r="AF38" s="345">
        <v>4086</v>
      </c>
      <c r="AG38" s="347">
        <v>1453</v>
      </c>
      <c r="AH38" s="346">
        <v>1134</v>
      </c>
      <c r="AI38" s="346">
        <v>1621</v>
      </c>
      <c r="AJ38" s="345">
        <v>1027</v>
      </c>
      <c r="AK38" s="347">
        <v>332</v>
      </c>
      <c r="AL38" s="346">
        <v>1054</v>
      </c>
      <c r="AM38" s="346">
        <v>655</v>
      </c>
      <c r="AN38" s="345">
        <v>1084</v>
      </c>
      <c r="AO38" s="347">
        <v>710</v>
      </c>
      <c r="AP38" s="346">
        <v>1446</v>
      </c>
      <c r="AQ38" s="346">
        <v>767</v>
      </c>
      <c r="AR38" s="348">
        <v>652</v>
      </c>
    </row>
    <row r="39" spans="1:45" x14ac:dyDescent="0.2">
      <c r="A39" s="342" t="s">
        <v>51</v>
      </c>
      <c r="B39" s="343" t="s">
        <v>536</v>
      </c>
      <c r="C39" s="344">
        <v>24412</v>
      </c>
      <c r="D39" s="345">
        <f t="shared" si="0"/>
        <v>7105</v>
      </c>
      <c r="E39" s="346">
        <v>2880</v>
      </c>
      <c r="F39" s="345">
        <v>943</v>
      </c>
      <c r="G39" s="347">
        <v>900</v>
      </c>
      <c r="H39" s="346">
        <v>1300</v>
      </c>
      <c r="I39" s="346">
        <v>340</v>
      </c>
      <c r="J39" s="345">
        <v>185</v>
      </c>
      <c r="K39" s="347">
        <v>528</v>
      </c>
      <c r="L39" s="346">
        <v>183</v>
      </c>
      <c r="M39" s="346">
        <v>721</v>
      </c>
      <c r="N39" s="345">
        <v>924</v>
      </c>
      <c r="O39" s="347">
        <v>301</v>
      </c>
      <c r="P39" s="345">
        <v>345</v>
      </c>
      <c r="Q39" s="347">
        <v>591</v>
      </c>
      <c r="R39" s="346">
        <v>414</v>
      </c>
      <c r="S39" s="346">
        <v>357</v>
      </c>
      <c r="T39" s="345">
        <v>316</v>
      </c>
      <c r="U39" s="347">
        <v>257</v>
      </c>
      <c r="V39" s="346">
        <v>504</v>
      </c>
      <c r="W39" s="346">
        <v>317</v>
      </c>
      <c r="X39" s="345">
        <v>325</v>
      </c>
      <c r="Y39" s="347">
        <v>245</v>
      </c>
      <c r="Z39" s="346">
        <v>629</v>
      </c>
      <c r="AA39" s="346">
        <v>432</v>
      </c>
      <c r="AB39" s="345">
        <v>287</v>
      </c>
      <c r="AC39" s="347">
        <v>432</v>
      </c>
      <c r="AD39" s="346">
        <v>372</v>
      </c>
      <c r="AE39" s="346">
        <v>321</v>
      </c>
      <c r="AF39" s="345">
        <v>555</v>
      </c>
      <c r="AG39" s="347">
        <v>71</v>
      </c>
      <c r="AH39" s="346">
        <v>199</v>
      </c>
      <c r="AI39" s="346">
        <v>97</v>
      </c>
      <c r="AJ39" s="345">
        <v>92</v>
      </c>
      <c r="AK39" s="347">
        <v>69</v>
      </c>
      <c r="AL39" s="346">
        <v>115</v>
      </c>
      <c r="AM39" s="346">
        <v>112</v>
      </c>
      <c r="AN39" s="345">
        <v>81</v>
      </c>
      <c r="AO39" s="347">
        <v>108</v>
      </c>
      <c r="AP39" s="346">
        <v>149</v>
      </c>
      <c r="AQ39" s="346">
        <v>159</v>
      </c>
      <c r="AR39" s="348">
        <v>151</v>
      </c>
    </row>
    <row r="40" spans="1:45" x14ac:dyDescent="0.2">
      <c r="A40" s="342" t="s">
        <v>194</v>
      </c>
      <c r="B40" s="343" t="s">
        <v>41</v>
      </c>
      <c r="C40" s="344">
        <v>223814</v>
      </c>
      <c r="D40" s="345">
        <f t="shared" si="0"/>
        <v>82167</v>
      </c>
      <c r="E40" s="346">
        <v>23856</v>
      </c>
      <c r="F40" s="345">
        <v>20433</v>
      </c>
      <c r="G40" s="347">
        <v>10079</v>
      </c>
      <c r="H40" s="346">
        <v>13233</v>
      </c>
      <c r="I40" s="346">
        <v>1516</v>
      </c>
      <c r="J40" s="345">
        <v>3636</v>
      </c>
      <c r="K40" s="347">
        <v>4949</v>
      </c>
      <c r="L40" s="346">
        <v>933</v>
      </c>
      <c r="M40" s="346">
        <v>3211</v>
      </c>
      <c r="N40" s="345">
        <v>8567</v>
      </c>
      <c r="O40" s="347">
        <v>1103</v>
      </c>
      <c r="P40" s="345">
        <v>1505</v>
      </c>
      <c r="Q40" s="347">
        <v>6040</v>
      </c>
      <c r="R40" s="346">
        <v>1641</v>
      </c>
      <c r="S40" s="346">
        <v>11242</v>
      </c>
      <c r="T40" s="345">
        <v>3538</v>
      </c>
      <c r="U40" s="347">
        <v>1099</v>
      </c>
      <c r="V40" s="346">
        <v>3286</v>
      </c>
      <c r="W40" s="346">
        <v>1778</v>
      </c>
      <c r="X40" s="345">
        <v>1021</v>
      </c>
      <c r="Y40" s="347">
        <v>787</v>
      </c>
      <c r="Z40" s="346">
        <v>1865</v>
      </c>
      <c r="AA40" s="346">
        <v>953</v>
      </c>
      <c r="AB40" s="345">
        <v>1147</v>
      </c>
      <c r="AC40" s="347">
        <v>746</v>
      </c>
      <c r="AD40" s="346">
        <v>1017</v>
      </c>
      <c r="AE40" s="346">
        <v>1255</v>
      </c>
      <c r="AF40" s="345">
        <v>2642</v>
      </c>
      <c r="AG40" s="347">
        <v>617</v>
      </c>
      <c r="AH40" s="346">
        <v>461</v>
      </c>
      <c r="AI40" s="346">
        <v>769</v>
      </c>
      <c r="AJ40" s="345">
        <v>1621</v>
      </c>
      <c r="AK40" s="347">
        <v>227</v>
      </c>
      <c r="AL40" s="346">
        <v>479</v>
      </c>
      <c r="AM40" s="346">
        <v>142</v>
      </c>
      <c r="AN40" s="345">
        <v>566</v>
      </c>
      <c r="AO40" s="347">
        <v>624</v>
      </c>
      <c r="AP40" s="346">
        <v>2089</v>
      </c>
      <c r="AQ40" s="346">
        <v>390</v>
      </c>
      <c r="AR40" s="348">
        <v>584</v>
      </c>
    </row>
    <row r="41" spans="1:45" x14ac:dyDescent="0.2">
      <c r="A41" s="342" t="s">
        <v>200</v>
      </c>
      <c r="B41" s="343" t="s">
        <v>42</v>
      </c>
      <c r="C41" s="344">
        <v>341198</v>
      </c>
      <c r="D41" s="345">
        <f>C41-SUM(E41:AR41)</f>
        <v>114877</v>
      </c>
      <c r="E41" s="346">
        <v>35465</v>
      </c>
      <c r="F41" s="345">
        <v>27676</v>
      </c>
      <c r="G41" s="347">
        <v>15061</v>
      </c>
      <c r="H41" s="346">
        <v>27050</v>
      </c>
      <c r="I41" s="346">
        <v>3759</v>
      </c>
      <c r="J41" s="345">
        <v>4521</v>
      </c>
      <c r="K41" s="347">
        <v>9834</v>
      </c>
      <c r="L41" s="346">
        <v>1549</v>
      </c>
      <c r="M41" s="346">
        <v>7789</v>
      </c>
      <c r="N41" s="345">
        <v>13853</v>
      </c>
      <c r="O41" s="347">
        <v>2911</v>
      </c>
      <c r="P41" s="345">
        <v>2566</v>
      </c>
      <c r="Q41" s="347">
        <v>9760</v>
      </c>
      <c r="R41" s="346">
        <v>5091</v>
      </c>
      <c r="S41" s="346">
        <v>4340</v>
      </c>
      <c r="T41" s="345">
        <v>6066</v>
      </c>
      <c r="U41" s="347">
        <v>2737</v>
      </c>
      <c r="V41" s="346">
        <v>6638</v>
      </c>
      <c r="W41" s="346">
        <v>2283</v>
      </c>
      <c r="X41" s="345">
        <v>2907</v>
      </c>
      <c r="Y41" s="347">
        <v>1372</v>
      </c>
      <c r="Z41" s="346">
        <v>3235</v>
      </c>
      <c r="AA41" s="346">
        <v>3319</v>
      </c>
      <c r="AB41" s="345">
        <v>1890</v>
      </c>
      <c r="AC41" s="347">
        <v>3548</v>
      </c>
      <c r="AD41" s="346">
        <v>1930</v>
      </c>
      <c r="AE41" s="346">
        <v>3326</v>
      </c>
      <c r="AF41" s="345">
        <v>3672</v>
      </c>
      <c r="AG41" s="347">
        <v>1048</v>
      </c>
      <c r="AH41" s="346">
        <v>996</v>
      </c>
      <c r="AI41" s="346">
        <v>1300</v>
      </c>
      <c r="AJ41" s="345">
        <v>1257</v>
      </c>
      <c r="AK41" s="347">
        <v>394</v>
      </c>
      <c r="AL41" s="346">
        <v>1284</v>
      </c>
      <c r="AM41" s="346">
        <v>513</v>
      </c>
      <c r="AN41" s="345">
        <v>1311</v>
      </c>
      <c r="AO41" s="347">
        <v>652</v>
      </c>
      <c r="AP41" s="346">
        <v>973</v>
      </c>
      <c r="AQ41" s="346">
        <v>1192</v>
      </c>
      <c r="AR41" s="348">
        <v>1253</v>
      </c>
    </row>
    <row r="42" spans="1:45" x14ac:dyDescent="0.2">
      <c r="A42" s="342" t="s">
        <v>201</v>
      </c>
      <c r="B42" s="343" t="s">
        <v>282</v>
      </c>
      <c r="C42" s="344">
        <v>0</v>
      </c>
      <c r="D42" s="345">
        <v>0</v>
      </c>
      <c r="E42" s="346">
        <v>0</v>
      </c>
      <c r="F42" s="345">
        <v>0</v>
      </c>
      <c r="G42" s="347">
        <v>0</v>
      </c>
      <c r="H42" s="346">
        <v>0</v>
      </c>
      <c r="I42" s="346">
        <v>0</v>
      </c>
      <c r="J42" s="345">
        <v>0</v>
      </c>
      <c r="K42" s="347">
        <v>0</v>
      </c>
      <c r="L42" s="346">
        <v>0</v>
      </c>
      <c r="M42" s="346">
        <v>0</v>
      </c>
      <c r="N42" s="345">
        <v>0</v>
      </c>
      <c r="O42" s="347">
        <v>0</v>
      </c>
      <c r="P42" s="345">
        <v>0</v>
      </c>
      <c r="Q42" s="347">
        <v>0</v>
      </c>
      <c r="R42" s="346">
        <v>0</v>
      </c>
      <c r="S42" s="346">
        <v>0</v>
      </c>
      <c r="T42" s="345">
        <v>0</v>
      </c>
      <c r="U42" s="347">
        <v>0</v>
      </c>
      <c r="V42" s="346">
        <v>0</v>
      </c>
      <c r="W42" s="346">
        <v>0</v>
      </c>
      <c r="X42" s="345">
        <v>0</v>
      </c>
      <c r="Y42" s="347">
        <v>0</v>
      </c>
      <c r="Z42" s="346">
        <v>0</v>
      </c>
      <c r="AA42" s="346">
        <v>0</v>
      </c>
      <c r="AB42" s="345">
        <v>0</v>
      </c>
      <c r="AC42" s="347">
        <v>0</v>
      </c>
      <c r="AD42" s="346">
        <v>0</v>
      </c>
      <c r="AE42" s="346">
        <v>0</v>
      </c>
      <c r="AF42" s="345">
        <v>0</v>
      </c>
      <c r="AG42" s="347">
        <v>0</v>
      </c>
      <c r="AH42" s="346">
        <v>0</v>
      </c>
      <c r="AI42" s="346">
        <v>0</v>
      </c>
      <c r="AJ42" s="345">
        <v>0</v>
      </c>
      <c r="AK42" s="347">
        <v>0</v>
      </c>
      <c r="AL42" s="346">
        <v>0</v>
      </c>
      <c r="AM42" s="346">
        <v>0</v>
      </c>
      <c r="AN42" s="345">
        <v>0</v>
      </c>
      <c r="AO42" s="347">
        <v>0</v>
      </c>
      <c r="AP42" s="346">
        <v>0</v>
      </c>
      <c r="AQ42" s="346">
        <v>0</v>
      </c>
      <c r="AR42" s="348">
        <v>0</v>
      </c>
      <c r="AS42" s="329" t="s">
        <v>537</v>
      </c>
    </row>
    <row r="43" spans="1:45" x14ac:dyDescent="0.2">
      <c r="A43" s="342" t="s">
        <v>202</v>
      </c>
      <c r="B43" s="343" t="s">
        <v>283</v>
      </c>
      <c r="C43" s="344">
        <v>434</v>
      </c>
      <c r="D43" s="345">
        <f>C43-SUM(E43:AR43)</f>
        <v>110</v>
      </c>
      <c r="E43" s="346">
        <v>42</v>
      </c>
      <c r="F43" s="345">
        <v>18</v>
      </c>
      <c r="G43" s="347">
        <v>21</v>
      </c>
      <c r="H43" s="346">
        <v>53</v>
      </c>
      <c r="I43" s="346">
        <v>2</v>
      </c>
      <c r="J43" s="345">
        <v>14</v>
      </c>
      <c r="K43" s="347">
        <v>13</v>
      </c>
      <c r="L43" s="346">
        <v>2</v>
      </c>
      <c r="M43" s="346">
        <v>9</v>
      </c>
      <c r="N43" s="345">
        <v>23</v>
      </c>
      <c r="O43" s="347">
        <v>2</v>
      </c>
      <c r="P43" s="345">
        <v>3</v>
      </c>
      <c r="Q43" s="347">
        <v>17</v>
      </c>
      <c r="R43" s="346">
        <v>6</v>
      </c>
      <c r="S43" s="346">
        <v>8</v>
      </c>
      <c r="T43" s="345">
        <v>12</v>
      </c>
      <c r="U43" s="347">
        <v>3</v>
      </c>
      <c r="V43" s="346">
        <v>12</v>
      </c>
      <c r="W43" s="346">
        <v>4</v>
      </c>
      <c r="X43" s="345">
        <v>5</v>
      </c>
      <c r="Y43" s="347">
        <v>2</v>
      </c>
      <c r="Z43" s="346">
        <v>6</v>
      </c>
      <c r="AA43" s="346">
        <v>5</v>
      </c>
      <c r="AB43" s="345">
        <v>2</v>
      </c>
      <c r="AC43" s="347">
        <v>4</v>
      </c>
      <c r="AD43" s="346">
        <v>3</v>
      </c>
      <c r="AE43" s="346">
        <v>5</v>
      </c>
      <c r="AF43" s="345">
        <v>7</v>
      </c>
      <c r="AG43" s="347">
        <v>3</v>
      </c>
      <c r="AH43" s="346">
        <v>2</v>
      </c>
      <c r="AI43" s="346">
        <v>2</v>
      </c>
      <c r="AJ43" s="345">
        <v>3</v>
      </c>
      <c r="AK43" s="347">
        <v>0</v>
      </c>
      <c r="AL43" s="346">
        <v>2</v>
      </c>
      <c r="AM43" s="346">
        <v>1</v>
      </c>
      <c r="AN43" s="345">
        <v>2</v>
      </c>
      <c r="AO43" s="347">
        <v>2</v>
      </c>
      <c r="AP43" s="346">
        <v>1</v>
      </c>
      <c r="AQ43" s="346">
        <v>2</v>
      </c>
      <c r="AR43" s="348">
        <v>1</v>
      </c>
    </row>
    <row r="44" spans="1:45" x14ac:dyDescent="0.2">
      <c r="A44" s="349"/>
      <c r="B44" s="350" t="s">
        <v>538</v>
      </c>
      <c r="C44" s="351">
        <f>SUM(C5:C43)</f>
        <v>2516012</v>
      </c>
      <c r="D44" s="352">
        <f>SUM(D5:D43)</f>
        <v>773646</v>
      </c>
      <c r="E44" s="353">
        <f t="shared" ref="E44:AR44" si="1">SUM(E5:E43)</f>
        <v>286690</v>
      </c>
      <c r="F44" s="352">
        <f t="shared" si="1"/>
        <v>205034</v>
      </c>
      <c r="G44" s="354">
        <f t="shared" si="1"/>
        <v>114013</v>
      </c>
      <c r="H44" s="353">
        <f t="shared" si="1"/>
        <v>163870</v>
      </c>
      <c r="I44" s="353">
        <f t="shared" si="1"/>
        <v>25369</v>
      </c>
      <c r="J44" s="352">
        <f t="shared" si="1"/>
        <v>27463</v>
      </c>
      <c r="K44" s="354">
        <f t="shared" si="1"/>
        <v>79497</v>
      </c>
      <c r="L44" s="353">
        <f t="shared" si="1"/>
        <v>14190</v>
      </c>
      <c r="M44" s="353">
        <f t="shared" si="1"/>
        <v>48548</v>
      </c>
      <c r="N44" s="352">
        <f t="shared" si="1"/>
        <v>105721</v>
      </c>
      <c r="O44" s="354">
        <f t="shared" si="1"/>
        <v>22533</v>
      </c>
      <c r="P44" s="352">
        <f t="shared" si="1"/>
        <v>20121</v>
      </c>
      <c r="Q44" s="354">
        <f t="shared" si="1"/>
        <v>60589</v>
      </c>
      <c r="R44" s="353">
        <f t="shared" si="1"/>
        <v>39078</v>
      </c>
      <c r="S44" s="353">
        <f t="shared" si="1"/>
        <v>52735</v>
      </c>
      <c r="T44" s="352">
        <f t="shared" si="1"/>
        <v>42544</v>
      </c>
      <c r="U44" s="354">
        <f t="shared" si="1"/>
        <v>26737</v>
      </c>
      <c r="V44" s="353">
        <f t="shared" si="1"/>
        <v>46572</v>
      </c>
      <c r="W44" s="353">
        <f t="shared" si="1"/>
        <v>27308</v>
      </c>
      <c r="X44" s="352">
        <f t="shared" si="1"/>
        <v>21411</v>
      </c>
      <c r="Y44" s="354">
        <f t="shared" si="1"/>
        <v>12486</v>
      </c>
      <c r="Z44" s="353">
        <f t="shared" si="1"/>
        <v>35143</v>
      </c>
      <c r="AA44" s="353">
        <f t="shared" si="1"/>
        <v>27629</v>
      </c>
      <c r="AB44" s="352">
        <f t="shared" si="1"/>
        <v>17044</v>
      </c>
      <c r="AC44" s="354">
        <f t="shared" si="1"/>
        <v>22213</v>
      </c>
      <c r="AD44" s="353">
        <f t="shared" si="1"/>
        <v>18548</v>
      </c>
      <c r="AE44" s="353">
        <f t="shared" si="1"/>
        <v>26439</v>
      </c>
      <c r="AF44" s="352">
        <f t="shared" si="1"/>
        <v>38477</v>
      </c>
      <c r="AG44" s="354">
        <f t="shared" si="1"/>
        <v>8500</v>
      </c>
      <c r="AH44" s="353">
        <f t="shared" si="1"/>
        <v>9756</v>
      </c>
      <c r="AI44" s="353">
        <f t="shared" si="1"/>
        <v>16207</v>
      </c>
      <c r="AJ44" s="352">
        <f t="shared" si="1"/>
        <v>12848</v>
      </c>
      <c r="AK44" s="354">
        <f t="shared" si="1"/>
        <v>4534</v>
      </c>
      <c r="AL44" s="353">
        <f t="shared" si="1"/>
        <v>13373</v>
      </c>
      <c r="AM44" s="353">
        <f t="shared" si="1"/>
        <v>4407</v>
      </c>
      <c r="AN44" s="352">
        <f t="shared" si="1"/>
        <v>11384</v>
      </c>
      <c r="AO44" s="354">
        <f t="shared" si="1"/>
        <v>6226</v>
      </c>
      <c r="AP44" s="353">
        <f t="shared" si="1"/>
        <v>10035</v>
      </c>
      <c r="AQ44" s="353">
        <f t="shared" si="1"/>
        <v>8805</v>
      </c>
      <c r="AR44" s="355">
        <f t="shared" si="1"/>
        <v>7916</v>
      </c>
      <c r="AS44" s="356"/>
    </row>
    <row r="45" spans="1:45" x14ac:dyDescent="0.2">
      <c r="A45" s="327"/>
      <c r="B45" s="327"/>
      <c r="C45" s="357"/>
      <c r="D45" s="357" t="s">
        <v>539</v>
      </c>
      <c r="E45" s="357"/>
      <c r="F45" s="357"/>
      <c r="G45" s="357"/>
      <c r="H45" s="357"/>
      <c r="I45" s="357"/>
      <c r="J45" s="357"/>
      <c r="K45" s="357"/>
      <c r="L45" s="357"/>
      <c r="M45" s="357"/>
      <c r="N45" s="357"/>
      <c r="O45" s="357"/>
      <c r="P45" s="357"/>
      <c r="Q45" s="357"/>
      <c r="R45" s="357"/>
      <c r="S45" s="357"/>
      <c r="T45" s="357"/>
      <c r="U45" s="357"/>
      <c r="V45" s="357"/>
      <c r="W45" s="357"/>
      <c r="X45" s="357"/>
      <c r="Y45" s="357"/>
      <c r="Z45" s="357"/>
      <c r="AA45" s="357"/>
      <c r="AB45" s="357"/>
      <c r="AC45" s="357"/>
      <c r="AD45" s="357"/>
      <c r="AE45" s="357"/>
      <c r="AF45" s="357"/>
      <c r="AG45" s="357"/>
      <c r="AH45" s="357"/>
      <c r="AI45" s="357"/>
      <c r="AJ45" s="357"/>
      <c r="AK45" s="357"/>
      <c r="AL45" s="357"/>
      <c r="AM45" s="357"/>
      <c r="AN45" s="357"/>
      <c r="AO45" s="357"/>
      <c r="AP45" s="357"/>
      <c r="AQ45" s="357"/>
      <c r="AR45" s="357"/>
    </row>
    <row r="46" spans="1:45" x14ac:dyDescent="0.2">
      <c r="A46" s="327"/>
      <c r="B46" s="327"/>
      <c r="C46" s="357"/>
      <c r="D46" s="327"/>
      <c r="E46" s="327"/>
      <c r="F46" s="327"/>
      <c r="G46" s="327"/>
      <c r="H46" s="327"/>
      <c r="I46" s="327"/>
      <c r="J46" s="327"/>
      <c r="K46" s="327"/>
      <c r="L46" s="327"/>
      <c r="M46" s="327"/>
      <c r="N46" s="327"/>
      <c r="O46" s="327"/>
      <c r="P46" s="327"/>
      <c r="Q46" s="327"/>
      <c r="R46" s="327"/>
      <c r="S46" s="327"/>
      <c r="T46" s="327"/>
      <c r="U46" s="327"/>
      <c r="V46" s="327"/>
      <c r="W46" s="327"/>
      <c r="X46" s="327"/>
      <c r="Y46" s="327"/>
      <c r="Z46" s="327"/>
      <c r="AA46" s="327"/>
      <c r="AB46" s="327"/>
      <c r="AC46" s="327"/>
      <c r="AD46" s="327"/>
      <c r="AE46" s="327"/>
      <c r="AF46" s="327"/>
      <c r="AG46" s="327"/>
      <c r="AH46" s="327"/>
      <c r="AI46" s="327"/>
      <c r="AJ46" s="327"/>
      <c r="AK46" s="327"/>
      <c r="AL46" s="327"/>
      <c r="AM46" s="327"/>
      <c r="AN46" s="327"/>
      <c r="AO46" s="327"/>
      <c r="AP46" s="327"/>
      <c r="AQ46" s="327"/>
      <c r="AR46" s="327"/>
    </row>
    <row r="47" spans="1:45" x14ac:dyDescent="0.2">
      <c r="A47" s="325" t="s">
        <v>540</v>
      </c>
      <c r="B47" s="326"/>
      <c r="C47" s="327"/>
      <c r="D47" s="327"/>
      <c r="E47" s="327"/>
      <c r="F47" s="327"/>
      <c r="G47" s="327"/>
      <c r="H47" s="327"/>
      <c r="I47" s="327"/>
      <c r="J47" s="327"/>
      <c r="K47" s="327"/>
      <c r="L47" s="327"/>
      <c r="M47" s="327"/>
      <c r="N47" s="327"/>
      <c r="O47" s="327"/>
      <c r="P47" s="327"/>
      <c r="Q47" s="327"/>
      <c r="R47" s="327"/>
      <c r="S47" s="327"/>
      <c r="T47" s="327"/>
      <c r="U47" s="327"/>
      <c r="V47" s="327"/>
      <c r="W47" s="327"/>
      <c r="X47" s="327"/>
      <c r="Y47" s="327"/>
      <c r="Z47" s="327"/>
      <c r="AA47" s="327"/>
      <c r="AB47" s="327"/>
      <c r="AC47" s="327"/>
      <c r="AD47" s="327"/>
      <c r="AE47" s="327"/>
      <c r="AF47" s="327"/>
      <c r="AG47" s="327"/>
      <c r="AH47" s="327"/>
      <c r="AI47" s="327"/>
      <c r="AJ47" s="327"/>
      <c r="AK47" s="327"/>
      <c r="AL47" s="327"/>
      <c r="AM47" s="327"/>
      <c r="AN47" s="327"/>
      <c r="AO47" s="327"/>
      <c r="AP47" s="327"/>
      <c r="AQ47" s="327"/>
      <c r="AR47" s="327"/>
    </row>
    <row r="48" spans="1:45" x14ac:dyDescent="0.2">
      <c r="A48" s="326" t="s">
        <v>177</v>
      </c>
      <c r="B48" s="326" t="s">
        <v>541</v>
      </c>
      <c r="C48" s="327"/>
      <c r="D48" s="327"/>
      <c r="E48" s="327" t="s">
        <v>177</v>
      </c>
      <c r="F48" s="327"/>
      <c r="G48" s="327"/>
      <c r="H48" s="327"/>
      <c r="I48" s="327"/>
      <c r="J48" s="327"/>
      <c r="K48" s="327"/>
      <c r="L48" s="327"/>
      <c r="M48" s="327"/>
      <c r="N48" s="327"/>
      <c r="O48" s="327"/>
      <c r="P48" s="327"/>
      <c r="Q48" s="327"/>
      <c r="R48" s="327"/>
      <c r="S48" s="327"/>
      <c r="T48" s="327"/>
      <c r="U48" s="327"/>
      <c r="V48" s="327"/>
      <c r="W48" s="327"/>
      <c r="X48" s="327"/>
      <c r="Y48" s="327"/>
      <c r="Z48" s="327"/>
      <c r="AA48" s="327"/>
      <c r="AB48" s="327"/>
      <c r="AC48" s="327"/>
      <c r="AD48" s="327"/>
      <c r="AE48" s="327"/>
      <c r="AF48" s="327"/>
      <c r="AG48" s="327"/>
      <c r="AH48" s="327"/>
      <c r="AI48" s="327"/>
      <c r="AJ48" s="327"/>
      <c r="AK48" s="327"/>
      <c r="AL48" s="327"/>
      <c r="AM48" s="327"/>
      <c r="AN48" s="327"/>
      <c r="AO48" s="327"/>
      <c r="AP48" s="327"/>
      <c r="AQ48" s="327" t="s">
        <v>489</v>
      </c>
      <c r="AR48" s="327"/>
    </row>
    <row r="49" spans="1:44" ht="13.5" customHeight="1" x14ac:dyDescent="0.2">
      <c r="A49" s="460" t="s">
        <v>490</v>
      </c>
      <c r="B49" s="462"/>
      <c r="C49" s="330" t="s">
        <v>491</v>
      </c>
      <c r="D49" s="332" t="s">
        <v>133</v>
      </c>
      <c r="E49" s="332" t="s">
        <v>492</v>
      </c>
      <c r="F49" s="331" t="s">
        <v>493</v>
      </c>
      <c r="G49" s="333" t="s">
        <v>494</v>
      </c>
      <c r="H49" s="332" t="s">
        <v>495</v>
      </c>
      <c r="I49" s="332" t="s">
        <v>496</v>
      </c>
      <c r="J49" s="331" t="s">
        <v>497</v>
      </c>
      <c r="K49" s="333" t="s">
        <v>498</v>
      </c>
      <c r="L49" s="332" t="s">
        <v>499</v>
      </c>
      <c r="M49" s="332" t="s">
        <v>500</v>
      </c>
      <c r="N49" s="331" t="s">
        <v>501</v>
      </c>
      <c r="O49" s="333" t="s">
        <v>502</v>
      </c>
      <c r="P49" s="332" t="s">
        <v>503</v>
      </c>
      <c r="Q49" s="332" t="s">
        <v>504</v>
      </c>
      <c r="R49" s="331" t="s">
        <v>505</v>
      </c>
      <c r="S49" s="333" t="s">
        <v>506</v>
      </c>
      <c r="T49" s="332" t="s">
        <v>507</v>
      </c>
      <c r="U49" s="332" t="s">
        <v>508</v>
      </c>
      <c r="V49" s="331" t="s">
        <v>509</v>
      </c>
      <c r="W49" s="333" t="s">
        <v>510</v>
      </c>
      <c r="X49" s="332" t="s">
        <v>511</v>
      </c>
      <c r="Y49" s="332" t="s">
        <v>512</v>
      </c>
      <c r="Z49" s="331" t="s">
        <v>513</v>
      </c>
      <c r="AA49" s="333" t="s">
        <v>514</v>
      </c>
      <c r="AB49" s="332" t="s">
        <v>515</v>
      </c>
      <c r="AC49" s="332" t="s">
        <v>516</v>
      </c>
      <c r="AD49" s="331" t="s">
        <v>517</v>
      </c>
      <c r="AE49" s="333" t="s">
        <v>518</v>
      </c>
      <c r="AF49" s="332" t="s">
        <v>519</v>
      </c>
      <c r="AG49" s="332" t="s">
        <v>520</v>
      </c>
      <c r="AH49" s="331" t="s">
        <v>521</v>
      </c>
      <c r="AI49" s="333" t="s">
        <v>522</v>
      </c>
      <c r="AJ49" s="332" t="s">
        <v>523</v>
      </c>
      <c r="AK49" s="332" t="s">
        <v>524</v>
      </c>
      <c r="AL49" s="331" t="s">
        <v>525</v>
      </c>
      <c r="AM49" s="333" t="s">
        <v>526</v>
      </c>
      <c r="AN49" s="332" t="s">
        <v>527</v>
      </c>
      <c r="AO49" s="332" t="s">
        <v>528</v>
      </c>
      <c r="AP49" s="331" t="s">
        <v>529</v>
      </c>
      <c r="AQ49" s="333" t="s">
        <v>530</v>
      </c>
      <c r="AR49" s="334" t="s">
        <v>531</v>
      </c>
    </row>
    <row r="50" spans="1:44" ht="24" x14ac:dyDescent="0.2">
      <c r="A50" s="335"/>
      <c r="B50" s="358"/>
      <c r="C50" s="359" t="s">
        <v>542</v>
      </c>
      <c r="D50" s="360" t="s">
        <v>542</v>
      </c>
      <c r="E50" s="360" t="s">
        <v>542</v>
      </c>
      <c r="F50" s="361" t="s">
        <v>542</v>
      </c>
      <c r="G50" s="362" t="s">
        <v>542</v>
      </c>
      <c r="H50" s="360" t="s">
        <v>542</v>
      </c>
      <c r="I50" s="360" t="s">
        <v>542</v>
      </c>
      <c r="J50" s="361" t="s">
        <v>542</v>
      </c>
      <c r="K50" s="362" t="s">
        <v>542</v>
      </c>
      <c r="L50" s="360" t="s">
        <v>542</v>
      </c>
      <c r="M50" s="360" t="s">
        <v>542</v>
      </c>
      <c r="N50" s="361" t="s">
        <v>542</v>
      </c>
      <c r="O50" s="362" t="s">
        <v>542</v>
      </c>
      <c r="P50" s="360" t="s">
        <v>542</v>
      </c>
      <c r="Q50" s="360" t="s">
        <v>542</v>
      </c>
      <c r="R50" s="361" t="s">
        <v>542</v>
      </c>
      <c r="S50" s="362" t="s">
        <v>542</v>
      </c>
      <c r="T50" s="360" t="s">
        <v>542</v>
      </c>
      <c r="U50" s="360" t="s">
        <v>542</v>
      </c>
      <c r="V50" s="361" t="s">
        <v>542</v>
      </c>
      <c r="W50" s="362" t="s">
        <v>542</v>
      </c>
      <c r="X50" s="360" t="s">
        <v>542</v>
      </c>
      <c r="Y50" s="360" t="s">
        <v>542</v>
      </c>
      <c r="Z50" s="361" t="s">
        <v>542</v>
      </c>
      <c r="AA50" s="362" t="s">
        <v>542</v>
      </c>
      <c r="AB50" s="360" t="s">
        <v>542</v>
      </c>
      <c r="AC50" s="360" t="s">
        <v>542</v>
      </c>
      <c r="AD50" s="361" t="s">
        <v>542</v>
      </c>
      <c r="AE50" s="362" t="s">
        <v>542</v>
      </c>
      <c r="AF50" s="360" t="s">
        <v>542</v>
      </c>
      <c r="AG50" s="360" t="s">
        <v>542</v>
      </c>
      <c r="AH50" s="361" t="s">
        <v>542</v>
      </c>
      <c r="AI50" s="362" t="s">
        <v>542</v>
      </c>
      <c r="AJ50" s="360" t="s">
        <v>542</v>
      </c>
      <c r="AK50" s="360" t="s">
        <v>542</v>
      </c>
      <c r="AL50" s="361" t="s">
        <v>542</v>
      </c>
      <c r="AM50" s="362" t="s">
        <v>542</v>
      </c>
      <c r="AN50" s="360" t="s">
        <v>542</v>
      </c>
      <c r="AO50" s="360" t="s">
        <v>542</v>
      </c>
      <c r="AP50" s="361" t="s">
        <v>542</v>
      </c>
      <c r="AQ50" s="362" t="s">
        <v>542</v>
      </c>
      <c r="AR50" s="363" t="s">
        <v>542</v>
      </c>
    </row>
    <row r="51" spans="1:44" x14ac:dyDescent="0.2">
      <c r="A51" s="342" t="s">
        <v>263</v>
      </c>
      <c r="B51" s="326" t="s">
        <v>533</v>
      </c>
      <c r="C51" s="344">
        <v>32013</v>
      </c>
      <c r="D51" s="346">
        <v>5496</v>
      </c>
      <c r="E51" s="346">
        <v>920</v>
      </c>
      <c r="F51" s="345">
        <v>619</v>
      </c>
      <c r="G51" s="347">
        <v>541</v>
      </c>
      <c r="H51" s="346">
        <v>642</v>
      </c>
      <c r="I51" s="346">
        <v>875</v>
      </c>
      <c r="J51" s="345">
        <v>85</v>
      </c>
      <c r="K51" s="347">
        <v>567</v>
      </c>
      <c r="L51" s="346">
        <v>153</v>
      </c>
      <c r="M51" s="346">
        <v>1627</v>
      </c>
      <c r="N51" s="345">
        <v>689</v>
      </c>
      <c r="O51" s="347">
        <v>452</v>
      </c>
      <c r="P51" s="346">
        <v>119</v>
      </c>
      <c r="Q51" s="346">
        <v>716</v>
      </c>
      <c r="R51" s="345">
        <v>1569</v>
      </c>
      <c r="S51" s="347">
        <v>148</v>
      </c>
      <c r="T51" s="346">
        <v>368</v>
      </c>
      <c r="U51" s="346">
        <v>642</v>
      </c>
      <c r="V51" s="345">
        <v>806</v>
      </c>
      <c r="W51" s="347">
        <v>325</v>
      </c>
      <c r="X51" s="346">
        <v>1985</v>
      </c>
      <c r="Y51" s="346">
        <v>722</v>
      </c>
      <c r="Z51" s="345">
        <v>1460</v>
      </c>
      <c r="AA51" s="347">
        <v>4404</v>
      </c>
      <c r="AB51" s="346">
        <v>714</v>
      </c>
      <c r="AC51" s="346">
        <v>1642</v>
      </c>
      <c r="AD51" s="345">
        <v>459</v>
      </c>
      <c r="AE51" s="347">
        <v>569</v>
      </c>
      <c r="AF51" s="346">
        <v>705</v>
      </c>
      <c r="AG51" s="346">
        <v>251</v>
      </c>
      <c r="AH51" s="345">
        <v>328</v>
      </c>
      <c r="AI51" s="347">
        <v>473</v>
      </c>
      <c r="AJ51" s="346">
        <v>0</v>
      </c>
      <c r="AK51" s="346">
        <v>130</v>
      </c>
      <c r="AL51" s="345">
        <v>126</v>
      </c>
      <c r="AM51" s="347">
        <v>71</v>
      </c>
      <c r="AN51" s="346">
        <v>0</v>
      </c>
      <c r="AO51" s="346">
        <v>320</v>
      </c>
      <c r="AP51" s="345">
        <v>671</v>
      </c>
      <c r="AQ51" s="347">
        <v>635</v>
      </c>
      <c r="AR51" s="348">
        <v>664</v>
      </c>
    </row>
    <row r="52" spans="1:44" x14ac:dyDescent="0.2">
      <c r="A52" s="342" t="s">
        <v>219</v>
      </c>
      <c r="B52" s="326" t="s">
        <v>445</v>
      </c>
      <c r="C52" s="344">
        <v>924</v>
      </c>
      <c r="D52" s="346">
        <f t="shared" ref="D52:D86" si="2">C52-SUM(E52:AR52)</f>
        <v>52</v>
      </c>
      <c r="E52" s="346">
        <v>56</v>
      </c>
      <c r="F52" s="345">
        <v>0</v>
      </c>
      <c r="G52" s="347">
        <v>0</v>
      </c>
      <c r="H52" s="346">
        <v>7</v>
      </c>
      <c r="I52" s="346">
        <v>0</v>
      </c>
      <c r="J52" s="345">
        <v>0</v>
      </c>
      <c r="K52" s="347">
        <v>0</v>
      </c>
      <c r="L52" s="346">
        <v>0</v>
      </c>
      <c r="M52" s="346">
        <v>86</v>
      </c>
      <c r="N52" s="345">
        <v>0</v>
      </c>
      <c r="O52" s="347">
        <v>0</v>
      </c>
      <c r="P52" s="346">
        <v>6</v>
      </c>
      <c r="Q52" s="346">
        <v>0</v>
      </c>
      <c r="R52" s="345">
        <v>0</v>
      </c>
      <c r="S52" s="347">
        <v>0</v>
      </c>
      <c r="T52" s="346">
        <v>0</v>
      </c>
      <c r="U52" s="346">
        <v>0</v>
      </c>
      <c r="V52" s="345">
        <v>6</v>
      </c>
      <c r="W52" s="347">
        <v>0</v>
      </c>
      <c r="X52" s="346">
        <v>5</v>
      </c>
      <c r="Y52" s="346">
        <v>106</v>
      </c>
      <c r="Z52" s="345">
        <v>85</v>
      </c>
      <c r="AA52" s="347">
        <v>0</v>
      </c>
      <c r="AB52" s="346">
        <v>78</v>
      </c>
      <c r="AC52" s="346">
        <v>0</v>
      </c>
      <c r="AD52" s="345">
        <v>246</v>
      </c>
      <c r="AE52" s="347">
        <v>0</v>
      </c>
      <c r="AF52" s="346">
        <v>4</v>
      </c>
      <c r="AG52" s="346">
        <v>0</v>
      </c>
      <c r="AH52" s="345">
        <v>59</v>
      </c>
      <c r="AI52" s="347">
        <v>0</v>
      </c>
      <c r="AJ52" s="346">
        <v>0</v>
      </c>
      <c r="AK52" s="346">
        <v>0</v>
      </c>
      <c r="AL52" s="345">
        <v>14</v>
      </c>
      <c r="AM52" s="347">
        <v>47</v>
      </c>
      <c r="AN52" s="346">
        <v>0</v>
      </c>
      <c r="AO52" s="346">
        <v>2</v>
      </c>
      <c r="AP52" s="345">
        <v>7</v>
      </c>
      <c r="AQ52" s="347">
        <v>46</v>
      </c>
      <c r="AR52" s="348">
        <v>12</v>
      </c>
    </row>
    <row r="53" spans="1:44" x14ac:dyDescent="0.2">
      <c r="A53" s="342" t="s">
        <v>220</v>
      </c>
      <c r="B53" s="326" t="s">
        <v>249</v>
      </c>
      <c r="C53" s="344">
        <v>3104</v>
      </c>
      <c r="D53" s="346">
        <f t="shared" si="2"/>
        <v>252</v>
      </c>
      <c r="E53" s="346">
        <v>41</v>
      </c>
      <c r="F53" s="345">
        <v>0</v>
      </c>
      <c r="G53" s="347">
        <v>431</v>
      </c>
      <c r="H53" s="346">
        <v>0</v>
      </c>
      <c r="I53" s="346">
        <v>0</v>
      </c>
      <c r="J53" s="345">
        <v>0</v>
      </c>
      <c r="K53" s="347">
        <v>0</v>
      </c>
      <c r="L53" s="346">
        <v>52</v>
      </c>
      <c r="M53" s="346">
        <v>101</v>
      </c>
      <c r="N53" s="345">
        <v>0</v>
      </c>
      <c r="O53" s="347">
        <v>32</v>
      </c>
      <c r="P53" s="346">
        <v>0</v>
      </c>
      <c r="Q53" s="346">
        <v>0</v>
      </c>
      <c r="R53" s="345">
        <v>0</v>
      </c>
      <c r="S53" s="347">
        <v>18</v>
      </c>
      <c r="T53" s="346">
        <v>0</v>
      </c>
      <c r="U53" s="346">
        <v>0</v>
      </c>
      <c r="V53" s="345">
        <v>0</v>
      </c>
      <c r="W53" s="347">
        <v>0</v>
      </c>
      <c r="X53" s="346">
        <v>0</v>
      </c>
      <c r="Y53" s="346">
        <v>0</v>
      </c>
      <c r="Z53" s="345">
        <v>0</v>
      </c>
      <c r="AA53" s="347">
        <v>312</v>
      </c>
      <c r="AB53" s="346">
        <v>5</v>
      </c>
      <c r="AC53" s="346">
        <v>1208</v>
      </c>
      <c r="AD53" s="345">
        <v>11</v>
      </c>
      <c r="AE53" s="347">
        <v>0</v>
      </c>
      <c r="AF53" s="346">
        <v>155</v>
      </c>
      <c r="AG53" s="346">
        <v>0</v>
      </c>
      <c r="AH53" s="345">
        <v>0</v>
      </c>
      <c r="AI53" s="347">
        <v>0</v>
      </c>
      <c r="AJ53" s="346">
        <v>0</v>
      </c>
      <c r="AK53" s="346">
        <v>0</v>
      </c>
      <c r="AL53" s="345">
        <v>0</v>
      </c>
      <c r="AM53" s="347">
        <v>0</v>
      </c>
      <c r="AN53" s="346">
        <v>0</v>
      </c>
      <c r="AO53" s="346">
        <v>0</v>
      </c>
      <c r="AP53" s="345">
        <v>0</v>
      </c>
      <c r="AQ53" s="347">
        <v>347</v>
      </c>
      <c r="AR53" s="348">
        <v>139</v>
      </c>
    </row>
    <row r="54" spans="1:44" x14ac:dyDescent="0.2">
      <c r="A54" s="342" t="s">
        <v>221</v>
      </c>
      <c r="B54" s="326" t="s">
        <v>27</v>
      </c>
      <c r="C54" s="344">
        <v>240</v>
      </c>
      <c r="D54" s="346">
        <f t="shared" si="2"/>
        <v>17</v>
      </c>
      <c r="E54" s="346">
        <v>77</v>
      </c>
      <c r="F54" s="345">
        <v>15</v>
      </c>
      <c r="G54" s="347">
        <v>0</v>
      </c>
      <c r="H54" s="346">
        <v>4</v>
      </c>
      <c r="I54" s="346">
        <v>2</v>
      </c>
      <c r="J54" s="345">
        <v>0</v>
      </c>
      <c r="K54" s="347">
        <v>0</v>
      </c>
      <c r="L54" s="346">
        <v>3</v>
      </c>
      <c r="M54" s="346">
        <v>0</v>
      </c>
      <c r="N54" s="345">
        <v>0</v>
      </c>
      <c r="O54" s="347">
        <v>19</v>
      </c>
      <c r="P54" s="346">
        <v>1</v>
      </c>
      <c r="Q54" s="346">
        <v>0</v>
      </c>
      <c r="R54" s="345">
        <v>0</v>
      </c>
      <c r="S54" s="347">
        <v>3</v>
      </c>
      <c r="T54" s="346">
        <v>0</v>
      </c>
      <c r="U54" s="346">
        <v>0</v>
      </c>
      <c r="V54" s="345">
        <v>0</v>
      </c>
      <c r="W54" s="347">
        <v>4</v>
      </c>
      <c r="X54" s="346">
        <v>0</v>
      </c>
      <c r="Y54" s="346">
        <v>24</v>
      </c>
      <c r="Z54" s="345">
        <v>9</v>
      </c>
      <c r="AA54" s="347">
        <v>3</v>
      </c>
      <c r="AB54" s="346">
        <v>7</v>
      </c>
      <c r="AC54" s="346">
        <v>0</v>
      </c>
      <c r="AD54" s="345">
        <v>0</v>
      </c>
      <c r="AE54" s="347">
        <v>36</v>
      </c>
      <c r="AF54" s="346">
        <v>3</v>
      </c>
      <c r="AG54" s="346">
        <v>0</v>
      </c>
      <c r="AH54" s="345">
        <v>0</v>
      </c>
      <c r="AI54" s="347">
        <v>0</v>
      </c>
      <c r="AJ54" s="346">
        <v>0</v>
      </c>
      <c r="AK54" s="346">
        <v>0</v>
      </c>
      <c r="AL54" s="345">
        <v>0</v>
      </c>
      <c r="AM54" s="347">
        <v>7</v>
      </c>
      <c r="AN54" s="346">
        <v>0</v>
      </c>
      <c r="AO54" s="346">
        <v>0</v>
      </c>
      <c r="AP54" s="345">
        <v>0</v>
      </c>
      <c r="AQ54" s="347">
        <v>6</v>
      </c>
      <c r="AR54" s="348">
        <v>0</v>
      </c>
    </row>
    <row r="55" spans="1:44" x14ac:dyDescent="0.2">
      <c r="A55" s="342" t="s">
        <v>222</v>
      </c>
      <c r="B55" s="326" t="s">
        <v>190</v>
      </c>
      <c r="C55" s="344">
        <v>73039</v>
      </c>
      <c r="D55" s="346">
        <f t="shared" si="2"/>
        <v>21268</v>
      </c>
      <c r="E55" s="346">
        <v>6547</v>
      </c>
      <c r="F55" s="345">
        <v>2250</v>
      </c>
      <c r="G55" s="347">
        <v>2300</v>
      </c>
      <c r="H55" s="346">
        <v>6230</v>
      </c>
      <c r="I55" s="346">
        <v>139</v>
      </c>
      <c r="J55" s="345">
        <v>189</v>
      </c>
      <c r="K55" s="347">
        <v>4443</v>
      </c>
      <c r="L55" s="346">
        <v>517</v>
      </c>
      <c r="M55" s="346">
        <v>992</v>
      </c>
      <c r="N55" s="345">
        <v>4385</v>
      </c>
      <c r="O55" s="347">
        <v>220</v>
      </c>
      <c r="P55" s="346">
        <v>148</v>
      </c>
      <c r="Q55" s="346">
        <v>1953</v>
      </c>
      <c r="R55" s="345">
        <v>1548</v>
      </c>
      <c r="S55" s="347">
        <v>1051</v>
      </c>
      <c r="T55" s="346">
        <v>229</v>
      </c>
      <c r="U55" s="346">
        <v>2183</v>
      </c>
      <c r="V55" s="345">
        <v>1264</v>
      </c>
      <c r="W55" s="347">
        <v>743</v>
      </c>
      <c r="X55" s="346">
        <v>568</v>
      </c>
      <c r="Y55" s="346">
        <v>235</v>
      </c>
      <c r="Z55" s="345">
        <v>1012</v>
      </c>
      <c r="AA55" s="347">
        <v>787</v>
      </c>
      <c r="AB55" s="346">
        <v>638</v>
      </c>
      <c r="AC55" s="346">
        <v>833</v>
      </c>
      <c r="AD55" s="345">
        <v>1671</v>
      </c>
      <c r="AE55" s="347">
        <v>825</v>
      </c>
      <c r="AF55" s="346">
        <v>3111</v>
      </c>
      <c r="AG55" s="346">
        <v>18</v>
      </c>
      <c r="AH55" s="345">
        <v>345</v>
      </c>
      <c r="AI55" s="347">
        <v>1977</v>
      </c>
      <c r="AJ55" s="346">
        <v>19</v>
      </c>
      <c r="AK55" s="346">
        <v>15</v>
      </c>
      <c r="AL55" s="345">
        <v>204</v>
      </c>
      <c r="AM55" s="347">
        <v>329</v>
      </c>
      <c r="AN55" s="346">
        <v>210</v>
      </c>
      <c r="AO55" s="346">
        <v>178</v>
      </c>
      <c r="AP55" s="345">
        <v>169</v>
      </c>
      <c r="AQ55" s="347">
        <v>785</v>
      </c>
      <c r="AR55" s="348">
        <v>511</v>
      </c>
    </row>
    <row r="56" spans="1:44" x14ac:dyDescent="0.2">
      <c r="A56" s="342" t="s">
        <v>223</v>
      </c>
      <c r="B56" s="326" t="s">
        <v>28</v>
      </c>
      <c r="C56" s="344">
        <v>11242</v>
      </c>
      <c r="D56" s="346">
        <f t="shared" si="2"/>
        <v>536</v>
      </c>
      <c r="E56" s="346">
        <v>1898</v>
      </c>
      <c r="F56" s="345">
        <v>273</v>
      </c>
      <c r="G56" s="347">
        <v>63</v>
      </c>
      <c r="H56" s="346">
        <v>261</v>
      </c>
      <c r="I56" s="346">
        <v>189</v>
      </c>
      <c r="J56" s="345">
        <v>65</v>
      </c>
      <c r="K56" s="347">
        <v>385</v>
      </c>
      <c r="L56" s="346">
        <v>38</v>
      </c>
      <c r="M56" s="346">
        <v>324</v>
      </c>
      <c r="N56" s="345">
        <v>1291</v>
      </c>
      <c r="O56" s="347">
        <v>314</v>
      </c>
      <c r="P56" s="346">
        <v>1376</v>
      </c>
      <c r="Q56" s="346">
        <v>256</v>
      </c>
      <c r="R56" s="345">
        <v>109</v>
      </c>
      <c r="S56" s="347">
        <v>199</v>
      </c>
      <c r="T56" s="346">
        <v>61</v>
      </c>
      <c r="U56" s="346">
        <v>412</v>
      </c>
      <c r="V56" s="345">
        <v>37</v>
      </c>
      <c r="W56" s="347">
        <v>227</v>
      </c>
      <c r="X56" s="346">
        <v>40</v>
      </c>
      <c r="Y56" s="346">
        <v>131</v>
      </c>
      <c r="Z56" s="345">
        <v>470</v>
      </c>
      <c r="AA56" s="347">
        <v>76</v>
      </c>
      <c r="AB56" s="346">
        <v>369</v>
      </c>
      <c r="AC56" s="346">
        <v>66</v>
      </c>
      <c r="AD56" s="345">
        <v>132</v>
      </c>
      <c r="AE56" s="347">
        <v>235</v>
      </c>
      <c r="AF56" s="346">
        <v>165</v>
      </c>
      <c r="AG56" s="346">
        <v>0</v>
      </c>
      <c r="AH56" s="345">
        <v>608</v>
      </c>
      <c r="AI56" s="347">
        <v>77</v>
      </c>
      <c r="AJ56" s="346">
        <v>150</v>
      </c>
      <c r="AK56" s="346">
        <v>58</v>
      </c>
      <c r="AL56" s="345">
        <v>48</v>
      </c>
      <c r="AM56" s="347">
        <v>39</v>
      </c>
      <c r="AN56" s="346">
        <v>14</v>
      </c>
      <c r="AO56" s="346">
        <v>10</v>
      </c>
      <c r="AP56" s="345">
        <v>65</v>
      </c>
      <c r="AQ56" s="347">
        <v>132</v>
      </c>
      <c r="AR56" s="348">
        <v>43</v>
      </c>
    </row>
    <row r="57" spans="1:44" x14ac:dyDescent="0.2">
      <c r="A57" s="342" t="s">
        <v>224</v>
      </c>
      <c r="B57" s="326" t="s">
        <v>267</v>
      </c>
      <c r="C57" s="344">
        <v>14078</v>
      </c>
      <c r="D57" s="346">
        <f t="shared" si="2"/>
        <v>1405</v>
      </c>
      <c r="E57" s="346">
        <v>1471</v>
      </c>
      <c r="F57" s="345">
        <v>1325</v>
      </c>
      <c r="G57" s="347">
        <v>635</v>
      </c>
      <c r="H57" s="346">
        <v>290</v>
      </c>
      <c r="I57" s="346">
        <v>62</v>
      </c>
      <c r="J57" s="345">
        <v>6</v>
      </c>
      <c r="K57" s="347">
        <v>810</v>
      </c>
      <c r="L57" s="346">
        <v>63</v>
      </c>
      <c r="M57" s="346">
        <v>367</v>
      </c>
      <c r="N57" s="345">
        <v>499</v>
      </c>
      <c r="O57" s="347">
        <v>86</v>
      </c>
      <c r="P57" s="346">
        <v>99</v>
      </c>
      <c r="Q57" s="346">
        <v>21</v>
      </c>
      <c r="R57" s="345">
        <v>438</v>
      </c>
      <c r="S57" s="347">
        <v>639</v>
      </c>
      <c r="T57" s="346">
        <v>71</v>
      </c>
      <c r="U57" s="346">
        <v>419</v>
      </c>
      <c r="V57" s="345">
        <v>369</v>
      </c>
      <c r="W57" s="347">
        <v>728</v>
      </c>
      <c r="X57" s="346">
        <v>245</v>
      </c>
      <c r="Y57" s="346">
        <v>68</v>
      </c>
      <c r="Z57" s="345">
        <v>1123</v>
      </c>
      <c r="AA57" s="347">
        <v>67</v>
      </c>
      <c r="AB57" s="346">
        <v>80</v>
      </c>
      <c r="AC57" s="346">
        <v>13</v>
      </c>
      <c r="AD57" s="345">
        <v>548</v>
      </c>
      <c r="AE57" s="347">
        <v>612</v>
      </c>
      <c r="AF57" s="346">
        <v>570</v>
      </c>
      <c r="AG57" s="346">
        <v>7</v>
      </c>
      <c r="AH57" s="345">
        <v>91</v>
      </c>
      <c r="AI57" s="347">
        <v>233</v>
      </c>
      <c r="AJ57" s="346">
        <v>62</v>
      </c>
      <c r="AK57" s="346">
        <v>41</v>
      </c>
      <c r="AL57" s="345">
        <v>244</v>
      </c>
      <c r="AM57" s="347">
        <v>125</v>
      </c>
      <c r="AN57" s="346">
        <v>73</v>
      </c>
      <c r="AO57" s="346">
        <v>24</v>
      </c>
      <c r="AP57" s="345">
        <v>36</v>
      </c>
      <c r="AQ57" s="347">
        <v>11</v>
      </c>
      <c r="AR57" s="348">
        <v>2</v>
      </c>
    </row>
    <row r="58" spans="1:44" x14ac:dyDescent="0.2">
      <c r="A58" s="342" t="s">
        <v>225</v>
      </c>
      <c r="B58" s="326" t="s">
        <v>29</v>
      </c>
      <c r="C58" s="344">
        <v>24748</v>
      </c>
      <c r="D58" s="346">
        <f t="shared" si="2"/>
        <v>3256</v>
      </c>
      <c r="E58" s="346">
        <v>3897</v>
      </c>
      <c r="F58" s="345">
        <v>3715</v>
      </c>
      <c r="G58" s="347">
        <v>652</v>
      </c>
      <c r="H58" s="346">
        <v>744</v>
      </c>
      <c r="I58" s="346">
        <v>55</v>
      </c>
      <c r="J58" s="345">
        <v>205</v>
      </c>
      <c r="K58" s="347">
        <v>855</v>
      </c>
      <c r="L58" s="346">
        <v>128</v>
      </c>
      <c r="M58" s="346">
        <v>154</v>
      </c>
      <c r="N58" s="345">
        <v>526</v>
      </c>
      <c r="O58" s="347">
        <v>1762</v>
      </c>
      <c r="P58" s="346">
        <v>10</v>
      </c>
      <c r="Q58" s="346">
        <v>71</v>
      </c>
      <c r="R58" s="345">
        <v>341</v>
      </c>
      <c r="S58" s="347">
        <v>1689</v>
      </c>
      <c r="T58" s="346">
        <v>140</v>
      </c>
      <c r="U58" s="346">
        <v>554</v>
      </c>
      <c r="V58" s="345">
        <v>1404</v>
      </c>
      <c r="W58" s="347">
        <v>53</v>
      </c>
      <c r="X58" s="346">
        <v>455</v>
      </c>
      <c r="Y58" s="346">
        <v>92</v>
      </c>
      <c r="Z58" s="345">
        <v>733</v>
      </c>
      <c r="AA58" s="347">
        <v>0</v>
      </c>
      <c r="AB58" s="346">
        <v>116</v>
      </c>
      <c r="AC58" s="346">
        <v>99</v>
      </c>
      <c r="AD58" s="345">
        <v>31</v>
      </c>
      <c r="AE58" s="347">
        <v>547</v>
      </c>
      <c r="AF58" s="346">
        <v>802</v>
      </c>
      <c r="AG58" s="346">
        <v>42</v>
      </c>
      <c r="AH58" s="345">
        <v>3</v>
      </c>
      <c r="AI58" s="347">
        <v>120</v>
      </c>
      <c r="AJ58" s="346">
        <v>754</v>
      </c>
      <c r="AK58" s="346">
        <v>56</v>
      </c>
      <c r="AL58" s="345">
        <v>624</v>
      </c>
      <c r="AM58" s="347">
        <v>15</v>
      </c>
      <c r="AN58" s="346">
        <v>0</v>
      </c>
      <c r="AO58" s="346">
        <v>48</v>
      </c>
      <c r="AP58" s="345">
        <v>0</v>
      </c>
      <c r="AQ58" s="347">
        <v>0</v>
      </c>
      <c r="AR58" s="348">
        <v>0</v>
      </c>
    </row>
    <row r="59" spans="1:44" x14ac:dyDescent="0.2">
      <c r="A59" s="342" t="s">
        <v>226</v>
      </c>
      <c r="B59" s="326" t="s">
        <v>30</v>
      </c>
      <c r="C59" s="344">
        <v>1425</v>
      </c>
      <c r="D59" s="346">
        <f t="shared" si="2"/>
        <v>363</v>
      </c>
      <c r="E59" s="346">
        <v>71</v>
      </c>
      <c r="F59" s="345">
        <v>274</v>
      </c>
      <c r="G59" s="347">
        <v>23</v>
      </c>
      <c r="H59" s="346">
        <v>25</v>
      </c>
      <c r="I59" s="346">
        <v>2</v>
      </c>
      <c r="J59" s="345">
        <v>0</v>
      </c>
      <c r="K59" s="347">
        <v>10</v>
      </c>
      <c r="L59" s="346">
        <v>0</v>
      </c>
      <c r="M59" s="346">
        <v>0</v>
      </c>
      <c r="N59" s="345">
        <v>398</v>
      </c>
      <c r="O59" s="347">
        <v>69</v>
      </c>
      <c r="P59" s="346">
        <v>6</v>
      </c>
      <c r="Q59" s="346">
        <v>10</v>
      </c>
      <c r="R59" s="345">
        <v>19</v>
      </c>
      <c r="S59" s="347">
        <v>0</v>
      </c>
      <c r="T59" s="346">
        <v>0</v>
      </c>
      <c r="U59" s="346">
        <v>28</v>
      </c>
      <c r="V59" s="345">
        <v>41</v>
      </c>
      <c r="W59" s="347">
        <v>0</v>
      </c>
      <c r="X59" s="346">
        <v>0</v>
      </c>
      <c r="Y59" s="346">
        <v>3</v>
      </c>
      <c r="Z59" s="345">
        <v>20</v>
      </c>
      <c r="AA59" s="347">
        <v>0</v>
      </c>
      <c r="AB59" s="346">
        <v>8</v>
      </c>
      <c r="AC59" s="346">
        <v>4</v>
      </c>
      <c r="AD59" s="345">
        <v>16</v>
      </c>
      <c r="AE59" s="347">
        <v>9</v>
      </c>
      <c r="AF59" s="346">
        <v>1</v>
      </c>
      <c r="AG59" s="346">
        <v>0</v>
      </c>
      <c r="AH59" s="345">
        <v>0</v>
      </c>
      <c r="AI59" s="347">
        <v>0</v>
      </c>
      <c r="AJ59" s="346">
        <v>0</v>
      </c>
      <c r="AK59" s="346">
        <v>0</v>
      </c>
      <c r="AL59" s="345">
        <v>0</v>
      </c>
      <c r="AM59" s="347">
        <v>10</v>
      </c>
      <c r="AN59" s="346">
        <v>15</v>
      </c>
      <c r="AO59" s="346">
        <v>0</v>
      </c>
      <c r="AP59" s="345">
        <v>0</v>
      </c>
      <c r="AQ59" s="347">
        <v>0</v>
      </c>
      <c r="AR59" s="348">
        <v>0</v>
      </c>
    </row>
    <row r="60" spans="1:44" x14ac:dyDescent="0.2">
      <c r="A60" s="342" t="s">
        <v>2</v>
      </c>
      <c r="B60" s="326" t="s">
        <v>534</v>
      </c>
      <c r="C60" s="344">
        <v>23900</v>
      </c>
      <c r="D60" s="346">
        <f t="shared" si="2"/>
        <v>6083</v>
      </c>
      <c r="E60" s="346">
        <v>2050</v>
      </c>
      <c r="F60" s="345">
        <v>1659</v>
      </c>
      <c r="G60" s="347">
        <v>965</v>
      </c>
      <c r="H60" s="346">
        <v>280</v>
      </c>
      <c r="I60" s="346">
        <v>24</v>
      </c>
      <c r="J60" s="345">
        <v>23</v>
      </c>
      <c r="K60" s="347">
        <v>935</v>
      </c>
      <c r="L60" s="346">
        <v>55</v>
      </c>
      <c r="M60" s="346">
        <v>884</v>
      </c>
      <c r="N60" s="345">
        <v>1371</v>
      </c>
      <c r="O60" s="347">
        <v>186</v>
      </c>
      <c r="P60" s="346">
        <v>247</v>
      </c>
      <c r="Q60" s="346">
        <v>174</v>
      </c>
      <c r="R60" s="345">
        <v>407</v>
      </c>
      <c r="S60" s="347">
        <v>210</v>
      </c>
      <c r="T60" s="346">
        <v>33</v>
      </c>
      <c r="U60" s="346">
        <v>690</v>
      </c>
      <c r="V60" s="345">
        <v>1016</v>
      </c>
      <c r="W60" s="347">
        <v>817</v>
      </c>
      <c r="X60" s="346">
        <v>513</v>
      </c>
      <c r="Y60" s="346">
        <v>30</v>
      </c>
      <c r="Z60" s="345">
        <v>981</v>
      </c>
      <c r="AA60" s="347">
        <v>83</v>
      </c>
      <c r="AB60" s="346">
        <v>192</v>
      </c>
      <c r="AC60" s="346">
        <v>35</v>
      </c>
      <c r="AD60" s="345">
        <v>232</v>
      </c>
      <c r="AE60" s="347">
        <v>730</v>
      </c>
      <c r="AF60" s="346">
        <v>1365</v>
      </c>
      <c r="AG60" s="346">
        <v>0</v>
      </c>
      <c r="AH60" s="345">
        <v>195</v>
      </c>
      <c r="AI60" s="347">
        <v>495</v>
      </c>
      <c r="AJ60" s="346">
        <v>114</v>
      </c>
      <c r="AK60" s="346">
        <v>174</v>
      </c>
      <c r="AL60" s="345">
        <v>409</v>
      </c>
      <c r="AM60" s="347">
        <v>12</v>
      </c>
      <c r="AN60" s="346">
        <v>29</v>
      </c>
      <c r="AO60" s="346">
        <v>164</v>
      </c>
      <c r="AP60" s="345">
        <v>36</v>
      </c>
      <c r="AQ60" s="347">
        <v>1</v>
      </c>
      <c r="AR60" s="348">
        <v>1</v>
      </c>
    </row>
    <row r="61" spans="1:44" x14ac:dyDescent="0.2">
      <c r="A61" s="342" t="s">
        <v>3</v>
      </c>
      <c r="B61" s="326" t="s">
        <v>31</v>
      </c>
      <c r="C61" s="344">
        <v>10398</v>
      </c>
      <c r="D61" s="346">
        <f t="shared" si="2"/>
        <v>701</v>
      </c>
      <c r="E61" s="346">
        <v>1236</v>
      </c>
      <c r="F61" s="345">
        <v>1421</v>
      </c>
      <c r="G61" s="347">
        <v>296</v>
      </c>
      <c r="H61" s="346">
        <v>186</v>
      </c>
      <c r="I61" s="346">
        <v>6</v>
      </c>
      <c r="J61" s="345">
        <v>9</v>
      </c>
      <c r="K61" s="347">
        <v>183</v>
      </c>
      <c r="L61" s="346">
        <v>32</v>
      </c>
      <c r="M61" s="346">
        <v>207</v>
      </c>
      <c r="N61" s="345">
        <v>125</v>
      </c>
      <c r="O61" s="347">
        <v>891</v>
      </c>
      <c r="P61" s="346">
        <v>156</v>
      </c>
      <c r="Q61" s="346">
        <v>8</v>
      </c>
      <c r="R61" s="345">
        <v>95</v>
      </c>
      <c r="S61" s="347">
        <v>1560</v>
      </c>
      <c r="T61" s="346">
        <v>50</v>
      </c>
      <c r="U61" s="346">
        <v>287</v>
      </c>
      <c r="V61" s="345">
        <v>23</v>
      </c>
      <c r="W61" s="347">
        <v>250</v>
      </c>
      <c r="X61" s="346">
        <v>99</v>
      </c>
      <c r="Y61" s="346">
        <v>98</v>
      </c>
      <c r="Z61" s="345">
        <v>313</v>
      </c>
      <c r="AA61" s="347">
        <v>683</v>
      </c>
      <c r="AB61" s="346">
        <v>46</v>
      </c>
      <c r="AC61" s="346">
        <v>136</v>
      </c>
      <c r="AD61" s="345">
        <v>51</v>
      </c>
      <c r="AE61" s="347">
        <v>321</v>
      </c>
      <c r="AF61" s="346">
        <v>111</v>
      </c>
      <c r="AG61" s="346">
        <v>32</v>
      </c>
      <c r="AH61" s="345">
        <v>46</v>
      </c>
      <c r="AI61" s="347">
        <v>31</v>
      </c>
      <c r="AJ61" s="346">
        <v>345</v>
      </c>
      <c r="AK61" s="346">
        <v>90</v>
      </c>
      <c r="AL61" s="345">
        <v>53</v>
      </c>
      <c r="AM61" s="347">
        <v>44</v>
      </c>
      <c r="AN61" s="346">
        <v>4</v>
      </c>
      <c r="AO61" s="346">
        <v>5</v>
      </c>
      <c r="AP61" s="345">
        <v>105</v>
      </c>
      <c r="AQ61" s="347">
        <v>34</v>
      </c>
      <c r="AR61" s="348">
        <v>29</v>
      </c>
    </row>
    <row r="62" spans="1:44" x14ac:dyDescent="0.2">
      <c r="A62" s="342" t="s">
        <v>4</v>
      </c>
      <c r="B62" s="326" t="s">
        <v>32</v>
      </c>
      <c r="C62" s="344">
        <v>26698</v>
      </c>
      <c r="D62" s="346">
        <f t="shared" si="2"/>
        <v>4907</v>
      </c>
      <c r="E62" s="346">
        <v>7310</v>
      </c>
      <c r="F62" s="345">
        <v>3667</v>
      </c>
      <c r="G62" s="347">
        <v>57</v>
      </c>
      <c r="H62" s="346">
        <v>280</v>
      </c>
      <c r="I62" s="346">
        <v>13</v>
      </c>
      <c r="J62" s="345">
        <v>0</v>
      </c>
      <c r="K62" s="347">
        <v>1442</v>
      </c>
      <c r="L62" s="346">
        <v>88</v>
      </c>
      <c r="M62" s="346">
        <v>26</v>
      </c>
      <c r="N62" s="345">
        <v>5882</v>
      </c>
      <c r="O62" s="347">
        <v>12</v>
      </c>
      <c r="P62" s="346">
        <v>67</v>
      </c>
      <c r="Q62" s="346">
        <v>3</v>
      </c>
      <c r="R62" s="345">
        <v>155</v>
      </c>
      <c r="S62" s="347">
        <v>149</v>
      </c>
      <c r="T62" s="346">
        <v>163</v>
      </c>
      <c r="U62" s="346">
        <v>811</v>
      </c>
      <c r="V62" s="345">
        <v>69</v>
      </c>
      <c r="W62" s="347">
        <v>515</v>
      </c>
      <c r="X62" s="346">
        <v>61</v>
      </c>
      <c r="Y62" s="346">
        <v>18</v>
      </c>
      <c r="Z62" s="345">
        <v>42</v>
      </c>
      <c r="AA62" s="347">
        <v>7</v>
      </c>
      <c r="AB62" s="346">
        <v>121</v>
      </c>
      <c r="AC62" s="346">
        <v>21</v>
      </c>
      <c r="AD62" s="345">
        <v>2</v>
      </c>
      <c r="AE62" s="347">
        <v>55</v>
      </c>
      <c r="AF62" s="346">
        <v>100</v>
      </c>
      <c r="AG62" s="346">
        <v>11</v>
      </c>
      <c r="AH62" s="345">
        <v>90</v>
      </c>
      <c r="AI62" s="347">
        <v>119</v>
      </c>
      <c r="AJ62" s="346">
        <v>186</v>
      </c>
      <c r="AK62" s="346">
        <v>17</v>
      </c>
      <c r="AL62" s="345">
        <v>43</v>
      </c>
      <c r="AM62" s="347">
        <v>0</v>
      </c>
      <c r="AN62" s="346">
        <v>100</v>
      </c>
      <c r="AO62" s="346">
        <v>0</v>
      </c>
      <c r="AP62" s="345">
        <v>89</v>
      </c>
      <c r="AQ62" s="347">
        <v>0</v>
      </c>
      <c r="AR62" s="348">
        <v>0</v>
      </c>
    </row>
    <row r="63" spans="1:44" x14ac:dyDescent="0.2">
      <c r="A63" s="342" t="s">
        <v>5</v>
      </c>
      <c r="B63" s="326" t="s">
        <v>33</v>
      </c>
      <c r="C63" s="344">
        <v>7261</v>
      </c>
      <c r="D63" s="346">
        <f t="shared" si="2"/>
        <v>970</v>
      </c>
      <c r="E63" s="346">
        <v>736</v>
      </c>
      <c r="F63" s="345">
        <v>2042</v>
      </c>
      <c r="G63" s="347">
        <v>441</v>
      </c>
      <c r="H63" s="346">
        <v>53</v>
      </c>
      <c r="I63" s="346">
        <v>3</v>
      </c>
      <c r="J63" s="345">
        <v>4</v>
      </c>
      <c r="K63" s="347">
        <v>116</v>
      </c>
      <c r="L63" s="346">
        <v>72</v>
      </c>
      <c r="M63" s="346">
        <v>382</v>
      </c>
      <c r="N63" s="345">
        <v>309</v>
      </c>
      <c r="O63" s="347">
        <v>98</v>
      </c>
      <c r="P63" s="346">
        <v>0</v>
      </c>
      <c r="Q63" s="346">
        <v>64</v>
      </c>
      <c r="R63" s="345">
        <v>109</v>
      </c>
      <c r="S63" s="347">
        <v>184</v>
      </c>
      <c r="T63" s="346">
        <v>43</v>
      </c>
      <c r="U63" s="346">
        <v>78</v>
      </c>
      <c r="V63" s="345">
        <v>424</v>
      </c>
      <c r="W63" s="347">
        <v>62</v>
      </c>
      <c r="X63" s="346">
        <v>8</v>
      </c>
      <c r="Y63" s="346">
        <v>4</v>
      </c>
      <c r="Z63" s="345">
        <v>261</v>
      </c>
      <c r="AA63" s="347">
        <v>0</v>
      </c>
      <c r="AB63" s="346">
        <v>71</v>
      </c>
      <c r="AC63" s="346">
        <v>5</v>
      </c>
      <c r="AD63" s="345">
        <v>32</v>
      </c>
      <c r="AE63" s="347">
        <v>156</v>
      </c>
      <c r="AF63" s="346">
        <v>49</v>
      </c>
      <c r="AG63" s="346">
        <v>0</v>
      </c>
      <c r="AH63" s="345">
        <v>154</v>
      </c>
      <c r="AI63" s="347">
        <v>30</v>
      </c>
      <c r="AJ63" s="346">
        <v>195</v>
      </c>
      <c r="AK63" s="346">
        <v>4</v>
      </c>
      <c r="AL63" s="345">
        <v>44</v>
      </c>
      <c r="AM63" s="347">
        <v>13</v>
      </c>
      <c r="AN63" s="346">
        <v>0</v>
      </c>
      <c r="AO63" s="346">
        <v>0</v>
      </c>
      <c r="AP63" s="345">
        <v>38</v>
      </c>
      <c r="AQ63" s="347">
        <v>7</v>
      </c>
      <c r="AR63" s="348">
        <v>0</v>
      </c>
    </row>
    <row r="64" spans="1:44" x14ac:dyDescent="0.2">
      <c r="A64" s="342" t="s">
        <v>6</v>
      </c>
      <c r="B64" s="326" t="s">
        <v>34</v>
      </c>
      <c r="C64" s="344">
        <v>33535</v>
      </c>
      <c r="D64" s="346">
        <f t="shared" si="2"/>
        <v>3722</v>
      </c>
      <c r="E64" s="346">
        <v>3519</v>
      </c>
      <c r="F64" s="345">
        <v>5011</v>
      </c>
      <c r="G64" s="347">
        <v>4119</v>
      </c>
      <c r="H64" s="346">
        <v>282</v>
      </c>
      <c r="I64" s="346">
        <v>147</v>
      </c>
      <c r="J64" s="345">
        <v>4</v>
      </c>
      <c r="K64" s="347">
        <v>1420</v>
      </c>
      <c r="L64" s="346">
        <v>237</v>
      </c>
      <c r="M64" s="346">
        <v>589</v>
      </c>
      <c r="N64" s="345">
        <v>1091</v>
      </c>
      <c r="O64" s="347">
        <v>416</v>
      </c>
      <c r="P64" s="346">
        <v>344</v>
      </c>
      <c r="Q64" s="346">
        <v>182</v>
      </c>
      <c r="R64" s="345">
        <v>2042</v>
      </c>
      <c r="S64" s="347">
        <v>733</v>
      </c>
      <c r="T64" s="346">
        <v>344</v>
      </c>
      <c r="U64" s="346">
        <v>1259</v>
      </c>
      <c r="V64" s="345">
        <v>260</v>
      </c>
      <c r="W64" s="347">
        <v>1539</v>
      </c>
      <c r="X64" s="346">
        <v>314</v>
      </c>
      <c r="Y64" s="346">
        <v>135</v>
      </c>
      <c r="Z64" s="345">
        <v>683</v>
      </c>
      <c r="AA64" s="347">
        <v>68</v>
      </c>
      <c r="AB64" s="346">
        <v>1284</v>
      </c>
      <c r="AC64" s="346">
        <v>37</v>
      </c>
      <c r="AD64" s="345">
        <v>183</v>
      </c>
      <c r="AE64" s="347">
        <v>519</v>
      </c>
      <c r="AF64" s="346">
        <v>476</v>
      </c>
      <c r="AG64" s="346">
        <v>91</v>
      </c>
      <c r="AH64" s="345">
        <v>239</v>
      </c>
      <c r="AI64" s="347">
        <v>391</v>
      </c>
      <c r="AJ64" s="346">
        <v>486</v>
      </c>
      <c r="AK64" s="346">
        <v>549</v>
      </c>
      <c r="AL64" s="345">
        <v>488</v>
      </c>
      <c r="AM64" s="347">
        <v>1</v>
      </c>
      <c r="AN64" s="346">
        <v>72</v>
      </c>
      <c r="AO64" s="346">
        <v>69</v>
      </c>
      <c r="AP64" s="345">
        <v>150</v>
      </c>
      <c r="AQ64" s="347">
        <v>20</v>
      </c>
      <c r="AR64" s="348">
        <v>20</v>
      </c>
    </row>
    <row r="65" spans="1:44" x14ac:dyDescent="0.2">
      <c r="A65" s="342" t="s">
        <v>7</v>
      </c>
      <c r="B65" s="326" t="s">
        <v>268</v>
      </c>
      <c r="C65" s="344">
        <v>32705</v>
      </c>
      <c r="D65" s="346">
        <f t="shared" si="2"/>
        <v>9957</v>
      </c>
      <c r="E65" s="346">
        <v>2904</v>
      </c>
      <c r="F65" s="345">
        <v>2197</v>
      </c>
      <c r="G65" s="347">
        <v>496</v>
      </c>
      <c r="H65" s="346">
        <v>171</v>
      </c>
      <c r="I65" s="346">
        <v>173</v>
      </c>
      <c r="J65" s="345">
        <v>17</v>
      </c>
      <c r="K65" s="347">
        <v>635</v>
      </c>
      <c r="L65" s="346">
        <v>780</v>
      </c>
      <c r="M65" s="346">
        <v>169</v>
      </c>
      <c r="N65" s="345">
        <v>1287</v>
      </c>
      <c r="O65" s="347">
        <v>20</v>
      </c>
      <c r="P65" s="346">
        <v>91</v>
      </c>
      <c r="Q65" s="346">
        <v>66</v>
      </c>
      <c r="R65" s="345">
        <v>259</v>
      </c>
      <c r="S65" s="347">
        <v>8441</v>
      </c>
      <c r="T65" s="346">
        <v>118</v>
      </c>
      <c r="U65" s="346">
        <v>256</v>
      </c>
      <c r="V65" s="345">
        <v>51</v>
      </c>
      <c r="W65" s="347">
        <v>1686</v>
      </c>
      <c r="X65" s="346">
        <v>190</v>
      </c>
      <c r="Y65" s="346">
        <v>34</v>
      </c>
      <c r="Z65" s="345">
        <v>28</v>
      </c>
      <c r="AA65" s="347">
        <v>76</v>
      </c>
      <c r="AB65" s="346">
        <v>132</v>
      </c>
      <c r="AC65" s="346">
        <v>13</v>
      </c>
      <c r="AD65" s="345">
        <v>42</v>
      </c>
      <c r="AE65" s="347">
        <v>835</v>
      </c>
      <c r="AF65" s="346">
        <v>597</v>
      </c>
      <c r="AG65" s="346">
        <v>8</v>
      </c>
      <c r="AH65" s="345">
        <v>104</v>
      </c>
      <c r="AI65" s="347">
        <v>116</v>
      </c>
      <c r="AJ65" s="346">
        <v>624</v>
      </c>
      <c r="AK65" s="346">
        <v>10</v>
      </c>
      <c r="AL65" s="345">
        <v>44</v>
      </c>
      <c r="AM65" s="347">
        <v>4</v>
      </c>
      <c r="AN65" s="346">
        <v>45</v>
      </c>
      <c r="AO65" s="346">
        <v>0</v>
      </c>
      <c r="AP65" s="345">
        <v>7</v>
      </c>
      <c r="AQ65" s="347">
        <v>19</v>
      </c>
      <c r="AR65" s="348">
        <v>3</v>
      </c>
    </row>
    <row r="66" spans="1:44" x14ac:dyDescent="0.2">
      <c r="A66" s="342" t="s">
        <v>8</v>
      </c>
      <c r="B66" s="326" t="s">
        <v>269</v>
      </c>
      <c r="C66" s="344">
        <v>30021</v>
      </c>
      <c r="D66" s="346">
        <f t="shared" si="2"/>
        <v>5521</v>
      </c>
      <c r="E66" s="346">
        <v>1688</v>
      </c>
      <c r="F66" s="345">
        <v>5051</v>
      </c>
      <c r="G66" s="347">
        <v>4993</v>
      </c>
      <c r="H66" s="346">
        <v>574</v>
      </c>
      <c r="I66" s="346">
        <v>626</v>
      </c>
      <c r="J66" s="345">
        <v>12</v>
      </c>
      <c r="K66" s="347">
        <v>1314</v>
      </c>
      <c r="L66" s="346">
        <v>38</v>
      </c>
      <c r="M66" s="346">
        <v>187</v>
      </c>
      <c r="N66" s="345">
        <v>1544</v>
      </c>
      <c r="O66" s="347">
        <v>111</v>
      </c>
      <c r="P66" s="346">
        <v>243</v>
      </c>
      <c r="Q66" s="346">
        <v>114</v>
      </c>
      <c r="R66" s="345">
        <v>1045</v>
      </c>
      <c r="S66" s="347">
        <v>215</v>
      </c>
      <c r="T66" s="346">
        <v>690</v>
      </c>
      <c r="U66" s="346">
        <v>245</v>
      </c>
      <c r="V66" s="345">
        <v>220</v>
      </c>
      <c r="W66" s="347">
        <v>890</v>
      </c>
      <c r="X66" s="346">
        <v>155</v>
      </c>
      <c r="Y66" s="346">
        <v>249</v>
      </c>
      <c r="Z66" s="345">
        <v>208</v>
      </c>
      <c r="AA66" s="347">
        <v>222</v>
      </c>
      <c r="AB66" s="346">
        <v>221</v>
      </c>
      <c r="AC66" s="346">
        <v>91</v>
      </c>
      <c r="AD66" s="345">
        <v>55</v>
      </c>
      <c r="AE66" s="347">
        <v>620</v>
      </c>
      <c r="AF66" s="346">
        <v>212</v>
      </c>
      <c r="AG66" s="346">
        <v>0</v>
      </c>
      <c r="AH66" s="345">
        <v>157</v>
      </c>
      <c r="AI66" s="347">
        <v>905</v>
      </c>
      <c r="AJ66" s="346">
        <v>1298</v>
      </c>
      <c r="AK66" s="346">
        <v>46</v>
      </c>
      <c r="AL66" s="345">
        <v>133</v>
      </c>
      <c r="AM66" s="347">
        <v>5</v>
      </c>
      <c r="AN66" s="346">
        <v>15</v>
      </c>
      <c r="AO66" s="346">
        <v>23</v>
      </c>
      <c r="AP66" s="345">
        <v>7</v>
      </c>
      <c r="AQ66" s="347">
        <v>21</v>
      </c>
      <c r="AR66" s="348">
        <v>57</v>
      </c>
    </row>
    <row r="67" spans="1:44" x14ac:dyDescent="0.2">
      <c r="A67" s="342" t="s">
        <v>9</v>
      </c>
      <c r="B67" s="326" t="s">
        <v>270</v>
      </c>
      <c r="C67" s="344">
        <v>10683</v>
      </c>
      <c r="D67" s="346">
        <f t="shared" si="2"/>
        <v>2738</v>
      </c>
      <c r="E67" s="346">
        <v>2533</v>
      </c>
      <c r="F67" s="345">
        <v>569</v>
      </c>
      <c r="G67" s="347">
        <v>736</v>
      </c>
      <c r="H67" s="346">
        <v>666</v>
      </c>
      <c r="I67" s="346">
        <v>0</v>
      </c>
      <c r="J67" s="345">
        <v>52</v>
      </c>
      <c r="K67" s="347">
        <v>216</v>
      </c>
      <c r="L67" s="346">
        <v>25</v>
      </c>
      <c r="M67" s="346">
        <v>190</v>
      </c>
      <c r="N67" s="345">
        <v>270</v>
      </c>
      <c r="O67" s="347">
        <v>0</v>
      </c>
      <c r="P67" s="346">
        <v>11</v>
      </c>
      <c r="Q67" s="346">
        <v>636</v>
      </c>
      <c r="R67" s="345">
        <v>132</v>
      </c>
      <c r="S67" s="347">
        <v>47</v>
      </c>
      <c r="T67" s="346">
        <v>68</v>
      </c>
      <c r="U67" s="346">
        <v>0</v>
      </c>
      <c r="V67" s="345">
        <v>45</v>
      </c>
      <c r="W67" s="347">
        <v>152</v>
      </c>
      <c r="X67" s="346">
        <v>112</v>
      </c>
      <c r="Y67" s="346">
        <v>7</v>
      </c>
      <c r="Z67" s="345">
        <v>8</v>
      </c>
      <c r="AA67" s="347">
        <v>63</v>
      </c>
      <c r="AB67" s="346">
        <v>0</v>
      </c>
      <c r="AC67" s="346">
        <v>7</v>
      </c>
      <c r="AD67" s="345">
        <v>68</v>
      </c>
      <c r="AE67" s="347">
        <v>4</v>
      </c>
      <c r="AF67" s="346">
        <v>115</v>
      </c>
      <c r="AG67" s="346">
        <v>2</v>
      </c>
      <c r="AH67" s="345">
        <v>235</v>
      </c>
      <c r="AI67" s="347">
        <v>8</v>
      </c>
      <c r="AJ67" s="346">
        <v>73</v>
      </c>
      <c r="AK67" s="346">
        <v>207</v>
      </c>
      <c r="AL67" s="345">
        <v>548</v>
      </c>
      <c r="AM67" s="347">
        <v>0</v>
      </c>
      <c r="AN67" s="346">
        <v>0</v>
      </c>
      <c r="AO67" s="346">
        <v>9</v>
      </c>
      <c r="AP67" s="345">
        <v>104</v>
      </c>
      <c r="AQ67" s="347">
        <v>27</v>
      </c>
      <c r="AR67" s="348">
        <v>0</v>
      </c>
    </row>
    <row r="68" spans="1:44" x14ac:dyDescent="0.2">
      <c r="A68" s="342" t="s">
        <v>10</v>
      </c>
      <c r="B68" s="326" t="s">
        <v>280</v>
      </c>
      <c r="C68" s="344">
        <v>10590</v>
      </c>
      <c r="D68" s="346">
        <f t="shared" si="2"/>
        <v>960</v>
      </c>
      <c r="E68" s="346">
        <v>1440</v>
      </c>
      <c r="F68" s="345">
        <v>1410</v>
      </c>
      <c r="G68" s="347">
        <v>489</v>
      </c>
      <c r="H68" s="346">
        <v>139</v>
      </c>
      <c r="I68" s="346">
        <v>12</v>
      </c>
      <c r="J68" s="345">
        <v>7</v>
      </c>
      <c r="K68" s="347">
        <v>1220</v>
      </c>
      <c r="L68" s="346">
        <v>46</v>
      </c>
      <c r="M68" s="346">
        <v>260</v>
      </c>
      <c r="N68" s="345">
        <v>137</v>
      </c>
      <c r="O68" s="347">
        <v>193</v>
      </c>
      <c r="P68" s="346">
        <v>80</v>
      </c>
      <c r="Q68" s="346">
        <v>100</v>
      </c>
      <c r="R68" s="345">
        <v>51</v>
      </c>
      <c r="S68" s="347">
        <v>7</v>
      </c>
      <c r="T68" s="346">
        <v>60</v>
      </c>
      <c r="U68" s="346">
        <v>138</v>
      </c>
      <c r="V68" s="345">
        <v>131</v>
      </c>
      <c r="W68" s="347">
        <v>80</v>
      </c>
      <c r="X68" s="346">
        <v>155</v>
      </c>
      <c r="Y68" s="346">
        <v>24</v>
      </c>
      <c r="Z68" s="345">
        <v>359</v>
      </c>
      <c r="AA68" s="347">
        <v>7</v>
      </c>
      <c r="AB68" s="346">
        <v>100</v>
      </c>
      <c r="AC68" s="346">
        <v>0</v>
      </c>
      <c r="AD68" s="345">
        <v>8</v>
      </c>
      <c r="AE68" s="347">
        <v>424</v>
      </c>
      <c r="AF68" s="346">
        <v>244</v>
      </c>
      <c r="AG68" s="346">
        <v>311</v>
      </c>
      <c r="AH68" s="345">
        <v>160</v>
      </c>
      <c r="AI68" s="347">
        <v>0</v>
      </c>
      <c r="AJ68" s="346">
        <v>1</v>
      </c>
      <c r="AK68" s="346">
        <v>6</v>
      </c>
      <c r="AL68" s="345">
        <v>1</v>
      </c>
      <c r="AM68" s="347">
        <v>0</v>
      </c>
      <c r="AN68" s="346">
        <v>1561</v>
      </c>
      <c r="AO68" s="346">
        <v>17</v>
      </c>
      <c r="AP68" s="345">
        <v>156</v>
      </c>
      <c r="AQ68" s="347">
        <v>96</v>
      </c>
      <c r="AR68" s="348">
        <v>0</v>
      </c>
    </row>
    <row r="69" spans="1:44" x14ac:dyDescent="0.2">
      <c r="A69" s="342" t="s">
        <v>11</v>
      </c>
      <c r="B69" s="326" t="s">
        <v>35</v>
      </c>
      <c r="C69" s="344">
        <v>41425</v>
      </c>
      <c r="D69" s="346">
        <f t="shared" si="2"/>
        <v>7463</v>
      </c>
      <c r="E69" s="346">
        <v>11420</v>
      </c>
      <c r="F69" s="345">
        <v>3323</v>
      </c>
      <c r="G69" s="347">
        <v>1442</v>
      </c>
      <c r="H69" s="346">
        <v>580</v>
      </c>
      <c r="I69" s="346">
        <v>1443</v>
      </c>
      <c r="J69" s="345">
        <v>31</v>
      </c>
      <c r="K69" s="347">
        <v>1061</v>
      </c>
      <c r="L69" s="346">
        <v>51</v>
      </c>
      <c r="M69" s="346">
        <v>256</v>
      </c>
      <c r="N69" s="345">
        <v>1236</v>
      </c>
      <c r="O69" s="347">
        <v>792</v>
      </c>
      <c r="P69" s="346">
        <v>100</v>
      </c>
      <c r="Q69" s="346">
        <v>323</v>
      </c>
      <c r="R69" s="345">
        <v>135</v>
      </c>
      <c r="S69" s="347">
        <v>607</v>
      </c>
      <c r="T69" s="346">
        <v>308</v>
      </c>
      <c r="U69" s="346">
        <v>93</v>
      </c>
      <c r="V69" s="345">
        <v>1625</v>
      </c>
      <c r="W69" s="347">
        <v>1572</v>
      </c>
      <c r="X69" s="346">
        <v>260</v>
      </c>
      <c r="Y69" s="346">
        <v>339</v>
      </c>
      <c r="Z69" s="345">
        <v>1491</v>
      </c>
      <c r="AA69" s="347">
        <v>876</v>
      </c>
      <c r="AB69" s="346">
        <v>12</v>
      </c>
      <c r="AC69" s="346">
        <v>380</v>
      </c>
      <c r="AD69" s="345">
        <v>605</v>
      </c>
      <c r="AE69" s="347">
        <v>470</v>
      </c>
      <c r="AF69" s="346">
        <v>858</v>
      </c>
      <c r="AG69" s="346">
        <v>2</v>
      </c>
      <c r="AH69" s="345">
        <v>121</v>
      </c>
      <c r="AI69" s="347">
        <v>138</v>
      </c>
      <c r="AJ69" s="346">
        <v>101</v>
      </c>
      <c r="AK69" s="346">
        <v>119</v>
      </c>
      <c r="AL69" s="345">
        <v>1010</v>
      </c>
      <c r="AM69" s="347">
        <v>22</v>
      </c>
      <c r="AN69" s="346">
        <v>146</v>
      </c>
      <c r="AO69" s="346">
        <v>398</v>
      </c>
      <c r="AP69" s="345">
        <v>192</v>
      </c>
      <c r="AQ69" s="347">
        <v>0</v>
      </c>
      <c r="AR69" s="348">
        <v>24</v>
      </c>
    </row>
    <row r="70" spans="1:44" x14ac:dyDescent="0.2">
      <c r="A70" s="342" t="s">
        <v>12</v>
      </c>
      <c r="B70" s="326" t="s">
        <v>365</v>
      </c>
      <c r="C70" s="344">
        <v>15837</v>
      </c>
      <c r="D70" s="346">
        <f t="shared" si="2"/>
        <v>3725</v>
      </c>
      <c r="E70" s="346">
        <v>547</v>
      </c>
      <c r="F70" s="345">
        <v>4055</v>
      </c>
      <c r="G70" s="347">
        <v>602</v>
      </c>
      <c r="H70" s="346">
        <v>994</v>
      </c>
      <c r="I70" s="346">
        <v>0</v>
      </c>
      <c r="J70" s="345">
        <v>0</v>
      </c>
      <c r="K70" s="347">
        <v>862</v>
      </c>
      <c r="L70" s="346">
        <v>0</v>
      </c>
      <c r="M70" s="346">
        <v>9</v>
      </c>
      <c r="N70" s="345">
        <v>49</v>
      </c>
      <c r="O70" s="347">
        <v>0</v>
      </c>
      <c r="P70" s="346">
        <v>112</v>
      </c>
      <c r="Q70" s="346">
        <v>173</v>
      </c>
      <c r="R70" s="345">
        <v>511</v>
      </c>
      <c r="S70" s="347">
        <v>0</v>
      </c>
      <c r="T70" s="346">
        <v>34</v>
      </c>
      <c r="U70" s="346">
        <v>5</v>
      </c>
      <c r="V70" s="345">
        <v>2749</v>
      </c>
      <c r="W70" s="347">
        <v>24</v>
      </c>
      <c r="X70" s="346">
        <v>237</v>
      </c>
      <c r="Y70" s="346">
        <v>0</v>
      </c>
      <c r="Z70" s="345">
        <v>13</v>
      </c>
      <c r="AA70" s="347">
        <v>0</v>
      </c>
      <c r="AB70" s="346">
        <v>0</v>
      </c>
      <c r="AC70" s="346">
        <v>101</v>
      </c>
      <c r="AD70" s="345">
        <v>0</v>
      </c>
      <c r="AE70" s="347">
        <v>778</v>
      </c>
      <c r="AF70" s="346">
        <v>7</v>
      </c>
      <c r="AG70" s="346">
        <v>18</v>
      </c>
      <c r="AH70" s="345">
        <v>0</v>
      </c>
      <c r="AI70" s="347">
        <v>95</v>
      </c>
      <c r="AJ70" s="346">
        <v>0</v>
      </c>
      <c r="AK70" s="346">
        <v>3</v>
      </c>
      <c r="AL70" s="345">
        <v>125</v>
      </c>
      <c r="AM70" s="347">
        <v>0</v>
      </c>
      <c r="AN70" s="346">
        <v>0</v>
      </c>
      <c r="AO70" s="346">
        <v>0</v>
      </c>
      <c r="AP70" s="345">
        <v>0</v>
      </c>
      <c r="AQ70" s="347">
        <v>9</v>
      </c>
      <c r="AR70" s="348">
        <v>0</v>
      </c>
    </row>
    <row r="71" spans="1:44" x14ac:dyDescent="0.2">
      <c r="A71" s="342" t="s">
        <v>13</v>
      </c>
      <c r="B71" s="326" t="s">
        <v>191</v>
      </c>
      <c r="C71" s="344">
        <v>32143</v>
      </c>
      <c r="D71" s="346">
        <f t="shared" si="2"/>
        <v>10049</v>
      </c>
      <c r="E71" s="346">
        <v>2853</v>
      </c>
      <c r="F71" s="345">
        <v>1803</v>
      </c>
      <c r="G71" s="347">
        <v>6937</v>
      </c>
      <c r="H71" s="346">
        <v>689</v>
      </c>
      <c r="I71" s="346">
        <v>92</v>
      </c>
      <c r="J71" s="345">
        <v>13</v>
      </c>
      <c r="K71" s="347">
        <v>338</v>
      </c>
      <c r="L71" s="346">
        <v>907</v>
      </c>
      <c r="M71" s="346">
        <v>274</v>
      </c>
      <c r="N71" s="345">
        <v>416</v>
      </c>
      <c r="O71" s="347">
        <v>64</v>
      </c>
      <c r="P71" s="346">
        <v>161</v>
      </c>
      <c r="Q71" s="346">
        <v>185</v>
      </c>
      <c r="R71" s="345">
        <v>541</v>
      </c>
      <c r="S71" s="347">
        <v>448</v>
      </c>
      <c r="T71" s="346">
        <v>376</v>
      </c>
      <c r="U71" s="346">
        <v>729</v>
      </c>
      <c r="V71" s="345">
        <v>703</v>
      </c>
      <c r="W71" s="347">
        <v>538</v>
      </c>
      <c r="X71" s="346">
        <v>244</v>
      </c>
      <c r="Y71" s="346">
        <v>80</v>
      </c>
      <c r="Z71" s="345">
        <v>684</v>
      </c>
      <c r="AA71" s="347">
        <v>107</v>
      </c>
      <c r="AB71" s="346">
        <v>68</v>
      </c>
      <c r="AC71" s="346">
        <v>185</v>
      </c>
      <c r="AD71" s="345">
        <v>175</v>
      </c>
      <c r="AE71" s="347">
        <v>207</v>
      </c>
      <c r="AF71" s="346">
        <v>317</v>
      </c>
      <c r="AG71" s="346">
        <v>0</v>
      </c>
      <c r="AH71" s="345">
        <v>286</v>
      </c>
      <c r="AI71" s="347">
        <v>515</v>
      </c>
      <c r="AJ71" s="346">
        <v>147</v>
      </c>
      <c r="AK71" s="346">
        <v>21</v>
      </c>
      <c r="AL71" s="345">
        <v>682</v>
      </c>
      <c r="AM71" s="347">
        <v>59</v>
      </c>
      <c r="AN71" s="346">
        <v>18</v>
      </c>
      <c r="AO71" s="346">
        <v>0</v>
      </c>
      <c r="AP71" s="345">
        <v>74</v>
      </c>
      <c r="AQ71" s="347">
        <v>130</v>
      </c>
      <c r="AR71" s="348">
        <v>28</v>
      </c>
    </row>
    <row r="72" spans="1:44" x14ac:dyDescent="0.2">
      <c r="A72" s="342" t="s">
        <v>14</v>
      </c>
      <c r="B72" s="326" t="s">
        <v>50</v>
      </c>
      <c r="C72" s="344">
        <v>25566</v>
      </c>
      <c r="D72" s="346">
        <f t="shared" si="2"/>
        <v>6274</v>
      </c>
      <c r="E72" s="346">
        <v>3478</v>
      </c>
      <c r="F72" s="345">
        <v>1048</v>
      </c>
      <c r="G72" s="347">
        <v>482</v>
      </c>
      <c r="H72" s="346">
        <v>582</v>
      </c>
      <c r="I72" s="346">
        <v>152</v>
      </c>
      <c r="J72" s="345">
        <v>114</v>
      </c>
      <c r="K72" s="347">
        <v>440</v>
      </c>
      <c r="L72" s="346">
        <v>12</v>
      </c>
      <c r="M72" s="346">
        <v>2094</v>
      </c>
      <c r="N72" s="345">
        <v>377</v>
      </c>
      <c r="O72" s="347">
        <v>120</v>
      </c>
      <c r="P72" s="346">
        <v>597</v>
      </c>
      <c r="Q72" s="346">
        <v>88</v>
      </c>
      <c r="R72" s="345">
        <v>457</v>
      </c>
      <c r="S72" s="347">
        <v>244</v>
      </c>
      <c r="T72" s="346">
        <v>102</v>
      </c>
      <c r="U72" s="346">
        <v>245</v>
      </c>
      <c r="V72" s="345">
        <v>283</v>
      </c>
      <c r="W72" s="347">
        <v>366</v>
      </c>
      <c r="X72" s="346">
        <v>336</v>
      </c>
      <c r="Y72" s="346">
        <v>277</v>
      </c>
      <c r="Z72" s="345">
        <v>876</v>
      </c>
      <c r="AA72" s="347">
        <v>106</v>
      </c>
      <c r="AB72" s="346">
        <v>135</v>
      </c>
      <c r="AC72" s="346">
        <v>585</v>
      </c>
      <c r="AD72" s="345">
        <v>265</v>
      </c>
      <c r="AE72" s="347">
        <v>1956</v>
      </c>
      <c r="AF72" s="346">
        <v>2323</v>
      </c>
      <c r="AG72" s="346">
        <v>16</v>
      </c>
      <c r="AH72" s="345">
        <v>48</v>
      </c>
      <c r="AI72" s="347">
        <v>215</v>
      </c>
      <c r="AJ72" s="346">
        <v>13</v>
      </c>
      <c r="AK72" s="346">
        <v>88</v>
      </c>
      <c r="AL72" s="345">
        <v>517</v>
      </c>
      <c r="AM72" s="347">
        <v>43</v>
      </c>
      <c r="AN72" s="346">
        <v>106</v>
      </c>
      <c r="AO72" s="346">
        <v>58</v>
      </c>
      <c r="AP72" s="345">
        <v>19</v>
      </c>
      <c r="AQ72" s="347">
        <v>17</v>
      </c>
      <c r="AR72" s="348">
        <v>12</v>
      </c>
    </row>
    <row r="73" spans="1:44" x14ac:dyDescent="0.2">
      <c r="A73" s="342" t="s">
        <v>15</v>
      </c>
      <c r="B73" s="326" t="s">
        <v>36</v>
      </c>
      <c r="C73" s="344">
        <v>116652</v>
      </c>
      <c r="D73" s="346">
        <f t="shared" si="2"/>
        <v>30572</v>
      </c>
      <c r="E73" s="346">
        <v>19186</v>
      </c>
      <c r="F73" s="345">
        <v>12619</v>
      </c>
      <c r="G73" s="347">
        <v>3885</v>
      </c>
      <c r="H73" s="346">
        <v>6121</v>
      </c>
      <c r="I73" s="346">
        <v>1183</v>
      </c>
      <c r="J73" s="345">
        <v>674</v>
      </c>
      <c r="K73" s="347">
        <v>3561</v>
      </c>
      <c r="L73" s="346">
        <v>935</v>
      </c>
      <c r="M73" s="346">
        <v>2961</v>
      </c>
      <c r="N73" s="345">
        <v>6712</v>
      </c>
      <c r="O73" s="347">
        <v>859</v>
      </c>
      <c r="P73" s="346">
        <v>737</v>
      </c>
      <c r="Q73" s="346">
        <v>2498</v>
      </c>
      <c r="R73" s="345">
        <v>1594</v>
      </c>
      <c r="S73" s="347">
        <v>3227</v>
      </c>
      <c r="T73" s="346">
        <v>1863</v>
      </c>
      <c r="U73" s="346">
        <v>688</v>
      </c>
      <c r="V73" s="345">
        <v>1113</v>
      </c>
      <c r="W73" s="347">
        <v>781</v>
      </c>
      <c r="X73" s="346">
        <v>578</v>
      </c>
      <c r="Y73" s="346">
        <v>735</v>
      </c>
      <c r="Z73" s="345">
        <v>1438</v>
      </c>
      <c r="AA73" s="347">
        <v>1356</v>
      </c>
      <c r="AB73" s="346">
        <v>880</v>
      </c>
      <c r="AC73" s="346">
        <v>981</v>
      </c>
      <c r="AD73" s="345">
        <v>1027</v>
      </c>
      <c r="AE73" s="347">
        <v>827</v>
      </c>
      <c r="AF73" s="346">
        <v>1521</v>
      </c>
      <c r="AG73" s="346">
        <v>321</v>
      </c>
      <c r="AH73" s="345">
        <v>288</v>
      </c>
      <c r="AI73" s="347">
        <v>687</v>
      </c>
      <c r="AJ73" s="346">
        <v>558</v>
      </c>
      <c r="AK73" s="346">
        <v>185</v>
      </c>
      <c r="AL73" s="345">
        <v>337</v>
      </c>
      <c r="AM73" s="347">
        <v>220</v>
      </c>
      <c r="AN73" s="346">
        <v>749</v>
      </c>
      <c r="AO73" s="346">
        <v>207</v>
      </c>
      <c r="AP73" s="345">
        <v>616</v>
      </c>
      <c r="AQ73" s="347">
        <v>619</v>
      </c>
      <c r="AR73" s="348">
        <v>753</v>
      </c>
    </row>
    <row r="74" spans="1:44" x14ac:dyDescent="0.2">
      <c r="A74" s="342" t="s">
        <v>16</v>
      </c>
      <c r="B74" s="326" t="s">
        <v>192</v>
      </c>
      <c r="C74" s="344">
        <v>6284</v>
      </c>
      <c r="D74" s="346">
        <f t="shared" si="2"/>
        <v>1812</v>
      </c>
      <c r="E74" s="346">
        <v>1730</v>
      </c>
      <c r="F74" s="345">
        <v>668</v>
      </c>
      <c r="G74" s="347">
        <v>155</v>
      </c>
      <c r="H74" s="346">
        <v>23</v>
      </c>
      <c r="I74" s="346">
        <v>171</v>
      </c>
      <c r="J74" s="345">
        <v>7</v>
      </c>
      <c r="K74" s="347">
        <v>0</v>
      </c>
      <c r="L74" s="346">
        <v>366</v>
      </c>
      <c r="M74" s="346">
        <v>167</v>
      </c>
      <c r="N74" s="345">
        <v>164</v>
      </c>
      <c r="O74" s="347">
        <v>218</v>
      </c>
      <c r="P74" s="346">
        <v>2</v>
      </c>
      <c r="Q74" s="346">
        <v>26</v>
      </c>
      <c r="R74" s="345">
        <v>6</v>
      </c>
      <c r="S74" s="347">
        <v>137</v>
      </c>
      <c r="T74" s="346">
        <v>0</v>
      </c>
      <c r="U74" s="346">
        <v>0</v>
      </c>
      <c r="V74" s="345">
        <v>191</v>
      </c>
      <c r="W74" s="347">
        <v>0</v>
      </c>
      <c r="X74" s="346">
        <v>14</v>
      </c>
      <c r="Y74" s="346">
        <v>3</v>
      </c>
      <c r="Z74" s="345">
        <v>20</v>
      </c>
      <c r="AA74" s="347">
        <v>1</v>
      </c>
      <c r="AB74" s="346">
        <v>195</v>
      </c>
      <c r="AC74" s="346">
        <v>4</v>
      </c>
      <c r="AD74" s="345">
        <v>15</v>
      </c>
      <c r="AE74" s="347">
        <v>125</v>
      </c>
      <c r="AF74" s="346">
        <v>3</v>
      </c>
      <c r="AG74" s="346">
        <v>11</v>
      </c>
      <c r="AH74" s="345">
        <v>0</v>
      </c>
      <c r="AI74" s="347">
        <v>0</v>
      </c>
      <c r="AJ74" s="346">
        <v>0</v>
      </c>
      <c r="AK74" s="346">
        <v>0</v>
      </c>
      <c r="AL74" s="345">
        <v>11</v>
      </c>
      <c r="AM74" s="347">
        <v>29</v>
      </c>
      <c r="AN74" s="346">
        <v>0</v>
      </c>
      <c r="AO74" s="346">
        <v>0</v>
      </c>
      <c r="AP74" s="345">
        <v>0</v>
      </c>
      <c r="AQ74" s="347">
        <v>10</v>
      </c>
      <c r="AR74" s="348">
        <v>0</v>
      </c>
    </row>
    <row r="75" spans="1:44" x14ac:dyDescent="0.2">
      <c r="A75" s="342" t="s">
        <v>17</v>
      </c>
      <c r="B75" s="326" t="s">
        <v>272</v>
      </c>
      <c r="C75" s="344">
        <v>5038</v>
      </c>
      <c r="D75" s="346">
        <f t="shared" si="2"/>
        <v>1764</v>
      </c>
      <c r="E75" s="346">
        <v>566</v>
      </c>
      <c r="F75" s="345">
        <v>576</v>
      </c>
      <c r="G75" s="347">
        <v>191</v>
      </c>
      <c r="H75" s="346">
        <v>396</v>
      </c>
      <c r="I75" s="346">
        <v>17</v>
      </c>
      <c r="J75" s="345">
        <v>97</v>
      </c>
      <c r="K75" s="347">
        <v>66</v>
      </c>
      <c r="L75" s="346">
        <v>57</v>
      </c>
      <c r="M75" s="346">
        <v>54</v>
      </c>
      <c r="N75" s="345">
        <v>197</v>
      </c>
      <c r="O75" s="347">
        <v>82</v>
      </c>
      <c r="P75" s="346">
        <v>9</v>
      </c>
      <c r="Q75" s="346">
        <v>108</v>
      </c>
      <c r="R75" s="345">
        <v>17</v>
      </c>
      <c r="S75" s="347">
        <v>179</v>
      </c>
      <c r="T75" s="346">
        <v>87</v>
      </c>
      <c r="U75" s="346">
        <v>69</v>
      </c>
      <c r="V75" s="345">
        <v>68</v>
      </c>
      <c r="W75" s="347">
        <v>11</v>
      </c>
      <c r="X75" s="346">
        <v>40</v>
      </c>
      <c r="Y75" s="346">
        <v>4</v>
      </c>
      <c r="Z75" s="345">
        <v>32</v>
      </c>
      <c r="AA75" s="347">
        <v>50</v>
      </c>
      <c r="AB75" s="346">
        <v>13</v>
      </c>
      <c r="AC75" s="346">
        <v>35</v>
      </c>
      <c r="AD75" s="345">
        <v>50</v>
      </c>
      <c r="AE75" s="347">
        <v>16</v>
      </c>
      <c r="AF75" s="346">
        <v>20</v>
      </c>
      <c r="AG75" s="346">
        <v>8</v>
      </c>
      <c r="AH75" s="345">
        <v>21</v>
      </c>
      <c r="AI75" s="347">
        <v>5</v>
      </c>
      <c r="AJ75" s="346">
        <v>17</v>
      </c>
      <c r="AK75" s="346">
        <v>7</v>
      </c>
      <c r="AL75" s="345">
        <v>9</v>
      </c>
      <c r="AM75" s="347">
        <v>12</v>
      </c>
      <c r="AN75" s="346">
        <v>6</v>
      </c>
      <c r="AO75" s="346">
        <v>59</v>
      </c>
      <c r="AP75" s="345">
        <v>12</v>
      </c>
      <c r="AQ75" s="347">
        <v>11</v>
      </c>
      <c r="AR75" s="348">
        <v>0</v>
      </c>
    </row>
    <row r="76" spans="1:44" x14ac:dyDescent="0.2">
      <c r="A76" s="342" t="s">
        <v>18</v>
      </c>
      <c r="B76" s="326" t="s">
        <v>281</v>
      </c>
      <c r="C76" s="344">
        <v>11062</v>
      </c>
      <c r="D76" s="346">
        <f t="shared" si="2"/>
        <v>3158</v>
      </c>
      <c r="E76" s="346">
        <v>1899</v>
      </c>
      <c r="F76" s="345">
        <v>1210</v>
      </c>
      <c r="G76" s="347">
        <v>413</v>
      </c>
      <c r="H76" s="346">
        <v>644</v>
      </c>
      <c r="I76" s="346">
        <v>141</v>
      </c>
      <c r="J76" s="345">
        <v>100</v>
      </c>
      <c r="K76" s="347">
        <v>192</v>
      </c>
      <c r="L76" s="346">
        <v>286</v>
      </c>
      <c r="M76" s="346">
        <v>185</v>
      </c>
      <c r="N76" s="345">
        <v>345</v>
      </c>
      <c r="O76" s="347">
        <v>238</v>
      </c>
      <c r="P76" s="346">
        <v>60</v>
      </c>
      <c r="Q76" s="346">
        <v>217</v>
      </c>
      <c r="R76" s="345">
        <v>95</v>
      </c>
      <c r="S76" s="347">
        <v>347</v>
      </c>
      <c r="T76" s="346">
        <v>157</v>
      </c>
      <c r="U76" s="346">
        <v>70</v>
      </c>
      <c r="V76" s="345">
        <v>203</v>
      </c>
      <c r="W76" s="347">
        <v>27</v>
      </c>
      <c r="X76" s="346">
        <v>69</v>
      </c>
      <c r="Y76" s="346">
        <v>41</v>
      </c>
      <c r="Z76" s="345">
        <v>93</v>
      </c>
      <c r="AA76" s="347">
        <v>88</v>
      </c>
      <c r="AB76" s="346">
        <v>78</v>
      </c>
      <c r="AC76" s="346">
        <v>59</v>
      </c>
      <c r="AD76" s="345">
        <v>45</v>
      </c>
      <c r="AE76" s="347">
        <v>97</v>
      </c>
      <c r="AF76" s="346">
        <v>122</v>
      </c>
      <c r="AG76" s="346">
        <v>40</v>
      </c>
      <c r="AH76" s="345">
        <v>0</v>
      </c>
      <c r="AI76" s="347">
        <v>27</v>
      </c>
      <c r="AJ76" s="346">
        <v>25</v>
      </c>
      <c r="AK76" s="346">
        <v>25</v>
      </c>
      <c r="AL76" s="345">
        <v>32</v>
      </c>
      <c r="AM76" s="347">
        <v>31</v>
      </c>
      <c r="AN76" s="346">
        <v>32</v>
      </c>
      <c r="AO76" s="346">
        <v>36</v>
      </c>
      <c r="AP76" s="345">
        <v>37</v>
      </c>
      <c r="AQ76" s="347">
        <v>38</v>
      </c>
      <c r="AR76" s="348">
        <v>60</v>
      </c>
    </row>
    <row r="77" spans="1:44" x14ac:dyDescent="0.2">
      <c r="A77" s="342" t="s">
        <v>19</v>
      </c>
      <c r="B77" s="326" t="s">
        <v>384</v>
      </c>
      <c r="C77" s="344">
        <v>340314</v>
      </c>
      <c r="D77" s="346">
        <f t="shared" si="2"/>
        <v>118742</v>
      </c>
      <c r="E77" s="346">
        <v>40756</v>
      </c>
      <c r="F77" s="345">
        <v>24654</v>
      </c>
      <c r="G77" s="347">
        <v>14407</v>
      </c>
      <c r="H77" s="346">
        <v>25405</v>
      </c>
      <c r="I77" s="346">
        <v>2780</v>
      </c>
      <c r="J77" s="345">
        <v>3880</v>
      </c>
      <c r="K77" s="347">
        <v>10580</v>
      </c>
      <c r="L77" s="346">
        <v>1383</v>
      </c>
      <c r="M77" s="346">
        <v>5924</v>
      </c>
      <c r="N77" s="345">
        <v>15110</v>
      </c>
      <c r="O77" s="347">
        <v>2627</v>
      </c>
      <c r="P77" s="346">
        <v>2599</v>
      </c>
      <c r="Q77" s="346">
        <v>8190</v>
      </c>
      <c r="R77" s="345">
        <v>5986</v>
      </c>
      <c r="S77" s="347">
        <v>4379</v>
      </c>
      <c r="T77" s="346">
        <v>6890</v>
      </c>
      <c r="U77" s="346">
        <v>3017</v>
      </c>
      <c r="V77" s="345">
        <v>5926</v>
      </c>
      <c r="W77" s="347">
        <v>2486</v>
      </c>
      <c r="X77" s="346">
        <v>2337</v>
      </c>
      <c r="Y77" s="346">
        <v>1231</v>
      </c>
      <c r="Z77" s="345">
        <v>3279</v>
      </c>
      <c r="AA77" s="347">
        <v>2862</v>
      </c>
      <c r="AB77" s="346">
        <v>2096</v>
      </c>
      <c r="AC77" s="346">
        <v>2179</v>
      </c>
      <c r="AD77" s="345">
        <v>1874</v>
      </c>
      <c r="AE77" s="347">
        <v>2370</v>
      </c>
      <c r="AF77" s="346">
        <v>4130</v>
      </c>
      <c r="AG77" s="346">
        <v>1603</v>
      </c>
      <c r="AH77" s="345">
        <v>717</v>
      </c>
      <c r="AI77" s="347">
        <v>1855</v>
      </c>
      <c r="AJ77" s="346">
        <v>997</v>
      </c>
      <c r="AK77" s="346">
        <v>350</v>
      </c>
      <c r="AL77" s="345">
        <v>1586</v>
      </c>
      <c r="AM77" s="347">
        <v>434</v>
      </c>
      <c r="AN77" s="346">
        <v>1988</v>
      </c>
      <c r="AO77" s="346">
        <v>626</v>
      </c>
      <c r="AP77" s="345">
        <v>740</v>
      </c>
      <c r="AQ77" s="347">
        <v>674</v>
      </c>
      <c r="AR77" s="348">
        <v>665</v>
      </c>
    </row>
    <row r="78" spans="1:44" x14ac:dyDescent="0.2">
      <c r="A78" s="342" t="s">
        <v>20</v>
      </c>
      <c r="B78" s="326" t="s">
        <v>37</v>
      </c>
      <c r="C78" s="344">
        <v>46842</v>
      </c>
      <c r="D78" s="346">
        <f t="shared" si="2"/>
        <v>17383</v>
      </c>
      <c r="E78" s="346">
        <v>6892</v>
      </c>
      <c r="F78" s="345">
        <v>3398</v>
      </c>
      <c r="G78" s="347">
        <v>2645</v>
      </c>
      <c r="H78" s="346">
        <v>2819</v>
      </c>
      <c r="I78" s="346">
        <v>661</v>
      </c>
      <c r="J78" s="345">
        <v>712</v>
      </c>
      <c r="K78" s="347">
        <v>997</v>
      </c>
      <c r="L78" s="346">
        <v>208</v>
      </c>
      <c r="M78" s="346">
        <v>1131</v>
      </c>
      <c r="N78" s="345">
        <v>1870</v>
      </c>
      <c r="O78" s="347">
        <v>310</v>
      </c>
      <c r="P78" s="346">
        <v>391</v>
      </c>
      <c r="Q78" s="346">
        <v>813</v>
      </c>
      <c r="R78" s="345">
        <v>448</v>
      </c>
      <c r="S78" s="347">
        <v>554</v>
      </c>
      <c r="T78" s="346">
        <v>1001</v>
      </c>
      <c r="U78" s="346">
        <v>284</v>
      </c>
      <c r="V78" s="345">
        <v>689</v>
      </c>
      <c r="W78" s="347">
        <v>271</v>
      </c>
      <c r="X78" s="346">
        <v>232</v>
      </c>
      <c r="Y78" s="346">
        <v>151</v>
      </c>
      <c r="Z78" s="345">
        <v>287</v>
      </c>
      <c r="AA78" s="347">
        <v>326</v>
      </c>
      <c r="AB78" s="346">
        <v>244</v>
      </c>
      <c r="AC78" s="346">
        <v>314</v>
      </c>
      <c r="AD78" s="345">
        <v>295</v>
      </c>
      <c r="AE78" s="347">
        <v>178</v>
      </c>
      <c r="AF78" s="346">
        <v>369</v>
      </c>
      <c r="AG78" s="346">
        <v>69</v>
      </c>
      <c r="AH78" s="345">
        <v>63</v>
      </c>
      <c r="AI78" s="347">
        <v>72</v>
      </c>
      <c r="AJ78" s="346">
        <v>68</v>
      </c>
      <c r="AK78" s="346">
        <v>23</v>
      </c>
      <c r="AL78" s="345">
        <v>186</v>
      </c>
      <c r="AM78" s="347">
        <v>46</v>
      </c>
      <c r="AN78" s="346">
        <v>135</v>
      </c>
      <c r="AO78" s="346">
        <v>48</v>
      </c>
      <c r="AP78" s="345">
        <v>66</v>
      </c>
      <c r="AQ78" s="347">
        <v>98</v>
      </c>
      <c r="AR78" s="348">
        <v>95</v>
      </c>
    </row>
    <row r="79" spans="1:44" x14ac:dyDescent="0.2">
      <c r="A79" s="342" t="s">
        <v>21</v>
      </c>
      <c r="B79" s="326" t="s">
        <v>38</v>
      </c>
      <c r="C79" s="344">
        <v>26548</v>
      </c>
      <c r="D79" s="346">
        <f t="shared" si="2"/>
        <v>11246</v>
      </c>
      <c r="E79" s="346">
        <v>2409</v>
      </c>
      <c r="F79" s="345">
        <v>2829</v>
      </c>
      <c r="G79" s="347">
        <v>1077</v>
      </c>
      <c r="H79" s="346">
        <v>3066</v>
      </c>
      <c r="I79" s="346">
        <v>73</v>
      </c>
      <c r="J79" s="345">
        <v>927</v>
      </c>
      <c r="K79" s="347">
        <v>786</v>
      </c>
      <c r="L79" s="346">
        <v>34</v>
      </c>
      <c r="M79" s="346">
        <v>125</v>
      </c>
      <c r="N79" s="345">
        <v>834</v>
      </c>
      <c r="O79" s="347">
        <v>71</v>
      </c>
      <c r="P79" s="346">
        <v>28</v>
      </c>
      <c r="Q79" s="346">
        <v>1102</v>
      </c>
      <c r="R79" s="345">
        <v>150</v>
      </c>
      <c r="S79" s="347">
        <v>209</v>
      </c>
      <c r="T79" s="346">
        <v>470</v>
      </c>
      <c r="U79" s="346">
        <v>67</v>
      </c>
      <c r="V79" s="345">
        <v>359</v>
      </c>
      <c r="W79" s="347">
        <v>44</v>
      </c>
      <c r="X79" s="346">
        <v>37</v>
      </c>
      <c r="Y79" s="346">
        <v>10</v>
      </c>
      <c r="Z79" s="345">
        <v>60</v>
      </c>
      <c r="AA79" s="347">
        <v>48</v>
      </c>
      <c r="AB79" s="346">
        <v>18</v>
      </c>
      <c r="AC79" s="346">
        <v>44</v>
      </c>
      <c r="AD79" s="345">
        <v>17</v>
      </c>
      <c r="AE79" s="347">
        <v>95</v>
      </c>
      <c r="AF79" s="346">
        <v>63</v>
      </c>
      <c r="AG79" s="346">
        <v>64</v>
      </c>
      <c r="AH79" s="345">
        <v>12</v>
      </c>
      <c r="AI79" s="347">
        <v>33</v>
      </c>
      <c r="AJ79" s="346">
        <v>46</v>
      </c>
      <c r="AK79" s="346">
        <v>1</v>
      </c>
      <c r="AL79" s="345">
        <v>18</v>
      </c>
      <c r="AM79" s="347">
        <v>0</v>
      </c>
      <c r="AN79" s="346">
        <v>52</v>
      </c>
      <c r="AO79" s="346">
        <v>18</v>
      </c>
      <c r="AP79" s="345">
        <v>2</v>
      </c>
      <c r="AQ79" s="347">
        <v>3</v>
      </c>
      <c r="AR79" s="348">
        <v>1</v>
      </c>
    </row>
    <row r="80" spans="1:44" x14ac:dyDescent="0.2">
      <c r="A80" s="342" t="s">
        <v>22</v>
      </c>
      <c r="B80" s="326" t="s">
        <v>535</v>
      </c>
      <c r="C80" s="344">
        <v>136212</v>
      </c>
      <c r="D80" s="346">
        <f t="shared" si="2"/>
        <v>54185</v>
      </c>
      <c r="E80" s="346">
        <v>14874</v>
      </c>
      <c r="F80" s="345">
        <v>13132</v>
      </c>
      <c r="G80" s="347">
        <v>4586</v>
      </c>
      <c r="H80" s="346">
        <v>10185</v>
      </c>
      <c r="I80" s="346">
        <v>632</v>
      </c>
      <c r="J80" s="345">
        <v>707</v>
      </c>
      <c r="K80" s="347">
        <v>4350</v>
      </c>
      <c r="L80" s="346">
        <v>468</v>
      </c>
      <c r="M80" s="346">
        <v>1062</v>
      </c>
      <c r="N80" s="345">
        <v>5172</v>
      </c>
      <c r="O80" s="347">
        <v>805</v>
      </c>
      <c r="P80" s="346">
        <v>909</v>
      </c>
      <c r="Q80" s="346">
        <v>2132</v>
      </c>
      <c r="R80" s="345">
        <v>1840</v>
      </c>
      <c r="S80" s="347">
        <v>1649</v>
      </c>
      <c r="T80" s="346">
        <v>1720</v>
      </c>
      <c r="U80" s="346">
        <v>1276</v>
      </c>
      <c r="V80" s="345">
        <v>1541</v>
      </c>
      <c r="W80" s="347">
        <v>1828</v>
      </c>
      <c r="X80" s="346">
        <v>771</v>
      </c>
      <c r="Y80" s="346">
        <v>529</v>
      </c>
      <c r="Z80" s="345">
        <v>1318</v>
      </c>
      <c r="AA80" s="347">
        <v>774</v>
      </c>
      <c r="AB80" s="346">
        <v>598</v>
      </c>
      <c r="AC80" s="346">
        <v>692</v>
      </c>
      <c r="AD80" s="345">
        <v>484</v>
      </c>
      <c r="AE80" s="347">
        <v>1315</v>
      </c>
      <c r="AF80" s="346">
        <v>1832</v>
      </c>
      <c r="AG80" s="346">
        <v>332</v>
      </c>
      <c r="AH80" s="345">
        <v>254</v>
      </c>
      <c r="AI80" s="347">
        <v>1077</v>
      </c>
      <c r="AJ80" s="346">
        <v>625</v>
      </c>
      <c r="AK80" s="346">
        <v>153</v>
      </c>
      <c r="AL80" s="345">
        <v>905</v>
      </c>
      <c r="AM80" s="347">
        <v>284</v>
      </c>
      <c r="AN80" s="346">
        <v>715</v>
      </c>
      <c r="AO80" s="346">
        <v>141</v>
      </c>
      <c r="AP80" s="345">
        <v>136</v>
      </c>
      <c r="AQ80" s="347">
        <v>109</v>
      </c>
      <c r="AR80" s="348">
        <v>115</v>
      </c>
    </row>
    <row r="81" spans="1:45" x14ac:dyDescent="0.2">
      <c r="A81" s="342" t="s">
        <v>23</v>
      </c>
      <c r="B81" s="326" t="s">
        <v>193</v>
      </c>
      <c r="C81" s="344">
        <v>33345</v>
      </c>
      <c r="D81" s="346">
        <f t="shared" si="2"/>
        <v>17011</v>
      </c>
      <c r="E81" s="346">
        <v>3055</v>
      </c>
      <c r="F81" s="345">
        <v>3823</v>
      </c>
      <c r="G81" s="347">
        <v>1660</v>
      </c>
      <c r="H81" s="346">
        <v>2095</v>
      </c>
      <c r="I81" s="346">
        <v>122</v>
      </c>
      <c r="J81" s="345">
        <v>233</v>
      </c>
      <c r="K81" s="347">
        <v>933</v>
      </c>
      <c r="L81" s="346">
        <v>63</v>
      </c>
      <c r="M81" s="346">
        <v>290</v>
      </c>
      <c r="N81" s="345">
        <v>926</v>
      </c>
      <c r="O81" s="347">
        <v>35</v>
      </c>
      <c r="P81" s="346">
        <v>57</v>
      </c>
      <c r="Q81" s="346">
        <v>491</v>
      </c>
      <c r="R81" s="345">
        <v>59</v>
      </c>
      <c r="S81" s="347">
        <v>695</v>
      </c>
      <c r="T81" s="346">
        <v>160</v>
      </c>
      <c r="U81" s="346">
        <v>38</v>
      </c>
      <c r="V81" s="345">
        <v>929</v>
      </c>
      <c r="W81" s="347">
        <v>26</v>
      </c>
      <c r="X81" s="346">
        <v>57</v>
      </c>
      <c r="Y81" s="346">
        <v>51</v>
      </c>
      <c r="Z81" s="345">
        <v>75</v>
      </c>
      <c r="AA81" s="347">
        <v>40</v>
      </c>
      <c r="AB81" s="346">
        <v>36</v>
      </c>
      <c r="AC81" s="346">
        <v>21</v>
      </c>
      <c r="AD81" s="345">
        <v>15</v>
      </c>
      <c r="AE81" s="347">
        <v>59</v>
      </c>
      <c r="AF81" s="346">
        <v>51</v>
      </c>
      <c r="AG81" s="346">
        <v>28</v>
      </c>
      <c r="AH81" s="345">
        <v>10</v>
      </c>
      <c r="AI81" s="347">
        <v>35</v>
      </c>
      <c r="AJ81" s="346">
        <v>29</v>
      </c>
      <c r="AK81" s="346">
        <v>0</v>
      </c>
      <c r="AL81" s="345">
        <v>17</v>
      </c>
      <c r="AM81" s="347">
        <v>16</v>
      </c>
      <c r="AN81" s="346">
        <v>48</v>
      </c>
      <c r="AO81" s="346">
        <v>0</v>
      </c>
      <c r="AP81" s="345">
        <v>22</v>
      </c>
      <c r="AQ81" s="347">
        <v>12</v>
      </c>
      <c r="AR81" s="348">
        <v>22</v>
      </c>
    </row>
    <row r="82" spans="1:45" x14ac:dyDescent="0.2">
      <c r="A82" s="342" t="s">
        <v>24</v>
      </c>
      <c r="B82" s="326" t="s">
        <v>39</v>
      </c>
      <c r="C82" s="344">
        <v>83827</v>
      </c>
      <c r="D82" s="346">
        <f t="shared" si="2"/>
        <v>27092</v>
      </c>
      <c r="E82" s="346">
        <v>7174</v>
      </c>
      <c r="F82" s="345">
        <v>4731</v>
      </c>
      <c r="G82" s="347">
        <v>4020</v>
      </c>
      <c r="H82" s="346">
        <v>4702</v>
      </c>
      <c r="I82" s="346">
        <v>1144</v>
      </c>
      <c r="J82" s="345">
        <v>1467</v>
      </c>
      <c r="K82" s="347">
        <v>6407</v>
      </c>
      <c r="L82" s="346">
        <v>592</v>
      </c>
      <c r="M82" s="346">
        <v>1844</v>
      </c>
      <c r="N82" s="345">
        <v>3590</v>
      </c>
      <c r="O82" s="347">
        <v>674</v>
      </c>
      <c r="P82" s="346">
        <v>658</v>
      </c>
      <c r="Q82" s="346">
        <v>2209</v>
      </c>
      <c r="R82" s="345">
        <v>966</v>
      </c>
      <c r="S82" s="347">
        <v>1027</v>
      </c>
      <c r="T82" s="346">
        <v>1520</v>
      </c>
      <c r="U82" s="346">
        <v>1086</v>
      </c>
      <c r="V82" s="345">
        <v>1237</v>
      </c>
      <c r="W82" s="347">
        <v>643</v>
      </c>
      <c r="X82" s="346">
        <v>746</v>
      </c>
      <c r="Y82" s="346">
        <v>518</v>
      </c>
      <c r="Z82" s="345">
        <v>1141</v>
      </c>
      <c r="AA82" s="347">
        <v>643</v>
      </c>
      <c r="AB82" s="346">
        <v>656</v>
      </c>
      <c r="AC82" s="346">
        <v>698</v>
      </c>
      <c r="AD82" s="345">
        <v>712</v>
      </c>
      <c r="AE82" s="347">
        <v>1075</v>
      </c>
      <c r="AF82" s="346">
        <v>1151</v>
      </c>
      <c r="AG82" s="346">
        <v>331</v>
      </c>
      <c r="AH82" s="345">
        <v>298</v>
      </c>
      <c r="AI82" s="347">
        <v>289</v>
      </c>
      <c r="AJ82" s="346">
        <v>236</v>
      </c>
      <c r="AK82" s="346">
        <v>131</v>
      </c>
      <c r="AL82" s="345">
        <v>330</v>
      </c>
      <c r="AM82" s="347">
        <v>188</v>
      </c>
      <c r="AN82" s="346">
        <v>265</v>
      </c>
      <c r="AO82" s="346">
        <v>444</v>
      </c>
      <c r="AP82" s="345">
        <v>386</v>
      </c>
      <c r="AQ82" s="347">
        <v>436</v>
      </c>
      <c r="AR82" s="348">
        <v>370</v>
      </c>
    </row>
    <row r="83" spans="1:45" x14ac:dyDescent="0.2">
      <c r="A83" s="342" t="s">
        <v>25</v>
      </c>
      <c r="B83" s="326" t="s">
        <v>40</v>
      </c>
      <c r="C83" s="344">
        <v>84687</v>
      </c>
      <c r="D83" s="346">
        <f t="shared" si="2"/>
        <v>26984</v>
      </c>
      <c r="E83" s="346">
        <v>7939</v>
      </c>
      <c r="F83" s="345">
        <v>4721</v>
      </c>
      <c r="G83" s="347">
        <v>3322</v>
      </c>
      <c r="H83" s="346">
        <v>9802</v>
      </c>
      <c r="I83" s="346">
        <v>683</v>
      </c>
      <c r="J83" s="345">
        <v>1713</v>
      </c>
      <c r="K83" s="347">
        <v>2416</v>
      </c>
      <c r="L83" s="346">
        <v>506</v>
      </c>
      <c r="M83" s="346">
        <v>1391</v>
      </c>
      <c r="N83" s="345">
        <v>3096</v>
      </c>
      <c r="O83" s="347">
        <v>764</v>
      </c>
      <c r="P83" s="346">
        <v>602</v>
      </c>
      <c r="Q83" s="346">
        <v>2810</v>
      </c>
      <c r="R83" s="345">
        <v>1006</v>
      </c>
      <c r="S83" s="347">
        <v>984</v>
      </c>
      <c r="T83" s="346">
        <v>1562</v>
      </c>
      <c r="U83" s="346">
        <v>592</v>
      </c>
      <c r="V83" s="345">
        <v>2234</v>
      </c>
      <c r="W83" s="347">
        <v>682</v>
      </c>
      <c r="X83" s="346">
        <v>744</v>
      </c>
      <c r="Y83" s="346">
        <v>370</v>
      </c>
      <c r="Z83" s="345">
        <v>1172</v>
      </c>
      <c r="AA83" s="347">
        <v>609</v>
      </c>
      <c r="AB83" s="346">
        <v>528</v>
      </c>
      <c r="AC83" s="346">
        <v>626</v>
      </c>
      <c r="AD83" s="345">
        <v>599</v>
      </c>
      <c r="AE83" s="347">
        <v>890</v>
      </c>
      <c r="AF83" s="346">
        <v>1234</v>
      </c>
      <c r="AG83" s="346">
        <v>487</v>
      </c>
      <c r="AH83" s="345">
        <v>395</v>
      </c>
      <c r="AI83" s="347">
        <v>467</v>
      </c>
      <c r="AJ83" s="346">
        <v>490</v>
      </c>
      <c r="AK83" s="346">
        <v>170</v>
      </c>
      <c r="AL83" s="345">
        <v>353</v>
      </c>
      <c r="AM83" s="347">
        <v>152</v>
      </c>
      <c r="AN83" s="346">
        <v>321</v>
      </c>
      <c r="AO83" s="346">
        <v>390</v>
      </c>
      <c r="AP83" s="345">
        <v>258</v>
      </c>
      <c r="AQ83" s="347">
        <v>383</v>
      </c>
      <c r="AR83" s="348">
        <v>240</v>
      </c>
    </row>
    <row r="84" spans="1:45" x14ac:dyDescent="0.2">
      <c r="A84" s="342" t="s">
        <v>26</v>
      </c>
      <c r="B84" s="326" t="s">
        <v>481</v>
      </c>
      <c r="C84" s="344">
        <v>281131</v>
      </c>
      <c r="D84" s="346">
        <f t="shared" si="2"/>
        <v>83885</v>
      </c>
      <c r="E84" s="346">
        <v>28334</v>
      </c>
      <c r="F84" s="345">
        <v>22023</v>
      </c>
      <c r="G84" s="347">
        <v>14967</v>
      </c>
      <c r="H84" s="346">
        <v>22311</v>
      </c>
      <c r="I84" s="346">
        <v>3211</v>
      </c>
      <c r="J84" s="345">
        <v>3924</v>
      </c>
      <c r="K84" s="347">
        <v>8559</v>
      </c>
      <c r="L84" s="346">
        <v>1862</v>
      </c>
      <c r="M84" s="346">
        <v>4567</v>
      </c>
      <c r="N84" s="345">
        <v>12271</v>
      </c>
      <c r="O84" s="347">
        <v>3173</v>
      </c>
      <c r="P84" s="346">
        <v>2320</v>
      </c>
      <c r="Q84" s="346">
        <v>10390</v>
      </c>
      <c r="R84" s="345">
        <v>4137</v>
      </c>
      <c r="S84" s="347">
        <v>3586</v>
      </c>
      <c r="T84" s="346">
        <v>7564</v>
      </c>
      <c r="U84" s="346">
        <v>3269</v>
      </c>
      <c r="V84" s="345">
        <v>5696</v>
      </c>
      <c r="W84" s="347">
        <v>2147</v>
      </c>
      <c r="X84" s="346">
        <v>2164</v>
      </c>
      <c r="Y84" s="346">
        <v>1899</v>
      </c>
      <c r="Z84" s="345">
        <v>3337</v>
      </c>
      <c r="AA84" s="347">
        <v>2215</v>
      </c>
      <c r="AB84" s="346">
        <v>1791</v>
      </c>
      <c r="AC84" s="346">
        <v>2394</v>
      </c>
      <c r="AD84" s="345">
        <v>1881</v>
      </c>
      <c r="AE84" s="347">
        <v>1766</v>
      </c>
      <c r="AF84" s="346">
        <v>4065</v>
      </c>
      <c r="AG84" s="346">
        <v>1386</v>
      </c>
      <c r="AH84" s="345">
        <v>1095</v>
      </c>
      <c r="AI84" s="347">
        <v>1561</v>
      </c>
      <c r="AJ84" s="346">
        <v>972</v>
      </c>
      <c r="AK84" s="346">
        <v>315</v>
      </c>
      <c r="AL84" s="345">
        <v>992</v>
      </c>
      <c r="AM84" s="347">
        <v>643</v>
      </c>
      <c r="AN84" s="346">
        <v>995</v>
      </c>
      <c r="AO84" s="346">
        <v>706</v>
      </c>
      <c r="AP84" s="345">
        <v>1465</v>
      </c>
      <c r="AQ84" s="347">
        <v>694</v>
      </c>
      <c r="AR84" s="348">
        <v>599</v>
      </c>
    </row>
    <row r="85" spans="1:45" x14ac:dyDescent="0.2">
      <c r="A85" s="342" t="s">
        <v>51</v>
      </c>
      <c r="B85" s="326" t="s">
        <v>536</v>
      </c>
      <c r="C85" s="344">
        <v>20319</v>
      </c>
      <c r="D85" s="346">
        <f t="shared" si="2"/>
        <v>6081</v>
      </c>
      <c r="E85" s="346">
        <v>2395</v>
      </c>
      <c r="F85" s="345">
        <v>689</v>
      </c>
      <c r="G85" s="347">
        <v>799</v>
      </c>
      <c r="H85" s="346">
        <v>1199</v>
      </c>
      <c r="I85" s="346">
        <v>286</v>
      </c>
      <c r="J85" s="345">
        <v>163</v>
      </c>
      <c r="K85" s="347">
        <v>454</v>
      </c>
      <c r="L85" s="346">
        <v>167</v>
      </c>
      <c r="M85" s="346">
        <v>558</v>
      </c>
      <c r="N85" s="345">
        <v>792</v>
      </c>
      <c r="O85" s="347">
        <v>257</v>
      </c>
      <c r="P85" s="346">
        <v>310</v>
      </c>
      <c r="Q85" s="346">
        <v>507</v>
      </c>
      <c r="R85" s="345">
        <v>312</v>
      </c>
      <c r="S85" s="347">
        <v>246</v>
      </c>
      <c r="T85" s="346">
        <v>244</v>
      </c>
      <c r="U85" s="346">
        <v>227</v>
      </c>
      <c r="V85" s="345">
        <v>369</v>
      </c>
      <c r="W85" s="347">
        <v>242</v>
      </c>
      <c r="X85" s="346">
        <v>208</v>
      </c>
      <c r="Y85" s="346">
        <v>185</v>
      </c>
      <c r="Z85" s="345">
        <v>481</v>
      </c>
      <c r="AA85" s="347">
        <v>413</v>
      </c>
      <c r="AB85" s="346">
        <v>180</v>
      </c>
      <c r="AC85" s="346">
        <v>349</v>
      </c>
      <c r="AD85" s="345">
        <v>318</v>
      </c>
      <c r="AE85" s="347">
        <v>297</v>
      </c>
      <c r="AF85" s="346">
        <v>458</v>
      </c>
      <c r="AG85" s="346">
        <v>53</v>
      </c>
      <c r="AH85" s="345">
        <v>150</v>
      </c>
      <c r="AI85" s="347">
        <v>88</v>
      </c>
      <c r="AJ85" s="346">
        <v>82</v>
      </c>
      <c r="AK85" s="346">
        <v>50</v>
      </c>
      <c r="AL85" s="345">
        <v>95</v>
      </c>
      <c r="AM85" s="347">
        <v>85</v>
      </c>
      <c r="AN85" s="346">
        <v>58</v>
      </c>
      <c r="AO85" s="346">
        <v>91</v>
      </c>
      <c r="AP85" s="345">
        <v>104</v>
      </c>
      <c r="AQ85" s="347">
        <v>156</v>
      </c>
      <c r="AR85" s="348">
        <v>121</v>
      </c>
    </row>
    <row r="86" spans="1:45" x14ac:dyDescent="0.2">
      <c r="A86" s="342" t="s">
        <v>194</v>
      </c>
      <c r="B86" s="326" t="s">
        <v>41</v>
      </c>
      <c r="C86" s="344">
        <v>178642</v>
      </c>
      <c r="D86" s="346">
        <f t="shared" si="2"/>
        <v>67088</v>
      </c>
      <c r="E86" s="346">
        <v>19699</v>
      </c>
      <c r="F86" s="345">
        <v>16420</v>
      </c>
      <c r="G86" s="347">
        <v>8274</v>
      </c>
      <c r="H86" s="346">
        <v>10064</v>
      </c>
      <c r="I86" s="346">
        <v>1149</v>
      </c>
      <c r="J86" s="345">
        <v>2817</v>
      </c>
      <c r="K86" s="347">
        <v>3790</v>
      </c>
      <c r="L86" s="346">
        <v>755</v>
      </c>
      <c r="M86" s="346">
        <v>2644</v>
      </c>
      <c r="N86" s="345">
        <v>6778</v>
      </c>
      <c r="O86" s="347">
        <v>873</v>
      </c>
      <c r="P86" s="346">
        <v>1213</v>
      </c>
      <c r="Q86" s="346">
        <v>3960</v>
      </c>
      <c r="R86" s="345">
        <v>1378</v>
      </c>
      <c r="S86" s="347">
        <v>9166</v>
      </c>
      <c r="T86" s="346">
        <v>2622</v>
      </c>
      <c r="U86" s="346">
        <v>891</v>
      </c>
      <c r="V86" s="345">
        <v>2608</v>
      </c>
      <c r="W86" s="347">
        <v>1332</v>
      </c>
      <c r="X86" s="346">
        <v>754</v>
      </c>
      <c r="Y86" s="346">
        <v>555</v>
      </c>
      <c r="Z86" s="345">
        <v>1498</v>
      </c>
      <c r="AA86" s="347">
        <v>634</v>
      </c>
      <c r="AB86" s="346">
        <v>953</v>
      </c>
      <c r="AC86" s="346">
        <v>592</v>
      </c>
      <c r="AD86" s="345">
        <v>785</v>
      </c>
      <c r="AE86" s="347">
        <v>922</v>
      </c>
      <c r="AF86" s="346">
        <v>2165</v>
      </c>
      <c r="AG86" s="346">
        <v>395</v>
      </c>
      <c r="AH86" s="345">
        <v>314</v>
      </c>
      <c r="AI86" s="347">
        <v>587</v>
      </c>
      <c r="AJ86" s="346">
        <v>1253</v>
      </c>
      <c r="AK86" s="346">
        <v>141</v>
      </c>
      <c r="AL86" s="345">
        <v>369</v>
      </c>
      <c r="AM86" s="347">
        <v>79</v>
      </c>
      <c r="AN86" s="346">
        <v>449</v>
      </c>
      <c r="AO86" s="346">
        <v>513</v>
      </c>
      <c r="AP86" s="345">
        <v>1480</v>
      </c>
      <c r="AQ86" s="347">
        <v>233</v>
      </c>
      <c r="AR86" s="348">
        <v>450</v>
      </c>
    </row>
    <row r="87" spans="1:45" x14ac:dyDescent="0.2">
      <c r="A87" s="342" t="s">
        <v>200</v>
      </c>
      <c r="B87" s="326" t="s">
        <v>42</v>
      </c>
      <c r="C87" s="344">
        <v>248513</v>
      </c>
      <c r="D87" s="346">
        <f>C87-SUM(E87:AR87)</f>
        <v>85307</v>
      </c>
      <c r="E87" s="346">
        <v>25729</v>
      </c>
      <c r="F87" s="345">
        <v>19860</v>
      </c>
      <c r="G87" s="347">
        <v>11336</v>
      </c>
      <c r="H87" s="346">
        <v>20092</v>
      </c>
      <c r="I87" s="346">
        <v>2625</v>
      </c>
      <c r="J87" s="345">
        <v>3461</v>
      </c>
      <c r="K87" s="347">
        <v>7279</v>
      </c>
      <c r="L87" s="346">
        <v>1072</v>
      </c>
      <c r="M87" s="346">
        <v>5170</v>
      </c>
      <c r="N87" s="345">
        <v>10373</v>
      </c>
      <c r="O87" s="347">
        <v>2026</v>
      </c>
      <c r="P87" s="346">
        <v>1817</v>
      </c>
      <c r="Q87" s="346">
        <v>6944</v>
      </c>
      <c r="R87" s="345">
        <v>3891</v>
      </c>
      <c r="S87" s="347">
        <v>2902</v>
      </c>
      <c r="T87" s="346">
        <v>4658</v>
      </c>
      <c r="U87" s="346">
        <v>2095</v>
      </c>
      <c r="V87" s="345">
        <v>5198</v>
      </c>
      <c r="W87" s="347">
        <v>1616</v>
      </c>
      <c r="X87" s="346">
        <v>2162</v>
      </c>
      <c r="Y87" s="346">
        <v>780</v>
      </c>
      <c r="Z87" s="345">
        <v>2113</v>
      </c>
      <c r="AA87" s="347">
        <v>1968</v>
      </c>
      <c r="AB87" s="346">
        <v>1192</v>
      </c>
      <c r="AC87" s="346">
        <v>2512</v>
      </c>
      <c r="AD87" s="345">
        <v>1140</v>
      </c>
      <c r="AE87" s="347">
        <v>2603</v>
      </c>
      <c r="AF87" s="346">
        <v>2520</v>
      </c>
      <c r="AG87" s="346">
        <v>743</v>
      </c>
      <c r="AH87" s="345">
        <v>586</v>
      </c>
      <c r="AI87" s="347">
        <v>996</v>
      </c>
      <c r="AJ87" s="346">
        <v>847</v>
      </c>
      <c r="AK87" s="346">
        <v>282</v>
      </c>
      <c r="AL87" s="345">
        <v>868</v>
      </c>
      <c r="AM87" s="347">
        <v>290</v>
      </c>
      <c r="AN87" s="346">
        <v>996</v>
      </c>
      <c r="AO87" s="346">
        <v>423</v>
      </c>
      <c r="AP87" s="345">
        <v>642</v>
      </c>
      <c r="AQ87" s="347">
        <v>549</v>
      </c>
      <c r="AR87" s="348">
        <v>850</v>
      </c>
    </row>
    <row r="88" spans="1:45" x14ac:dyDescent="0.2">
      <c r="A88" s="342" t="s">
        <v>201</v>
      </c>
      <c r="B88" s="326" t="s">
        <v>282</v>
      </c>
      <c r="C88" s="344">
        <v>0</v>
      </c>
      <c r="D88" s="346">
        <v>0</v>
      </c>
      <c r="E88" s="346">
        <v>0</v>
      </c>
      <c r="F88" s="345">
        <v>0</v>
      </c>
      <c r="G88" s="347">
        <v>0</v>
      </c>
      <c r="H88" s="346">
        <v>0</v>
      </c>
      <c r="I88" s="346">
        <v>0</v>
      </c>
      <c r="J88" s="345">
        <v>0</v>
      </c>
      <c r="K88" s="347">
        <v>0</v>
      </c>
      <c r="L88" s="346">
        <v>0</v>
      </c>
      <c r="M88" s="346">
        <v>0</v>
      </c>
      <c r="N88" s="345">
        <v>0</v>
      </c>
      <c r="O88" s="347">
        <v>0</v>
      </c>
      <c r="P88" s="346">
        <v>0</v>
      </c>
      <c r="Q88" s="346">
        <v>0</v>
      </c>
      <c r="R88" s="345">
        <v>0</v>
      </c>
      <c r="S88" s="347">
        <v>0</v>
      </c>
      <c r="T88" s="346">
        <v>0</v>
      </c>
      <c r="U88" s="346">
        <v>0</v>
      </c>
      <c r="V88" s="345">
        <v>0</v>
      </c>
      <c r="W88" s="347">
        <v>0</v>
      </c>
      <c r="X88" s="346">
        <v>0</v>
      </c>
      <c r="Y88" s="346">
        <v>0</v>
      </c>
      <c r="Z88" s="345">
        <v>0</v>
      </c>
      <c r="AA88" s="347">
        <v>0</v>
      </c>
      <c r="AB88" s="346">
        <v>0</v>
      </c>
      <c r="AC88" s="346">
        <v>0</v>
      </c>
      <c r="AD88" s="345">
        <v>0</v>
      </c>
      <c r="AE88" s="347">
        <v>0</v>
      </c>
      <c r="AF88" s="346">
        <v>0</v>
      </c>
      <c r="AG88" s="346">
        <v>0</v>
      </c>
      <c r="AH88" s="345">
        <v>0</v>
      </c>
      <c r="AI88" s="347">
        <v>0</v>
      </c>
      <c r="AJ88" s="346">
        <v>0</v>
      </c>
      <c r="AK88" s="346">
        <v>0</v>
      </c>
      <c r="AL88" s="345">
        <v>0</v>
      </c>
      <c r="AM88" s="347">
        <v>0</v>
      </c>
      <c r="AN88" s="346">
        <v>0</v>
      </c>
      <c r="AO88" s="346">
        <v>0</v>
      </c>
      <c r="AP88" s="345">
        <v>0</v>
      </c>
      <c r="AQ88" s="347">
        <v>0</v>
      </c>
      <c r="AR88" s="348">
        <v>0</v>
      </c>
    </row>
    <row r="89" spans="1:45" x14ac:dyDescent="0.2">
      <c r="A89" s="342" t="s">
        <v>202</v>
      </c>
      <c r="B89" s="326" t="s">
        <v>283</v>
      </c>
      <c r="C89" s="344">
        <v>1210</v>
      </c>
      <c r="D89" s="346">
        <f>C89-SUM(E89:AR89)</f>
        <v>307</v>
      </c>
      <c r="E89" s="346">
        <v>120</v>
      </c>
      <c r="F89" s="345">
        <v>52</v>
      </c>
      <c r="G89" s="347">
        <v>61</v>
      </c>
      <c r="H89" s="346">
        <v>140</v>
      </c>
      <c r="I89" s="346">
        <v>7</v>
      </c>
      <c r="J89" s="345">
        <v>39</v>
      </c>
      <c r="K89" s="347">
        <v>37</v>
      </c>
      <c r="L89" s="346">
        <v>6</v>
      </c>
      <c r="M89" s="346">
        <v>23</v>
      </c>
      <c r="N89" s="345">
        <v>67</v>
      </c>
      <c r="O89" s="347">
        <v>6</v>
      </c>
      <c r="P89" s="346">
        <v>9</v>
      </c>
      <c r="Q89" s="346">
        <v>39</v>
      </c>
      <c r="R89" s="345">
        <v>15</v>
      </c>
      <c r="S89" s="347">
        <v>21</v>
      </c>
      <c r="T89" s="346">
        <v>33</v>
      </c>
      <c r="U89" s="346">
        <v>10</v>
      </c>
      <c r="V89" s="345">
        <v>31</v>
      </c>
      <c r="W89" s="347">
        <v>13</v>
      </c>
      <c r="X89" s="346">
        <v>14</v>
      </c>
      <c r="Y89" s="346">
        <v>4</v>
      </c>
      <c r="Z89" s="345">
        <v>17</v>
      </c>
      <c r="AA89" s="347">
        <v>15</v>
      </c>
      <c r="AB89" s="346">
        <v>5</v>
      </c>
      <c r="AC89" s="346">
        <v>13</v>
      </c>
      <c r="AD89" s="345">
        <v>10</v>
      </c>
      <c r="AE89" s="347">
        <v>14</v>
      </c>
      <c r="AF89" s="346">
        <v>21</v>
      </c>
      <c r="AG89" s="346">
        <v>9</v>
      </c>
      <c r="AH89" s="345">
        <v>6</v>
      </c>
      <c r="AI89" s="347">
        <v>6</v>
      </c>
      <c r="AJ89" s="346">
        <v>8</v>
      </c>
      <c r="AK89" s="346">
        <v>1</v>
      </c>
      <c r="AL89" s="345">
        <v>7</v>
      </c>
      <c r="AM89" s="347">
        <v>2</v>
      </c>
      <c r="AN89" s="346">
        <v>4</v>
      </c>
      <c r="AO89" s="346">
        <v>5</v>
      </c>
      <c r="AP89" s="345">
        <v>3</v>
      </c>
      <c r="AQ89" s="347">
        <v>7</v>
      </c>
      <c r="AR89" s="348">
        <v>3</v>
      </c>
    </row>
    <row r="90" spans="1:45" x14ac:dyDescent="0.2">
      <c r="A90" s="349"/>
      <c r="B90" s="364" t="s">
        <v>538</v>
      </c>
      <c r="C90" s="351">
        <f>SUM(C51:C89)</f>
        <v>2082201</v>
      </c>
      <c r="D90" s="353">
        <f>SUM(D51:D89)</f>
        <v>648332</v>
      </c>
      <c r="E90" s="353">
        <f t="shared" ref="E90:AR90" si="3">SUM(E51:E89)</f>
        <v>239449</v>
      </c>
      <c r="F90" s="352">
        <f t="shared" si="3"/>
        <v>173132</v>
      </c>
      <c r="G90" s="354">
        <f t="shared" si="3"/>
        <v>98498</v>
      </c>
      <c r="H90" s="353">
        <f t="shared" si="3"/>
        <v>132743</v>
      </c>
      <c r="I90" s="353">
        <f t="shared" si="3"/>
        <v>18900</v>
      </c>
      <c r="J90" s="352">
        <f t="shared" si="3"/>
        <v>21757</v>
      </c>
      <c r="K90" s="354">
        <f t="shared" si="3"/>
        <v>67659</v>
      </c>
      <c r="L90" s="353">
        <f t="shared" si="3"/>
        <v>12057</v>
      </c>
      <c r="M90" s="353">
        <f t="shared" si="3"/>
        <v>37274</v>
      </c>
      <c r="N90" s="352">
        <f t="shared" si="3"/>
        <v>90179</v>
      </c>
      <c r="O90" s="354">
        <f t="shared" si="3"/>
        <v>18875</v>
      </c>
      <c r="P90" s="353">
        <f t="shared" si="3"/>
        <v>15695</v>
      </c>
      <c r="Q90" s="353">
        <f t="shared" si="3"/>
        <v>47579</v>
      </c>
      <c r="R90" s="352">
        <f t="shared" si="3"/>
        <v>31863</v>
      </c>
      <c r="S90" s="354">
        <f t="shared" si="3"/>
        <v>45900</v>
      </c>
      <c r="T90" s="353">
        <f t="shared" si="3"/>
        <v>33809</v>
      </c>
      <c r="U90" s="353">
        <f t="shared" si="3"/>
        <v>22753</v>
      </c>
      <c r="V90" s="352">
        <f t="shared" si="3"/>
        <v>39918</v>
      </c>
      <c r="W90" s="354">
        <f t="shared" si="3"/>
        <v>22720</v>
      </c>
      <c r="X90" s="353">
        <f t="shared" si="3"/>
        <v>16909</v>
      </c>
      <c r="Y90" s="353">
        <f t="shared" si="3"/>
        <v>9742</v>
      </c>
      <c r="Z90" s="352">
        <f t="shared" si="3"/>
        <v>27220</v>
      </c>
      <c r="AA90" s="354">
        <f t="shared" si="3"/>
        <v>19989</v>
      </c>
      <c r="AB90" s="353">
        <f t="shared" si="3"/>
        <v>13860</v>
      </c>
      <c r="AC90" s="353">
        <f t="shared" si="3"/>
        <v>16974</v>
      </c>
      <c r="AD90" s="352">
        <f t="shared" si="3"/>
        <v>14099</v>
      </c>
      <c r="AE90" s="354">
        <f t="shared" si="3"/>
        <v>22557</v>
      </c>
      <c r="AF90" s="353">
        <f t="shared" si="3"/>
        <v>32015</v>
      </c>
      <c r="AG90" s="353">
        <f t="shared" si="3"/>
        <v>6689</v>
      </c>
      <c r="AH90" s="352">
        <f t="shared" si="3"/>
        <v>7478</v>
      </c>
      <c r="AI90" s="354">
        <f t="shared" si="3"/>
        <v>13723</v>
      </c>
      <c r="AJ90" s="353">
        <f t="shared" si="3"/>
        <v>10821</v>
      </c>
      <c r="AK90" s="353">
        <f t="shared" si="3"/>
        <v>3468</v>
      </c>
      <c r="AL90" s="352">
        <f t="shared" si="3"/>
        <v>11472</v>
      </c>
      <c r="AM90" s="354">
        <f t="shared" si="3"/>
        <v>3357</v>
      </c>
      <c r="AN90" s="353">
        <f t="shared" si="3"/>
        <v>9221</v>
      </c>
      <c r="AO90" s="353">
        <f t="shared" si="3"/>
        <v>5032</v>
      </c>
      <c r="AP90" s="352">
        <f t="shared" si="3"/>
        <v>7894</v>
      </c>
      <c r="AQ90" s="354">
        <f t="shared" si="3"/>
        <v>6375</v>
      </c>
      <c r="AR90" s="355">
        <f t="shared" si="3"/>
        <v>5889</v>
      </c>
      <c r="AS90" s="356" t="s">
        <v>537</v>
      </c>
    </row>
    <row r="91" spans="1:45" x14ac:dyDescent="0.2">
      <c r="D91" s="357" t="s">
        <v>539</v>
      </c>
    </row>
  </sheetData>
  <mergeCells count="2">
    <mergeCell ref="A3:B3"/>
    <mergeCell ref="A49:B49"/>
  </mergeCells>
  <phoneticPr fontId="5"/>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48</vt:i4>
      </vt:variant>
      <vt:variant>
        <vt:lpstr>名前付き一覧</vt:lpstr>
      </vt:variant>
      <vt:variant>
        <vt:i4>3</vt:i4>
      </vt:variant>
    </vt:vector>
  </HeadingPairs>
  <TitlesOfParts>
    <vt:vector size="51" baseType="lpstr">
      <vt:lpstr>WS目次</vt:lpstr>
      <vt:lpstr>利用上の注意</vt:lpstr>
      <vt:lpstr>最終需要_まとめ</vt:lpstr>
      <vt:lpstr>部門別まとめ</vt:lpstr>
      <vt:lpstr>1</vt:lpstr>
      <vt:lpstr>2</vt:lpstr>
      <vt:lpstr>3</vt:lpstr>
      <vt:lpstr>4</vt:lpstr>
      <vt:lpstr>5</vt:lpstr>
      <vt:lpstr>6</vt:lpstr>
      <vt:lpstr>7</vt:lpstr>
      <vt:lpstr>8</vt:lpstr>
      <vt:lpstr>9</vt:lpstr>
      <vt:lpstr>10</vt:lpstr>
      <vt:lpstr>11</vt:lpstr>
      <vt:lpstr>12</vt:lpstr>
      <vt:lpstr>13</vt:lpstr>
      <vt:lpstr>14</vt:lpstr>
      <vt:lpstr>15</vt:lpstr>
      <vt:lpstr>16</vt:lpstr>
      <vt:lpstr>17</vt:lpstr>
      <vt:lpstr>18</vt:lpstr>
      <vt:lpstr>19</vt:lpstr>
      <vt:lpstr>20</vt:lpstr>
      <vt:lpstr>21</vt:lpstr>
      <vt:lpstr>22</vt:lpstr>
      <vt:lpstr>23</vt:lpstr>
      <vt:lpstr>24</vt:lpstr>
      <vt:lpstr>25</vt:lpstr>
      <vt:lpstr>26</vt:lpstr>
      <vt:lpstr>27</vt:lpstr>
      <vt:lpstr>28</vt:lpstr>
      <vt:lpstr>29</vt:lpstr>
      <vt:lpstr>30</vt:lpstr>
      <vt:lpstr>31</vt:lpstr>
      <vt:lpstr>32</vt:lpstr>
      <vt:lpstr>33</vt:lpstr>
      <vt:lpstr>34</vt:lpstr>
      <vt:lpstr>35</vt:lpstr>
      <vt:lpstr>36</vt:lpstr>
      <vt:lpstr>37</vt:lpstr>
      <vt:lpstr>38</vt:lpstr>
      <vt:lpstr>39</vt:lpstr>
      <vt:lpstr>分析係数表</vt:lpstr>
      <vt:lpstr>取引基本表</vt:lpstr>
      <vt:lpstr>投入係数表</vt:lpstr>
      <vt:lpstr>逆行列係数</vt:lpstr>
      <vt:lpstr>雇用表</vt:lpstr>
      <vt:lpstr>逆行列係数!Print_Titles</vt:lpstr>
      <vt:lpstr>取引基本表!Print_Titles</vt:lpstr>
      <vt:lpstr>投入係数表!Print_Titles</vt:lpstr>
    </vt:vector>
  </TitlesOfParts>
  <Company>兵庫県</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兵庫県</dc:creator>
  <cp:lastModifiedBy>Owner</cp:lastModifiedBy>
  <cp:lastPrinted>2019-09-02T00:57:06Z</cp:lastPrinted>
  <dcterms:created xsi:type="dcterms:W3CDTF">2005-01-11T06:44:07Z</dcterms:created>
  <dcterms:modified xsi:type="dcterms:W3CDTF">2023-08-19T07:19:11Z</dcterms:modified>
</cp:coreProperties>
</file>