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39916332-C08D-4B5A-A78B-CDE948FCCC72}"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L33" i="7"/>
  <c r="K33" i="7"/>
  <c r="AB8" i="4" a="1"/>
  <c r="AD9"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R44" i="1" s="1"/>
  <c r="BI44" i="1"/>
  <c r="BJ43" i="1"/>
  <c r="BP43" i="1"/>
  <c r="BI43" i="1"/>
  <c r="BL42" i="1"/>
  <c r="BK42" i="1"/>
  <c r="BJ42" i="1"/>
  <c r="BI42" i="1"/>
  <c r="BQ42" i="1"/>
  <c r="BP42" i="1"/>
  <c r="BR42" i="1" s="1"/>
  <c r="BP41" i="1"/>
  <c r="BR41" i="1" s="1"/>
  <c r="BI41" i="1"/>
  <c r="BQ41" i="1"/>
  <c r="BP40" i="1"/>
  <c r="BJ40" i="1"/>
  <c r="BI40" i="1"/>
  <c r="BJ39" i="1"/>
  <c r="BQ39" i="1"/>
  <c r="BP39" i="1"/>
  <c r="BI39" i="1"/>
  <c r="BK39" i="1" s="1"/>
  <c r="BL39" i="1" s="1"/>
  <c r="BP38" i="1"/>
  <c r="BI38" i="1"/>
  <c r="BJ38" i="1"/>
  <c r="BK38" i="1" s="1"/>
  <c r="BL38" i="1" s="1"/>
  <c r="BP37" i="1"/>
  <c r="BR37" i="1" s="1"/>
  <c r="BJ37" i="1"/>
  <c r="BQ37" i="1"/>
  <c r="BI37" i="1"/>
  <c r="BJ36" i="1"/>
  <c r="BK36" i="1" s="1"/>
  <c r="BL36" i="1" s="1"/>
  <c r="BQ36" i="1"/>
  <c r="BP36" i="1"/>
  <c r="BI36" i="1"/>
  <c r="BJ35" i="1"/>
  <c r="BK35" i="1" s="1"/>
  <c r="BL35" i="1" s="1"/>
  <c r="BP35" i="1"/>
  <c r="BI35" i="1"/>
  <c r="BI34" i="1"/>
  <c r="BQ34" i="1"/>
  <c r="BP34" i="1"/>
  <c r="BP33" i="1"/>
  <c r="BR33" i="1" s="1"/>
  <c r="BJ33" i="1"/>
  <c r="BK33" i="1" s="1"/>
  <c r="BL33" i="1" s="1"/>
  <c r="BI33" i="1"/>
  <c r="BQ33" i="1"/>
  <c r="BP32" i="1"/>
  <c r="BQ32" i="1"/>
  <c r="BR32" i="1" s="1"/>
  <c r="BI32" i="1"/>
  <c r="BJ31" i="1"/>
  <c r="BQ31" i="1"/>
  <c r="BP31" i="1"/>
  <c r="BR31" i="1" s="1"/>
  <c r="BI31" i="1"/>
  <c r="BK31" i="1" s="1"/>
  <c r="BL31" i="1" s="1"/>
  <c r="BP30" i="1"/>
  <c r="BI30" i="1"/>
  <c r="BJ30" i="1"/>
  <c r="BK30" i="1" s="1"/>
  <c r="BL30" i="1" s="1"/>
  <c r="BP29" i="1"/>
  <c r="BJ29" i="1"/>
  <c r="BI29" i="1"/>
  <c r="BJ28" i="1"/>
  <c r="BK28" i="1" s="1"/>
  <c r="BL28" i="1" s="1"/>
  <c r="BQ28" i="1"/>
  <c r="BP28" i="1"/>
  <c r="BR28" i="1" s="1"/>
  <c r="BI28" i="1"/>
  <c r="BJ27" i="1"/>
  <c r="BK27" i="1" s="1"/>
  <c r="BL27" i="1" s="1"/>
  <c r="BP27" i="1"/>
  <c r="BI27" i="1"/>
  <c r="BP26" i="1"/>
  <c r="BI26" i="1"/>
  <c r="BQ26" i="1"/>
  <c r="BP25" i="1"/>
  <c r="BJ25" i="1"/>
  <c r="BK25" i="1" s="1"/>
  <c r="BL25" i="1" s="1"/>
  <c r="BI25" i="1"/>
  <c r="BQ25" i="1"/>
  <c r="BP24" i="1"/>
  <c r="BJ24" i="1"/>
  <c r="BK24" i="1" s="1"/>
  <c r="BL24" i="1" s="1"/>
  <c r="BI24" i="1"/>
  <c r="BJ23" i="1"/>
  <c r="BQ23" i="1"/>
  <c r="BP23" i="1"/>
  <c r="BI23" i="1"/>
  <c r="BK23" i="1" s="1"/>
  <c r="BL23" i="1" s="1"/>
  <c r="BP22" i="1"/>
  <c r="BI22" i="1"/>
  <c r="BJ22" i="1"/>
  <c r="BK22" i="1" s="1"/>
  <c r="BL22" i="1" s="1"/>
  <c r="BP21" i="1"/>
  <c r="BJ21" i="1"/>
  <c r="BK21" i="1" s="1"/>
  <c r="BL21" i="1" s="1"/>
  <c r="BI21" i="1"/>
  <c r="BJ20" i="1"/>
  <c r="BQ20" i="1"/>
  <c r="BP20" i="1"/>
  <c r="BI20" i="1"/>
  <c r="BJ19" i="1"/>
  <c r="BP19" i="1"/>
  <c r="BI19" i="1"/>
  <c r="BP18" i="1"/>
  <c r="BR18" i="1" s="1"/>
  <c r="BI18" i="1"/>
  <c r="BQ18" i="1"/>
  <c r="BP17" i="1"/>
  <c r="BR17" i="1" s="1"/>
  <c r="BJ17" i="1"/>
  <c r="BK17" i="1" s="1"/>
  <c r="BL17" i="1" s="1"/>
  <c r="BI17" i="1"/>
  <c r="BQ17" i="1"/>
  <c r="BQ16" i="1"/>
  <c r="BR16" i="1" s="1"/>
  <c r="BP16" i="1"/>
  <c r="BJ16" i="1"/>
  <c r="BI16" i="1"/>
  <c r="BJ15" i="1"/>
  <c r="BQ15" i="1"/>
  <c r="BP15" i="1"/>
  <c r="BI15" i="1"/>
  <c r="BK15" i="1" s="1"/>
  <c r="BL15" i="1" s="1"/>
  <c r="BP14" i="1"/>
  <c r="BI14" i="1"/>
  <c r="BJ14" i="1"/>
  <c r="BK14" i="1" s="1"/>
  <c r="BL14" i="1" s="1"/>
  <c r="BP13" i="1"/>
  <c r="BJ13" i="1"/>
  <c r="BI13" i="1"/>
  <c r="BJ12" i="1"/>
  <c r="BQ12" i="1"/>
  <c r="BP12" i="1"/>
  <c r="BI12" i="1"/>
  <c r="BJ11" i="1"/>
  <c r="BK11" i="1" s="1"/>
  <c r="BL11" i="1" s="1"/>
  <c r="BP11" i="1"/>
  <c r="BI11" i="1"/>
  <c r="BP10" i="1"/>
  <c r="BI10" i="1"/>
  <c r="BQ10" i="1"/>
  <c r="BP9" i="1"/>
  <c r="BJ9" i="1"/>
  <c r="BK9" i="1" s="1"/>
  <c r="BL9" i="1" s="1"/>
  <c r="BI9" i="1"/>
  <c r="BQ9" i="1"/>
  <c r="BP8" i="1"/>
  <c r="BJ8" i="1"/>
  <c r="BK8" i="1" s="1"/>
  <c r="BL8" i="1" s="1"/>
  <c r="BI8" i="1"/>
  <c r="BJ7" i="1"/>
  <c r="BQ7" i="1"/>
  <c r="BP7" i="1"/>
  <c r="BR7" i="1" s="1"/>
  <c r="BI7" i="1"/>
  <c r="BK7" i="1" s="1"/>
  <c r="BL7" i="1" s="1"/>
  <c r="BP6" i="1"/>
  <c r="BI6" i="1"/>
  <c r="BJ6" i="1"/>
  <c r="BK6" i="1" s="1"/>
  <c r="BL6" i="1" s="1"/>
  <c r="BP5" i="1"/>
  <c r="BJ5" i="1"/>
  <c r="BK5" i="1" s="1"/>
  <c r="BL5" i="1" s="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C32" i="4"/>
  <c r="AF33" i="4"/>
  <c r="AD46" i="4"/>
  <c r="AC43" i="4"/>
  <c r="AD38" i="4"/>
  <c r="AF36" i="4"/>
  <c r="AE33" i="4"/>
  <c r="AD30" i="4"/>
  <c r="AF28" i="4"/>
  <c r="AC27" i="4"/>
  <c r="AE25" i="4"/>
  <c r="AB24" i="4"/>
  <c r="AD22" i="4"/>
  <c r="AF20" i="4"/>
  <c r="AE17" i="4"/>
  <c r="AB16" i="4"/>
  <c r="AD14" i="4"/>
  <c r="AF12" i="4"/>
  <c r="AC11" i="4"/>
  <c r="AB8" i="4"/>
  <c r="AF47" i="4"/>
  <c r="AE44" i="4"/>
  <c r="AB43" i="4"/>
  <c r="AF39" i="4"/>
  <c r="AE36" i="4"/>
  <c r="AD33" i="4"/>
  <c r="AC30" i="4"/>
  <c r="AC14"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F43" i="4"/>
  <c r="AE40" i="4"/>
  <c r="AF35" i="4"/>
  <c r="AE32" i="4"/>
  <c r="AF27" i="4"/>
  <c r="AD21" i="4"/>
  <c r="AC10" i="4"/>
  <c r="AB47" i="4"/>
  <c r="AD45" i="4"/>
  <c r="AC42" i="4"/>
  <c r="AB39" i="4"/>
  <c r="AD37" i="4"/>
  <c r="AC34" i="4"/>
  <c r="AB31" i="4"/>
  <c r="AD29" i="4"/>
  <c r="AC26" i="4"/>
  <c r="AE24" i="4"/>
  <c r="AB23" i="4"/>
  <c r="AF19" i="4"/>
  <c r="AC18" i="4"/>
  <c r="AE16" i="4"/>
  <c r="AB15" i="4"/>
  <c r="AD13" i="4"/>
  <c r="AF11"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6" i="4"/>
  <c r="AB45" i="4"/>
  <c r="AC40" i="4"/>
  <c r="AE38" i="4"/>
  <c r="AB37" i="4"/>
  <c r="AD35" i="4"/>
  <c r="AE30" i="4"/>
  <c r="AF25" i="4"/>
  <c r="AC24" i="4"/>
  <c r="AE22" i="4"/>
  <c r="AB21" i="4"/>
  <c r="AD19" i="4"/>
  <c r="AF17" i="4"/>
  <c r="AC16" i="4"/>
  <c r="AE14" i="4"/>
  <c r="AB13" i="4"/>
  <c r="AD11" i="4"/>
  <c r="AF9" i="4"/>
  <c r="AC8" i="4"/>
  <c r="AF41" i="4"/>
  <c r="AD27" i="4"/>
  <c r="AB40" i="4"/>
  <c r="AB32" i="4"/>
  <c r="AE9" i="4"/>
  <c r="AD43" i="4"/>
  <c r="AB29" i="4"/>
  <c r="AF44" i="4"/>
  <c r="AE41" i="4"/>
  <c r="AC35" i="4"/>
  <c r="AC19" i="4"/>
  <c r="AC46" i="4"/>
  <c r="AD41" i="4"/>
  <c r="AC38" i="4"/>
  <c r="AB35" i="4"/>
  <c r="AF31" i="4"/>
  <c r="AE28" i="4"/>
  <c r="AB27" i="4"/>
  <c r="AD25" i="4"/>
  <c r="AF23" i="4"/>
  <c r="AC22" i="4"/>
  <c r="AE20" i="4"/>
  <c r="AB19" i="4"/>
  <c r="AD17" i="4"/>
  <c r="AF15" i="4"/>
  <c r="AE12" i="4"/>
  <c r="AB11" i="4"/>
  <c r="BK12" i="1"/>
  <c r="BL12" i="1" s="1"/>
  <c r="BR15" i="1"/>
  <c r="BK37" i="1"/>
  <c r="BL37" i="1" s="1"/>
  <c r="BR12" i="1"/>
  <c r="BK16" i="1"/>
  <c r="BL16" i="1" s="1"/>
  <c r="BR25" i="1"/>
  <c r="BR26" i="1"/>
  <c r="BR39" i="1"/>
  <c r="BR43" i="1"/>
  <c r="BR9" i="1"/>
  <c r="BR10" i="1"/>
  <c r="BK19" i="1"/>
  <c r="BL19" i="1" s="1"/>
  <c r="BK29" i="1"/>
  <c r="BL29" i="1" s="1"/>
  <c r="BR36" i="1"/>
  <c r="BR5" i="1"/>
  <c r="BR11" i="1"/>
  <c r="BK13" i="1"/>
  <c r="BL13" i="1" s="1"/>
  <c r="BK20" i="1"/>
  <c r="BL20" i="1" s="1"/>
  <c r="BR23" i="1"/>
  <c r="BK40" i="1"/>
  <c r="BL40" i="1" s="1"/>
  <c r="BK43" i="1"/>
  <c r="BL43" i="1" s="1"/>
  <c r="BR20" i="1"/>
  <c r="BR29" i="1"/>
  <c r="BR34" i="1"/>
  <c r="BK44" i="1"/>
  <c r="BL44" i="1" s="1"/>
  <c r="BQ6" i="1"/>
  <c r="BR6" i="1" s="1"/>
  <c r="BJ10" i="1"/>
  <c r="BK10" i="1" s="1"/>
  <c r="BL10" i="1" s="1"/>
  <c r="BQ14" i="1"/>
  <c r="BR14" i="1" s="1"/>
  <c r="BJ18" i="1"/>
  <c r="BK18" i="1" s="1"/>
  <c r="BL18" i="1" s="1"/>
  <c r="BQ22" i="1"/>
  <c r="BR22" i="1" s="1"/>
  <c r="BJ26" i="1"/>
  <c r="BK26" i="1" s="1"/>
  <c r="BL26" i="1" s="1"/>
  <c r="BQ30" i="1"/>
  <c r="BR30" i="1" s="1"/>
  <c r="BJ34" i="1"/>
  <c r="BK34" i="1" s="1"/>
  <c r="BL34" i="1" s="1"/>
  <c r="BQ38" i="1"/>
  <c r="BR38" i="1" s="1"/>
  <c r="BQ11" i="1"/>
  <c r="BQ19" i="1"/>
  <c r="BR19" i="1" s="1"/>
  <c r="BQ27" i="1"/>
  <c r="BR27" i="1" s="1"/>
  <c r="BQ35" i="1"/>
  <c r="BR35" i="1" s="1"/>
  <c r="BQ43" i="1"/>
  <c r="BQ5" i="1"/>
  <c r="BQ13" i="1"/>
  <c r="BR13" i="1" s="1"/>
  <c r="BQ21" i="1"/>
  <c r="BR21" i="1" s="1"/>
  <c r="BQ29" i="1"/>
  <c r="BJ41" i="1"/>
  <c r="BK41" i="1" s="1"/>
  <c r="BL41" i="1" s="1"/>
  <c r="BQ8" i="1"/>
  <c r="BR8" i="1" s="1"/>
  <c r="BQ24" i="1"/>
  <c r="BR24" i="1" s="1"/>
  <c r="BQ40" i="1"/>
  <c r="BR40" i="1" s="1"/>
  <c r="BJ32" i="1"/>
  <c r="BK32" i="1" s="1"/>
  <c r="BL32"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E10" i="4"/>
  <c r="W11" i="4"/>
  <c r="X11" i="4"/>
  <c r="E11" i="4" s="1"/>
  <c r="W12" i="4"/>
  <c r="X12" i="4"/>
  <c r="E12" i="4" s="1"/>
  <c r="X9" i="37" s="1"/>
  <c r="W13" i="4"/>
  <c r="X13" i="4"/>
  <c r="E13" i="4" s="1"/>
  <c r="W14" i="4"/>
  <c r="X14" i="4"/>
  <c r="E14" i="4" s="1"/>
  <c r="X11" i="32" s="1"/>
  <c r="W15" i="4"/>
  <c r="D15" i="4" s="1"/>
  <c r="V12" i="36" s="1"/>
  <c r="X15" i="4"/>
  <c r="E15" i="4" s="1"/>
  <c r="W16" i="4"/>
  <c r="D16" i="4" s="1"/>
  <c r="X16" i="4"/>
  <c r="E16" i="4" s="1"/>
  <c r="X13" i="14" s="1"/>
  <c r="W17" i="4"/>
  <c r="X17" i="4"/>
  <c r="W18" i="4"/>
  <c r="X18" i="4"/>
  <c r="E18" i="4" s="1"/>
  <c r="W19" i="4"/>
  <c r="D19" i="4" s="1"/>
  <c r="V16" i="29" s="1"/>
  <c r="X19" i="4"/>
  <c r="E19" i="4" s="1"/>
  <c r="W20" i="4"/>
  <c r="D20" i="4" s="1"/>
  <c r="X20" i="4"/>
  <c r="E20" i="4" s="1"/>
  <c r="W21" i="4"/>
  <c r="D21" i="4" s="1"/>
  <c r="X21" i="4"/>
  <c r="E21" i="4" s="1"/>
  <c r="W22" i="4"/>
  <c r="X22" i="4"/>
  <c r="E22" i="4" s="1"/>
  <c r="X19" i="20" s="1"/>
  <c r="W23" i="4"/>
  <c r="X23" i="4"/>
  <c r="E23" i="4" s="1"/>
  <c r="W24" i="4"/>
  <c r="D24" i="4" s="1"/>
  <c r="X24" i="4"/>
  <c r="E24" i="4" s="1"/>
  <c r="X21" i="23" s="1"/>
  <c r="W25" i="4"/>
  <c r="X25" i="4"/>
  <c r="W26" i="4"/>
  <c r="D26" i="4" s="1"/>
  <c r="X26" i="4"/>
  <c r="E26" i="4" s="1"/>
  <c r="X23" i="52" s="1"/>
  <c r="W27" i="4"/>
  <c r="D27" i="4" s="1"/>
  <c r="V24" i="24" s="1"/>
  <c r="X27" i="4"/>
  <c r="E27" i="4" s="1"/>
  <c r="W28" i="4"/>
  <c r="D28" i="4" s="1"/>
  <c r="X28" i="4"/>
  <c r="E28" i="4" s="1"/>
  <c r="X25" i="12" s="1"/>
  <c r="W29" i="4"/>
  <c r="D29" i="4" s="1"/>
  <c r="X29" i="4"/>
  <c r="E29" i="4" s="1"/>
  <c r="W30" i="4"/>
  <c r="D30" i="4" s="1"/>
  <c r="V27" i="28" s="1"/>
  <c r="X30" i="4"/>
  <c r="E30" i="4" s="1"/>
  <c r="X27" i="22" s="1"/>
  <c r="W31" i="4"/>
  <c r="D31" i="4" s="1"/>
  <c r="V28" i="20" s="1"/>
  <c r="X31" i="4"/>
  <c r="E31" i="4" s="1"/>
  <c r="W32" i="4"/>
  <c r="X32" i="4"/>
  <c r="E32" i="4" s="1"/>
  <c r="X29" i="50" s="1"/>
  <c r="W33" i="4"/>
  <c r="X33" i="4"/>
  <c r="E33" i="4" s="1"/>
  <c r="W34" i="4"/>
  <c r="D34" i="4" s="1"/>
  <c r="X34" i="4"/>
  <c r="E34" i="4" s="1"/>
  <c r="W35" i="4"/>
  <c r="D35" i="4" s="1"/>
  <c r="V32" i="21" s="1"/>
  <c r="X35" i="4"/>
  <c r="E35" i="4" s="1"/>
  <c r="W36" i="4"/>
  <c r="X36" i="4"/>
  <c r="E36" i="4" s="1"/>
  <c r="X33" i="29" s="1"/>
  <c r="W37" i="4"/>
  <c r="X37" i="4"/>
  <c r="E37" i="4" s="1"/>
  <c r="W38" i="4"/>
  <c r="D38" i="4" s="1"/>
  <c r="V35" i="36" s="1"/>
  <c r="X38" i="4"/>
  <c r="E38" i="4" s="1"/>
  <c r="W39" i="4"/>
  <c r="D39" i="4" s="1"/>
  <c r="X39" i="4"/>
  <c r="E39" i="4" s="1"/>
  <c r="W40" i="4"/>
  <c r="X40" i="4"/>
  <c r="E40" i="4" s="1"/>
  <c r="X37" i="34" s="1"/>
  <c r="W41" i="4"/>
  <c r="D41" i="4" s="1"/>
  <c r="X41" i="4"/>
  <c r="W42" i="4"/>
  <c r="D42" i="4" s="1"/>
  <c r="X42" i="4"/>
  <c r="E42" i="4" s="1"/>
  <c r="W43" i="4"/>
  <c r="D43" i="4" s="1"/>
  <c r="V40" i="16" s="1"/>
  <c r="X43" i="4"/>
  <c r="E43" i="4" s="1"/>
  <c r="W44" i="4"/>
  <c r="D44" i="4" s="1"/>
  <c r="V41" i="30" s="1"/>
  <c r="X44" i="4"/>
  <c r="E44" i="4" s="1"/>
  <c r="X41" i="21" s="1"/>
  <c r="W45" i="4"/>
  <c r="D45" i="4" s="1"/>
  <c r="V42" i="30" s="1"/>
  <c r="X45" i="4"/>
  <c r="W46" i="4"/>
  <c r="D46" i="4" s="1"/>
  <c r="V43" i="30" s="1"/>
  <c r="X46" i="4"/>
  <c r="E46" i="4" s="1"/>
  <c r="X47" i="4"/>
  <c r="E47" i="4" s="1"/>
  <c r="X8" i="4"/>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C41" i="50"/>
  <c r="C44" i="50" s="1"/>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44" i="51" s="1"/>
  <c r="C39" i="52"/>
  <c r="C44" i="52" s="1"/>
  <c r="D32" i="4"/>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D22" i="8"/>
  <c r="D23" i="8"/>
  <c r="D24" i="8"/>
  <c r="D25" i="8"/>
  <c r="D26" i="8"/>
  <c r="AN29" i="4"/>
  <c r="H29" i="4" s="1"/>
  <c r="N26" i="15" s="1"/>
  <c r="D27" i="8"/>
  <c r="D28" i="8"/>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D37" i="8"/>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D37" i="14"/>
  <c r="D38" i="14"/>
  <c r="D39" i="14"/>
  <c r="D40" i="14"/>
  <c r="L44" i="14"/>
  <c r="D5" i="15"/>
  <c r="C9" i="15"/>
  <c r="C44" i="15" s="1"/>
  <c r="D6" i="15"/>
  <c r="E6" i="15" s="1"/>
  <c r="D7" i="15"/>
  <c r="D8" i="15"/>
  <c r="D9" i="15"/>
  <c r="D10" i="15"/>
  <c r="D11" i="15"/>
  <c r="D12" i="15"/>
  <c r="D13" i="15"/>
  <c r="E13" i="15" s="1"/>
  <c r="D14" i="15"/>
  <c r="E14" i="15" s="1"/>
  <c r="D15" i="15"/>
  <c r="D16" i="15"/>
  <c r="D17" i="15"/>
  <c r="D18" i="15"/>
  <c r="D19" i="15"/>
  <c r="D20" i="15"/>
  <c r="D21" i="15"/>
  <c r="D22" i="15"/>
  <c r="E22" i="15" s="1"/>
  <c r="D23" i="15"/>
  <c r="D24" i="15"/>
  <c r="D25" i="15"/>
  <c r="D26" i="15"/>
  <c r="D27" i="15"/>
  <c r="D28" i="15"/>
  <c r="E28" i="15" s="1"/>
  <c r="D29" i="15"/>
  <c r="D30" i="15"/>
  <c r="D31" i="15"/>
  <c r="D32" i="15"/>
  <c r="D33" i="15"/>
  <c r="D34" i="15"/>
  <c r="D35" i="15"/>
  <c r="D36" i="15"/>
  <c r="D37" i="15"/>
  <c r="D38" i="15"/>
  <c r="E38" i="15" s="1"/>
  <c r="D39" i="15"/>
  <c r="D40" i="15"/>
  <c r="L44" i="15"/>
  <c r="D5" i="16"/>
  <c r="C10" i="16"/>
  <c r="C44" i="16" s="1"/>
  <c r="D6" i="16"/>
  <c r="D7" i="16"/>
  <c r="D8" i="16"/>
  <c r="D9" i="16"/>
  <c r="D10" i="16"/>
  <c r="D11" i="16"/>
  <c r="D12" i="16"/>
  <c r="D13" i="16"/>
  <c r="D14" i="16"/>
  <c r="D15" i="16"/>
  <c r="D16" i="16"/>
  <c r="E16" i="16" s="1"/>
  <c r="D17" i="16"/>
  <c r="D18" i="16"/>
  <c r="D19" i="16"/>
  <c r="D20" i="16"/>
  <c r="D21" i="16"/>
  <c r="D22" i="16"/>
  <c r="D23" i="16"/>
  <c r="D24" i="16"/>
  <c r="E24" i="16" s="1"/>
  <c r="D25" i="16"/>
  <c r="D26" i="16"/>
  <c r="D27" i="16"/>
  <c r="D28" i="16"/>
  <c r="D29" i="16"/>
  <c r="D30" i="16"/>
  <c r="D31" i="16"/>
  <c r="D32" i="16"/>
  <c r="E32" i="16" s="1"/>
  <c r="D33" i="16"/>
  <c r="D34" i="16"/>
  <c r="E34" i="16" s="1"/>
  <c r="D35" i="16"/>
  <c r="D36" i="16"/>
  <c r="D37" i="16"/>
  <c r="D38" i="16"/>
  <c r="D39" i="16"/>
  <c r="D40" i="16"/>
  <c r="E40" i="16" s="1"/>
  <c r="L44" i="16"/>
  <c r="D5" i="17"/>
  <c r="E5" i="17" s="1"/>
  <c r="C11" i="17"/>
  <c r="C44" i="17" s="1"/>
  <c r="D6" i="17"/>
  <c r="D7" i="17"/>
  <c r="D8" i="17"/>
  <c r="D9" i="17"/>
  <c r="D10" i="17"/>
  <c r="D11" i="17"/>
  <c r="D12" i="17"/>
  <c r="D13" i="17"/>
  <c r="D14" i="17"/>
  <c r="D15" i="17"/>
  <c r="D16" i="17"/>
  <c r="E16" i="17" s="1"/>
  <c r="D17" i="17"/>
  <c r="D18" i="17"/>
  <c r="E18" i="17" s="1"/>
  <c r="D19" i="17"/>
  <c r="D20" i="17"/>
  <c r="E20" i="17" s="1"/>
  <c r="D21" i="17"/>
  <c r="D22" i="17"/>
  <c r="D23" i="17"/>
  <c r="D24" i="17"/>
  <c r="D25" i="17"/>
  <c r="D26" i="17"/>
  <c r="D27" i="17"/>
  <c r="D28" i="17"/>
  <c r="D29" i="17"/>
  <c r="D30" i="17"/>
  <c r="D31" i="17"/>
  <c r="D32" i="17"/>
  <c r="E32" i="17" s="1"/>
  <c r="D33" i="17"/>
  <c r="D34" i="17"/>
  <c r="E34" i="17" s="1"/>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E20" i="18" s="1"/>
  <c r="D21" i="18"/>
  <c r="D22" i="18"/>
  <c r="D23" i="18"/>
  <c r="D24" i="18"/>
  <c r="D25" i="18"/>
  <c r="D26" i="18"/>
  <c r="E26" i="18" s="1"/>
  <c r="D27" i="18"/>
  <c r="D28" i="18"/>
  <c r="E28" i="18" s="1"/>
  <c r="D29" i="18"/>
  <c r="D30" i="18"/>
  <c r="D31" i="18"/>
  <c r="D32" i="18"/>
  <c r="D33" i="18"/>
  <c r="D34" i="18"/>
  <c r="D35" i="18"/>
  <c r="D36" i="18"/>
  <c r="E36" i="18" s="1"/>
  <c r="D37" i="18"/>
  <c r="E37" i="18" s="1"/>
  <c r="D38" i="18"/>
  <c r="D39" i="18"/>
  <c r="D40" i="18"/>
  <c r="L44" i="18"/>
  <c r="D5" i="19"/>
  <c r="C13" i="19"/>
  <c r="D6" i="19"/>
  <c r="D7" i="19"/>
  <c r="D8" i="19"/>
  <c r="D9" i="19"/>
  <c r="D10" i="19"/>
  <c r="D11" i="19"/>
  <c r="D12" i="19"/>
  <c r="D13" i="19"/>
  <c r="D14" i="19"/>
  <c r="E14" i="19" s="1"/>
  <c r="D15" i="19"/>
  <c r="D16" i="19"/>
  <c r="D17" i="19"/>
  <c r="D18" i="19"/>
  <c r="D19" i="19"/>
  <c r="D20" i="19"/>
  <c r="D21" i="19"/>
  <c r="D22" i="19"/>
  <c r="E22" i="19" s="1"/>
  <c r="D23" i="19"/>
  <c r="D24" i="19"/>
  <c r="D25" i="19"/>
  <c r="D26" i="19"/>
  <c r="D27" i="19"/>
  <c r="D28" i="19"/>
  <c r="D29" i="19"/>
  <c r="D30" i="19"/>
  <c r="D31" i="19"/>
  <c r="D32" i="19"/>
  <c r="D33" i="19"/>
  <c r="D34" i="19"/>
  <c r="D35" i="19"/>
  <c r="D36" i="19"/>
  <c r="D37" i="19"/>
  <c r="D38" i="19"/>
  <c r="E38" i="19" s="1"/>
  <c r="D39" i="19"/>
  <c r="D40" i="19"/>
  <c r="L44" i="19"/>
  <c r="D5" i="20"/>
  <c r="C14" i="20"/>
  <c r="D6" i="20"/>
  <c r="D7" i="20"/>
  <c r="D8" i="20"/>
  <c r="E8" i="20" s="1"/>
  <c r="D9" i="20"/>
  <c r="E9" i="20" s="1"/>
  <c r="D10" i="20"/>
  <c r="D11" i="20"/>
  <c r="D12" i="20"/>
  <c r="D13" i="20"/>
  <c r="E13" i="20" s="1"/>
  <c r="D14" i="20"/>
  <c r="D15" i="20"/>
  <c r="D16" i="20"/>
  <c r="D17" i="20"/>
  <c r="D18" i="20"/>
  <c r="D19" i="20"/>
  <c r="D20" i="20"/>
  <c r="D21" i="20"/>
  <c r="E21" i="20" s="1"/>
  <c r="D22" i="20"/>
  <c r="D23" i="20"/>
  <c r="D24" i="20"/>
  <c r="D25" i="20"/>
  <c r="E25" i="20" s="1"/>
  <c r="D26" i="20"/>
  <c r="D27" i="20"/>
  <c r="D28" i="20"/>
  <c r="D29" i="20"/>
  <c r="E29" i="20" s="1"/>
  <c r="D30" i="20"/>
  <c r="D31" i="20"/>
  <c r="D32" i="20"/>
  <c r="E32" i="20" s="1"/>
  <c r="D33" i="20"/>
  <c r="D34" i="20"/>
  <c r="D35" i="20"/>
  <c r="D36" i="20"/>
  <c r="D37" i="20"/>
  <c r="E37" i="20" s="1"/>
  <c r="D38" i="20"/>
  <c r="D39" i="20"/>
  <c r="D40" i="20"/>
  <c r="E40" i="20" s="1"/>
  <c r="L44" i="20"/>
  <c r="D5" i="21"/>
  <c r="C15" i="21"/>
  <c r="C44" i="21" s="1"/>
  <c r="D6" i="21"/>
  <c r="D7" i="21"/>
  <c r="D8" i="21"/>
  <c r="D9" i="21"/>
  <c r="D10" i="21"/>
  <c r="E10" i="21" s="1"/>
  <c r="D11" i="21"/>
  <c r="D12" i="21"/>
  <c r="D13" i="21"/>
  <c r="D14" i="21"/>
  <c r="D15" i="21"/>
  <c r="D16" i="21"/>
  <c r="D17" i="21"/>
  <c r="D18" i="21"/>
  <c r="E18" i="21" s="1"/>
  <c r="D19" i="21"/>
  <c r="D20" i="21"/>
  <c r="D21" i="21"/>
  <c r="D22" i="21"/>
  <c r="D23" i="21"/>
  <c r="D24" i="21"/>
  <c r="D25" i="21"/>
  <c r="D26" i="21"/>
  <c r="D27" i="21"/>
  <c r="D28" i="21"/>
  <c r="D29" i="21"/>
  <c r="D30" i="21"/>
  <c r="D31" i="21"/>
  <c r="D32" i="21"/>
  <c r="D33" i="21"/>
  <c r="D34" i="21"/>
  <c r="E34" i="21" s="1"/>
  <c r="D35" i="21"/>
  <c r="D36" i="21"/>
  <c r="D37" i="21"/>
  <c r="D38" i="21"/>
  <c r="D39" i="21"/>
  <c r="D40" i="21"/>
  <c r="L44" i="21"/>
  <c r="D5" i="22"/>
  <c r="E5" i="22" s="1"/>
  <c r="C16" i="22"/>
  <c r="D6" i="22"/>
  <c r="D7" i="22"/>
  <c r="D8" i="22"/>
  <c r="D9" i="22"/>
  <c r="D10" i="22"/>
  <c r="D11" i="22"/>
  <c r="D12" i="22"/>
  <c r="E12" i="22" s="1"/>
  <c r="D13" i="22"/>
  <c r="D14" i="22"/>
  <c r="D15" i="22"/>
  <c r="D16" i="22"/>
  <c r="D17" i="22"/>
  <c r="D18" i="22"/>
  <c r="D19" i="22"/>
  <c r="D20" i="22"/>
  <c r="E20" i="22" s="1"/>
  <c r="D21" i="22"/>
  <c r="E21" i="22" s="1"/>
  <c r="D22" i="22"/>
  <c r="D23" i="22"/>
  <c r="D24" i="22"/>
  <c r="D25" i="22"/>
  <c r="D26" i="22"/>
  <c r="D27" i="22"/>
  <c r="D28" i="22"/>
  <c r="E28" i="22" s="1"/>
  <c r="D29" i="22"/>
  <c r="D30" i="22"/>
  <c r="D31" i="22"/>
  <c r="D32" i="22"/>
  <c r="D33" i="22"/>
  <c r="D34" i="22"/>
  <c r="D35" i="22"/>
  <c r="D36" i="22"/>
  <c r="E36" i="22" s="1"/>
  <c r="D37" i="22"/>
  <c r="E37" i="22" s="1"/>
  <c r="D38" i="22"/>
  <c r="D39" i="22"/>
  <c r="D40" i="22"/>
  <c r="L44" i="22"/>
  <c r="D5" i="23"/>
  <c r="C17" i="23"/>
  <c r="C44" i="23" s="1"/>
  <c r="D6" i="23"/>
  <c r="E6" i="23" s="1"/>
  <c r="D7" i="23"/>
  <c r="D8" i="23"/>
  <c r="E8" i="23" s="1"/>
  <c r="D9" i="23"/>
  <c r="D10" i="23"/>
  <c r="D11" i="23"/>
  <c r="D12" i="23"/>
  <c r="D13" i="23"/>
  <c r="D14" i="23"/>
  <c r="D15" i="23"/>
  <c r="D16" i="23"/>
  <c r="D17" i="23"/>
  <c r="D18" i="23"/>
  <c r="D19" i="23"/>
  <c r="D20" i="23"/>
  <c r="D21" i="23"/>
  <c r="D22" i="23"/>
  <c r="D23" i="23"/>
  <c r="D24" i="23"/>
  <c r="D25" i="23"/>
  <c r="D26" i="23"/>
  <c r="D27" i="23"/>
  <c r="D28" i="23"/>
  <c r="D29" i="23"/>
  <c r="E29" i="23" s="1"/>
  <c r="D30" i="23"/>
  <c r="E30" i="23" s="1"/>
  <c r="D31" i="23"/>
  <c r="D32" i="23"/>
  <c r="D33" i="23"/>
  <c r="D34" i="23"/>
  <c r="E34" i="23" s="1"/>
  <c r="D35" i="23"/>
  <c r="D36" i="23"/>
  <c r="D37" i="23"/>
  <c r="D38" i="23"/>
  <c r="E38" i="23" s="1"/>
  <c r="D39" i="23"/>
  <c r="D40" i="23"/>
  <c r="L44" i="23"/>
  <c r="D5" i="24"/>
  <c r="C18" i="24"/>
  <c r="D6" i="24"/>
  <c r="D7" i="24"/>
  <c r="D8" i="24"/>
  <c r="E8" i="24" s="1"/>
  <c r="D9" i="24"/>
  <c r="D10" i="24"/>
  <c r="D11" i="24"/>
  <c r="D12" i="24"/>
  <c r="D13" i="24"/>
  <c r="D14" i="24"/>
  <c r="D15" i="24"/>
  <c r="D16" i="24"/>
  <c r="E16" i="24" s="1"/>
  <c r="D17" i="24"/>
  <c r="D18" i="24"/>
  <c r="D19" i="24"/>
  <c r="D20" i="24"/>
  <c r="D21" i="24"/>
  <c r="E21" i="24" s="1"/>
  <c r="D22" i="24"/>
  <c r="D23" i="24"/>
  <c r="D24" i="24"/>
  <c r="E24" i="24" s="1"/>
  <c r="D25" i="24"/>
  <c r="D26" i="24"/>
  <c r="D27" i="24"/>
  <c r="D28" i="24"/>
  <c r="D29" i="24"/>
  <c r="D30" i="24"/>
  <c r="D31" i="24"/>
  <c r="D32" i="24"/>
  <c r="E32" i="24" s="1"/>
  <c r="D33" i="24"/>
  <c r="D34" i="24"/>
  <c r="D35" i="24"/>
  <c r="D36" i="24"/>
  <c r="D37" i="24"/>
  <c r="E37" i="24" s="1"/>
  <c r="D38" i="24"/>
  <c r="D39" i="24"/>
  <c r="D40" i="24"/>
  <c r="E40" i="24" s="1"/>
  <c r="L44" i="24"/>
  <c r="D5" i="25"/>
  <c r="C19" i="25"/>
  <c r="C44" i="25" s="1"/>
  <c r="D6" i="25"/>
  <c r="D7" i="25"/>
  <c r="D8" i="25"/>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E18" i="28" s="1"/>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E6" i="30" s="1"/>
  <c r="D7" i="30"/>
  <c r="D8" i="30"/>
  <c r="D9" i="30"/>
  <c r="D10" i="30"/>
  <c r="D11" i="30"/>
  <c r="D12" i="30"/>
  <c r="D13" i="30"/>
  <c r="E13" i="30" s="1"/>
  <c r="D14" i="30"/>
  <c r="D15" i="30"/>
  <c r="D16" i="30"/>
  <c r="D17" i="30"/>
  <c r="D18" i="30"/>
  <c r="E18" i="30" s="1"/>
  <c r="D19" i="30"/>
  <c r="D20" i="30"/>
  <c r="D21" i="30"/>
  <c r="D22" i="30"/>
  <c r="D23" i="30"/>
  <c r="D24" i="30"/>
  <c r="E24" i="30" s="1"/>
  <c r="D25" i="30"/>
  <c r="D26" i="30"/>
  <c r="D27" i="30"/>
  <c r="D28" i="30"/>
  <c r="D29" i="30"/>
  <c r="D30" i="30"/>
  <c r="D31" i="30"/>
  <c r="D32" i="30"/>
  <c r="E32" i="30" s="1"/>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E32" i="32" s="1"/>
  <c r="D33" i="32"/>
  <c r="D34" i="32"/>
  <c r="D35" i="32"/>
  <c r="D36" i="32"/>
  <c r="D37" i="32"/>
  <c r="D38" i="32"/>
  <c r="D39" i="32"/>
  <c r="D40" i="32"/>
  <c r="L44" i="32"/>
  <c r="D5" i="33"/>
  <c r="C27" i="33"/>
  <c r="C44" i="33" s="1"/>
  <c r="D6" i="33"/>
  <c r="D7" i="33"/>
  <c r="D8" i="33"/>
  <c r="D9" i="33"/>
  <c r="D10" i="33"/>
  <c r="D11" i="33"/>
  <c r="D12" i="33"/>
  <c r="E12" i="33" s="1"/>
  <c r="G12" i="33" s="1"/>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E14" i="34" s="1"/>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E35" i="38" s="1"/>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E7" i="40" s="1"/>
  <c r="D8" i="40"/>
  <c r="D9" i="40"/>
  <c r="D10" i="40"/>
  <c r="D11" i="40"/>
  <c r="D12" i="40"/>
  <c r="D13" i="40"/>
  <c r="D14" i="40"/>
  <c r="D15" i="40"/>
  <c r="D16" i="40"/>
  <c r="D17" i="40"/>
  <c r="D18" i="40"/>
  <c r="D19" i="40"/>
  <c r="D20" i="40"/>
  <c r="D21" i="40"/>
  <c r="E21" i="40" s="1"/>
  <c r="D22" i="40"/>
  <c r="D23" i="40"/>
  <c r="E23" i="40" s="1"/>
  <c r="D24" i="40"/>
  <c r="D25" i="40"/>
  <c r="D26" i="40"/>
  <c r="E26" i="40" s="1"/>
  <c r="D27" i="40"/>
  <c r="D28" i="40"/>
  <c r="D29" i="40"/>
  <c r="D30" i="40"/>
  <c r="D31" i="40"/>
  <c r="D32" i="40"/>
  <c r="D33" i="40"/>
  <c r="D34" i="40"/>
  <c r="D35" i="40"/>
  <c r="D36" i="40"/>
  <c r="D37" i="40"/>
  <c r="E37" i="40" s="1"/>
  <c r="D38" i="40"/>
  <c r="D39" i="40"/>
  <c r="E39" i="40" s="1"/>
  <c r="D40" i="40"/>
  <c r="L44" i="40"/>
  <c r="D5" i="41"/>
  <c r="C35" i="41"/>
  <c r="C44" i="41" s="1"/>
  <c r="D6" i="41"/>
  <c r="D7" i="41"/>
  <c r="D8" i="41"/>
  <c r="D9" i="41"/>
  <c r="D10" i="41"/>
  <c r="D11" i="41"/>
  <c r="D12" i="41"/>
  <c r="E12" i="41" s="1"/>
  <c r="D13" i="41"/>
  <c r="D14" i="41"/>
  <c r="D15" i="41"/>
  <c r="D16" i="41"/>
  <c r="D17" i="41"/>
  <c r="E17" i="41" s="1"/>
  <c r="D18" i="41"/>
  <c r="D19" i="41"/>
  <c r="D20" i="41"/>
  <c r="D21" i="41"/>
  <c r="D22" i="41"/>
  <c r="D23" i="41"/>
  <c r="D24" i="41"/>
  <c r="D25" i="41"/>
  <c r="D26" i="41"/>
  <c r="D27" i="41"/>
  <c r="D28" i="41"/>
  <c r="D29" i="41"/>
  <c r="D30" i="41"/>
  <c r="D31" i="41"/>
  <c r="D32" i="41"/>
  <c r="D33" i="41"/>
  <c r="E33" i="41" s="1"/>
  <c r="D34" i="41"/>
  <c r="D35" i="41"/>
  <c r="D36" i="41"/>
  <c r="D37" i="41"/>
  <c r="D38" i="41"/>
  <c r="D39" i="41"/>
  <c r="D40" i="41"/>
  <c r="L44" i="41"/>
  <c r="D5" i="42"/>
  <c r="C36" i="42"/>
  <c r="E26" i="42" s="1"/>
  <c r="D6" i="42"/>
  <c r="D7" i="42"/>
  <c r="D8" i="42"/>
  <c r="D9" i="42"/>
  <c r="D10" i="42"/>
  <c r="D11" i="42"/>
  <c r="E11" i="42" s="1"/>
  <c r="D12" i="42"/>
  <c r="D13" i="42"/>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E21" i="44" s="1"/>
  <c r="D22" i="44"/>
  <c r="D23" i="44"/>
  <c r="D24" i="44"/>
  <c r="D25" i="44"/>
  <c r="D26" i="44"/>
  <c r="D27" i="44"/>
  <c r="D28" i="44"/>
  <c r="E28" i="44" s="1"/>
  <c r="D29" i="44"/>
  <c r="D30" i="44"/>
  <c r="D31" i="44"/>
  <c r="E31" i="44" s="1"/>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6" i="44"/>
  <c r="E26" i="34"/>
  <c r="E31" i="34"/>
  <c r="E6" i="26"/>
  <c r="E33" i="26"/>
  <c r="E37" i="26"/>
  <c r="E34" i="26"/>
  <c r="E18" i="26"/>
  <c r="E10" i="26"/>
  <c r="E17" i="26"/>
  <c r="E22" i="26"/>
  <c r="E19" i="25"/>
  <c r="E6" i="25"/>
  <c r="E35" i="25"/>
  <c r="E39" i="25"/>
  <c r="E40" i="25"/>
  <c r="E36" i="25"/>
  <c r="E14" i="25"/>
  <c r="E38" i="25"/>
  <c r="E8" i="25"/>
  <c r="E17" i="23"/>
  <c r="E16" i="23"/>
  <c r="E13" i="23"/>
  <c r="E22" i="23"/>
  <c r="E33" i="23"/>
  <c r="E9" i="23"/>
  <c r="E17" i="19"/>
  <c r="E40" i="18"/>
  <c r="E29" i="18"/>
  <c r="E13" i="18"/>
  <c r="E27" i="18"/>
  <c r="E31" i="18"/>
  <c r="E27" i="17"/>
  <c r="E39" i="17"/>
  <c r="E7" i="17"/>
  <c r="E13" i="16"/>
  <c r="E8" i="16"/>
  <c r="E21" i="16"/>
  <c r="E39" i="15"/>
  <c r="E10" i="15"/>
  <c r="E5" i="15"/>
  <c r="E35" i="15"/>
  <c r="E5" i="12"/>
  <c r="E7" i="12"/>
  <c r="E12" i="12"/>
  <c r="E16" i="12"/>
  <c r="E8" i="12"/>
  <c r="E29" i="12"/>
  <c r="E40" i="12"/>
  <c r="E14" i="12"/>
  <c r="E37" i="13"/>
  <c r="E33" i="13"/>
  <c r="E14" i="13"/>
  <c r="E24" i="13"/>
  <c r="E18" i="13"/>
  <c r="E9" i="13"/>
  <c r="E28" i="13"/>
  <c r="E17" i="13"/>
  <c r="E6" i="13"/>
  <c r="E29" i="8"/>
  <c r="E28" i="8"/>
  <c r="E16" i="8"/>
  <c r="E31" i="8"/>
  <c r="E20" i="8"/>
  <c r="E6" i="8"/>
  <c r="E40" i="8"/>
  <c r="E32" i="8"/>
  <c r="E30" i="8"/>
  <c r="E21" i="8"/>
  <c r="E15" i="8"/>
  <c r="D36" i="4"/>
  <c r="V33" i="42" s="1"/>
  <c r="E29" i="41"/>
  <c r="F25" i="29"/>
  <c r="F25" i="21"/>
  <c r="P25" i="42"/>
  <c r="F25" i="44"/>
  <c r="F25" i="30"/>
  <c r="P25" i="38"/>
  <c r="F25" i="28"/>
  <c r="P25" i="27"/>
  <c r="F25" i="19"/>
  <c r="P25" i="30"/>
  <c r="F25" i="14"/>
  <c r="P25" i="36"/>
  <c r="E12" i="30"/>
  <c r="E20" i="30"/>
  <c r="E33" i="30"/>
  <c r="X34" i="8"/>
  <c r="X34" i="31"/>
  <c r="X34" i="44"/>
  <c r="X34" i="23"/>
  <c r="X34" i="38"/>
  <c r="F12" i="21"/>
  <c r="F12" i="30"/>
  <c r="F12" i="35"/>
  <c r="F12" i="41"/>
  <c r="F12" i="15"/>
  <c r="F12" i="25"/>
  <c r="F12" i="34"/>
  <c r="F12" i="39"/>
  <c r="P12" i="42"/>
  <c r="F12" i="18"/>
  <c r="P12" i="21"/>
  <c r="P12" i="31"/>
  <c r="P12" i="37"/>
  <c r="F12" i="44"/>
  <c r="E40" i="40"/>
  <c r="E28" i="40"/>
  <c r="E16" i="40"/>
  <c r="E11" i="40"/>
  <c r="E8" i="22"/>
  <c r="E19" i="22"/>
  <c r="X12" i="8"/>
  <c r="E35" i="44"/>
  <c r="E8" i="44"/>
  <c r="E14" i="44"/>
  <c r="E16" i="44"/>
  <c r="E18" i="44"/>
  <c r="E22" i="44"/>
  <c r="E24" i="44"/>
  <c r="E25" i="44"/>
  <c r="E36" i="44"/>
  <c r="E40" i="44"/>
  <c r="E33" i="44"/>
  <c r="E18" i="34"/>
  <c r="E15" i="33"/>
  <c r="E16" i="33"/>
  <c r="E21" i="33"/>
  <c r="E25" i="33"/>
  <c r="E30" i="33"/>
  <c r="E33" i="33"/>
  <c r="E18" i="24"/>
  <c r="E31" i="16"/>
  <c r="E28" i="16"/>
  <c r="E39" i="16"/>
  <c r="E33" i="16"/>
  <c r="E35" i="16"/>
  <c r="E37" i="16"/>
  <c r="E20" i="16"/>
  <c r="E23" i="16"/>
  <c r="E19" i="16"/>
  <c r="E15" i="16"/>
  <c r="E28" i="29"/>
  <c r="E30" i="36"/>
  <c r="E31" i="36"/>
  <c r="N28" i="12"/>
  <c r="N28" i="24"/>
  <c r="N28" i="16"/>
  <c r="V24" i="14"/>
  <c r="E26" i="23"/>
  <c r="E26" i="15"/>
  <c r="E30" i="15"/>
  <c r="E12" i="15"/>
  <c r="G12" i="15" s="1"/>
  <c r="E15" i="15"/>
  <c r="E18" i="15"/>
  <c r="E19" i="15"/>
  <c r="E23" i="15"/>
  <c r="E25" i="15"/>
  <c r="E27" i="15"/>
  <c r="E34" i="15"/>
  <c r="E31" i="15"/>
  <c r="N18" i="16"/>
  <c r="E14" i="17"/>
  <c r="E15" i="17"/>
  <c r="E17"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8" i="24"/>
  <c r="N18" i="32"/>
  <c r="N18" i="30"/>
  <c r="X32" i="8"/>
  <c r="X8" i="17"/>
  <c r="X28" i="15"/>
  <c r="X28" i="12"/>
  <c r="X28" i="18"/>
  <c r="X28" i="38"/>
  <c r="X36" i="26"/>
  <c r="V33" i="31"/>
  <c r="X8" i="40"/>
  <c r="X28" i="13"/>
  <c r="X7" i="37"/>
  <c r="V13" i="16"/>
  <c r="V13" i="20"/>
  <c r="V13" i="26"/>
  <c r="V13" i="35"/>
  <c r="V13" i="37"/>
  <c r="V13" i="42"/>
  <c r="V13" i="17"/>
  <c r="V13" i="24"/>
  <c r="V13" i="30"/>
  <c r="V13" i="27"/>
  <c r="V13" i="38"/>
  <c r="V13" i="43"/>
  <c r="V13" i="49"/>
  <c r="V13" i="33"/>
  <c r="V13" i="48"/>
  <c r="X36" i="30"/>
  <c r="V33" i="37"/>
  <c r="V13" i="50"/>
  <c r="X28" i="40"/>
  <c r="X12" i="18"/>
  <c r="V27" i="31"/>
  <c r="V12" i="20"/>
  <c r="V12" i="26"/>
  <c r="V28" i="25"/>
  <c r="V28" i="27"/>
  <c r="V18" i="24"/>
  <c r="V18" i="29"/>
  <c r="E41" i="4"/>
  <c r="X38" i="14" s="1"/>
  <c r="N30" i="33"/>
  <c r="N28" i="35"/>
  <c r="N20" i="17"/>
  <c r="N20" i="19"/>
  <c r="N20" i="35"/>
  <c r="N18" i="20"/>
  <c r="N18" i="35"/>
  <c r="N18" i="34"/>
  <c r="D10" i="4"/>
  <c r="D11" i="4"/>
  <c r="V8" i="50" s="1"/>
  <c r="D12" i="4"/>
  <c r="D13" i="4"/>
  <c r="V10" i="30" s="1"/>
  <c r="D14" i="4"/>
  <c r="D37" i="4"/>
  <c r="X36" i="8"/>
  <c r="X36" i="42"/>
  <c r="X8" i="35"/>
  <c r="V33" i="15"/>
  <c r="V32" i="23"/>
  <c r="V32" i="13"/>
  <c r="V32" i="42"/>
  <c r="V32" i="17"/>
  <c r="V32" i="28"/>
  <c r="V24" i="26"/>
  <c r="V24" i="36"/>
  <c r="V24" i="33"/>
  <c r="V24" i="38"/>
  <c r="V24" i="41"/>
  <c r="V24" i="44"/>
  <c r="V24" i="52"/>
  <c r="V24" i="48"/>
  <c r="E21" i="18"/>
  <c r="E24" i="18"/>
  <c r="E9" i="18"/>
  <c r="E39" i="18"/>
  <c r="E17" i="18"/>
  <c r="E19" i="18"/>
  <c r="E38" i="18"/>
  <c r="E16" i="18"/>
  <c r="E35" i="18"/>
  <c r="E30" i="14"/>
  <c r="E17" i="14"/>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F10" i="52"/>
  <c r="X16" i="52"/>
  <c r="F25" i="38"/>
  <c r="P27" i="8"/>
  <c r="F27" i="8"/>
  <c r="E9" i="33"/>
  <c r="N30" i="15"/>
  <c r="E25" i="4"/>
  <c r="D25" i="4"/>
  <c r="V22" i="34" s="1"/>
  <c r="E38" i="34"/>
  <c r="E19" i="29"/>
  <c r="E39" i="28"/>
  <c r="E20" i="19"/>
  <c r="O35" i="4"/>
  <c r="P35" i="4" s="1"/>
  <c r="C35" i="4" s="1"/>
  <c r="F32" i="42" s="1"/>
  <c r="V28" i="18"/>
  <c r="V28" i="24"/>
  <c r="V28" i="30"/>
  <c r="V28" i="33"/>
  <c r="V18" i="21"/>
  <c r="V18" i="25"/>
  <c r="V18" i="32"/>
  <c r="V18" i="37"/>
  <c r="V18" i="31"/>
  <c r="V18" i="35"/>
  <c r="V18" i="15"/>
  <c r="V18" i="30"/>
  <c r="V18" i="33"/>
  <c r="V13" i="51"/>
  <c r="V12" i="31"/>
  <c r="V12" i="38"/>
  <c r="E40" i="38"/>
  <c r="E26" i="26"/>
  <c r="E9" i="17"/>
  <c r="E12" i="16"/>
  <c r="E6" i="36"/>
  <c r="E29" i="36"/>
  <c r="E20" i="25"/>
  <c r="E11" i="25"/>
  <c r="E8" i="15"/>
  <c r="E45" i="4"/>
  <c r="X42" i="30" s="1"/>
  <c r="E12" i="35"/>
  <c r="E24" i="35"/>
  <c r="E27" i="16"/>
  <c r="L44" i="49"/>
  <c r="V37" i="21"/>
  <c r="V37" i="36"/>
  <c r="V37" i="42"/>
  <c r="V37" i="37"/>
  <c r="V37" i="43"/>
  <c r="V37" i="30"/>
  <c r="V37" i="8"/>
  <c r="V37" i="52"/>
  <c r="V37" i="14"/>
  <c r="V37" i="22"/>
  <c r="V17" i="27"/>
  <c r="V17" i="37"/>
  <c r="V17" i="26"/>
  <c r="V17" i="22"/>
  <c r="V22" i="22"/>
  <c r="V22" i="24"/>
  <c r="V40" i="13"/>
  <c r="X40" i="16"/>
  <c r="E22" i="42"/>
  <c r="E23" i="42"/>
  <c r="E38" i="42"/>
  <c r="E7" i="42"/>
  <c r="E8" i="42"/>
  <c r="E27" i="42"/>
  <c r="E42" i="42"/>
  <c r="E6" i="42"/>
  <c r="E10" i="42"/>
  <c r="E24" i="42"/>
  <c r="E12" i="42"/>
  <c r="E43" i="42"/>
  <c r="E19" i="42"/>
  <c r="E5" i="42"/>
  <c r="E14" i="42"/>
  <c r="E15" i="42"/>
  <c r="E18" i="42"/>
  <c r="E17" i="42"/>
  <c r="E20" i="42"/>
  <c r="E28" i="42"/>
  <c r="E13" i="42"/>
  <c r="E30" i="41"/>
  <c r="E31" i="41"/>
  <c r="E21" i="41"/>
  <c r="E13" i="41"/>
  <c r="E43" i="41"/>
  <c r="E40" i="41"/>
  <c r="E22" i="41"/>
  <c r="E28" i="41"/>
  <c r="E6" i="41"/>
  <c r="E16" i="41"/>
  <c r="E10" i="41"/>
  <c r="E37" i="41"/>
  <c r="E20" i="41"/>
  <c r="E22" i="40"/>
  <c r="E27" i="40"/>
  <c r="E24" i="40"/>
  <c r="E36" i="40"/>
  <c r="E32" i="39"/>
  <c r="E43" i="38"/>
  <c r="E20" i="38"/>
  <c r="E42" i="38"/>
  <c r="E21" i="38"/>
  <c r="E2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3" i="35"/>
  <c r="E42" i="34"/>
  <c r="E25" i="34"/>
  <c r="E39" i="34"/>
  <c r="E19" i="34"/>
  <c r="E23" i="34"/>
  <c r="E39" i="33"/>
  <c r="E24" i="33"/>
  <c r="E29" i="33"/>
  <c r="E8" i="33"/>
  <c r="E43" i="33"/>
  <c r="E7" i="33"/>
  <c r="E31" i="33"/>
  <c r="E23" i="33"/>
  <c r="E20" i="33"/>
  <c r="E17" i="33"/>
  <c r="E13" i="33"/>
  <c r="E11" i="33"/>
  <c r="E27" i="33"/>
  <c r="E43" i="32"/>
  <c r="E23" i="32"/>
  <c r="E31" i="32"/>
  <c r="E37" i="32"/>
  <c r="E29" i="32"/>
  <c r="E21" i="32"/>
  <c r="E27" i="32"/>
  <c r="E9" i="32"/>
  <c r="E17" i="32"/>
  <c r="E11" i="32"/>
  <c r="E41" i="32"/>
  <c r="E28" i="32"/>
  <c r="E35" i="32"/>
  <c r="E39" i="32"/>
  <c r="E25" i="32"/>
  <c r="E7" i="32"/>
  <c r="E19" i="32"/>
  <c r="E33" i="32"/>
  <c r="E13" i="32"/>
  <c r="E34" i="32"/>
  <c r="E14" i="32"/>
  <c r="E15" i="32"/>
  <c r="E42" i="32"/>
  <c r="E38" i="31"/>
  <c r="E30" i="31"/>
  <c r="E11" i="31"/>
  <c r="E9" i="31"/>
  <c r="E33" i="31"/>
  <c r="E14" i="31"/>
  <c r="E34" i="31"/>
  <c r="E27" i="31"/>
  <c r="G27" i="31" s="1"/>
  <c r="E35" i="31"/>
  <c r="E17" i="31"/>
  <c r="E6" i="31"/>
  <c r="E41" i="31"/>
  <c r="E26" i="31"/>
  <c r="E13" i="31"/>
  <c r="E7" i="31"/>
  <c r="E43" i="31"/>
  <c r="E23" i="31"/>
  <c r="E42" i="31"/>
  <c r="E15" i="31"/>
  <c r="E39" i="31"/>
  <c r="E31" i="31"/>
  <c r="E37" i="31"/>
  <c r="E29" i="31"/>
  <c r="E22" i="31"/>
  <c r="E19" i="31"/>
  <c r="E10" i="31"/>
  <c r="E41" i="30"/>
  <c r="E5" i="30"/>
  <c r="E40" i="30"/>
  <c r="E31" i="30"/>
  <c r="E23" i="30"/>
  <c r="E16" i="30"/>
  <c r="E27" i="30"/>
  <c r="E8" i="30"/>
  <c r="E36" i="30"/>
  <c r="E19" i="30"/>
  <c r="E11" i="30"/>
  <c r="E28" i="30"/>
  <c r="E35" i="30"/>
  <c r="E37" i="30"/>
  <c r="E7" i="30"/>
  <c r="E25" i="30"/>
  <c r="E21" i="30"/>
  <c r="E15" i="30"/>
  <c r="E29" i="30"/>
  <c r="E43" i="29"/>
  <c r="E11" i="29"/>
  <c r="E8" i="29"/>
  <c r="E35" i="29"/>
  <c r="E40" i="29"/>
  <c r="E43" i="28"/>
  <c r="E9" i="28"/>
  <c r="E19" i="28"/>
  <c r="E30" i="28"/>
  <c r="E23" i="28"/>
  <c r="E10" i="28"/>
  <c r="E29" i="28"/>
  <c r="E14" i="28"/>
  <c r="E13" i="28"/>
  <c r="E27" i="28"/>
  <c r="E7" i="28"/>
  <c r="E37" i="28"/>
  <c r="E11" i="28"/>
  <c r="E41" i="28"/>
  <c r="E15" i="28"/>
  <c r="E34" i="28"/>
  <c r="E35" i="28"/>
  <c r="E21" i="28"/>
  <c r="E25" i="28"/>
  <c r="E22" i="28"/>
  <c r="E42" i="28"/>
  <c r="E27" i="27"/>
  <c r="E27" i="25"/>
  <c r="E5" i="25"/>
  <c r="E43" i="25"/>
  <c r="E43" i="24"/>
  <c r="E31" i="24"/>
  <c r="E15" i="24"/>
  <c r="E23" i="24"/>
  <c r="E14" i="24"/>
  <c r="E35" i="24"/>
  <c r="E28" i="24"/>
  <c r="E27" i="24"/>
  <c r="E38" i="24"/>
  <c r="E26" i="24"/>
  <c r="E10" i="24"/>
  <c r="E41" i="24"/>
  <c r="E7" i="24"/>
  <c r="E39" i="24"/>
  <c r="E12" i="24"/>
  <c r="E5" i="24"/>
  <c r="E34" i="24"/>
  <c r="E22" i="24"/>
  <c r="E6" i="24"/>
  <c r="E30" i="24"/>
  <c r="E11" i="24"/>
  <c r="E20" i="24"/>
  <c r="E42" i="24"/>
  <c r="E42" i="23"/>
  <c r="E32" i="23"/>
  <c r="E24" i="23"/>
  <c r="E37" i="23"/>
  <c r="E28" i="23"/>
  <c r="E36" i="23"/>
  <c r="E18" i="23"/>
  <c r="E20" i="23"/>
  <c r="E41" i="23"/>
  <c r="E5" i="23"/>
  <c r="E12" i="23"/>
  <c r="E25" i="23"/>
  <c r="E10" i="23"/>
  <c r="E21" i="23"/>
  <c r="E41" i="22"/>
  <c r="E14" i="22"/>
  <c r="E22" i="22"/>
  <c r="E32" i="22"/>
  <c r="E16" i="22"/>
  <c r="E35" i="22"/>
  <c r="E11" i="22"/>
  <c r="E18" i="22"/>
  <c r="E42" i="22"/>
  <c r="E10" i="22"/>
  <c r="E27" i="22"/>
  <c r="E34" i="22"/>
  <c r="E38" i="22"/>
  <c r="E43" i="22"/>
  <c r="E7" i="22"/>
  <c r="E23" i="22"/>
  <c r="E6" i="22"/>
  <c r="E39" i="22"/>
  <c r="E24" i="22"/>
  <c r="E26" i="22"/>
  <c r="E40" i="22"/>
  <c r="E31" i="22"/>
  <c r="E30" i="22"/>
  <c r="E42" i="21"/>
  <c r="E20" i="21"/>
  <c r="E32" i="21"/>
  <c r="E17" i="21"/>
  <c r="E16" i="21"/>
  <c r="E43" i="21"/>
  <c r="E12" i="21"/>
  <c r="E36" i="21"/>
  <c r="E13" i="21"/>
  <c r="E38" i="21"/>
  <c r="E9" i="21"/>
  <c r="E21" i="21"/>
  <c r="E41" i="21"/>
  <c r="E22" i="21"/>
  <c r="E30" i="21"/>
  <c r="E14" i="21"/>
  <c r="E28" i="21"/>
  <c r="E33" i="21"/>
  <c r="E29" i="21"/>
  <c r="E6" i="21"/>
  <c r="E8" i="21"/>
  <c r="E43" i="20"/>
  <c r="E39" i="20"/>
  <c r="E27" i="20"/>
  <c r="E15" i="20"/>
  <c r="E30" i="20"/>
  <c r="E18" i="20"/>
  <c r="E6" i="20"/>
  <c r="E20" i="20"/>
  <c r="E35" i="20"/>
  <c r="E14" i="20"/>
  <c r="E5" i="20"/>
  <c r="E16" i="20"/>
  <c r="E41" i="20"/>
  <c r="E11" i="20"/>
  <c r="E31" i="20"/>
  <c r="E23" i="20"/>
  <c r="E7" i="20"/>
  <c r="E26" i="20"/>
  <c r="E10" i="20"/>
  <c r="E12" i="20"/>
  <c r="E42" i="20"/>
  <c r="E25" i="19"/>
  <c r="E29" i="19"/>
  <c r="E37" i="19"/>
  <c r="E11" i="19"/>
  <c r="E21" i="19"/>
  <c r="E41" i="19"/>
  <c r="E32" i="19"/>
  <c r="E40" i="19"/>
  <c r="E16" i="19"/>
  <c r="E9" i="19"/>
  <c r="E6" i="19"/>
  <c r="E12" i="19"/>
  <c r="E34" i="19"/>
  <c r="E24" i="19"/>
  <c r="E42" i="19"/>
  <c r="E13" i="19"/>
  <c r="E5" i="19"/>
  <c r="E30" i="19"/>
  <c r="E36" i="19"/>
  <c r="E43" i="19"/>
  <c r="E42" i="18"/>
  <c r="E11" i="18"/>
  <c r="E15" i="18"/>
  <c r="E23" i="18"/>
  <c r="E25" i="17"/>
  <c r="E11" i="17"/>
  <c r="E31" i="17"/>
  <c r="E29" i="17"/>
  <c r="E30" i="17"/>
  <c r="E43" i="17"/>
  <c r="E21" i="17"/>
  <c r="E19" i="17"/>
  <c r="E13" i="17"/>
  <c r="E35" i="17"/>
  <c r="E33" i="17"/>
  <c r="E6" i="17"/>
  <c r="E37" i="17"/>
  <c r="E40" i="15"/>
  <c r="E11" i="15"/>
  <c r="E37" i="15"/>
  <c r="E41" i="15"/>
  <c r="E43" i="14"/>
  <c r="E18" i="14"/>
  <c r="E6" i="14"/>
  <c r="E10" i="14"/>
  <c r="E27" i="14"/>
  <c r="E22" i="14"/>
  <c r="E13" i="14"/>
  <c r="E16" i="14"/>
  <c r="E23" i="14"/>
  <c r="E26" i="14"/>
  <c r="E7" i="14"/>
  <c r="E38" i="14"/>
  <c r="E25" i="14"/>
  <c r="G25" i="14" s="1"/>
  <c r="E29" i="14"/>
  <c r="E41" i="14"/>
  <c r="E36"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7" i="52"/>
  <c r="E9" i="52"/>
  <c r="E10" i="52"/>
  <c r="E13" i="52"/>
  <c r="E15" i="52"/>
  <c r="E19" i="52"/>
  <c r="E21" i="52"/>
  <c r="E22" i="52"/>
  <c r="E25" i="52"/>
  <c r="E26" i="52"/>
  <c r="E33" i="52"/>
  <c r="E34" i="52"/>
  <c r="E36" i="52"/>
  <c r="E37" i="52"/>
  <c r="E38" i="52"/>
  <c r="E40" i="52"/>
  <c r="E42" i="52"/>
  <c r="E5" i="52"/>
  <c r="E8" i="51"/>
  <c r="E12" i="51"/>
  <c r="E14" i="51"/>
  <c r="E20" i="51"/>
  <c r="E24" i="51"/>
  <c r="E25" i="51"/>
  <c r="E26" i="51"/>
  <c r="E29" i="51"/>
  <c r="E30" i="51"/>
  <c r="E33" i="51"/>
  <c r="E36" i="51"/>
  <c r="E37" i="51"/>
  <c r="E38" i="51"/>
  <c r="E40" i="51"/>
  <c r="E41" i="51"/>
  <c r="E42" i="51"/>
  <c r="E5" i="51"/>
  <c r="E6" i="51"/>
  <c r="E9" i="51"/>
  <c r="E17" i="51"/>
  <c r="E22" i="51"/>
  <c r="E32" i="51"/>
  <c r="E7" i="51"/>
  <c r="E10" i="51"/>
  <c r="E13" i="51"/>
  <c r="E16" i="51"/>
  <c r="E18" i="51"/>
  <c r="E21" i="51"/>
  <c r="E28" i="51"/>
  <c r="E34" i="51"/>
  <c r="E38" i="13"/>
  <c r="E43" i="13"/>
  <c r="E42" i="13"/>
  <c r="E43" i="18"/>
  <c r="E43" i="26"/>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X18" i="26"/>
  <c r="X18" i="35"/>
  <c r="X18" i="14"/>
  <c r="X18" i="27"/>
  <c r="X16" i="48"/>
  <c r="X16" i="31"/>
  <c r="X16" i="33"/>
  <c r="V10" i="28"/>
  <c r="V10" i="51"/>
  <c r="V10" i="18"/>
  <c r="V10" i="22"/>
  <c r="V10" i="37"/>
  <c r="V10" i="43"/>
  <c r="V10" i="40"/>
  <c r="V10" i="29"/>
  <c r="V10" i="32"/>
  <c r="V10" i="23"/>
  <c r="V10" i="24"/>
  <c r="V10" i="38"/>
  <c r="V10" i="16"/>
  <c r="V10" i="33"/>
  <c r="V10" i="44"/>
  <c r="V10" i="50"/>
  <c r="V10" i="39"/>
  <c r="V8" i="13"/>
  <c r="X38" i="20"/>
  <c r="X38" i="36"/>
  <c r="X38" i="31"/>
  <c r="X38" i="44"/>
  <c r="V11" i="38"/>
  <c r="X18" i="43"/>
  <c r="X18" i="52"/>
  <c r="X18" i="21"/>
  <c r="X18" i="41"/>
  <c r="X18" i="25"/>
  <c r="X18" i="44"/>
  <c r="X18" i="28"/>
  <c r="X16" i="30"/>
  <c r="X38" i="12"/>
  <c r="V7" i="24"/>
  <c r="V7" i="25"/>
  <c r="V7" i="38"/>
  <c r="X38" i="34"/>
  <c r="X38" i="24"/>
  <c r="X38" i="48"/>
  <c r="X38" i="16"/>
  <c r="X38" i="40"/>
  <c r="X38" i="51"/>
  <c r="V34" i="27"/>
  <c r="V34" i="14"/>
  <c r="V11" i="33"/>
  <c r="V11" i="8"/>
  <c r="V11" i="16"/>
  <c r="V9" i="50"/>
  <c r="V7" i="16"/>
  <c r="V7" i="12"/>
  <c r="V11" i="36"/>
  <c r="V11" i="40"/>
  <c r="V10" i="36"/>
  <c r="X18" i="50"/>
  <c r="X18" i="30"/>
  <c r="X18" i="48"/>
  <c r="X18" i="37"/>
  <c r="X18" i="22"/>
  <c r="X18" i="32"/>
  <c r="X18" i="18"/>
  <c r="X18" i="12"/>
  <c r="X18" i="38"/>
  <c r="X18" i="36"/>
  <c r="X18" i="20"/>
  <c r="X16" i="23"/>
  <c r="X38" i="22"/>
  <c r="V10" i="48"/>
  <c r="V7" i="43"/>
  <c r="V7" i="44"/>
  <c r="V7" i="34"/>
  <c r="V7" i="32"/>
  <c r="V7" i="37"/>
  <c r="V7" i="27"/>
  <c r="X38" i="28"/>
  <c r="X38" i="17"/>
  <c r="X38" i="52"/>
  <c r="X38" i="41"/>
  <c r="X38" i="25"/>
  <c r="X38" i="21"/>
  <c r="X38" i="35"/>
  <c r="V24" i="32"/>
  <c r="V18" i="22"/>
  <c r="V18" i="23"/>
  <c r="V18" i="34"/>
  <c r="V18" i="38"/>
  <c r="V18" i="40"/>
  <c r="V18" i="17"/>
  <c r="V18" i="27"/>
  <c r="V18" i="36"/>
  <c r="V18" i="39"/>
  <c r="V18" i="41"/>
  <c r="V27" i="21"/>
  <c r="V28" i="39"/>
  <c r="V28" i="40"/>
  <c r="D9" i="4"/>
  <c r="V6" i="24" s="1"/>
  <c r="D17" i="4"/>
  <c r="V14" i="15" s="1"/>
  <c r="E8" i="4"/>
  <c r="X5" i="28" s="1"/>
  <c r="D23" i="4"/>
  <c r="V20" i="27" s="1"/>
  <c r="D33" i="4"/>
  <c r="E17" i="4"/>
  <c r="D22" i="4"/>
  <c r="V30" i="30"/>
  <c r="V6" i="27"/>
  <c r="V6" i="41"/>
  <c r="V6" i="12"/>
  <c r="V6" i="15"/>
  <c r="V6" i="16"/>
  <c r="V6" i="31"/>
  <c r="V6" i="49"/>
  <c r="V6" i="8"/>
  <c r="V6" i="51"/>
  <c r="V6" i="14"/>
  <c r="V6" i="21"/>
  <c r="V6" i="22"/>
  <c r="V6" i="33"/>
  <c r="V6" i="20"/>
  <c r="V6" i="40"/>
  <c r="V6" i="43"/>
  <c r="V6" i="38"/>
  <c r="V6" i="42"/>
  <c r="V6" i="35"/>
  <c r="V6" i="29"/>
  <c r="V6" i="23"/>
  <c r="X20" i="12"/>
  <c r="X5" i="24"/>
  <c r="V20" i="41"/>
  <c r="V20" i="49"/>
  <c r="V14" i="36"/>
  <c r="X19" i="52"/>
  <c r="X19" i="43"/>
  <c r="V7" i="28"/>
  <c r="V7" i="48"/>
  <c r="X18" i="42"/>
  <c r="X18" i="24"/>
  <c r="V13" i="13"/>
  <c r="V13" i="52"/>
  <c r="V13" i="14"/>
  <c r="V27" i="8"/>
  <c r="V27" i="17"/>
  <c r="V12" i="22"/>
  <c r="V12" i="44"/>
  <c r="V12" i="24"/>
  <c r="V16" i="17"/>
  <c r="V16" i="39"/>
  <c r="V16" i="26"/>
  <c r="V16" i="24"/>
  <c r="V16" i="27"/>
  <c r="V16" i="32"/>
  <c r="V16" i="34"/>
  <c r="V16" i="50"/>
  <c r="V16" i="1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35" i="13"/>
  <c r="E8" i="38"/>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F27" i="34"/>
  <c r="F27" i="35"/>
  <c r="F27" i="36"/>
  <c r="G27" i="36" s="1"/>
  <c r="F27" i="37"/>
  <c r="F27" i="38"/>
  <c r="F27" i="39"/>
  <c r="F27" i="40"/>
  <c r="G27" i="40" s="1"/>
  <c r="F27" i="41"/>
  <c r="F27" i="42"/>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F27" i="19"/>
  <c r="F27" i="20"/>
  <c r="F27" i="23"/>
  <c r="F27" i="24"/>
  <c r="G27" i="24" s="1"/>
  <c r="F27" i="25"/>
  <c r="G27" i="25" s="1"/>
  <c r="F27" i="26"/>
  <c r="F27" i="27"/>
  <c r="G27" i="27" s="1"/>
  <c r="F27" i="28"/>
  <c r="G27" i="28" s="1"/>
  <c r="F27" i="29"/>
  <c r="F11" i="43"/>
  <c r="AN46" i="4"/>
  <c r="H46" i="4" s="1"/>
  <c r="F34" i="17"/>
  <c r="F36" i="35"/>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G10" i="4"/>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F40" i="25"/>
  <c r="F40" i="26"/>
  <c r="P40" i="27"/>
  <c r="F40" i="31"/>
  <c r="P40" i="30"/>
  <c r="F40" i="33"/>
  <c r="P40" i="35"/>
  <c r="F40" i="37"/>
  <c r="F40" i="38"/>
  <c r="F40" i="41"/>
  <c r="P40" i="32"/>
  <c r="P40" i="36"/>
  <c r="F40" i="42"/>
  <c r="P40" i="44"/>
  <c r="P40" i="43"/>
  <c r="P40" i="48"/>
  <c r="P40" i="50"/>
  <c r="P40" i="51"/>
  <c r="F25" i="13"/>
  <c r="F25" i="52"/>
  <c r="P25" i="51"/>
  <c r="P25" i="50"/>
  <c r="F40" i="52"/>
  <c r="F12" i="22"/>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AI34" i="4"/>
  <c r="G34" i="4" s="1"/>
  <c r="J31" i="16" s="1"/>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P33" i="43"/>
  <c r="P33" i="42"/>
  <c r="F33" i="8"/>
  <c r="P33" i="24"/>
  <c r="F33" i="41"/>
  <c r="P33" i="31"/>
  <c r="F39" i="17"/>
  <c r="G39" i="17" s="1"/>
  <c r="F39" i="48"/>
  <c r="P39" i="33"/>
  <c r="X22" i="22"/>
  <c r="X22" i="34"/>
  <c r="X22" i="19"/>
  <c r="X22" i="14"/>
  <c r="X22" i="15"/>
  <c r="V40" i="33"/>
  <c r="V40" i="23"/>
  <c r="V40" i="28"/>
  <c r="V40" i="12"/>
  <c r="V40" i="41"/>
  <c r="V40" i="25"/>
  <c r="V40" i="39"/>
  <c r="V40" i="20"/>
  <c r="V40" i="26"/>
  <c r="F23" i="28"/>
  <c r="F39" i="31"/>
  <c r="G39" i="31" s="1"/>
  <c r="P39" i="41"/>
  <c r="P39" i="26"/>
  <c r="P39" i="31"/>
  <c r="P39" i="14"/>
  <c r="P39" i="16"/>
  <c r="F39" i="51"/>
  <c r="F39" i="29"/>
  <c r="P39" i="8"/>
  <c r="P39" i="18"/>
  <c r="P39" i="20"/>
  <c r="P39" i="30"/>
  <c r="P33" i="33"/>
  <c r="P33" i="36"/>
  <c r="P33" i="15"/>
  <c r="F33" i="16"/>
  <c r="P33" i="17"/>
  <c r="F33" i="51"/>
  <c r="G33" i="51" s="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F36" i="15"/>
  <c r="P36" i="52"/>
  <c r="P36" i="49"/>
  <c r="P36" i="23"/>
  <c r="F36" i="18"/>
  <c r="P36" i="25"/>
  <c r="F36" i="44"/>
  <c r="F36" i="42"/>
  <c r="P36" i="40"/>
  <c r="P36" i="20"/>
  <c r="F36" i="31"/>
  <c r="F36" i="28"/>
  <c r="P36" i="37"/>
  <c r="F14" i="19"/>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P29" i="23"/>
  <c r="P29" i="50"/>
  <c r="P29" i="44"/>
  <c r="P29" i="17"/>
  <c r="F29" i="43"/>
  <c r="P29" i="20"/>
  <c r="F29" i="15"/>
  <c r="P29" i="39"/>
  <c r="F29" i="51"/>
  <c r="G29" i="51" s="1"/>
  <c r="P13" i="34"/>
  <c r="P13" i="33"/>
  <c r="F13" i="27"/>
  <c r="F13" i="28"/>
  <c r="G13" i="28" s="1"/>
  <c r="P13" i="44"/>
  <c r="P13" i="51"/>
  <c r="F13" i="8"/>
  <c r="F13" i="17"/>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X20" i="37"/>
  <c r="X20" i="42"/>
  <c r="V9" i="12"/>
  <c r="V9" i="28"/>
  <c r="V9" i="36"/>
  <c r="V9" i="20"/>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22"/>
  <c r="X32" i="13"/>
  <c r="X32" i="16"/>
  <c r="X32" i="25"/>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26"/>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9" i="29"/>
  <c r="V33" i="40"/>
  <c r="V36" i="41"/>
  <c r="V36" i="31"/>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37" i="38"/>
  <c r="X27" i="14"/>
  <c r="X27" i="29"/>
  <c r="X27" i="17"/>
  <c r="X27" i="37"/>
  <c r="X27" i="20"/>
  <c r="X27" i="52"/>
  <c r="X25" i="8"/>
  <c r="X23" i="49"/>
  <c r="X23" i="39"/>
  <c r="X23" i="48"/>
  <c r="X23" i="29"/>
  <c r="X23" i="13"/>
  <c r="X13" i="13"/>
  <c r="X11" i="19"/>
  <c r="X11" i="18"/>
  <c r="X11" i="23"/>
  <c r="X11" i="25"/>
  <c r="X11" i="42"/>
  <c r="X11" i="34"/>
  <c r="X9" i="36"/>
  <c r="N42" i="22"/>
  <c r="N42" i="21"/>
  <c r="N42" i="24"/>
  <c r="N42" i="17"/>
  <c r="N42" i="48"/>
  <c r="N42" i="49"/>
  <c r="N42" i="38"/>
  <c r="N42" i="37"/>
  <c r="V6" i="37"/>
  <c r="V6" i="39"/>
  <c r="V6" i="34"/>
  <c r="V6" i="25"/>
  <c r="V6" i="44"/>
  <c r="V6" i="28"/>
  <c r="V6" i="13"/>
  <c r="V6" i="48"/>
  <c r="V6" i="19"/>
  <c r="V30" i="38"/>
  <c r="V30" i="22"/>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E7" i="36"/>
  <c r="F27" i="50"/>
  <c r="P27" i="52"/>
  <c r="P27" i="50"/>
  <c r="F27" i="52"/>
  <c r="G27" i="52" s="1"/>
  <c r="AI42" i="4"/>
  <c r="G42" i="4" s="1"/>
  <c r="J39" i="31" s="1"/>
  <c r="AH42" i="4"/>
  <c r="F42" i="4" s="1"/>
  <c r="T39" i="35" s="1"/>
  <c r="AH14" i="4"/>
  <c r="F14" i="4" s="1"/>
  <c r="T11" i="19" s="1"/>
  <c r="AH40" i="4"/>
  <c r="F40" i="4" s="1"/>
  <c r="T37" i="40" s="1"/>
  <c r="AH9" i="4"/>
  <c r="F9" i="4" s="1"/>
  <c r="T6" i="40" s="1"/>
  <c r="E26" i="36"/>
  <c r="E41" i="36"/>
  <c r="E19" i="36"/>
  <c r="E34" i="36"/>
  <c r="E39" i="36"/>
  <c r="E33" i="36"/>
  <c r="G33" i="36" s="1"/>
  <c r="E11" i="36"/>
  <c r="E21" i="36"/>
  <c r="E38" i="36"/>
  <c r="E14" i="36"/>
  <c r="E21" i="31"/>
  <c r="E6" i="28"/>
  <c r="E38" i="28"/>
  <c r="E26" i="28"/>
  <c r="E33" i="14"/>
  <c r="G33" i="14" s="1"/>
  <c r="N36" i="52"/>
  <c r="N36" i="48"/>
  <c r="N36" i="50"/>
  <c r="E5" i="50"/>
  <c r="E7" i="50"/>
  <c r="E11" i="50"/>
  <c r="E13" i="50"/>
  <c r="E15" i="50"/>
  <c r="E19" i="50"/>
  <c r="E21" i="50"/>
  <c r="E23" i="50"/>
  <c r="E27" i="50"/>
  <c r="E29" i="50"/>
  <c r="E31" i="50"/>
  <c r="E35" i="50"/>
  <c r="E37" i="50"/>
  <c r="E39" i="50"/>
  <c r="E43" i="50"/>
  <c r="E6" i="50"/>
  <c r="E8" i="50"/>
  <c r="E10" i="50"/>
  <c r="E12" i="50"/>
  <c r="E14" i="50"/>
  <c r="E16" i="50"/>
  <c r="E18" i="50"/>
  <c r="E20" i="50"/>
  <c r="E22" i="50"/>
  <c r="E24" i="50"/>
  <c r="E26" i="50"/>
  <c r="E28" i="50"/>
  <c r="E30" i="50"/>
  <c r="E32" i="50"/>
  <c r="E34" i="50"/>
  <c r="E36" i="50"/>
  <c r="E38"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G13" i="38" s="1"/>
  <c r="E16" i="38"/>
  <c r="E34" i="38"/>
  <c r="E37" i="38"/>
  <c r="E18" i="38"/>
  <c r="E11" i="34"/>
  <c r="E20" i="29"/>
  <c r="E24" i="29"/>
  <c r="E33" i="18"/>
  <c r="G33" i="18" s="1"/>
  <c r="E25" i="18"/>
  <c r="E7" i="18"/>
  <c r="E24" i="12"/>
  <c r="E27"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7"/>
  <c r="X12" i="30"/>
  <c r="F40" i="30"/>
  <c r="G40" i="30" s="1"/>
  <c r="P40" i="52"/>
  <c r="P11" i="49"/>
  <c r="F5" i="18"/>
  <c r="P5" i="19"/>
  <c r="E20" i="35"/>
  <c r="E27" i="35"/>
  <c r="G27" i="35" s="1"/>
  <c r="E12" i="25"/>
  <c r="G12" i="25" s="1"/>
  <c r="E33" i="25"/>
  <c r="G33" i="25" s="1"/>
  <c r="E25" i="25"/>
  <c r="E13" i="25"/>
  <c r="E37" i="25"/>
  <c r="E32" i="25"/>
  <c r="E23" i="25"/>
  <c r="E7" i="25"/>
  <c r="E10" i="25"/>
  <c r="E24" i="20"/>
  <c r="E29" i="16"/>
  <c r="E17" i="16"/>
  <c r="E18" i="16"/>
  <c r="E25" i="16"/>
  <c r="E6" i="16"/>
  <c r="E14" i="16"/>
  <c r="E9" i="40"/>
  <c r="J42" i="30"/>
  <c r="J42" i="8"/>
  <c r="E10" i="49"/>
  <c r="E18" i="49"/>
  <c r="E26" i="49"/>
  <c r="E34" i="49"/>
  <c r="E42" i="49"/>
  <c r="E8" i="49"/>
  <c r="E20" i="49"/>
  <c r="E30" i="49"/>
  <c r="E40" i="49"/>
  <c r="E31" i="49"/>
  <c r="E32" i="49"/>
  <c r="E16" i="49"/>
  <c r="E39" i="48"/>
  <c r="E23" i="48"/>
  <c r="AI25" i="4"/>
  <c r="G25" i="4" s="1"/>
  <c r="AI17" i="4"/>
  <c r="G17" i="4" s="1"/>
  <c r="AI37" i="4"/>
  <c r="G37" i="4" s="1"/>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T43" i="13" s="1"/>
  <c r="J37" i="41"/>
  <c r="J37" i="33"/>
  <c r="J37" i="24"/>
  <c r="T11" i="14"/>
  <c r="J41" i="31"/>
  <c r="J41" i="41"/>
  <c r="J41" i="44"/>
  <c r="J41" i="49"/>
  <c r="T39" i="39"/>
  <c r="J24" i="25"/>
  <c r="J24" i="20"/>
  <c r="J24" i="51"/>
  <c r="J24" i="28"/>
  <c r="J24" i="17"/>
  <c r="J24" i="36"/>
  <c r="J24" i="34"/>
  <c r="J24" i="49"/>
  <c r="J24" i="22"/>
  <c r="J39" i="12"/>
  <c r="T28" i="40"/>
  <c r="T28" i="38"/>
  <c r="T28" i="23"/>
  <c r="T28" i="34"/>
  <c r="T28" i="19"/>
  <c r="T43" i="17"/>
  <c r="T43" i="21"/>
  <c r="T43" i="27"/>
  <c r="T43" i="15"/>
  <c r="T43" i="37"/>
  <c r="T43" i="22"/>
  <c r="T43" i="25"/>
  <c r="T43" i="29"/>
  <c r="T43" i="23"/>
  <c r="J43" i="30"/>
  <c r="J43" i="15"/>
  <c r="J43" i="29"/>
  <c r="J43" i="36"/>
  <c r="J43" i="12"/>
  <c r="J43" i="16"/>
  <c r="T16" i="26"/>
  <c r="T24" i="8"/>
  <c r="T24" i="14"/>
  <c r="T24" i="44"/>
  <c r="T24" i="35"/>
  <c r="T24" i="41"/>
  <c r="T24" i="16"/>
  <c r="T24" i="38"/>
  <c r="T24" i="17"/>
  <c r="T24" i="15"/>
  <c r="T24" i="27"/>
  <c r="T20" i="43"/>
  <c r="T6" i="44"/>
  <c r="T6" i="27"/>
  <c r="T6" i="22"/>
  <c r="T6" i="34"/>
  <c r="T6" i="41"/>
  <c r="J14" i="51"/>
  <c r="J14" i="38"/>
  <c r="J14" i="24"/>
  <c r="J14" i="12"/>
  <c r="J14" i="35"/>
  <c r="J14" i="16"/>
  <c r="J14" i="22"/>
  <c r="J14" i="32"/>
  <c r="J14" i="33"/>
  <c r="T6" i="8" l="1"/>
  <c r="T6" i="42"/>
  <c r="T6" i="12"/>
  <c r="T6" i="32"/>
  <c r="J26" i="24"/>
  <c r="T6" i="17"/>
  <c r="T6" i="33"/>
  <c r="T6" i="16"/>
  <c r="T6" i="51"/>
  <c r="J26" i="14"/>
  <c r="T6" i="35"/>
  <c r="T6" i="13"/>
  <c r="T6" i="39"/>
  <c r="T6" i="23"/>
  <c r="T6" i="36"/>
  <c r="T6" i="21"/>
  <c r="T6" i="49"/>
  <c r="T6" i="19"/>
  <c r="T6" i="38"/>
  <c r="T6" i="52"/>
  <c r="T6" i="48"/>
  <c r="T6" i="28"/>
  <c r="T6" i="20"/>
  <c r="T6" i="24"/>
  <c r="T6" i="25"/>
  <c r="T6" i="30"/>
  <c r="T6" i="37"/>
  <c r="T6" i="29"/>
  <c r="T6" i="43"/>
  <c r="T6" i="50"/>
  <c r="T6" i="26"/>
  <c r="T6" i="18"/>
  <c r="T6" i="31"/>
  <c r="J35" i="28"/>
  <c r="J26" i="32"/>
  <c r="J26" i="48"/>
  <c r="J26" i="31"/>
  <c r="T16" i="36"/>
  <c r="J35" i="37"/>
  <c r="J35" i="12"/>
  <c r="J26" i="12"/>
  <c r="J26" i="8"/>
  <c r="T16" i="21"/>
  <c r="J35" i="40"/>
  <c r="J35" i="41"/>
  <c r="J26" i="39"/>
  <c r="J26" i="19"/>
  <c r="T16" i="19"/>
  <c r="J35" i="42"/>
  <c r="J35" i="29"/>
  <c r="J26" i="16"/>
  <c r="J26" i="51"/>
  <c r="T16" i="33"/>
  <c r="T16" i="16"/>
  <c r="J35" i="31"/>
  <c r="J35" i="27"/>
  <c r="J26" i="36"/>
  <c r="J26" i="29"/>
  <c r="T16" i="29"/>
  <c r="T16" i="39"/>
  <c r="J35" i="52"/>
  <c r="J35" i="19"/>
  <c r="J26" i="27"/>
  <c r="J26" i="18"/>
  <c r="T16" i="8"/>
  <c r="J21" i="48"/>
  <c r="J35" i="36"/>
  <c r="J26" i="40"/>
  <c r="J26" i="43"/>
  <c r="T16" i="42"/>
  <c r="J31" i="20"/>
  <c r="J35" i="38"/>
  <c r="J35" i="15"/>
  <c r="V30" i="52"/>
  <c r="V30" i="29"/>
  <c r="V30" i="32"/>
  <c r="V30" i="12"/>
  <c r="V30" i="8"/>
  <c r="V30" i="51"/>
  <c r="V30" i="25"/>
  <c r="V30" i="49"/>
  <c r="V30" i="42"/>
  <c r="V30" i="24"/>
  <c r="V30" i="37"/>
  <c r="V30" i="39"/>
  <c r="V30" i="41"/>
  <c r="V30" i="50"/>
  <c r="V30" i="26"/>
  <c r="V30" i="28"/>
  <c r="V29" i="12"/>
  <c r="V29" i="37"/>
  <c r="V29" i="31"/>
  <c r="X40" i="30"/>
  <c r="X40" i="12"/>
  <c r="X40" i="20"/>
  <c r="X40" i="18"/>
  <c r="X40" i="17"/>
  <c r="X40" i="19"/>
  <c r="X40" i="48"/>
  <c r="X40" i="29"/>
  <c r="X40" i="28"/>
  <c r="X40" i="51"/>
  <c r="X40" i="24"/>
  <c r="X40" i="52"/>
  <c r="X36" i="49"/>
  <c r="X36" i="48"/>
  <c r="X36" i="36"/>
  <c r="X36" i="37"/>
  <c r="X36" i="28"/>
  <c r="X36" i="15"/>
  <c r="X36" i="33"/>
  <c r="X36" i="51"/>
  <c r="X36" i="12"/>
  <c r="X36" i="20"/>
  <c r="X36" i="40"/>
  <c r="X36" i="32"/>
  <c r="X36" i="31"/>
  <c r="X36" i="22"/>
  <c r="X36" i="43"/>
  <c r="X36" i="19"/>
  <c r="X36" i="35"/>
  <c r="X36" i="50"/>
  <c r="X36" i="25"/>
  <c r="X36" i="16"/>
  <c r="X36" i="34"/>
  <c r="X36" i="52"/>
  <c r="X36" i="18"/>
  <c r="X36" i="41"/>
  <c r="X36" i="27"/>
  <c r="X36" i="44"/>
  <c r="X36" i="24"/>
  <c r="X36" i="17"/>
  <c r="X36" i="39"/>
  <c r="X36" i="21"/>
  <c r="X36" i="29"/>
  <c r="X36" i="38"/>
  <c r="X36" i="23"/>
  <c r="X36" i="13"/>
  <c r="X36" i="14"/>
  <c r="X32" i="12"/>
  <c r="X32" i="15"/>
  <c r="X32" i="24"/>
  <c r="X32" i="28"/>
  <c r="X32" i="35"/>
  <c r="X32" i="29"/>
  <c r="X32" i="34"/>
  <c r="X32" i="39"/>
  <c r="X32" i="31"/>
  <c r="X32" i="19"/>
  <c r="X32" i="26"/>
  <c r="X32" i="50"/>
  <c r="X32" i="20"/>
  <c r="X32" i="40"/>
  <c r="X32" i="36"/>
  <c r="X32" i="49"/>
  <c r="X32" i="18"/>
  <c r="X32" i="43"/>
  <c r="X32" i="32"/>
  <c r="X32" i="23"/>
  <c r="X32" i="33"/>
  <c r="X32" i="17"/>
  <c r="X32" i="37"/>
  <c r="X32" i="51"/>
  <c r="X32" i="38"/>
  <c r="X32" i="48"/>
  <c r="X32" i="41"/>
  <c r="X32" i="30"/>
  <c r="X32" i="44"/>
  <c r="X28" i="31"/>
  <c r="X28" i="28"/>
  <c r="X28" i="42"/>
  <c r="X28" i="16"/>
  <c r="X28" i="20"/>
  <c r="X28" i="34"/>
  <c r="X28" i="32"/>
  <c r="X28" i="50"/>
  <c r="X28" i="49"/>
  <c r="X28" i="36"/>
  <c r="X28" i="35"/>
  <c r="X28" i="23"/>
  <c r="X28" i="14"/>
  <c r="X28" i="51"/>
  <c r="X28" i="30"/>
  <c r="X28" i="39"/>
  <c r="X28" i="37"/>
  <c r="X28" i="25"/>
  <c r="X28" i="43"/>
  <c r="X28" i="44"/>
  <c r="X28" i="33"/>
  <c r="X28" i="19"/>
  <c r="X28" i="17"/>
  <c r="X28" i="29"/>
  <c r="X28" i="48"/>
  <c r="X28" i="27"/>
  <c r="X28" i="26"/>
  <c r="X28" i="22"/>
  <c r="X28" i="24"/>
  <c r="X28" i="52"/>
  <c r="X28" i="21"/>
  <c r="X28" i="8"/>
  <c r="X28" i="41"/>
  <c r="X24" i="37"/>
  <c r="X24" i="38"/>
  <c r="X20" i="14"/>
  <c r="X20" i="28"/>
  <c r="X20" i="21"/>
  <c r="X20" i="49"/>
  <c r="X20" i="20"/>
  <c r="X20" i="29"/>
  <c r="X20" i="43"/>
  <c r="X20" i="34"/>
  <c r="X20" i="16"/>
  <c r="X20" i="31"/>
  <c r="X20" i="50"/>
  <c r="X20" i="23"/>
  <c r="X20" i="40"/>
  <c r="X20" i="25"/>
  <c r="X20" i="17"/>
  <c r="X20" i="39"/>
  <c r="X20" i="32"/>
  <c r="X20" i="33"/>
  <c r="X20" i="51"/>
  <c r="X20" i="36"/>
  <c r="X20" i="52"/>
  <c r="X20" i="35"/>
  <c r="X20" i="22"/>
  <c r="X20" i="41"/>
  <c r="X20" i="19"/>
  <c r="X20" i="30"/>
  <c r="X20" i="38"/>
  <c r="X20" i="15"/>
  <c r="X20" i="48"/>
  <c r="X16" i="44"/>
  <c r="X16" i="24"/>
  <c r="X16" i="32"/>
  <c r="X16" i="40"/>
  <c r="X16" i="36"/>
  <c r="X16" i="25"/>
  <c r="X16" i="37"/>
  <c r="X16" i="12"/>
  <c r="X16" i="29"/>
  <c r="X16" i="18"/>
  <c r="X16" i="16"/>
  <c r="X16" i="42"/>
  <c r="X16" i="15"/>
  <c r="X16" i="22"/>
  <c r="X16" i="17"/>
  <c r="X16" i="49"/>
  <c r="X16" i="13"/>
  <c r="X16" i="41"/>
  <c r="X16" i="19"/>
  <c r="X16" i="43"/>
  <c r="X16" i="39"/>
  <c r="X16" i="34"/>
  <c r="X16" i="28"/>
  <c r="X16" i="38"/>
  <c r="X16" i="35"/>
  <c r="X16" i="14"/>
  <c r="X16" i="8"/>
  <c r="X16" i="20"/>
  <c r="X16" i="50"/>
  <c r="X16" i="26"/>
  <c r="X16" i="21"/>
  <c r="X16" i="27"/>
  <c r="X16" i="51"/>
  <c r="X12" i="34"/>
  <c r="X12" i="24"/>
  <c r="X12" i="36"/>
  <c r="X12" i="22"/>
  <c r="X12" i="33"/>
  <c r="X12" i="21"/>
  <c r="X12" i="29"/>
  <c r="X12" i="37"/>
  <c r="X12" i="31"/>
  <c r="X12" i="39"/>
  <c r="X12" i="48"/>
  <c r="X12" i="40"/>
  <c r="X12" i="20"/>
  <c r="X12" i="52"/>
  <c r="X12" i="35"/>
  <c r="X12" i="15"/>
  <c r="X12" i="16"/>
  <c r="X12" i="28"/>
  <c r="X12" i="19"/>
  <c r="X12" i="14"/>
  <c r="X12" i="23"/>
  <c r="X12" i="38"/>
  <c r="X8" i="13"/>
  <c r="X8" i="16"/>
  <c r="X8" i="42"/>
  <c r="X8" i="21"/>
  <c r="X8" i="33"/>
  <c r="X8" i="36"/>
  <c r="X8" i="23"/>
  <c r="X8" i="39"/>
  <c r="X8" i="18"/>
  <c r="X8" i="37"/>
  <c r="X8" i="49"/>
  <c r="X8" i="50"/>
  <c r="X8" i="41"/>
  <c r="X8" i="12"/>
  <c r="X8" i="25"/>
  <c r="X8" i="24"/>
  <c r="X8" i="30"/>
  <c r="X8" i="44"/>
  <c r="X8" i="15"/>
  <c r="X22" i="13"/>
  <c r="X22" i="48"/>
  <c r="X22" i="37"/>
  <c r="X22" i="43"/>
  <c r="X22" i="33"/>
  <c r="X22" i="28"/>
  <c r="X22" i="21"/>
  <c r="X22" i="29"/>
  <c r="X22" i="27"/>
  <c r="X22" i="20"/>
  <c r="X22" i="39"/>
  <c r="X22" i="52"/>
  <c r="X22" i="26"/>
  <c r="X22" i="49"/>
  <c r="X22" i="42"/>
  <c r="X22" i="31"/>
  <c r="X22" i="36"/>
  <c r="X22" i="12"/>
  <c r="X22" i="41"/>
  <c r="X22" i="16"/>
  <c r="X22" i="35"/>
  <c r="X22" i="38"/>
  <c r="X22" i="23"/>
  <c r="X22" i="32"/>
  <c r="X22" i="25"/>
  <c r="X22" i="18"/>
  <c r="X22" i="40"/>
  <c r="X22" i="44"/>
  <c r="X22" i="30"/>
  <c r="X22" i="51"/>
  <c r="X22" i="8"/>
  <c r="X22" i="50"/>
  <c r="V36" i="23"/>
  <c r="V36" i="43"/>
  <c r="V36" i="13"/>
  <c r="V36" i="39"/>
  <c r="V36" i="28"/>
  <c r="V36" i="17"/>
  <c r="V36" i="12"/>
  <c r="V36" i="37"/>
  <c r="V36" i="51"/>
  <c r="V36" i="25"/>
  <c r="V36" i="15"/>
  <c r="V36" i="29"/>
  <c r="V36" i="52"/>
  <c r="V36" i="22"/>
  <c r="V36" i="42"/>
  <c r="V36" i="49"/>
  <c r="V36" i="8"/>
  <c r="V36" i="48"/>
  <c r="V36" i="44"/>
  <c r="V36" i="36"/>
  <c r="V36" i="50"/>
  <c r="V9" i="39"/>
  <c r="V9" i="42"/>
  <c r="V9" i="23"/>
  <c r="V9" i="19"/>
  <c r="V9" i="15"/>
  <c r="V9" i="49"/>
  <c r="V9" i="38"/>
  <c r="V9" i="17"/>
  <c r="V9" i="27"/>
  <c r="V9" i="25"/>
  <c r="V9" i="52"/>
  <c r="V9" i="43"/>
  <c r="V9" i="13"/>
  <c r="V9" i="48"/>
  <c r="V9" i="31"/>
  <c r="V9" i="16"/>
  <c r="V9" i="35"/>
  <c r="V9" i="14"/>
  <c r="V9" i="37"/>
  <c r="V9" i="34"/>
  <c r="V9" i="41"/>
  <c r="V9" i="44"/>
  <c r="V9" i="40"/>
  <c r="V9" i="30"/>
  <c r="V9" i="24"/>
  <c r="V9" i="26"/>
  <c r="V9" i="21"/>
  <c r="V9" i="33"/>
  <c r="V9" i="18"/>
  <c r="V9" i="8"/>
  <c r="V9" i="51"/>
  <c r="V40" i="35"/>
  <c r="V40" i="52"/>
  <c r="V40" i="40"/>
  <c r="V40" i="15"/>
  <c r="V16" i="40"/>
  <c r="V16" i="14"/>
  <c r="V16" i="25"/>
  <c r="V16" i="42"/>
  <c r="V12" i="49"/>
  <c r="V12" i="12"/>
  <c r="V20" i="21"/>
  <c r="V28" i="26"/>
  <c r="V12" i="32"/>
  <c r="V40" i="37"/>
  <c r="V28" i="43"/>
  <c r="V28" i="35"/>
  <c r="V24" i="17"/>
  <c r="V24" i="13"/>
  <c r="V24" i="42"/>
  <c r="V24" i="27"/>
  <c r="V32" i="52"/>
  <c r="V32" i="43"/>
  <c r="V32" i="32"/>
  <c r="V28" i="29"/>
  <c r="V12" i="35"/>
  <c r="V16" i="21"/>
  <c r="V24" i="21"/>
  <c r="V40" i="32"/>
  <c r="V40" i="8"/>
  <c r="V40" i="34"/>
  <c r="V40" i="18"/>
  <c r="V16" i="48"/>
  <c r="V16" i="38"/>
  <c r="V16" i="49"/>
  <c r="V16" i="13"/>
  <c r="V16" i="22"/>
  <c r="V12" i="48"/>
  <c r="V12" i="43"/>
  <c r="V20" i="15"/>
  <c r="V28" i="22"/>
  <c r="V8" i="18"/>
  <c r="V40" i="24"/>
  <c r="V12" i="13"/>
  <c r="V28" i="42"/>
  <c r="V28" i="31"/>
  <c r="V24" i="51"/>
  <c r="V24" i="34"/>
  <c r="V24" i="39"/>
  <c r="V24" i="23"/>
  <c r="V32" i="39"/>
  <c r="V32" i="8"/>
  <c r="V32" i="31"/>
  <c r="V28" i="28"/>
  <c r="V12" i="28"/>
  <c r="V24" i="15"/>
  <c r="V40" i="51"/>
  <c r="V40" i="22"/>
  <c r="V40" i="31"/>
  <c r="V40" i="36"/>
  <c r="V40" i="14"/>
  <c r="V16" i="31"/>
  <c r="V16" i="23"/>
  <c r="V16" i="12"/>
  <c r="V16" i="35"/>
  <c r="V12" i="21"/>
  <c r="V12" i="19"/>
  <c r="V28" i="38"/>
  <c r="V24" i="20"/>
  <c r="V12" i="23"/>
  <c r="V28" i="36"/>
  <c r="V24" i="19"/>
  <c r="V24" i="49"/>
  <c r="V24" i="40"/>
  <c r="V24" i="8"/>
  <c r="V32" i="26"/>
  <c r="V32" i="50"/>
  <c r="V32" i="44"/>
  <c r="V12" i="42"/>
  <c r="V40" i="44"/>
  <c r="V40" i="48"/>
  <c r="V40" i="49"/>
  <c r="V40" i="21"/>
  <c r="V40" i="19"/>
  <c r="V16" i="37"/>
  <c r="V16" i="28"/>
  <c r="V16" i="8"/>
  <c r="V16" i="33"/>
  <c r="V12" i="18"/>
  <c r="V12" i="17"/>
  <c r="V28" i="32"/>
  <c r="V12" i="34"/>
  <c r="V28" i="34"/>
  <c r="V24" i="12"/>
  <c r="V24" i="35"/>
  <c r="V24" i="30"/>
  <c r="V24" i="43"/>
  <c r="V32" i="12"/>
  <c r="V32" i="49"/>
  <c r="V32" i="41"/>
  <c r="V12" i="41"/>
  <c r="V40" i="42"/>
  <c r="V40" i="17"/>
  <c r="V40" i="43"/>
  <c r="V40" i="38"/>
  <c r="V40" i="30"/>
  <c r="V16" i="16"/>
  <c r="V16" i="20"/>
  <c r="V16" i="51"/>
  <c r="V16" i="30"/>
  <c r="V12" i="15"/>
  <c r="V12" i="52"/>
  <c r="V20" i="44"/>
  <c r="V28" i="19"/>
  <c r="V12" i="40"/>
  <c r="V28" i="21"/>
  <c r="V24" i="18"/>
  <c r="V24" i="28"/>
  <c r="V24" i="25"/>
  <c r="V24" i="37"/>
  <c r="V32" i="37"/>
  <c r="V32" i="51"/>
  <c r="V32" i="29"/>
  <c r="V12" i="37"/>
  <c r="V40" i="27"/>
  <c r="V40" i="50"/>
  <c r="V40" i="29"/>
  <c r="V16" i="44"/>
  <c r="V16" i="19"/>
  <c r="V16" i="41"/>
  <c r="V12" i="51"/>
  <c r="V12" i="50"/>
  <c r="V28" i="37"/>
  <c r="V28" i="14"/>
  <c r="V12" i="39"/>
  <c r="V28" i="13"/>
  <c r="V24" i="22"/>
  <c r="V24" i="31"/>
  <c r="V24" i="16"/>
  <c r="V24" i="29"/>
  <c r="V32" i="25"/>
  <c r="V32" i="48"/>
  <c r="G23" i="16"/>
  <c r="G12" i="22"/>
  <c r="G40" i="24"/>
  <c r="G27" i="42"/>
  <c r="G36" i="44"/>
  <c r="G27" i="33"/>
  <c r="E27" i="34"/>
  <c r="G27" i="34" s="1"/>
  <c r="G14" i="19"/>
  <c r="G36" i="18"/>
  <c r="G33" i="41"/>
  <c r="G27" i="18"/>
  <c r="G13" i="17"/>
  <c r="G33" i="16"/>
  <c r="G23" i="28"/>
  <c r="G13" i="37"/>
  <c r="G29" i="8"/>
  <c r="G40" i="20"/>
  <c r="G40" i="25"/>
  <c r="G10" i="52"/>
  <c r="V39" i="16"/>
  <c r="V39" i="48"/>
  <c r="V39" i="31"/>
  <c r="V39" i="37"/>
  <c r="V39" i="29"/>
  <c r="V39" i="8"/>
  <c r="V39" i="40"/>
  <c r="V39" i="52"/>
  <c r="V39" i="23"/>
  <c r="V39" i="32"/>
  <c r="V39" i="17"/>
  <c r="V39" i="13"/>
  <c r="V39" i="38"/>
  <c r="V39" i="15"/>
  <c r="V39" i="43"/>
  <c r="V39" i="24"/>
  <c r="V39" i="28"/>
  <c r="V39" i="19"/>
  <c r="V39" i="34"/>
  <c r="V39" i="22"/>
  <c r="V39" i="27"/>
  <c r="V39" i="20"/>
  <c r="V39" i="36"/>
  <c r="V39" i="42"/>
  <c r="V39" i="25"/>
  <c r="V39" i="44"/>
  <c r="V39" i="33"/>
  <c r="V39" i="50"/>
  <c r="V39" i="49"/>
  <c r="V39" i="35"/>
  <c r="V39" i="30"/>
  <c r="V39" i="12"/>
  <c r="V39" i="39"/>
  <c r="V39" i="51"/>
  <c r="V23" i="49"/>
  <c r="V23" i="13"/>
  <c r="V23" i="30"/>
  <c r="V23" i="8"/>
  <c r="V23" i="19"/>
  <c r="V23" i="35"/>
  <c r="V23" i="31"/>
  <c r="V23" i="23"/>
  <c r="V23" i="38"/>
  <c r="V23" i="39"/>
  <c r="V23" i="44"/>
  <c r="V23" i="18"/>
  <c r="V23" i="27"/>
  <c r="V23" i="24"/>
  <c r="V23" i="29"/>
  <c r="V23" i="17"/>
  <c r="N8" i="17"/>
  <c r="N8" i="44"/>
  <c r="N8" i="39"/>
  <c r="N8" i="37"/>
  <c r="N8" i="13"/>
  <c r="N8" i="41"/>
  <c r="N8" i="20"/>
  <c r="N8" i="18"/>
  <c r="N8" i="43"/>
  <c r="N8" i="50"/>
  <c r="N8" i="19"/>
  <c r="N8" i="27"/>
  <c r="N8" i="21"/>
  <c r="N8" i="30"/>
  <c r="N8" i="22"/>
  <c r="N8" i="15"/>
  <c r="N8" i="32"/>
  <c r="N8" i="51"/>
  <c r="N8" i="23"/>
  <c r="N8" i="33"/>
  <c r="N8" i="24"/>
  <c r="N8" i="26"/>
  <c r="N8" i="8"/>
  <c r="N8" i="25"/>
  <c r="N8" i="38"/>
  <c r="N8" i="28"/>
  <c r="N8" i="34"/>
  <c r="N8" i="42"/>
  <c r="N8" i="36"/>
  <c r="N8" i="14"/>
  <c r="N8" i="35"/>
  <c r="N8" i="12"/>
  <c r="N8" i="29"/>
  <c r="N8" i="16"/>
  <c r="N8" i="40"/>
  <c r="N8" i="31"/>
  <c r="T43" i="28"/>
  <c r="T43" i="39"/>
  <c r="T43" i="42"/>
  <c r="T43" i="43"/>
  <c r="T43" i="30"/>
  <c r="J37" i="50"/>
  <c r="J37" i="21"/>
  <c r="J37" i="34"/>
  <c r="V29" i="43"/>
  <c r="V29" i="14"/>
  <c r="F5" i="50"/>
  <c r="F5" i="26"/>
  <c r="X24" i="20"/>
  <c r="P10" i="13"/>
  <c r="P10" i="23"/>
  <c r="P10" i="40"/>
  <c r="X9" i="44"/>
  <c r="X13" i="38"/>
  <c r="X25" i="30"/>
  <c r="X37" i="32"/>
  <c r="F15" i="40"/>
  <c r="F10" i="48"/>
  <c r="P36" i="28"/>
  <c r="F10" i="30"/>
  <c r="F10" i="40"/>
  <c r="G10" i="40" s="1"/>
  <c r="F10" i="15"/>
  <c r="G10" i="15" s="1"/>
  <c r="P5" i="44"/>
  <c r="F5" i="39"/>
  <c r="F5" i="36"/>
  <c r="V14" i="12"/>
  <c r="X29" i="23"/>
  <c r="V29" i="20"/>
  <c r="AN19" i="4"/>
  <c r="H19" i="4" s="1"/>
  <c r="N16" i="40" s="1"/>
  <c r="AN15" i="4"/>
  <c r="H15" i="4" s="1"/>
  <c r="N12" i="50" s="1"/>
  <c r="T43" i="26"/>
  <c r="T43" i="20"/>
  <c r="T43" i="50"/>
  <c r="T43" i="16"/>
  <c r="T8" i="19"/>
  <c r="J37" i="44"/>
  <c r="J37" i="27"/>
  <c r="J37" i="26"/>
  <c r="V29" i="36"/>
  <c r="V29" i="49"/>
  <c r="P5" i="49"/>
  <c r="P5" i="17"/>
  <c r="X24" i="30"/>
  <c r="F10" i="36"/>
  <c r="P10" i="12"/>
  <c r="F10" i="27"/>
  <c r="X25" i="22"/>
  <c r="X33" i="44"/>
  <c r="P15" i="39"/>
  <c r="P36" i="44"/>
  <c r="F10" i="31"/>
  <c r="F10" i="34"/>
  <c r="F5" i="43"/>
  <c r="P5" i="40"/>
  <c r="P5" i="36"/>
  <c r="F5" i="33"/>
  <c r="X41" i="27"/>
  <c r="V14" i="14"/>
  <c r="X29" i="24"/>
  <c r="F5" i="40"/>
  <c r="V29" i="51"/>
  <c r="T8" i="16"/>
  <c r="J37" i="39"/>
  <c r="V29" i="27"/>
  <c r="P5" i="23"/>
  <c r="P5" i="25"/>
  <c r="P5" i="51"/>
  <c r="P5" i="15"/>
  <c r="X24" i="52"/>
  <c r="F10" i="33"/>
  <c r="P10" i="34"/>
  <c r="P10" i="25"/>
  <c r="X25" i="15"/>
  <c r="X33" i="48"/>
  <c r="F15" i="13"/>
  <c r="P10" i="52"/>
  <c r="F10" i="26"/>
  <c r="G10" i="26" s="1"/>
  <c r="F10" i="35"/>
  <c r="F5" i="41"/>
  <c r="F5" i="37"/>
  <c r="P5" i="33"/>
  <c r="P5" i="31"/>
  <c r="X41" i="40"/>
  <c r="X29" i="28"/>
  <c r="P5" i="42"/>
  <c r="F10" i="42"/>
  <c r="G10" i="42" s="1"/>
  <c r="J37" i="25"/>
  <c r="T43" i="41"/>
  <c r="T43" i="14"/>
  <c r="T43" i="40"/>
  <c r="T43" i="34"/>
  <c r="T8" i="44"/>
  <c r="J39" i="33"/>
  <c r="J37" i="35"/>
  <c r="J37" i="23"/>
  <c r="V29" i="23"/>
  <c r="F5" i="15"/>
  <c r="G5" i="15" s="1"/>
  <c r="F5" i="19"/>
  <c r="G5" i="19" s="1"/>
  <c r="P5" i="50"/>
  <c r="F5" i="16"/>
  <c r="X24" i="41"/>
  <c r="F10" i="28"/>
  <c r="G10" i="28" s="1"/>
  <c r="F10" i="50"/>
  <c r="G10" i="50" s="1"/>
  <c r="P10" i="17"/>
  <c r="X9" i="22"/>
  <c r="X33" i="23"/>
  <c r="P15" i="18"/>
  <c r="P10" i="49"/>
  <c r="F15" i="41"/>
  <c r="F10" i="23"/>
  <c r="P10" i="28"/>
  <c r="P5" i="37"/>
  <c r="P5" i="34"/>
  <c r="F5" i="30"/>
  <c r="F5" i="28"/>
  <c r="V14" i="44"/>
  <c r="X21" i="31"/>
  <c r="X33" i="43"/>
  <c r="F10" i="16"/>
  <c r="P10" i="38"/>
  <c r="X24" i="48"/>
  <c r="V29" i="42"/>
  <c r="T43" i="18"/>
  <c r="T43" i="32"/>
  <c r="T43" i="35"/>
  <c r="T43" i="33"/>
  <c r="T43" i="31"/>
  <c r="T8" i="17"/>
  <c r="J39" i="30"/>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G10" i="8"/>
  <c r="T43" i="49"/>
  <c r="T43" i="12"/>
  <c r="T43" i="19"/>
  <c r="T43" i="36"/>
  <c r="T43" i="38"/>
  <c r="T8" i="51"/>
  <c r="J39" i="22"/>
  <c r="J37" i="37"/>
  <c r="J37" i="40"/>
  <c r="V29" i="40"/>
  <c r="F5" i="24"/>
  <c r="P5" i="18"/>
  <c r="G27" i="12"/>
  <c r="F5" i="12"/>
  <c r="G5" i="12" s="1"/>
  <c r="X24" i="35"/>
  <c r="X24" i="19"/>
  <c r="F10" i="13"/>
  <c r="F10" i="25"/>
  <c r="G10" i="25" s="1"/>
  <c r="P10" i="36"/>
  <c r="X9" i="40"/>
  <c r="X37" i="43"/>
  <c r="F15" i="38"/>
  <c r="G15" i="38" s="1"/>
  <c r="P10" i="51"/>
  <c r="P10" i="44"/>
  <c r="P10" i="16"/>
  <c r="F10" i="20"/>
  <c r="G10" i="20" s="1"/>
  <c r="P5" i="32"/>
  <c r="F5" i="29"/>
  <c r="P5" i="43"/>
  <c r="V14" i="43"/>
  <c r="X37" i="41"/>
  <c r="P10" i="8"/>
  <c r="X24" i="23"/>
  <c r="V29" i="22"/>
  <c r="G10" i="49"/>
  <c r="T43" i="8"/>
  <c r="T43" i="52"/>
  <c r="T43" i="48"/>
  <c r="T43" i="24"/>
  <c r="J39" i="36"/>
  <c r="J37" i="19"/>
  <c r="V29" i="34"/>
  <c r="P5" i="14"/>
  <c r="P5" i="8"/>
  <c r="F5" i="8"/>
  <c r="X24" i="36"/>
  <c r="F10" i="21"/>
  <c r="G10" i="21" s="1"/>
  <c r="P10" i="42"/>
  <c r="F10" i="8"/>
  <c r="P10" i="27"/>
  <c r="X9" i="27"/>
  <c r="X37" i="31"/>
  <c r="F10" i="51"/>
  <c r="F36" i="41"/>
  <c r="P10" i="39"/>
  <c r="F10" i="12"/>
  <c r="G10" i="12" s="1"/>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G5" i="14"/>
  <c r="E11" i="37"/>
  <c r="E38" i="41"/>
  <c r="E42" i="41"/>
  <c r="E12" i="29"/>
  <c r="E31" i="29"/>
  <c r="E5" i="41"/>
  <c r="G5" i="41" s="1"/>
  <c r="E22" i="37"/>
  <c r="E6" i="37"/>
  <c r="E38" i="29"/>
  <c r="E22" i="29"/>
  <c r="E6" i="29"/>
  <c r="E19" i="13"/>
  <c r="G10" i="51"/>
  <c r="G8" i="20"/>
  <c r="G40" i="41"/>
  <c r="E34" i="37"/>
  <c r="E5" i="29"/>
  <c r="E18" i="41"/>
  <c r="G40" i="38"/>
  <c r="E32" i="29"/>
  <c r="E14" i="41"/>
  <c r="E24" i="25"/>
  <c r="E33" i="24"/>
  <c r="E17" i="24"/>
  <c r="E32" i="13"/>
  <c r="G32" i="13" s="1"/>
  <c r="E15" i="49"/>
  <c r="E18" i="37"/>
  <c r="E34" i="29"/>
  <c r="E18" i="29"/>
  <c r="E5" i="18"/>
  <c r="G5" i="18" s="1"/>
  <c r="E33" i="12"/>
  <c r="E17" i="12"/>
  <c r="E31" i="13"/>
  <c r="E15" i="13"/>
  <c r="G15" i="13" s="1"/>
  <c r="G33" i="37"/>
  <c r="G27" i="37"/>
  <c r="E21" i="37"/>
  <c r="E25" i="37"/>
  <c r="E9" i="41"/>
  <c r="E33" i="37"/>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29"/>
  <c r="N16" i="16"/>
  <c r="N16" i="31"/>
  <c r="N16" i="44"/>
  <c r="N16" i="32"/>
  <c r="N16" i="43"/>
  <c r="N16" i="18"/>
  <c r="N16" i="20"/>
  <c r="N16" i="22"/>
  <c r="N16" i="27"/>
  <c r="N16" i="30"/>
  <c r="N16" i="34"/>
  <c r="N16" i="37"/>
  <c r="N16" i="41"/>
  <c r="N16" i="28"/>
  <c r="N16" i="33"/>
  <c r="N16" i="35"/>
  <c r="N16" i="19"/>
  <c r="N12" i="36"/>
  <c r="N12" i="37"/>
  <c r="N12" i="52"/>
  <c r="N12" i="35"/>
  <c r="N12" i="48"/>
  <c r="N12" i="26"/>
  <c r="N12" i="28"/>
  <c r="N12" i="8"/>
  <c r="N12" i="12"/>
  <c r="N12" i="39"/>
  <c r="N12" i="43"/>
  <c r="N12" i="16"/>
  <c r="N12" i="20"/>
  <c r="N12" i="21"/>
  <c r="N12" i="18"/>
  <c r="N12" i="17"/>
  <c r="N12" i="38"/>
  <c r="N12" i="19"/>
  <c r="N12" i="23"/>
  <c r="N12" i="42"/>
  <c r="N12" i="25"/>
  <c r="N12" i="27"/>
  <c r="N12" i="32"/>
  <c r="N12" i="29"/>
  <c r="N12" i="49"/>
  <c r="J41" i="19"/>
  <c r="J41" i="26"/>
  <c r="J41" i="35"/>
  <c r="T39" i="23"/>
  <c r="J26" i="50"/>
  <c r="J26" i="41"/>
  <c r="J39" i="48"/>
  <c r="T39" i="43"/>
  <c r="J41" i="51"/>
  <c r="J41" i="17"/>
  <c r="P34" i="31"/>
  <c r="F19" i="36"/>
  <c r="G19" i="36" s="1"/>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E13" i="13"/>
  <c r="AN41" i="4"/>
  <c r="H41" i="4" s="1"/>
  <c r="N38" i="37" s="1"/>
  <c r="E24" i="52"/>
  <c r="E8" i="52"/>
  <c r="E31" i="51"/>
  <c r="E15" i="51"/>
  <c r="E39" i="52"/>
  <c r="E41" i="42"/>
  <c r="E41" i="38"/>
  <c r="E36" i="13"/>
  <c r="G36" i="13" s="1"/>
  <c r="E13" i="39"/>
  <c r="G13" i="39" s="1"/>
  <c r="E10" i="36"/>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G34" i="25" s="1"/>
  <c r="E18" i="25"/>
  <c r="E31" i="23"/>
  <c r="E15" i="23"/>
  <c r="G15" i="23" s="1"/>
  <c r="E27" i="21"/>
  <c r="E11" i="21"/>
  <c r="E23" i="19"/>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N41" i="4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15" i="50"/>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G15" i="49" s="1"/>
  <c r="P15" i="23"/>
  <c r="P15" i="26"/>
  <c r="P15" i="13"/>
  <c r="F15" i="39"/>
  <c r="F15" i="50"/>
  <c r="P15" i="32"/>
  <c r="F15" i="30"/>
  <c r="G15" i="30" s="1"/>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G43" i="51" s="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G32" i="38" s="1"/>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G15" i="43" s="1"/>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28" i="24" s="1"/>
  <c r="G12" i="30"/>
  <c r="G27" i="48"/>
  <c r="G15" i="48"/>
  <c r="P39" i="12"/>
  <c r="F39" i="19"/>
  <c r="F39" i="27"/>
  <c r="P39" i="28"/>
  <c r="P39" i="15"/>
  <c r="F39" i="34"/>
  <c r="G39" i="34" s="1"/>
  <c r="P39" i="22"/>
  <c r="P39" i="49"/>
  <c r="F39" i="37"/>
  <c r="G39" i="37" s="1"/>
  <c r="F39" i="25"/>
  <c r="G39" i="25" s="1"/>
  <c r="F39" i="18"/>
  <c r="G39" i="18" s="1"/>
  <c r="F39" i="30"/>
  <c r="G39" i="30" s="1"/>
  <c r="P39" i="29"/>
  <c r="P39"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31"/>
  <c r="G12" i="31"/>
  <c r="G25" i="52"/>
  <c r="G8" i="13"/>
  <c r="G33" i="24"/>
  <c r="G5" i="8"/>
  <c r="G28" i="26"/>
  <c r="G28" i="34"/>
  <c r="G34" i="29"/>
  <c r="G34" i="30"/>
  <c r="G13" i="20"/>
  <c r="G13" i="40"/>
  <c r="G43" i="32"/>
  <c r="G40" i="43"/>
  <c r="G32" i="30"/>
  <c r="G10" i="30"/>
  <c r="G27" i="39"/>
  <c r="G5" i="43"/>
  <c r="G12" i="26"/>
  <c r="G10" i="13"/>
  <c r="G15" i="25"/>
  <c r="G13" i="22"/>
  <c r="G36" i="51"/>
  <c r="G33" i="40"/>
  <c r="G39" i="23"/>
  <c r="G43" i="23"/>
  <c r="G43" i="30"/>
  <c r="G12" i="28"/>
  <c r="G40" i="26"/>
  <c r="G40" i="39"/>
  <c r="G32" i="34"/>
  <c r="G12" i="12"/>
  <c r="G19" i="17"/>
  <c r="G15" i="51"/>
  <c r="G27" i="14"/>
  <c r="G27" i="22"/>
  <c r="G10" i="31"/>
  <c r="G27" i="38"/>
  <c r="G5" i="35"/>
  <c r="G10" i="16"/>
  <c r="G25" i="44"/>
  <c r="G40" i="19"/>
  <c r="G32" i="22"/>
  <c r="G12" i="19"/>
  <c r="G19" i="23"/>
  <c r="G33" i="20"/>
  <c r="G36" i="35"/>
  <c r="G27" i="19"/>
  <c r="G27" i="21"/>
  <c r="G10" i="35"/>
  <c r="G27" i="41"/>
  <c r="G5" i="28"/>
  <c r="G40" i="22"/>
  <c r="G40" i="13"/>
  <c r="G32" i="15"/>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0"/>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11" i="51"/>
  <c r="G25" i="51"/>
  <c r="G25" i="19"/>
  <c r="G25" i="30"/>
  <c r="G25" i="35"/>
  <c r="O34" i="4"/>
  <c r="P34" i="4" s="1"/>
  <c r="C34" i="4" s="1"/>
  <c r="O25" i="4"/>
  <c r="P25" i="4" s="1"/>
  <c r="C25" i="4" s="1"/>
  <c r="P22" i="20" s="1"/>
  <c r="AH35" i="4"/>
  <c r="F35" i="4" s="1"/>
  <c r="J6" i="42"/>
  <c r="J6" i="34"/>
  <c r="J6" i="49"/>
  <c r="J6" i="22"/>
  <c r="J27" i="22"/>
  <c r="J27" i="21"/>
  <c r="J27" i="39"/>
  <c r="J27" i="38"/>
  <c r="J7" i="22"/>
  <c r="J7" i="30"/>
  <c r="J7" i="25"/>
  <c r="J7" i="28"/>
  <c r="J7" i="16"/>
  <c r="J23" i="39"/>
  <c r="J23" i="22"/>
  <c r="J23" i="35"/>
  <c r="J23" i="49"/>
  <c r="J23" i="51"/>
  <c r="N41" i="8"/>
  <c r="N41" i="26"/>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19"/>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G32" i="26" s="1"/>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G22" i="41" s="1"/>
  <c r="G25" i="21"/>
  <c r="E40" i="42"/>
  <c r="G40" i="42" s="1"/>
  <c r="E36" i="42"/>
  <c r="G36" i="42" s="1"/>
  <c r="E32" i="42"/>
  <c r="G32" i="42" s="1"/>
  <c r="E40" i="31"/>
  <c r="G40" i="31" s="1"/>
  <c r="E36" i="31"/>
  <c r="G36" i="31" s="1"/>
  <c r="E32" i="31"/>
  <c r="G32" i="31" s="1"/>
  <c r="E28" i="31"/>
  <c r="E16" i="31"/>
  <c r="E8" i="3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2" i="39"/>
  <c r="T22" i="52"/>
  <c r="J16" i="38"/>
  <c r="J39" i="17"/>
  <c r="J39" i="21"/>
  <c r="J39" i="39"/>
  <c r="J39" i="50"/>
  <c r="J39" i="42"/>
  <c r="J39" i="25"/>
  <c r="J39" i="44"/>
  <c r="J39" i="51"/>
  <c r="J39" i="40"/>
  <c r="J39" i="52"/>
  <c r="J39" i="29"/>
  <c r="J39" i="41"/>
  <c r="J39" i="32"/>
  <c r="J39" i="38"/>
  <c r="J39" i="49"/>
  <c r="J39" i="28"/>
  <c r="J39" i="15"/>
  <c r="J39" i="19"/>
  <c r="J39" i="8"/>
  <c r="G27" i="50"/>
  <c r="F10" i="4"/>
  <c r="T7" i="29" s="1"/>
  <c r="AH22" i="4"/>
  <c r="F22" i="4" s="1"/>
  <c r="T19" i="39"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1"/>
  <c r="T26" i="30"/>
  <c r="T26" i="4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16"/>
  <c r="F19" i="50"/>
  <c r="G19" i="50" s="1"/>
  <c r="P19" i="13"/>
  <c r="P19" i="24"/>
  <c r="P19" i="40"/>
  <c r="F19" i="13"/>
  <c r="G19" i="13" s="1"/>
  <c r="P19" i="16"/>
  <c r="F19" i="34"/>
  <c r="G19" i="34" s="1"/>
  <c r="P19" i="50"/>
  <c r="F19" i="48"/>
  <c r="G19" i="48" s="1"/>
  <c r="P19" i="28"/>
  <c r="P19" i="43"/>
  <c r="F19" i="20"/>
  <c r="F19" i="38"/>
  <c r="G19" i="38" s="1"/>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E29" i="44"/>
  <c r="E39" i="44"/>
  <c r="E10" i="44"/>
  <c r="G10" i="44" s="1"/>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44" i="21" s="1"/>
  <c r="E11" i="16"/>
  <c r="G11" i="16" s="1"/>
  <c r="E29" i="15"/>
  <c r="G29" i="15" s="1"/>
  <c r="E21" i="15"/>
  <c r="E9" i="15"/>
  <c r="E7" i="15"/>
  <c r="E40" i="14"/>
  <c r="G40" i="14" s="1"/>
  <c r="E20" i="14"/>
  <c r="E36" i="12"/>
  <c r="E44" i="12" s="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2"/>
  <c r="T19" i="19"/>
  <c r="T19" i="8"/>
  <c r="T19" i="35"/>
  <c r="T19" i="29"/>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P25" i="52"/>
  <c r="F25" i="15"/>
  <c r="G25" i="15" s="1"/>
  <c r="F25" i="24"/>
  <c r="G25" i="24" s="1"/>
  <c r="P25" i="26"/>
  <c r="P25" i="33"/>
  <c r="P25" i="39"/>
  <c r="P25" i="44"/>
  <c r="P25" i="18"/>
  <c r="F25" i="32"/>
  <c r="G25" i="32" s="1"/>
  <c r="F25" i="22"/>
  <c r="F25" i="37"/>
  <c r="G25" i="37" s="1"/>
  <c r="P26" i="48"/>
  <c r="P26" i="30"/>
  <c r="F26" i="16"/>
  <c r="G26" i="16" s="1"/>
  <c r="F26" i="32"/>
  <c r="G26" i="32" s="1"/>
  <c r="P26" i="18"/>
  <c r="N18" i="13"/>
  <c r="N18" i="52"/>
  <c r="P17" i="51"/>
  <c r="N14" i="49"/>
  <c r="N14" i="13"/>
  <c r="N14" i="8"/>
  <c r="N14" i="50"/>
  <c r="N14" i="52"/>
  <c r="P12" i="49"/>
  <c r="F12" i="52"/>
  <c r="G12" i="52" s="1"/>
  <c r="P12" i="48"/>
  <c r="F12" i="51"/>
  <c r="G12" i="51" s="1"/>
  <c r="P22" i="28"/>
  <c r="F22" i="33"/>
  <c r="G22" i="33" s="1"/>
  <c r="F22" i="40"/>
  <c r="G22" i="40" s="1"/>
  <c r="P22" i="40"/>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E24" i="49"/>
  <c r="E14" i="49"/>
  <c r="G14" i="49" s="1"/>
  <c r="E6" i="49"/>
  <c r="E41" i="48"/>
  <c r="E29" i="48"/>
  <c r="G29" i="48" s="1"/>
  <c r="E21" i="48"/>
  <c r="E18" i="48"/>
  <c r="E17" i="48"/>
  <c r="E9" i="48"/>
  <c r="E40" i="48"/>
  <c r="E36" i="48"/>
  <c r="G36" i="48" s="1"/>
  <c r="E30" i="48"/>
  <c r="E26" i="48"/>
  <c r="E22" i="48"/>
  <c r="E16" i="48"/>
  <c r="E12" i="48"/>
  <c r="G12" i="48" s="1"/>
  <c r="E8" i="48"/>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G10" i="48" s="1"/>
  <c r="E6" i="48"/>
  <c r="E44" i="41" l="1"/>
  <c r="E44" i="50"/>
  <c r="E44" i="39"/>
  <c r="G34" i="44"/>
  <c r="G5" i="40"/>
  <c r="P22" i="36"/>
  <c r="P22" i="26"/>
  <c r="P22" i="27"/>
  <c r="F22" i="23"/>
  <c r="G22" i="23" s="1"/>
  <c r="T19" i="23"/>
  <c r="T19" i="31"/>
  <c r="T19" i="49"/>
  <c r="T19" i="48"/>
  <c r="T19" i="20"/>
  <c r="G39" i="44"/>
  <c r="N41" i="32"/>
  <c r="T26" i="39"/>
  <c r="T26" i="37"/>
  <c r="T26" i="48"/>
  <c r="T22" i="22"/>
  <c r="G10" i="34"/>
  <c r="G14" i="27"/>
  <c r="N41" i="33"/>
  <c r="N41" i="43"/>
  <c r="N41" i="20"/>
  <c r="N41" i="27"/>
  <c r="G5" i="16"/>
  <c r="N12" i="31"/>
  <c r="N12" i="44"/>
  <c r="N12" i="30"/>
  <c r="N12" i="51"/>
  <c r="N16" i="26"/>
  <c r="N16" i="21"/>
  <c r="N16" i="42"/>
  <c r="F22" i="18"/>
  <c r="N41" i="34"/>
  <c r="T26" i="36"/>
  <c r="T26" i="18"/>
  <c r="T26" i="44"/>
  <c r="G15" i="27"/>
  <c r="N41" i="13"/>
  <c r="N41" i="38"/>
  <c r="N41" i="42"/>
  <c r="G23" i="39"/>
  <c r="G10" i="38"/>
  <c r="T19" i="17"/>
  <c r="N41" i="12"/>
  <c r="G36" i="49"/>
  <c r="P22" i="35"/>
  <c r="F22" i="26"/>
  <c r="G22" i="26" s="1"/>
  <c r="P22" i="50"/>
  <c r="P22" i="12"/>
  <c r="F22" i="13"/>
  <c r="G22" i="13" s="1"/>
  <c r="F22" i="30"/>
  <c r="G22" i="30" s="1"/>
  <c r="T19" i="42"/>
  <c r="T19" i="52"/>
  <c r="T19" i="33"/>
  <c r="T19" i="51"/>
  <c r="T19" i="27"/>
  <c r="G29" i="38"/>
  <c r="N41" i="29"/>
  <c r="N41" i="30"/>
  <c r="T26" i="13"/>
  <c r="T26" i="33"/>
  <c r="T26" i="38"/>
  <c r="T22" i="23"/>
  <c r="G8" i="31"/>
  <c r="N41" i="51"/>
  <c r="N41" i="39"/>
  <c r="G23" i="19"/>
  <c r="N12" i="34"/>
  <c r="N12" i="24"/>
  <c r="N12" i="40"/>
  <c r="N16" i="36"/>
  <c r="N16" i="15"/>
  <c r="N16" i="14"/>
  <c r="G39" i="27"/>
  <c r="F22" i="25"/>
  <c r="G22" i="25" s="1"/>
  <c r="T19" i="18"/>
  <c r="P22" i="30"/>
  <c r="P22" i="14"/>
  <c r="F22" i="39"/>
  <c r="G22" i="39" s="1"/>
  <c r="P22" i="15"/>
  <c r="P22" i="8"/>
  <c r="F22" i="51"/>
  <c r="G22" i="51" s="1"/>
  <c r="T19" i="16"/>
  <c r="T19" i="26"/>
  <c r="T19" i="14"/>
  <c r="T19" i="30"/>
  <c r="T19" i="24"/>
  <c r="N41" i="22"/>
  <c r="T26" i="15"/>
  <c r="T26" i="42"/>
  <c r="T26" i="22"/>
  <c r="T29" i="34"/>
  <c r="N41" i="14"/>
  <c r="N41" i="24"/>
  <c r="N41" i="28"/>
  <c r="G8" i="48"/>
  <c r="T19" i="32"/>
  <c r="F22" i="17"/>
  <c r="G22" i="17" s="1"/>
  <c r="P22" i="16"/>
  <c r="P22" i="25"/>
  <c r="F22" i="42"/>
  <c r="G22" i="42" s="1"/>
  <c r="F22" i="32"/>
  <c r="G22" i="32" s="1"/>
  <c r="T25" i="35"/>
  <c r="T19" i="25"/>
  <c r="T19" i="40"/>
  <c r="T19" i="12"/>
  <c r="T19" i="13"/>
  <c r="T19" i="28"/>
  <c r="N41" i="49"/>
  <c r="T26" i="31"/>
  <c r="T26" i="24"/>
  <c r="T26" i="19"/>
  <c r="T29" i="52"/>
  <c r="F22" i="24"/>
  <c r="G22" i="24" s="1"/>
  <c r="N41" i="15"/>
  <c r="N41" i="31"/>
  <c r="N41" i="18"/>
  <c r="G28" i="36"/>
  <c r="G5" i="29"/>
  <c r="F22" i="31"/>
  <c r="G22" i="31" s="1"/>
  <c r="T19" i="43"/>
  <c r="P22" i="17"/>
  <c r="F22" i="8"/>
  <c r="G22" i="8" s="1"/>
  <c r="P22" i="44"/>
  <c r="F22" i="38"/>
  <c r="G22" i="38" s="1"/>
  <c r="N38" i="33"/>
  <c r="T25" i="44"/>
  <c r="T19" i="44"/>
  <c r="T19" i="34"/>
  <c r="T19" i="15"/>
  <c r="T19" i="36"/>
  <c r="N41" i="48"/>
  <c r="T26" i="29"/>
  <c r="T26" i="50"/>
  <c r="T26" i="52"/>
  <c r="T29" i="41"/>
  <c r="P22" i="42"/>
  <c r="N41" i="41"/>
  <c r="N41" i="37"/>
  <c r="N41" i="25"/>
  <c r="N41" i="21"/>
  <c r="G10" i="36"/>
  <c r="N12" i="33"/>
  <c r="N12" i="22"/>
  <c r="N12" i="13"/>
  <c r="N12" i="15"/>
  <c r="N12" i="41"/>
  <c r="N12" i="14"/>
  <c r="F22" i="20"/>
  <c r="T19" i="50"/>
  <c r="G29" i="44"/>
  <c r="P22" i="13"/>
  <c r="F22" i="50"/>
  <c r="G22" i="50" s="1"/>
  <c r="F22" i="37"/>
  <c r="G22" i="37" s="1"/>
  <c r="F22" i="34"/>
  <c r="G22" i="34" s="1"/>
  <c r="T19" i="37"/>
  <c r="T19" i="38"/>
  <c r="T19" i="41"/>
  <c r="T19" i="21"/>
  <c r="N41" i="23"/>
  <c r="T26" i="34"/>
  <c r="T26" i="14"/>
  <c r="T26" i="17"/>
  <c r="T22" i="14"/>
  <c r="N41" i="50"/>
  <c r="N41" i="36"/>
  <c r="N41" i="17"/>
  <c r="N41" i="35"/>
  <c r="G15" i="19"/>
  <c r="N16" i="50"/>
  <c r="N16" i="17"/>
  <c r="N16" i="8"/>
  <c r="N16" i="12"/>
  <c r="N16" i="51"/>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9"/>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G9" i="15" s="1"/>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30" i="24" s="1"/>
  <c r="I30" i="24" s="1"/>
  <c r="H5" i="37" a="1"/>
  <c r="H6" i="37" s="1"/>
  <c r="I6"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38" i="8"/>
  <c r="I38" i="8" s="1"/>
  <c r="H30" i="8"/>
  <c r="I30" i="8" s="1"/>
  <c r="H39" i="8"/>
  <c r="I39" i="8" s="1"/>
  <c r="H23" i="8"/>
  <c r="I23" i="8" s="1"/>
  <c r="H41" i="8"/>
  <c r="I41" i="8" s="1"/>
  <c r="H25" i="8"/>
  <c r="I25" i="8" s="1"/>
  <c r="H43" i="8"/>
  <c r="I43" i="8" s="1"/>
  <c r="H21" i="8"/>
  <c r="I21" i="8" s="1"/>
  <c r="H8" i="8"/>
  <c r="I8" i="8" s="1"/>
  <c r="H32" i="8"/>
  <c r="I32" i="8" s="1"/>
  <c r="H40" i="8"/>
  <c r="I40" i="8" s="1"/>
  <c r="H5" i="8"/>
  <c r="H20" i="17"/>
  <c r="I20" i="17" s="1"/>
  <c r="H34" i="17"/>
  <c r="I34" i="17" s="1"/>
  <c r="H12" i="20"/>
  <c r="I12" i="20" s="1"/>
  <c r="H40" i="20"/>
  <c r="I40" i="20" s="1"/>
  <c r="H14" i="20"/>
  <c r="I14" i="20" s="1"/>
  <c r="H15" i="20"/>
  <c r="I15" i="20" s="1"/>
  <c r="H41" i="20"/>
  <c r="I41" i="20" s="1"/>
  <c r="H13" i="20"/>
  <c r="I13" i="20" s="1"/>
  <c r="H29" i="20"/>
  <c r="I29" i="20" s="1"/>
  <c r="H41" i="37"/>
  <c r="I41" i="37" s="1"/>
  <c r="H25" i="37"/>
  <c r="I25" i="37" s="1"/>
  <c r="H17" i="37"/>
  <c r="I17" i="37" s="1"/>
  <c r="H9" i="37"/>
  <c r="I9" i="37" s="1"/>
  <c r="H40" i="37"/>
  <c r="I40" i="37" s="1"/>
  <c r="H32" i="37"/>
  <c r="I32" i="37" s="1"/>
  <c r="H16" i="37"/>
  <c r="I16" i="37" s="1"/>
  <c r="H8" i="37"/>
  <c r="I8" i="37" s="1"/>
  <c r="H23" i="37"/>
  <c r="I23" i="37" s="1"/>
  <c r="H13" i="37"/>
  <c r="I13" i="37" s="1"/>
  <c r="H42" i="37"/>
  <c r="I42" i="37" s="1"/>
  <c r="H30" i="37"/>
  <c r="I30" i="37" s="1"/>
  <c r="H10" i="37"/>
  <c r="I10" i="37" s="1"/>
  <c r="H31" i="37"/>
  <c r="I31" i="37" s="1"/>
  <c r="H19" i="37"/>
  <c r="I19" i="37" s="1"/>
  <c r="H28" i="37"/>
  <c r="I28" i="37" s="1"/>
  <c r="H14" i="37"/>
  <c r="I14" i="37" s="1"/>
  <c r="H37" i="37"/>
  <c r="I37" i="37" s="1"/>
  <c r="H36" i="37"/>
  <c r="I36" i="37" s="1"/>
  <c r="H18" i="37"/>
  <c r="I18" i="37" s="1"/>
  <c r="H43" i="37"/>
  <c r="I43" i="37" s="1"/>
  <c r="H27" i="37"/>
  <c r="I27" i="37" s="1"/>
  <c r="H26" i="37"/>
  <c r="I26" i="37" s="1"/>
  <c r="H11" i="37"/>
  <c r="I11" i="37" s="1"/>
  <c r="H29" i="37"/>
  <c r="I29" i="37" s="1"/>
  <c r="H34" i="37"/>
  <c r="I34" i="37" s="1"/>
  <c r="H39" i="37"/>
  <c r="I39" i="37" s="1"/>
  <c r="H38" i="37"/>
  <c r="I38" i="37" s="1"/>
  <c r="H21" i="37"/>
  <c r="I21" i="37" s="1"/>
  <c r="H16" i="28"/>
  <c r="I16" i="28" s="1"/>
  <c r="H5" i="28"/>
  <c r="H36" i="28"/>
  <c r="I36" i="28" s="1"/>
  <c r="H22" i="28"/>
  <c r="I22" i="28" s="1"/>
  <c r="H12" i="28"/>
  <c r="I12" i="28" s="1"/>
  <c r="H34" i="28"/>
  <c r="I34" i="28" s="1"/>
  <c r="H28" i="28"/>
  <c r="I28" i="28" s="1"/>
  <c r="H27" i="28"/>
  <c r="I27" i="28" s="1"/>
  <c r="H43" i="28"/>
  <c r="I43" i="28" s="1"/>
  <c r="H39" i="28"/>
  <c r="I39" i="28" s="1"/>
  <c r="H25" i="28"/>
  <c r="I25" i="28" s="1"/>
  <c r="H11" i="28"/>
  <c r="I11" i="28" s="1"/>
  <c r="H7" i="28"/>
  <c r="I7" i="28" s="1"/>
  <c r="H15" i="28"/>
  <c r="I15" i="28" s="1"/>
  <c r="H16" i="24"/>
  <c r="I16" i="24" s="1"/>
  <c r="H24" i="24"/>
  <c r="I24" i="24" s="1"/>
  <c r="H32" i="24"/>
  <c r="I32" i="24" s="1"/>
  <c r="H40" i="24"/>
  <c r="I40" i="24" s="1"/>
  <c r="H10" i="24"/>
  <c r="I10" i="24" s="1"/>
  <c r="H20" i="24"/>
  <c r="I20" i="24" s="1"/>
  <c r="H42" i="24"/>
  <c r="I42" i="24" s="1"/>
  <c r="H26" i="24"/>
  <c r="I26" i="24" s="1"/>
  <c r="H38" i="24"/>
  <c r="I38" i="24" s="1"/>
  <c r="H5" i="24"/>
  <c r="H18" i="24"/>
  <c r="I18" i="24" s="1"/>
  <c r="H34" i="24"/>
  <c r="I34" i="24" s="1"/>
  <c r="H14" i="24"/>
  <c r="I14" i="24" s="1"/>
  <c r="H6" i="24"/>
  <c r="I6" i="24" s="1"/>
  <c r="H36" i="24"/>
  <c r="I36" i="24" s="1"/>
  <c r="H43" i="24"/>
  <c r="I43" i="24" s="1"/>
  <c r="H35" i="24"/>
  <c r="I35" i="24" s="1"/>
  <c r="H27" i="24"/>
  <c r="I27" i="24" s="1"/>
  <c r="H11" i="24"/>
  <c r="I11" i="24" s="1"/>
  <c r="H41" i="24"/>
  <c r="I41" i="24" s="1"/>
  <c r="H37" i="24"/>
  <c r="I37" i="24" s="1"/>
  <c r="H9" i="24"/>
  <c r="I9" i="24" s="1"/>
  <c r="H39" i="24"/>
  <c r="I39" i="24" s="1"/>
  <c r="H25" i="24"/>
  <c r="I25" i="24" s="1"/>
  <c r="H7" i="24"/>
  <c r="I7" i="24" s="1"/>
  <c r="H29" i="24"/>
  <c r="I29" i="24" s="1"/>
  <c r="H15" i="24"/>
  <c r="I15" i="24" s="1"/>
  <c r="H13" i="24"/>
  <c r="I13" i="24" s="1"/>
  <c r="H31" i="24"/>
  <c r="I31" i="24" s="1"/>
  <c r="H17" i="24"/>
  <c r="I17" i="24" s="1"/>
  <c r="H26" i="26"/>
  <c r="I26" i="26" s="1"/>
  <c r="H18" i="19"/>
  <c r="I18" i="19" s="1"/>
  <c r="H38" i="19"/>
  <c r="I38" i="19" s="1"/>
  <c r="H14" i="19"/>
  <c r="I14" i="19" s="1"/>
  <c r="H23" i="19"/>
  <c r="I23" i="19" s="1"/>
  <c r="H15" i="19"/>
  <c r="I15" i="19" s="1"/>
  <c r="H11" i="19"/>
  <c r="I11" i="19" s="1"/>
  <c r="H17" i="19"/>
  <c r="I17" i="19" s="1"/>
  <c r="H35" i="19"/>
  <c r="I35" i="19" s="1"/>
  <c r="H21" i="19"/>
  <c r="I21" i="19" s="1"/>
  <c r="H24" i="19"/>
  <c r="I24" i="19" s="1"/>
  <c r="H18" i="21"/>
  <c r="I18" i="21" s="1"/>
  <c r="H22" i="21"/>
  <c r="I22" i="21" s="1"/>
  <c r="H30" i="21"/>
  <c r="I30" i="21" s="1"/>
  <c r="H42" i="21"/>
  <c r="I42" i="21" s="1"/>
  <c r="H12" i="21"/>
  <c r="I12" i="21" s="1"/>
  <c r="H16" i="21"/>
  <c r="I16" i="21" s="1"/>
  <c r="H31" i="21"/>
  <c r="I31" i="21" s="1"/>
  <c r="H11" i="21"/>
  <c r="I11" i="21" s="1"/>
  <c r="H19" i="21"/>
  <c r="I19" i="21" s="1"/>
  <c r="H27" i="21"/>
  <c r="I27" i="21" s="1"/>
  <c r="H35" i="21"/>
  <c r="I35" i="21" s="1"/>
  <c r="H41" i="21"/>
  <c r="I41" i="21" s="1"/>
  <c r="H21" i="21"/>
  <c r="I21" i="21" s="1"/>
  <c r="H5" i="18" a="1"/>
  <c r="H16" i="50"/>
  <c r="I16" i="50" s="1"/>
  <c r="H33" i="50"/>
  <c r="I33" i="50" s="1"/>
  <c r="H6" i="50"/>
  <c r="I6" i="50" s="1"/>
  <c r="H23" i="50"/>
  <c r="I23" i="50" s="1"/>
  <c r="H35" i="50"/>
  <c r="I35" i="50" s="1"/>
  <c r="H25" i="50"/>
  <c r="I25" i="50" s="1"/>
  <c r="H20" i="50"/>
  <c r="I20" i="50" s="1"/>
  <c r="H10" i="50"/>
  <c r="I10" i="50" s="1"/>
  <c r="H11" i="50"/>
  <c r="I11" i="50" s="1"/>
  <c r="H24" i="50"/>
  <c r="I24" i="50" s="1"/>
  <c r="H21" i="50"/>
  <c r="I21" i="50" s="1"/>
  <c r="H43" i="50"/>
  <c r="I43" i="50" s="1"/>
  <c r="H26" i="50"/>
  <c r="I26" i="50" s="1"/>
  <c r="H28" i="50"/>
  <c r="I28" i="50" s="1"/>
  <c r="H5" i="14" a="1"/>
  <c r="H18" i="32"/>
  <c r="I18" i="32" s="1"/>
  <c r="H26" i="32"/>
  <c r="I26" i="32" s="1"/>
  <c r="H12" i="32"/>
  <c r="I12" i="32" s="1"/>
  <c r="H22" i="32"/>
  <c r="I22" i="32" s="1"/>
  <c r="H32" i="32"/>
  <c r="I32" i="32" s="1"/>
  <c r="H16" i="32"/>
  <c r="I16" i="32" s="1"/>
  <c r="H30" i="32"/>
  <c r="I30" i="32" s="1"/>
  <c r="H8" i="32"/>
  <c r="I8" i="32" s="1"/>
  <c r="H6" i="32"/>
  <c r="I6" i="32" s="1"/>
  <c r="H40" i="32"/>
  <c r="I40" i="32" s="1"/>
  <c r="H24" i="32"/>
  <c r="I24" i="32" s="1"/>
  <c r="H36" i="32"/>
  <c r="I36" i="32" s="1"/>
  <c r="H29" i="32"/>
  <c r="I29" i="32" s="1"/>
  <c r="H21" i="32"/>
  <c r="I21" i="32" s="1"/>
  <c r="H31" i="32"/>
  <c r="I31" i="32" s="1"/>
  <c r="H17" i="32"/>
  <c r="I17" i="32" s="1"/>
  <c r="H33" i="32"/>
  <c r="I33" i="32" s="1"/>
  <c r="H23" i="32"/>
  <c r="I23" i="32" s="1"/>
  <c r="H43" i="32"/>
  <c r="I43" i="32" s="1"/>
  <c r="H7" i="32"/>
  <c r="I7" i="32" s="1"/>
  <c r="H41" i="32"/>
  <c r="I41" i="32" s="1"/>
  <c r="H39" i="32"/>
  <c r="I39" i="32" s="1"/>
  <c r="H25" i="32"/>
  <c r="I25" i="32" s="1"/>
  <c r="H33" i="35"/>
  <c r="I33" i="35" s="1"/>
  <c r="H35" i="35"/>
  <c r="I35" i="35" s="1"/>
  <c r="H6" i="41"/>
  <c r="I6" i="41" s="1"/>
  <c r="H41" i="41"/>
  <c r="I41" i="41" s="1"/>
  <c r="H17" i="41"/>
  <c r="I17" i="41" s="1"/>
  <c r="H24" i="41"/>
  <c r="I24" i="41" s="1"/>
  <c r="H16" i="41"/>
  <c r="I16" i="41" s="1"/>
  <c r="H8" i="41"/>
  <c r="I8" i="41" s="1"/>
  <c r="H42" i="41"/>
  <c r="I42" i="41" s="1"/>
  <c r="H20" i="41"/>
  <c r="I20" i="41" s="1"/>
  <c r="H10" i="41"/>
  <c r="I10" i="41" s="1"/>
  <c r="H19" i="41"/>
  <c r="I19" i="41" s="1"/>
  <c r="H28" i="41"/>
  <c r="I28" i="41" s="1"/>
  <c r="H27" i="41"/>
  <c r="I27" i="41" s="1"/>
  <c r="H36" i="41"/>
  <c r="I36" i="41" s="1"/>
  <c r="H22" i="41"/>
  <c r="I22" i="41" s="1"/>
  <c r="H21" i="41"/>
  <c r="I21" i="41" s="1"/>
  <c r="H34" i="41"/>
  <c r="I34" i="41" s="1"/>
  <c r="H38" i="41"/>
  <c r="I38" i="41" s="1"/>
  <c r="H26" i="41"/>
  <c r="I26" i="41" s="1"/>
  <c r="H43" i="41"/>
  <c r="I43" i="41" s="1"/>
  <c r="H35" i="33"/>
  <c r="I35" i="33" s="1"/>
  <c r="H27" i="33"/>
  <c r="I27" i="33" s="1"/>
  <c r="H11" i="33"/>
  <c r="I11" i="33" s="1"/>
  <c r="H21" i="33"/>
  <c r="I21" i="33" s="1"/>
  <c r="H37" i="33"/>
  <c r="I37" i="33" s="1"/>
  <c r="H23" i="33"/>
  <c r="I23" i="33" s="1"/>
  <c r="H9" i="33"/>
  <c r="I9" i="33" s="1"/>
  <c r="H33" i="33"/>
  <c r="I33" i="33" s="1"/>
  <c r="H15" i="33"/>
  <c r="I15" i="33" s="1"/>
  <c r="H6" i="33"/>
  <c r="I6" i="33" s="1"/>
  <c r="H14" i="33"/>
  <c r="I14" i="33" s="1"/>
  <c r="H10" i="33"/>
  <c r="I10" i="33" s="1"/>
  <c r="H32" i="33"/>
  <c r="I32" i="33" s="1"/>
  <c r="H42" i="33"/>
  <c r="I42" i="33" s="1"/>
  <c r="H28" i="33"/>
  <c r="I28" i="33" s="1"/>
  <c r="H8" i="33"/>
  <c r="I8" i="33" s="1"/>
  <c r="H36" i="33"/>
  <c r="I36" i="33" s="1"/>
  <c r="H12" i="33"/>
  <c r="I12" i="33" s="1"/>
  <c r="H33" i="36"/>
  <c r="I33" i="36" s="1"/>
  <c r="H33" i="39"/>
  <c r="I33" i="39" s="1"/>
  <c r="H25" i="39"/>
  <c r="I25" i="39" s="1"/>
  <c r="H17" i="39"/>
  <c r="I17" i="39" s="1"/>
  <c r="H26" i="39"/>
  <c r="I26" i="39" s="1"/>
  <c r="H38" i="39"/>
  <c r="I38" i="39" s="1"/>
  <c r="H10" i="39"/>
  <c r="I10" i="39" s="1"/>
  <c r="H33" i="42"/>
  <c r="I33" i="42" s="1"/>
  <c r="H17" i="42"/>
  <c r="I17" i="42" s="1"/>
  <c r="H40" i="42"/>
  <c r="I40" i="42" s="1"/>
  <c r="H8" i="42"/>
  <c r="I8" i="42" s="1"/>
  <c r="H28" i="42"/>
  <c r="I28" i="42" s="1"/>
  <c r="H23" i="42"/>
  <c r="I23" i="42" s="1"/>
  <c r="H34" i="42"/>
  <c r="I34" i="42" s="1"/>
  <c r="H42" i="42"/>
  <c r="I42" i="42" s="1"/>
  <c r="H36" i="42"/>
  <c r="I36" i="42" s="1"/>
  <c r="H22" i="42"/>
  <c r="I22" i="42" s="1"/>
  <c r="H14" i="42"/>
  <c r="I14" i="42" s="1"/>
  <c r="H30" i="40"/>
  <c r="I30" i="40" s="1"/>
  <c r="H41" i="22"/>
  <c r="I41" i="22" s="1"/>
  <c r="H20" i="25"/>
  <c r="I20" i="25" s="1"/>
  <c r="H18" i="25"/>
  <c r="I18" i="25" s="1"/>
  <c r="H30" i="25"/>
  <c r="I30" i="25" s="1"/>
  <c r="H24" i="25"/>
  <c r="I24" i="25" s="1"/>
  <c r="H38" i="25"/>
  <c r="I38" i="25" s="1"/>
  <c r="H16" i="25"/>
  <c r="I16" i="25" s="1"/>
  <c r="H26" i="25"/>
  <c r="I26" i="25" s="1"/>
  <c r="H14" i="25"/>
  <c r="I14" i="25" s="1"/>
  <c r="H42" i="25"/>
  <c r="I42" i="25" s="1"/>
  <c r="H22" i="25"/>
  <c r="I22" i="25" s="1"/>
  <c r="H25" i="25"/>
  <c r="I25" i="25" s="1"/>
  <c r="H17" i="25"/>
  <c r="I17" i="25" s="1"/>
  <c r="H27" i="25"/>
  <c r="I27" i="25" s="1"/>
  <c r="H43" i="25"/>
  <c r="I43" i="25" s="1"/>
  <c r="H29" i="25"/>
  <c r="I29" i="25" s="1"/>
  <c r="H15" i="25"/>
  <c r="I15" i="25" s="1"/>
  <c r="H11" i="25"/>
  <c r="I11" i="25" s="1"/>
  <c r="H19" i="25"/>
  <c r="I19" i="25" s="1"/>
  <c r="H37" i="25"/>
  <c r="I37" i="25" s="1"/>
  <c r="H21" i="25"/>
  <c r="I21" i="25" s="1"/>
  <c r="G44" i="27"/>
  <c r="H5" i="27" a="1"/>
  <c r="G44" i="16"/>
  <c r="H5" i="16" a="1"/>
  <c r="G44" i="13"/>
  <c r="H5" i="13" a="1"/>
  <c r="H5" i="49" a="1"/>
  <c r="G44" i="49"/>
  <c r="H5" i="48" a="1"/>
  <c r="G44" i="48"/>
  <c r="H40" i="51"/>
  <c r="I40" i="51" s="1"/>
  <c r="H37" i="51"/>
  <c r="I37" i="51" s="1"/>
  <c r="H19" i="51" l="1"/>
  <c r="I19" i="51" s="1"/>
  <c r="H41" i="40"/>
  <c r="I41" i="40" s="1"/>
  <c r="H29" i="42"/>
  <c r="I29" i="42" s="1"/>
  <c r="H37" i="39"/>
  <c r="I37" i="39" s="1"/>
  <c r="H24" i="33"/>
  <c r="I24" i="33" s="1"/>
  <c r="H38" i="33"/>
  <c r="I38" i="33" s="1"/>
  <c r="H41" i="33"/>
  <c r="I41" i="33" s="1"/>
  <c r="H29" i="41"/>
  <c r="I29" i="41" s="1"/>
  <c r="H5" i="41"/>
  <c r="H9" i="41"/>
  <c r="I9" i="41" s="1"/>
  <c r="H27" i="32"/>
  <c r="I27" i="32" s="1"/>
  <c r="H35" i="32"/>
  <c r="I35" i="32" s="1"/>
  <c r="H20" i="32"/>
  <c r="I20" i="32" s="1"/>
  <c r="H10" i="32"/>
  <c r="I10" i="32" s="1"/>
  <c r="H20" i="21"/>
  <c r="I20" i="21" s="1"/>
  <c r="H16" i="19"/>
  <c r="I16" i="19" s="1"/>
  <c r="H22" i="19"/>
  <c r="I22" i="19" s="1"/>
  <c r="H33" i="24"/>
  <c r="I33" i="24" s="1"/>
  <c r="H23" i="24"/>
  <c r="I23" i="24" s="1"/>
  <c r="H22" i="24"/>
  <c r="I22" i="24" s="1"/>
  <c r="H12" i="24"/>
  <c r="I12" i="24" s="1"/>
  <c r="H8" i="24"/>
  <c r="I8" i="24" s="1"/>
  <c r="H6" i="28"/>
  <c r="I6" i="28" s="1"/>
  <c r="H22" i="37"/>
  <c r="I22" i="37" s="1"/>
  <c r="H7" i="37"/>
  <c r="I7" i="37" s="1"/>
  <c r="H5" i="37"/>
  <c r="H35" i="37"/>
  <c r="I35" i="37" s="1"/>
  <c r="H33" i="37"/>
  <c r="I33" i="37" s="1"/>
  <c r="H28" i="20"/>
  <c r="I28" i="20" s="1"/>
  <c r="H19" i="8"/>
  <c r="I19" i="8" s="1"/>
  <c r="H14" i="8"/>
  <c r="I14" i="8" s="1"/>
  <c r="H14" i="40"/>
  <c r="I14" i="40" s="1"/>
  <c r="H26" i="40"/>
  <c r="I26" i="40" s="1"/>
  <c r="H41" i="26"/>
  <c r="I41" i="26" s="1"/>
  <c r="H41" i="44"/>
  <c r="I41" i="44" s="1"/>
  <c r="K41" i="44" s="1"/>
  <c r="H7" i="52"/>
  <c r="I7" i="52" s="1"/>
  <c r="H6" i="26"/>
  <c r="I6" i="26" s="1"/>
  <c r="H5" i="25"/>
  <c r="H13" i="25"/>
  <c r="I13" i="25" s="1"/>
  <c r="H32" i="25"/>
  <c r="I32" i="25" s="1"/>
  <c r="H5" i="22"/>
  <c r="H28" i="40"/>
  <c r="I28" i="40" s="1"/>
  <c r="H30" i="42"/>
  <c r="I30" i="42" s="1"/>
  <c r="H6" i="42"/>
  <c r="I6" i="42" s="1"/>
  <c r="H30" i="39"/>
  <c r="I30" i="39" s="1"/>
  <c r="H6" i="39"/>
  <c r="I6" i="39" s="1"/>
  <c r="H16" i="33"/>
  <c r="I16" i="33" s="1"/>
  <c r="H29" i="33"/>
  <c r="I29" i="33" s="1"/>
  <c r="H7" i="33"/>
  <c r="I7" i="33" s="1"/>
  <c r="H11" i="52"/>
  <c r="I11" i="52" s="1"/>
  <c r="H18" i="41"/>
  <c r="I18" i="41" s="1"/>
  <c r="H31" i="41"/>
  <c r="I31" i="41" s="1"/>
  <c r="H32" i="41"/>
  <c r="I32" i="41" s="1"/>
  <c r="H27" i="35"/>
  <c r="I27" i="35" s="1"/>
  <c r="H15" i="32"/>
  <c r="I15" i="32" s="1"/>
  <c r="H14" i="32"/>
  <c r="I14" i="32" s="1"/>
  <c r="H5" i="32"/>
  <c r="H5" i="50"/>
  <c r="H36" i="50"/>
  <c r="I36" i="50" s="1"/>
  <c r="H7" i="50"/>
  <c r="I7" i="50" s="1"/>
  <c r="H17" i="21"/>
  <c r="I17" i="21" s="1"/>
  <c r="H28" i="21"/>
  <c r="I28" i="21" s="1"/>
  <c r="H32" i="19"/>
  <c r="I32" i="19" s="1"/>
  <c r="H7" i="19"/>
  <c r="I7" i="19" s="1"/>
  <c r="H12" i="19"/>
  <c r="I12" i="19" s="1"/>
  <c r="H32" i="26"/>
  <c r="I32" i="26" s="1"/>
  <c r="H21" i="24"/>
  <c r="I21" i="24" s="1"/>
  <c r="H19" i="24"/>
  <c r="I19" i="24" s="1"/>
  <c r="H28" i="24"/>
  <c r="I28" i="24" s="1"/>
  <c r="H35" i="28"/>
  <c r="I35" i="28" s="1"/>
  <c r="H18" i="28"/>
  <c r="I18" i="28" s="1"/>
  <c r="H24" i="28"/>
  <c r="I24" i="28" s="1"/>
  <c r="H12" i="37"/>
  <c r="I12" i="37" s="1"/>
  <c r="H15" i="37"/>
  <c r="I15" i="37" s="1"/>
  <c r="H20" i="37"/>
  <c r="I20" i="37" s="1"/>
  <c r="H24" i="37"/>
  <c r="I24" i="37" s="1"/>
  <c r="H24" i="20"/>
  <c r="I24" i="20" s="1"/>
  <c r="H24" i="8"/>
  <c r="I24" i="8" s="1"/>
  <c r="H17" i="8"/>
  <c r="I17" i="8" s="1"/>
  <c r="H20" i="8"/>
  <c r="I20" i="8" s="1"/>
  <c r="H10" i="40"/>
  <c r="I10" i="40" s="1"/>
  <c r="H27" i="40"/>
  <c r="I27" i="40" s="1"/>
  <c r="H6" i="40"/>
  <c r="I6" i="40" s="1"/>
  <c r="H41" i="52"/>
  <c r="I41" i="52" s="1"/>
  <c r="H42" i="40"/>
  <c r="I42" i="40" s="1"/>
  <c r="H27" i="26"/>
  <c r="I27" i="26" s="1"/>
  <c r="H6" i="51"/>
  <c r="I6" i="51" s="1"/>
  <c r="H19" i="40"/>
  <c r="I19" i="40" s="1"/>
  <c r="H33" i="40"/>
  <c r="I33" i="40" s="1"/>
  <c r="H19" i="50"/>
  <c r="I19" i="50" s="1"/>
  <c r="H27" i="50"/>
  <c r="I27" i="50" s="1"/>
  <c r="H31" i="50"/>
  <c r="I31" i="50" s="1"/>
  <c r="H19" i="26"/>
  <c r="I19" i="26" s="1"/>
  <c r="H20" i="44"/>
  <c r="I20" i="44" s="1"/>
  <c r="K20" i="44" s="1"/>
  <c r="H29" i="51"/>
  <c r="I29" i="51" s="1"/>
  <c r="H5" i="40"/>
  <c r="H43" i="40"/>
  <c r="I43" i="40" s="1"/>
  <c r="H12" i="42"/>
  <c r="I12" i="42" s="1"/>
  <c r="H24" i="42"/>
  <c r="I24" i="42" s="1"/>
  <c r="H27" i="39"/>
  <c r="I27" i="39" s="1"/>
  <c r="H34" i="33"/>
  <c r="I34" i="33" s="1"/>
  <c r="H20" i="33"/>
  <c r="I20" i="33" s="1"/>
  <c r="H13" i="33"/>
  <c r="I13" i="33" s="1"/>
  <c r="H19" i="33"/>
  <c r="I19" i="33" s="1"/>
  <c r="H12" i="41"/>
  <c r="I12" i="41" s="1"/>
  <c r="H11" i="41"/>
  <c r="I11" i="41" s="1"/>
  <c r="H30" i="41"/>
  <c r="I30" i="41" s="1"/>
  <c r="H25" i="41"/>
  <c r="I25" i="41" s="1"/>
  <c r="H12" i="50"/>
  <c r="I12" i="50" s="1"/>
  <c r="H41" i="50"/>
  <c r="I41" i="50" s="1"/>
  <c r="H39" i="50"/>
  <c r="I39" i="50" s="1"/>
  <c r="H8" i="19"/>
  <c r="I8" i="19" s="1"/>
  <c r="H31" i="19"/>
  <c r="I31" i="19" s="1"/>
  <c r="H37" i="26"/>
  <c r="I37" i="26" s="1"/>
  <c r="H27" i="20"/>
  <c r="I27" i="20" s="1"/>
  <c r="H29" i="8"/>
  <c r="I29" i="8" s="1"/>
  <c r="H42" i="8"/>
  <c r="I42" i="8" s="1"/>
  <c r="H16" i="44"/>
  <c r="I16" i="44" s="1"/>
  <c r="K16" i="44" s="1"/>
  <c r="H23" i="40"/>
  <c r="I23" i="40" s="1"/>
  <c r="H40" i="26"/>
  <c r="I40" i="26" s="1"/>
  <c r="H13" i="51"/>
  <c r="I13" i="51" s="1"/>
  <c r="H11" i="22"/>
  <c r="I11" i="22" s="1"/>
  <c r="H36" i="22"/>
  <c r="I36" i="22" s="1"/>
  <c r="H38" i="40"/>
  <c r="I38" i="40" s="1"/>
  <c r="H21" i="40"/>
  <c r="I21" i="40" s="1"/>
  <c r="K21" i="40" s="1"/>
  <c r="H21" i="39"/>
  <c r="I21" i="39" s="1"/>
  <c r="H43" i="39"/>
  <c r="I43" i="39" s="1"/>
  <c r="H10" i="36"/>
  <c r="I10" i="36" s="1"/>
  <c r="K10" i="36" s="1"/>
  <c r="H28" i="52"/>
  <c r="I28" i="52" s="1"/>
  <c r="H35" i="41"/>
  <c r="I35" i="41" s="1"/>
  <c r="H33" i="41"/>
  <c r="I33" i="41" s="1"/>
  <c r="H28" i="35"/>
  <c r="I28" i="35" s="1"/>
  <c r="H37" i="29"/>
  <c r="I37" i="29" s="1"/>
  <c r="K37" i="29" s="1"/>
  <c r="H31" i="29"/>
  <c r="I31" i="29" s="1"/>
  <c r="H32" i="29"/>
  <c r="I32" i="29" s="1"/>
  <c r="H18" i="29"/>
  <c r="I18" i="29" s="1"/>
  <c r="H9" i="21"/>
  <c r="I9" i="21" s="1"/>
  <c r="H15" i="21"/>
  <c r="I15" i="21" s="1"/>
  <c r="H38" i="21"/>
  <c r="I38" i="21" s="1"/>
  <c r="H35" i="26"/>
  <c r="I35" i="26" s="1"/>
  <c r="H38" i="26"/>
  <c r="I38" i="26" s="1"/>
  <c r="K38" i="26" s="1"/>
  <c r="H43" i="20"/>
  <c r="I43" i="20" s="1"/>
  <c r="H36" i="20"/>
  <c r="I36" i="20" s="1"/>
  <c r="H41" i="29"/>
  <c r="I41" i="29" s="1"/>
  <c r="K41" i="29" s="1"/>
  <c r="H22" i="29"/>
  <c r="I22" i="29" s="1"/>
  <c r="H12" i="22"/>
  <c r="I12" i="22" s="1"/>
  <c r="H15" i="29"/>
  <c r="I15" i="29" s="1"/>
  <c r="H34" i="29"/>
  <c r="I34" i="29" s="1"/>
  <c r="H32" i="22"/>
  <c r="I32" i="22" s="1"/>
  <c r="H39" i="30"/>
  <c r="I39" i="30" s="1"/>
  <c r="H23" i="29"/>
  <c r="I23" i="29" s="1"/>
  <c r="H26" i="29"/>
  <c r="I26" i="29" s="1"/>
  <c r="K26" i="29" s="1"/>
  <c r="H30" i="29"/>
  <c r="I30" i="29" s="1"/>
  <c r="H26" i="51"/>
  <c r="I26" i="51" s="1"/>
  <c r="H27" i="22"/>
  <c r="I27" i="22" s="1"/>
  <c r="H20" i="22"/>
  <c r="I20" i="22" s="1"/>
  <c r="H42" i="39"/>
  <c r="I42" i="39" s="1"/>
  <c r="H14" i="39"/>
  <c r="I14" i="39" s="1"/>
  <c r="H19" i="52"/>
  <c r="I19" i="52" s="1"/>
  <c r="H8" i="35"/>
  <c r="I8" i="35" s="1"/>
  <c r="K8" i="35" s="1"/>
  <c r="H25" i="29"/>
  <c r="I25" i="29" s="1"/>
  <c r="H11" i="29"/>
  <c r="I11" i="29" s="1"/>
  <c r="H10" i="29"/>
  <c r="I10" i="29" s="1"/>
  <c r="H36" i="29"/>
  <c r="I36" i="29" s="1"/>
  <c r="H43" i="21"/>
  <c r="I43" i="21" s="1"/>
  <c r="H7" i="21"/>
  <c r="I7" i="21" s="1"/>
  <c r="H34" i="21"/>
  <c r="I34" i="21" s="1"/>
  <c r="H15" i="26"/>
  <c r="I15" i="26" s="1"/>
  <c r="H18" i="26"/>
  <c r="I18" i="26" s="1"/>
  <c r="H28" i="22"/>
  <c r="I28" i="22" s="1"/>
  <c r="H27" i="29"/>
  <c r="I27" i="29" s="1"/>
  <c r="H12" i="29"/>
  <c r="I12" i="29" s="1"/>
  <c r="H40" i="35"/>
  <c r="I40" i="35" s="1"/>
  <c r="H16" i="35"/>
  <c r="I16" i="35" s="1"/>
  <c r="H5" i="29"/>
  <c r="H29" i="29"/>
  <c r="I29" i="29" s="1"/>
  <c r="K29" i="29" s="1"/>
  <c r="H16" i="29"/>
  <c r="I16" i="29" s="1"/>
  <c r="H24" i="29"/>
  <c r="I24" i="29" s="1"/>
  <c r="H17" i="26"/>
  <c r="I17" i="26" s="1"/>
  <c r="H24" i="26"/>
  <c r="I24" i="26" s="1"/>
  <c r="H39" i="29"/>
  <c r="I39" i="29" s="1"/>
  <c r="H7" i="22"/>
  <c r="I7" i="22" s="1"/>
  <c r="H35" i="22"/>
  <c r="I35" i="22" s="1"/>
  <c r="H6" i="22"/>
  <c r="I6" i="22" s="1"/>
  <c r="K6" i="22" s="1"/>
  <c r="H15" i="51"/>
  <c r="I15" i="51" s="1"/>
  <c r="H9" i="22"/>
  <c r="I9" i="22" s="1"/>
  <c r="H8" i="22"/>
  <c r="I8" i="22" s="1"/>
  <c r="H15" i="30"/>
  <c r="I15" i="30" s="1"/>
  <c r="H13" i="39"/>
  <c r="I13" i="39" s="1"/>
  <c r="K13" i="39" s="1"/>
  <c r="H41" i="39"/>
  <c r="I41" i="39" s="1"/>
  <c r="H27" i="52"/>
  <c r="I27" i="52" s="1"/>
  <c r="H42" i="35"/>
  <c r="I42" i="35" s="1"/>
  <c r="K42" i="35" s="1"/>
  <c r="H9" i="29"/>
  <c r="I9" i="29" s="1"/>
  <c r="H33" i="29"/>
  <c r="I33" i="29" s="1"/>
  <c r="H6" i="29"/>
  <c r="I6" i="29" s="1"/>
  <c r="H14" i="29"/>
  <c r="I14" i="29" s="1"/>
  <c r="H37" i="21"/>
  <c r="I37" i="21" s="1"/>
  <c r="H39" i="21"/>
  <c r="I39" i="21" s="1"/>
  <c r="H8" i="21"/>
  <c r="I8" i="21" s="1"/>
  <c r="H25" i="26"/>
  <c r="I25" i="26" s="1"/>
  <c r="K25" i="26" s="1"/>
  <c r="H33" i="26"/>
  <c r="I33" i="26" s="1"/>
  <c r="H16" i="26"/>
  <c r="I16" i="26" s="1"/>
  <c r="H19" i="29"/>
  <c r="I19" i="29" s="1"/>
  <c r="H42" i="29"/>
  <c r="I42" i="29" s="1"/>
  <c r="H20" i="29"/>
  <c r="I20" i="29" s="1"/>
  <c r="H43" i="22"/>
  <c r="I43" i="22" s="1"/>
  <c r="H26" i="35"/>
  <c r="I26" i="35" s="1"/>
  <c r="H10" i="35"/>
  <c r="I10" i="35" s="1"/>
  <c r="K10" i="35" s="1"/>
  <c r="H38" i="29"/>
  <c r="I38" i="29" s="1"/>
  <c r="H23" i="22"/>
  <c r="I23" i="22" s="1"/>
  <c r="H12" i="35"/>
  <c r="I12" i="35" s="1"/>
  <c r="H13" i="29"/>
  <c r="I13" i="29" s="1"/>
  <c r="H20" i="43"/>
  <c r="I20" i="43" s="1"/>
  <c r="H8" i="17"/>
  <c r="I8" i="17" s="1"/>
  <c r="H25" i="19"/>
  <c r="I25" i="19" s="1"/>
  <c r="H42" i="19"/>
  <c r="I42" i="19" s="1"/>
  <c r="H41" i="28"/>
  <c r="I41" i="28" s="1"/>
  <c r="H18" i="22"/>
  <c r="I18" i="22" s="1"/>
  <c r="H39" i="40"/>
  <c r="I39" i="40" s="1"/>
  <c r="H5" i="39"/>
  <c r="H8" i="39"/>
  <c r="I8" i="39" s="1"/>
  <c r="K8" i="39" s="1"/>
  <c r="H18" i="50"/>
  <c r="I18" i="50" s="1"/>
  <c r="H14" i="50"/>
  <c r="I14" i="50" s="1"/>
  <c r="H40" i="21"/>
  <c r="I40" i="21" s="1"/>
  <c r="K40" i="21" s="1"/>
  <c r="H26" i="19"/>
  <c r="I26" i="19" s="1"/>
  <c r="H13" i="28"/>
  <c r="I13" i="28" s="1"/>
  <c r="H30" i="28"/>
  <c r="I30" i="28" s="1"/>
  <c r="H17" i="20"/>
  <c r="I17" i="20" s="1"/>
  <c r="H18" i="20"/>
  <c r="I18" i="20" s="1"/>
  <c r="H7" i="17"/>
  <c r="I7" i="17" s="1"/>
  <c r="H32" i="44"/>
  <c r="I32" i="44" s="1"/>
  <c r="K32" i="44" s="1"/>
  <c r="H33" i="51"/>
  <c r="I33" i="51" s="1"/>
  <c r="K33" i="51" s="1"/>
  <c r="H15" i="22"/>
  <c r="I15" i="22" s="1"/>
  <c r="H42" i="22"/>
  <c r="I42" i="22" s="1"/>
  <c r="H31" i="40"/>
  <c r="I31" i="40" s="1"/>
  <c r="H28" i="39"/>
  <c r="I28" i="39" s="1"/>
  <c r="H39" i="39"/>
  <c r="I39" i="39" s="1"/>
  <c r="H12" i="31"/>
  <c r="I12" i="31" s="1"/>
  <c r="H7" i="35"/>
  <c r="I7" i="35" s="1"/>
  <c r="H42" i="28"/>
  <c r="I42" i="28" s="1"/>
  <c r="H10" i="20"/>
  <c r="I10" i="20" s="1"/>
  <c r="H18" i="51"/>
  <c r="I18" i="51" s="1"/>
  <c r="K18" i="51" s="1"/>
  <c r="H7" i="25"/>
  <c r="I7" i="25" s="1"/>
  <c r="H33" i="25"/>
  <c r="I33" i="25" s="1"/>
  <c r="K33" i="25" s="1"/>
  <c r="H8" i="25"/>
  <c r="I8" i="25" s="1"/>
  <c r="H13" i="22"/>
  <c r="I13" i="22" s="1"/>
  <c r="H34" i="40"/>
  <c r="I34" i="40" s="1"/>
  <c r="H35" i="31"/>
  <c r="I35" i="31" s="1"/>
  <c r="K35" i="31" s="1"/>
  <c r="H14" i="21"/>
  <c r="I14" i="21" s="1"/>
  <c r="H8" i="40"/>
  <c r="I8" i="40" s="1"/>
  <c r="H34" i="50"/>
  <c r="I34" i="50" s="1"/>
  <c r="H34" i="20"/>
  <c r="I34" i="20" s="1"/>
  <c r="H20" i="40"/>
  <c r="I20" i="40" s="1"/>
  <c r="H5" i="20"/>
  <c r="H31" i="17"/>
  <c r="I31" i="17" s="1"/>
  <c r="H39" i="35"/>
  <c r="I39" i="35" s="1"/>
  <c r="H5" i="21"/>
  <c r="H43" i="19"/>
  <c r="I43" i="19" s="1"/>
  <c r="H32" i="51"/>
  <c r="I32" i="51" s="1"/>
  <c r="H35" i="25"/>
  <c r="I35" i="25" s="1"/>
  <c r="H41" i="25"/>
  <c r="I41" i="25" s="1"/>
  <c r="K41" i="25" s="1"/>
  <c r="H36" i="25"/>
  <c r="I36" i="25" s="1"/>
  <c r="H21" i="22"/>
  <c r="I21" i="22" s="1"/>
  <c r="H10" i="22"/>
  <c r="I10" i="22" s="1"/>
  <c r="K10" i="22" s="1"/>
  <c r="H9" i="40"/>
  <c r="I9" i="40" s="1"/>
  <c r="H18" i="39"/>
  <c r="I18" i="39" s="1"/>
  <c r="H16" i="39"/>
  <c r="I16" i="39" s="1"/>
  <c r="H21" i="31"/>
  <c r="I21" i="31" s="1"/>
  <c r="H43" i="35"/>
  <c r="I43" i="35" s="1"/>
  <c r="K43" i="35" s="1"/>
  <c r="H22" i="50"/>
  <c r="I22" i="50" s="1"/>
  <c r="H29" i="21"/>
  <c r="I29" i="21" s="1"/>
  <c r="H36" i="21"/>
  <c r="I36" i="21" s="1"/>
  <c r="H10" i="21"/>
  <c r="I10" i="21" s="1"/>
  <c r="H9" i="19"/>
  <c r="I9" i="19" s="1"/>
  <c r="H10" i="19"/>
  <c r="I10" i="19" s="1"/>
  <c r="H30" i="26"/>
  <c r="I30" i="26" s="1"/>
  <c r="H31" i="28"/>
  <c r="I31" i="28" s="1"/>
  <c r="H21" i="28"/>
  <c r="I21" i="28" s="1"/>
  <c r="H20" i="28"/>
  <c r="I20" i="28" s="1"/>
  <c r="H33" i="20"/>
  <c r="I33" i="20" s="1"/>
  <c r="K33" i="20" s="1"/>
  <c r="H38" i="20"/>
  <c r="I38" i="20" s="1"/>
  <c r="H9" i="17"/>
  <c r="I9" i="17" s="1"/>
  <c r="H25" i="44"/>
  <c r="I25" i="44" s="1"/>
  <c r="K25" i="44" s="1"/>
  <c r="H21" i="51"/>
  <c r="I21" i="51" s="1"/>
  <c r="H23" i="25"/>
  <c r="I23" i="25" s="1"/>
  <c r="K23" i="25" s="1"/>
  <c r="H6" i="25"/>
  <c r="I6" i="25" s="1"/>
  <c r="H28" i="25"/>
  <c r="I28" i="25" s="1"/>
  <c r="H29" i="22"/>
  <c r="I29" i="22" s="1"/>
  <c r="K29" i="22" s="1"/>
  <c r="H40" i="12"/>
  <c r="I40" i="12" s="1"/>
  <c r="H25" i="40"/>
  <c r="I25" i="40" s="1"/>
  <c r="H16" i="40"/>
  <c r="I16" i="40" s="1"/>
  <c r="H11" i="42"/>
  <c r="I11" i="42" s="1"/>
  <c r="K11" i="42" s="1"/>
  <c r="H34" i="39"/>
  <c r="I34" i="39" s="1"/>
  <c r="K34" i="39" s="1"/>
  <c r="H24" i="39"/>
  <c r="I24" i="39" s="1"/>
  <c r="H39" i="31"/>
  <c r="I39" i="31" s="1"/>
  <c r="H20" i="35"/>
  <c r="I20" i="35" s="1"/>
  <c r="K20" i="35" s="1"/>
  <c r="H13" i="32"/>
  <c r="I13" i="32" s="1"/>
  <c r="H42" i="32"/>
  <c r="I42" i="32" s="1"/>
  <c r="H17" i="29"/>
  <c r="I17" i="29" s="1"/>
  <c r="H40" i="29"/>
  <c r="I40" i="29" s="1"/>
  <c r="H9" i="50"/>
  <c r="I9" i="50" s="1"/>
  <c r="H38" i="50"/>
  <c r="I38" i="50" s="1"/>
  <c r="H13" i="21"/>
  <c r="I13" i="21" s="1"/>
  <c r="H32" i="21"/>
  <c r="I32" i="21" s="1"/>
  <c r="K32" i="21" s="1"/>
  <c r="H6" i="21"/>
  <c r="I6" i="21" s="1"/>
  <c r="H13" i="19"/>
  <c r="I13" i="19" s="1"/>
  <c r="H36" i="19"/>
  <c r="I36" i="19" s="1"/>
  <c r="H14" i="26"/>
  <c r="I14" i="26" s="1"/>
  <c r="K14" i="26" s="1"/>
  <c r="H17" i="28"/>
  <c r="I17" i="28" s="1"/>
  <c r="K17" i="28" s="1"/>
  <c r="H29" i="28"/>
  <c r="I29" i="28" s="1"/>
  <c r="H10" i="28"/>
  <c r="I10" i="28" s="1"/>
  <c r="H37" i="20"/>
  <c r="I37" i="20" s="1"/>
  <c r="K37" i="20" s="1"/>
  <c r="H22" i="20"/>
  <c r="I22" i="20" s="1"/>
  <c r="H17" i="17"/>
  <c r="I17" i="17" s="1"/>
  <c r="H31" i="8"/>
  <c r="I31" i="8" s="1"/>
  <c r="H23" i="44"/>
  <c r="I23" i="44" s="1"/>
  <c r="K23" i="44" s="1"/>
  <c r="H19" i="39"/>
  <c r="I19" i="39" s="1"/>
  <c r="K19" i="39" s="1"/>
  <c r="H11" i="39"/>
  <c r="I11" i="39" s="1"/>
  <c r="H35" i="51"/>
  <c r="I35" i="51" s="1"/>
  <c r="H37" i="22"/>
  <c r="I37" i="22" s="1"/>
  <c r="K37" i="22" s="1"/>
  <c r="H35" i="40"/>
  <c r="I35" i="40" s="1"/>
  <c r="H37" i="40"/>
  <c r="I37" i="40" s="1"/>
  <c r="H24" i="40"/>
  <c r="I24" i="40" s="1"/>
  <c r="H15" i="39"/>
  <c r="I15" i="39" s="1"/>
  <c r="H32" i="39"/>
  <c r="I32" i="39" s="1"/>
  <c r="K32" i="39" s="1"/>
  <c r="H28" i="31"/>
  <c r="I28" i="31" s="1"/>
  <c r="H5" i="19"/>
  <c r="H27" i="19"/>
  <c r="I27" i="19" s="1"/>
  <c r="K27" i="19" s="1"/>
  <c r="H28" i="19"/>
  <c r="I28" i="19" s="1"/>
  <c r="H19" i="28"/>
  <c r="I19" i="28" s="1"/>
  <c r="H37" i="28"/>
  <c r="I37" i="28" s="1"/>
  <c r="H40" i="28"/>
  <c r="I40" i="28" s="1"/>
  <c r="H11" i="20"/>
  <c r="I11" i="20" s="1"/>
  <c r="H6" i="20"/>
  <c r="I6" i="20" s="1"/>
  <c r="H25" i="17"/>
  <c r="I25" i="17" s="1"/>
  <c r="H27" i="51"/>
  <c r="I27" i="51" s="1"/>
  <c r="K27" i="51" s="1"/>
  <c r="H39" i="25"/>
  <c r="I39" i="25" s="1"/>
  <c r="H34" i="25"/>
  <c r="I34" i="25" s="1"/>
  <c r="H12" i="25"/>
  <c r="I12" i="25" s="1"/>
  <c r="H40" i="22"/>
  <c r="I40" i="22" s="1"/>
  <c r="K40" i="22" s="1"/>
  <c r="H22" i="40"/>
  <c r="I22" i="40" s="1"/>
  <c r="K22" i="40" s="1"/>
  <c r="H12" i="40"/>
  <c r="I12" i="40" s="1"/>
  <c r="H32" i="40"/>
  <c r="I32" i="40" s="1"/>
  <c r="H35" i="39"/>
  <c r="I35" i="39" s="1"/>
  <c r="K35" i="39" s="1"/>
  <c r="H9" i="39"/>
  <c r="I9" i="39" s="1"/>
  <c r="H5" i="35"/>
  <c r="H34" i="35"/>
  <c r="I34" i="35" s="1"/>
  <c r="H8" i="50"/>
  <c r="I8" i="50" s="1"/>
  <c r="H15" i="50"/>
  <c r="I15" i="50" s="1"/>
  <c r="K15" i="50" s="1"/>
  <c r="H25" i="21"/>
  <c r="I25" i="21" s="1"/>
  <c r="H24" i="21"/>
  <c r="I24" i="21" s="1"/>
  <c r="H40" i="19"/>
  <c r="I40" i="19" s="1"/>
  <c r="K40" i="19" s="1"/>
  <c r="H41" i="19"/>
  <c r="I41" i="19" s="1"/>
  <c r="H20" i="19"/>
  <c r="I20" i="19" s="1"/>
  <c r="H33" i="28"/>
  <c r="I33" i="28" s="1"/>
  <c r="H38" i="28"/>
  <c r="I38" i="28" s="1"/>
  <c r="H32" i="28"/>
  <c r="I32" i="28" s="1"/>
  <c r="K32" i="28" s="1"/>
  <c r="H25" i="20"/>
  <c r="I25" i="20" s="1"/>
  <c r="H30" i="20"/>
  <c r="I30" i="20" s="1"/>
  <c r="H38" i="17"/>
  <c r="I38" i="17" s="1"/>
  <c r="H8" i="28"/>
  <c r="I8" i="28" s="1"/>
  <c r="H9" i="20"/>
  <c r="I9" i="20" s="1"/>
  <c r="H32" i="20"/>
  <c r="I32" i="20" s="1"/>
  <c r="H12" i="17"/>
  <c r="I12" i="17" s="1"/>
  <c r="H31" i="25"/>
  <c r="I31" i="25" s="1"/>
  <c r="K31" i="25" s="1"/>
  <c r="H10" i="25"/>
  <c r="I10" i="25" s="1"/>
  <c r="K10" i="25" s="1"/>
  <c r="H17" i="22"/>
  <c r="I17" i="22" s="1"/>
  <c r="H9" i="28"/>
  <c r="I9" i="28" s="1"/>
  <c r="K9" i="28" s="1"/>
  <c r="H23" i="20"/>
  <c r="I23" i="20" s="1"/>
  <c r="H24" i="17"/>
  <c r="I24" i="17" s="1"/>
  <c r="H8" i="51"/>
  <c r="I8" i="51" s="1"/>
  <c r="H22" i="22"/>
  <c r="I22" i="22" s="1"/>
  <c r="K22" i="22" s="1"/>
  <c r="H18" i="40"/>
  <c r="I18" i="40" s="1"/>
  <c r="K18" i="40" s="1"/>
  <c r="H7" i="40"/>
  <c r="I7" i="40" s="1"/>
  <c r="H31" i="39"/>
  <c r="I31" i="39" s="1"/>
  <c r="H36" i="39"/>
  <c r="I36" i="39" s="1"/>
  <c r="K36" i="39" s="1"/>
  <c r="H11" i="35"/>
  <c r="I11" i="35" s="1"/>
  <c r="H40" i="50"/>
  <c r="I40" i="50" s="1"/>
  <c r="H32" i="50"/>
  <c r="I32" i="50" s="1"/>
  <c r="H19" i="19"/>
  <c r="I19" i="19" s="1"/>
  <c r="H6" i="19"/>
  <c r="I6" i="19" s="1"/>
  <c r="K6" i="19" s="1"/>
  <c r="H26" i="28"/>
  <c r="I26" i="28" s="1"/>
  <c r="H25" i="51"/>
  <c r="I25" i="51" s="1"/>
  <c r="H9" i="25"/>
  <c r="I9" i="25" s="1"/>
  <c r="K9" i="25" s="1"/>
  <c r="H31" i="22"/>
  <c r="I31" i="22" s="1"/>
  <c r="H14" i="22"/>
  <c r="I14" i="22" s="1"/>
  <c r="H17" i="40"/>
  <c r="I17" i="40" s="1"/>
  <c r="K17" i="40" s="1"/>
  <c r="H15" i="40"/>
  <c r="I15" i="40" s="1"/>
  <c r="H12" i="39"/>
  <c r="I12" i="39" s="1"/>
  <c r="K12" i="39" s="1"/>
  <c r="H7" i="39"/>
  <c r="I7" i="39" s="1"/>
  <c r="H13" i="35"/>
  <c r="I13" i="35" s="1"/>
  <c r="H29" i="50"/>
  <c r="I29" i="50" s="1"/>
  <c r="K29" i="50" s="1"/>
  <c r="H13" i="50"/>
  <c r="I13" i="50" s="1"/>
  <c r="H33" i="21"/>
  <c r="I33" i="21" s="1"/>
  <c r="H23" i="21"/>
  <c r="I23" i="21" s="1"/>
  <c r="H33" i="19"/>
  <c r="I33" i="19" s="1"/>
  <c r="H30" i="19"/>
  <c r="I30" i="19" s="1"/>
  <c r="K30" i="19" s="1"/>
  <c r="H7" i="26"/>
  <c r="I7" i="26" s="1"/>
  <c r="H23" i="28"/>
  <c r="I23" i="28" s="1"/>
  <c r="H39" i="20"/>
  <c r="I39" i="20" s="1"/>
  <c r="K39" i="20" s="1"/>
  <c r="H16" i="17"/>
  <c r="I16" i="17" s="1"/>
  <c r="H15" i="17"/>
  <c r="I15" i="17" s="1"/>
  <c r="H33" i="17"/>
  <c r="I33" i="17" s="1"/>
  <c r="H5" i="51"/>
  <c r="H43" i="51"/>
  <c r="I43" i="51" s="1"/>
  <c r="K43" i="51" s="1"/>
  <c r="H17" i="51"/>
  <c r="I17" i="51" s="1"/>
  <c r="H10" i="51"/>
  <c r="I10" i="51" s="1"/>
  <c r="H9" i="51"/>
  <c r="I9" i="51" s="1"/>
  <c r="K9" i="51" s="1"/>
  <c r="H30" i="35"/>
  <c r="I30" i="35" s="1"/>
  <c r="H32" i="35"/>
  <c r="I32" i="35" s="1"/>
  <c r="H43" i="17"/>
  <c r="I43" i="17" s="1"/>
  <c r="H41" i="17"/>
  <c r="I41" i="17" s="1"/>
  <c r="H29" i="17"/>
  <c r="I29" i="17" s="1"/>
  <c r="H6" i="17"/>
  <c r="I6" i="17" s="1"/>
  <c r="H37" i="35"/>
  <c r="I37" i="35" s="1"/>
  <c r="H25" i="35"/>
  <c r="I25" i="35" s="1"/>
  <c r="K25" i="35" s="1"/>
  <c r="H24" i="35"/>
  <c r="I24" i="35" s="1"/>
  <c r="H14" i="51"/>
  <c r="I14" i="51" s="1"/>
  <c r="K14" i="51" s="1"/>
  <c r="H20" i="51"/>
  <c r="I20" i="51" s="1"/>
  <c r="H12" i="51"/>
  <c r="I12" i="51" s="1"/>
  <c r="K12" i="51" s="1"/>
  <c r="H39" i="26"/>
  <c r="I39" i="26" s="1"/>
  <c r="H11" i="17"/>
  <c r="I11" i="17" s="1"/>
  <c r="H30" i="17"/>
  <c r="I30" i="17" s="1"/>
  <c r="H13" i="8"/>
  <c r="I13" i="8" s="1"/>
  <c r="K13" i="8" s="1"/>
  <c r="H10" i="8"/>
  <c r="I10" i="8" s="1"/>
  <c r="H22" i="51"/>
  <c r="I22" i="51" s="1"/>
  <c r="K22" i="51" s="1"/>
  <c r="H11" i="51"/>
  <c r="I11" i="51" s="1"/>
  <c r="H24" i="51"/>
  <c r="I24" i="51" s="1"/>
  <c r="H19" i="22"/>
  <c r="I19" i="22" s="1"/>
  <c r="H38" i="22"/>
  <c r="I38" i="22" s="1"/>
  <c r="H5" i="33"/>
  <c r="H30" i="33"/>
  <c r="I30" i="33" s="1"/>
  <c r="K30" i="33" s="1"/>
  <c r="H25" i="33"/>
  <c r="I25" i="33" s="1"/>
  <c r="H38" i="31"/>
  <c r="I38" i="31" s="1"/>
  <c r="H7" i="41"/>
  <c r="I7" i="41" s="1"/>
  <c r="H13" i="41"/>
  <c r="I13" i="41" s="1"/>
  <c r="H17" i="35"/>
  <c r="I17" i="35" s="1"/>
  <c r="K17" i="35" s="1"/>
  <c r="H29" i="35"/>
  <c r="I29" i="35" s="1"/>
  <c r="H21" i="26"/>
  <c r="I21" i="26" s="1"/>
  <c r="H20" i="26"/>
  <c r="I20" i="26" s="1"/>
  <c r="H27" i="17"/>
  <c r="I27" i="17" s="1"/>
  <c r="H22" i="17"/>
  <c r="I22" i="17" s="1"/>
  <c r="H27" i="8"/>
  <c r="I27" i="8" s="1"/>
  <c r="H34" i="8"/>
  <c r="I34" i="8" s="1"/>
  <c r="H30" i="51"/>
  <c r="I30" i="51" s="1"/>
  <c r="K30" i="51" s="1"/>
  <c r="H41" i="51"/>
  <c r="I41" i="51" s="1"/>
  <c r="K41" i="51" s="1"/>
  <c r="H34" i="51"/>
  <c r="I34" i="51" s="1"/>
  <c r="H33" i="22"/>
  <c r="I33" i="22" s="1"/>
  <c r="K33" i="22" s="1"/>
  <c r="H30" i="22"/>
  <c r="I30" i="22" s="1"/>
  <c r="H13" i="40"/>
  <c r="I13" i="40" s="1"/>
  <c r="H11" i="40"/>
  <c r="I11" i="40" s="1"/>
  <c r="H40" i="40"/>
  <c r="I40" i="40" s="1"/>
  <c r="H31" i="42"/>
  <c r="I31" i="42" s="1"/>
  <c r="K31" i="42" s="1"/>
  <c r="H23" i="39"/>
  <c r="I23" i="39" s="1"/>
  <c r="K23" i="39" s="1"/>
  <c r="H29" i="39"/>
  <c r="I29" i="39" s="1"/>
  <c r="H40" i="33"/>
  <c r="I40" i="33" s="1"/>
  <c r="K40" i="33" s="1"/>
  <c r="H22" i="33"/>
  <c r="I22" i="33" s="1"/>
  <c r="H39" i="33"/>
  <c r="I39" i="33" s="1"/>
  <c r="H11" i="31"/>
  <c r="I11" i="31" s="1"/>
  <c r="H37" i="41"/>
  <c r="I37" i="41" s="1"/>
  <c r="H23" i="41"/>
  <c r="I23" i="41" s="1"/>
  <c r="K23" i="41" s="1"/>
  <c r="H19" i="35"/>
  <c r="I19" i="35" s="1"/>
  <c r="H9" i="35"/>
  <c r="I9" i="35" s="1"/>
  <c r="H11" i="32"/>
  <c r="I11" i="32" s="1"/>
  <c r="K11" i="32" s="1"/>
  <c r="H37" i="32"/>
  <c r="I37" i="32" s="1"/>
  <c r="K37" i="32" s="1"/>
  <c r="H34" i="32"/>
  <c r="I34" i="32" s="1"/>
  <c r="H17" i="50"/>
  <c r="I17" i="50" s="1"/>
  <c r="H42" i="50"/>
  <c r="I42" i="50" s="1"/>
  <c r="H37" i="19"/>
  <c r="I37" i="19" s="1"/>
  <c r="K37" i="19" s="1"/>
  <c r="H39" i="19"/>
  <c r="I39" i="19" s="1"/>
  <c r="H31" i="26"/>
  <c r="I31" i="26" s="1"/>
  <c r="H42" i="26"/>
  <c r="I42" i="26" s="1"/>
  <c r="K42" i="26" s="1"/>
  <c r="H7" i="20"/>
  <c r="I7" i="20" s="1"/>
  <c r="H16" i="20"/>
  <c r="I16" i="20" s="1"/>
  <c r="K16" i="20" s="1"/>
  <c r="H19" i="17"/>
  <c r="I19" i="17" s="1"/>
  <c r="H42" i="17"/>
  <c r="I42" i="17" s="1"/>
  <c r="H37" i="8"/>
  <c r="I37" i="8" s="1"/>
  <c r="H18" i="8"/>
  <c r="I18" i="8" s="1"/>
  <c r="H23" i="17"/>
  <c r="I23" i="17" s="1"/>
  <c r="H26" i="17"/>
  <c r="I26" i="17" s="1"/>
  <c r="K26" i="17" s="1"/>
  <c r="H13" i="44"/>
  <c r="I13" i="44" s="1"/>
  <c r="K13" i="44" s="1"/>
  <c r="H38" i="51"/>
  <c r="I38" i="51" s="1"/>
  <c r="K38" i="51" s="1"/>
  <c r="H7" i="51"/>
  <c r="I7" i="51" s="1"/>
  <c r="K7" i="51" s="1"/>
  <c r="H36" i="51"/>
  <c r="I36" i="51" s="1"/>
  <c r="K36" i="51" s="1"/>
  <c r="H37" i="17"/>
  <c r="I37" i="17" s="1"/>
  <c r="H10" i="17"/>
  <c r="I10" i="17" s="1"/>
  <c r="H13" i="26"/>
  <c r="I13" i="26" s="1"/>
  <c r="H36" i="26"/>
  <c r="I36" i="26" s="1"/>
  <c r="K36" i="26" s="1"/>
  <c r="H5" i="17"/>
  <c r="H21" i="17"/>
  <c r="I21" i="17" s="1"/>
  <c r="H18" i="17"/>
  <c r="I18" i="17" s="1"/>
  <c r="H29" i="44"/>
  <c r="I29" i="44" s="1"/>
  <c r="K29" i="44" s="1"/>
  <c r="H23" i="51"/>
  <c r="I23" i="51" s="1"/>
  <c r="K23" i="51" s="1"/>
  <c r="H16" i="51"/>
  <c r="I16" i="51" s="1"/>
  <c r="K16" i="51" s="1"/>
  <c r="H31" i="51"/>
  <c r="I31" i="51" s="1"/>
  <c r="H28" i="51"/>
  <c r="I28" i="51" s="1"/>
  <c r="K28" i="51" s="1"/>
  <c r="H18" i="33"/>
  <c r="I18" i="33" s="1"/>
  <c r="K18" i="33" s="1"/>
  <c r="H17" i="33"/>
  <c r="I17" i="33" s="1"/>
  <c r="H43" i="33"/>
  <c r="I43" i="33" s="1"/>
  <c r="H10" i="31"/>
  <c r="I10" i="31" s="1"/>
  <c r="H39" i="41"/>
  <c r="I39" i="41" s="1"/>
  <c r="K39" i="41" s="1"/>
  <c r="H22" i="35"/>
  <c r="I22" i="35" s="1"/>
  <c r="H18" i="44"/>
  <c r="I18" i="44" s="1"/>
  <c r="K18" i="44" s="1"/>
  <c r="H18" i="35"/>
  <c r="I18" i="35" s="1"/>
  <c r="K18" i="35" s="1"/>
  <c r="H15" i="35"/>
  <c r="I15" i="35" s="1"/>
  <c r="H25" i="22"/>
  <c r="I25" i="22" s="1"/>
  <c r="K25" i="22" s="1"/>
  <c r="H16" i="22"/>
  <c r="I16" i="22" s="1"/>
  <c r="H34" i="22"/>
  <c r="I34" i="22" s="1"/>
  <c r="K34" i="22" s="1"/>
  <c r="H23" i="35"/>
  <c r="I23" i="35" s="1"/>
  <c r="H43" i="26"/>
  <c r="I43" i="26" s="1"/>
  <c r="H22" i="26"/>
  <c r="I22" i="26" s="1"/>
  <c r="H40" i="17"/>
  <c r="I40" i="17" s="1"/>
  <c r="K40" i="17" s="1"/>
  <c r="H35" i="17"/>
  <c r="I35" i="17" s="1"/>
  <c r="K35" i="17" s="1"/>
  <c r="H36" i="17"/>
  <c r="I36" i="17" s="1"/>
  <c r="H9" i="8"/>
  <c r="I9" i="8" s="1"/>
  <c r="H6" i="8"/>
  <c r="I6" i="8" s="1"/>
  <c r="H39" i="51"/>
  <c r="I39" i="51" s="1"/>
  <c r="K39" i="51" s="1"/>
  <c r="H39" i="22"/>
  <c r="I39" i="22" s="1"/>
  <c r="H24" i="22"/>
  <c r="I24" i="22" s="1"/>
  <c r="H29" i="40"/>
  <c r="I29" i="40" s="1"/>
  <c r="K29" i="40" s="1"/>
  <c r="H39" i="42"/>
  <c r="I39" i="42" s="1"/>
  <c r="K39" i="42" s="1"/>
  <c r="H20" i="39"/>
  <c r="I20" i="39" s="1"/>
  <c r="H22" i="39"/>
  <c r="I22" i="39" s="1"/>
  <c r="H26" i="33"/>
  <c r="I26" i="33" s="1"/>
  <c r="H10" i="52"/>
  <c r="I10" i="52" s="1"/>
  <c r="K10" i="52" s="1"/>
  <c r="H15" i="41"/>
  <c r="I15" i="41" s="1"/>
  <c r="K15" i="41" s="1"/>
  <c r="H14" i="41"/>
  <c r="I14" i="41" s="1"/>
  <c r="K14" i="41" s="1"/>
  <c r="H6" i="35"/>
  <c r="I6" i="35" s="1"/>
  <c r="H31" i="35"/>
  <c r="I31" i="35" s="1"/>
  <c r="H9" i="32"/>
  <c r="I9" i="32" s="1"/>
  <c r="H28" i="32"/>
  <c r="I28" i="32" s="1"/>
  <c r="H7" i="29"/>
  <c r="I7" i="29" s="1"/>
  <c r="K7" i="29" s="1"/>
  <c r="H43" i="29"/>
  <c r="I43" i="29" s="1"/>
  <c r="K43" i="29" s="1"/>
  <c r="H28" i="29"/>
  <c r="I28" i="29" s="1"/>
  <c r="H37" i="50"/>
  <c r="I37" i="50" s="1"/>
  <c r="H29" i="19"/>
  <c r="I29" i="19" s="1"/>
  <c r="K29" i="19" s="1"/>
  <c r="H11" i="26"/>
  <c r="I11" i="26" s="1"/>
  <c r="H5" i="26"/>
  <c r="H21" i="20"/>
  <c r="I21" i="20" s="1"/>
  <c r="H26" i="20"/>
  <c r="I26" i="20" s="1"/>
  <c r="H32" i="17"/>
  <c r="I32" i="17" s="1"/>
  <c r="H39" i="17"/>
  <c r="I39" i="17" s="1"/>
  <c r="H28" i="17"/>
  <c r="I28" i="17" s="1"/>
  <c r="H15" i="8"/>
  <c r="I15" i="8" s="1"/>
  <c r="H36" i="8"/>
  <c r="I36" i="8" s="1"/>
  <c r="K36" i="8" s="1"/>
  <c r="H9" i="44"/>
  <c r="I9" i="44" s="1"/>
  <c r="K9" i="44" s="1"/>
  <c r="H34" i="38"/>
  <c r="I34" i="38" s="1"/>
  <c r="H35" i="36"/>
  <c r="I35" i="36" s="1"/>
  <c r="K35" i="36" s="1"/>
  <c r="H7" i="36"/>
  <c r="I7" i="36" s="1"/>
  <c r="K7" i="36" s="1"/>
  <c r="H5" i="31"/>
  <c r="H41" i="31"/>
  <c r="I41" i="31" s="1"/>
  <c r="H36" i="31"/>
  <c r="I36" i="31" s="1"/>
  <c r="K36" i="31" s="1"/>
  <c r="H12" i="38"/>
  <c r="I12" i="38" s="1"/>
  <c r="H28" i="38"/>
  <c r="I28" i="38" s="1"/>
  <c r="K28" i="38" s="1"/>
  <c r="H6" i="38"/>
  <c r="I6" i="38" s="1"/>
  <c r="H18" i="36"/>
  <c r="I18" i="36" s="1"/>
  <c r="H15" i="36"/>
  <c r="I15" i="36" s="1"/>
  <c r="K15" i="36" s="1"/>
  <c r="H17" i="52"/>
  <c r="I17" i="52" s="1"/>
  <c r="H34" i="31"/>
  <c r="I34" i="31" s="1"/>
  <c r="K34" i="31" s="1"/>
  <c r="H27" i="31"/>
  <c r="I27" i="31" s="1"/>
  <c r="K27" i="31" s="1"/>
  <c r="H40" i="31"/>
  <c r="I40" i="31" s="1"/>
  <c r="K40" i="31" s="1"/>
  <c r="H34" i="36"/>
  <c r="I34" i="36" s="1"/>
  <c r="H23" i="36"/>
  <c r="I23" i="36" s="1"/>
  <c r="K23" i="36" s="1"/>
  <c r="H5" i="52"/>
  <c r="I5" i="52" s="1"/>
  <c r="H16" i="52"/>
  <c r="I16" i="52" s="1"/>
  <c r="K16" i="52" s="1"/>
  <c r="H24" i="31"/>
  <c r="I24" i="31" s="1"/>
  <c r="H31" i="31"/>
  <c r="I31" i="31" s="1"/>
  <c r="H20" i="31"/>
  <c r="I20" i="31" s="1"/>
  <c r="K20" i="31" s="1"/>
  <c r="H10" i="38"/>
  <c r="I10" i="38" s="1"/>
  <c r="H11" i="38"/>
  <c r="I11" i="38" s="1"/>
  <c r="H29" i="26"/>
  <c r="I29" i="26" s="1"/>
  <c r="H23" i="26"/>
  <c r="I23" i="26" s="1"/>
  <c r="H12" i="26"/>
  <c r="I12" i="26" s="1"/>
  <c r="K12" i="26" s="1"/>
  <c r="H35" i="20"/>
  <c r="I35" i="20" s="1"/>
  <c r="H42" i="20"/>
  <c r="I42" i="20" s="1"/>
  <c r="H20" i="20"/>
  <c r="I20" i="20" s="1"/>
  <c r="K20" i="20" s="1"/>
  <c r="H35" i="8"/>
  <c r="I35" i="8" s="1"/>
  <c r="H33" i="8"/>
  <c r="I33" i="8" s="1"/>
  <c r="K33" i="8" s="1"/>
  <c r="H21" i="44"/>
  <c r="I21" i="44" s="1"/>
  <c r="K21" i="44" s="1"/>
  <c r="H38" i="44"/>
  <c r="I38" i="44" s="1"/>
  <c r="K38" i="44" s="1"/>
  <c r="H40" i="44"/>
  <c r="I40" i="44" s="1"/>
  <c r="K40" i="44" s="1"/>
  <c r="H9" i="36"/>
  <c r="I9" i="36" s="1"/>
  <c r="K9" i="36" s="1"/>
  <c r="H31" i="36"/>
  <c r="I31" i="36" s="1"/>
  <c r="H26" i="38"/>
  <c r="I26" i="38" s="1"/>
  <c r="K26" i="38" s="1"/>
  <c r="H21" i="38"/>
  <c r="I21" i="38" s="1"/>
  <c r="H32" i="31"/>
  <c r="I32" i="31" s="1"/>
  <c r="H27" i="38"/>
  <c r="I27" i="38" s="1"/>
  <c r="H43" i="38"/>
  <c r="I43" i="38" s="1"/>
  <c r="H11" i="44"/>
  <c r="I11" i="44" s="1"/>
  <c r="K11" i="44" s="1"/>
  <c r="H7" i="44"/>
  <c r="I7" i="44" s="1"/>
  <c r="K7" i="44" s="1"/>
  <c r="H19" i="36"/>
  <c r="I19" i="36" s="1"/>
  <c r="K19" i="36" s="1"/>
  <c r="H25" i="36"/>
  <c r="I25" i="36" s="1"/>
  <c r="K25" i="36" s="1"/>
  <c r="H39" i="36"/>
  <c r="I39" i="36" s="1"/>
  <c r="H20" i="36"/>
  <c r="I20" i="36" s="1"/>
  <c r="K20" i="36" s="1"/>
  <c r="H12" i="52"/>
  <c r="I12" i="52" s="1"/>
  <c r="H22" i="52"/>
  <c r="I22" i="52" s="1"/>
  <c r="H25" i="31"/>
  <c r="I25" i="31" s="1"/>
  <c r="K25" i="31" s="1"/>
  <c r="H42" i="52"/>
  <c r="I42" i="52" s="1"/>
  <c r="H14" i="38"/>
  <c r="I14" i="38" s="1"/>
  <c r="H8" i="38"/>
  <c r="I8" i="38" s="1"/>
  <c r="K8" i="38" s="1"/>
  <c r="H41" i="36"/>
  <c r="I41" i="36" s="1"/>
  <c r="H12" i="36"/>
  <c r="I12" i="36" s="1"/>
  <c r="H16" i="36"/>
  <c r="I16" i="36" s="1"/>
  <c r="H15" i="52"/>
  <c r="I15" i="52" s="1"/>
  <c r="H22" i="31"/>
  <c r="I22" i="31" s="1"/>
  <c r="H29" i="31"/>
  <c r="I29" i="31" s="1"/>
  <c r="H18" i="31"/>
  <c r="I18" i="31" s="1"/>
  <c r="H38" i="36"/>
  <c r="I38" i="36" s="1"/>
  <c r="K38" i="36" s="1"/>
  <c r="H28" i="36"/>
  <c r="I28" i="36" s="1"/>
  <c r="K28" i="36" s="1"/>
  <c r="H24" i="36"/>
  <c r="I24" i="36" s="1"/>
  <c r="H26" i="52"/>
  <c r="I26" i="52" s="1"/>
  <c r="K26" i="52" s="1"/>
  <c r="H31" i="52"/>
  <c r="I31" i="52" s="1"/>
  <c r="H14" i="31"/>
  <c r="I14" i="31" s="1"/>
  <c r="K14" i="31" s="1"/>
  <c r="H7" i="31"/>
  <c r="I7" i="31" s="1"/>
  <c r="K7" i="31" s="1"/>
  <c r="H38" i="35"/>
  <c r="I38" i="35" s="1"/>
  <c r="K38" i="35" s="1"/>
  <c r="H41" i="35"/>
  <c r="I41" i="35" s="1"/>
  <c r="K41" i="35" s="1"/>
  <c r="H36" i="38"/>
  <c r="I36" i="38" s="1"/>
  <c r="H16" i="38"/>
  <c r="I16" i="38" s="1"/>
  <c r="H9" i="26"/>
  <c r="I9" i="26" s="1"/>
  <c r="H10" i="26"/>
  <c r="I10" i="26" s="1"/>
  <c r="H8" i="26"/>
  <c r="I8" i="26" s="1"/>
  <c r="K8" i="26" s="1"/>
  <c r="H11" i="8"/>
  <c r="I11" i="8" s="1"/>
  <c r="H26" i="8"/>
  <c r="I26" i="8" s="1"/>
  <c r="H28" i="44"/>
  <c r="I28" i="44" s="1"/>
  <c r="K28" i="44" s="1"/>
  <c r="H37" i="36"/>
  <c r="I37" i="36" s="1"/>
  <c r="K37" i="36" s="1"/>
  <c r="H8" i="36"/>
  <c r="I8" i="36" s="1"/>
  <c r="K8" i="36" s="1"/>
  <c r="H30" i="31"/>
  <c r="I30" i="31" s="1"/>
  <c r="H29" i="36"/>
  <c r="I29" i="36" s="1"/>
  <c r="H42" i="36"/>
  <c r="I42" i="36" s="1"/>
  <c r="H32" i="36"/>
  <c r="I32" i="36" s="1"/>
  <c r="H9" i="52"/>
  <c r="I9" i="52" s="1"/>
  <c r="H6" i="52"/>
  <c r="I6" i="52" s="1"/>
  <c r="K6" i="52" s="1"/>
  <c r="H6" i="31"/>
  <c r="I6" i="31" s="1"/>
  <c r="H17" i="31"/>
  <c r="I17" i="31" s="1"/>
  <c r="H15" i="38"/>
  <c r="I15" i="38" s="1"/>
  <c r="H24" i="38"/>
  <c r="I24" i="38" s="1"/>
  <c r="H26" i="44"/>
  <c r="I26" i="44" s="1"/>
  <c r="K26" i="44" s="1"/>
  <c r="H30" i="36"/>
  <c r="I30" i="36" s="1"/>
  <c r="K30" i="36" s="1"/>
  <c r="H11" i="36"/>
  <c r="I11" i="36" s="1"/>
  <c r="K11" i="36" s="1"/>
  <c r="H40" i="36"/>
  <c r="I40" i="36" s="1"/>
  <c r="K40" i="36" s="1"/>
  <c r="H29" i="52"/>
  <c r="I29" i="52" s="1"/>
  <c r="H25" i="52"/>
  <c r="I25" i="52" s="1"/>
  <c r="K25" i="52" s="1"/>
  <c r="H9" i="31"/>
  <c r="I9" i="31" s="1"/>
  <c r="H23" i="31"/>
  <c r="I23" i="31" s="1"/>
  <c r="K23" i="31" s="1"/>
  <c r="H35" i="38"/>
  <c r="I35" i="38" s="1"/>
  <c r="H32" i="38"/>
  <c r="I32" i="38" s="1"/>
  <c r="H5" i="38"/>
  <c r="I5" i="38" s="1"/>
  <c r="H31" i="38"/>
  <c r="I31" i="38" s="1"/>
  <c r="K31" i="38" s="1"/>
  <c r="H13" i="36"/>
  <c r="I13" i="36" s="1"/>
  <c r="K13" i="36" s="1"/>
  <c r="H21" i="36"/>
  <c r="I21" i="36" s="1"/>
  <c r="K21" i="36" s="1"/>
  <c r="H5" i="36"/>
  <c r="H30" i="52"/>
  <c r="I30" i="52" s="1"/>
  <c r="K30" i="52" s="1"/>
  <c r="H8" i="52"/>
  <c r="I8" i="52" s="1"/>
  <c r="K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K17" i="38" s="1"/>
  <c r="H43" i="36"/>
  <c r="I43" i="36" s="1"/>
  <c r="H23" i="52"/>
  <c r="I23" i="52" s="1"/>
  <c r="K23" i="52" s="1"/>
  <c r="H19" i="31"/>
  <c r="I19" i="31" s="1"/>
  <c r="H6" i="36"/>
  <c r="I6" i="36" s="1"/>
  <c r="H14" i="36"/>
  <c r="I14" i="36" s="1"/>
  <c r="K14" i="36" s="1"/>
  <c r="H35" i="52"/>
  <c r="I35" i="52" s="1"/>
  <c r="H32" i="52"/>
  <c r="I32" i="52" s="1"/>
  <c r="H37" i="31"/>
  <c r="I37" i="31" s="1"/>
  <c r="K37" i="31" s="1"/>
  <c r="H42" i="31"/>
  <c r="I42" i="31" s="1"/>
  <c r="K42" i="31" s="1"/>
  <c r="H39" i="38"/>
  <c r="I39" i="38" s="1"/>
  <c r="H23" i="38"/>
  <c r="I23" i="38" s="1"/>
  <c r="H25" i="38"/>
  <c r="I25" i="38" s="1"/>
  <c r="H19" i="38"/>
  <c r="I19" i="38" s="1"/>
  <c r="H22" i="36"/>
  <c r="I22" i="36" s="1"/>
  <c r="H26" i="36"/>
  <c r="I26" i="36" s="1"/>
  <c r="H24" i="52"/>
  <c r="I24" i="52" s="1"/>
  <c r="K24" i="52" s="1"/>
  <c r="H21" i="52"/>
  <c r="I21" i="52" s="1"/>
  <c r="H13" i="31"/>
  <c r="I13" i="31" s="1"/>
  <c r="H8" i="31"/>
  <c r="I8" i="31" s="1"/>
  <c r="H30" i="38"/>
  <c r="I30" i="38" s="1"/>
  <c r="H37" i="38"/>
  <c r="I37" i="38" s="1"/>
  <c r="K37" i="38" s="1"/>
  <c r="H33" i="38"/>
  <c r="I33" i="38" s="1"/>
  <c r="K33" i="38" s="1"/>
  <c r="H9" i="38"/>
  <c r="I9" i="38" s="1"/>
  <c r="H17" i="36"/>
  <c r="I17" i="36" s="1"/>
  <c r="K17" i="36" s="1"/>
  <c r="H13" i="52"/>
  <c r="I13" i="52" s="1"/>
  <c r="K13" i="52" s="1"/>
  <c r="H15" i="31"/>
  <c r="I15" i="31" s="1"/>
  <c r="H21" i="35"/>
  <c r="I21" i="35" s="1"/>
  <c r="H14" i="35"/>
  <c r="I14" i="35" s="1"/>
  <c r="K14" i="35" s="1"/>
  <c r="H19" i="32"/>
  <c r="I19" i="32" s="1"/>
  <c r="K19" i="32" s="1"/>
  <c r="H21" i="29"/>
  <c r="I21" i="29" s="1"/>
  <c r="H35" i="29"/>
  <c r="I35" i="29" s="1"/>
  <c r="H29" i="38"/>
  <c r="I29" i="38" s="1"/>
  <c r="H18" i="38"/>
  <c r="I18" i="38" s="1"/>
  <c r="H41" i="38"/>
  <c r="I41" i="38" s="1"/>
  <c r="H34" i="26"/>
  <c r="I34" i="26" s="1"/>
  <c r="H19" i="20"/>
  <c r="I19" i="20" s="1"/>
  <c r="H31" i="20"/>
  <c r="I31" i="20" s="1"/>
  <c r="H13" i="17"/>
  <c r="I13" i="17" s="1"/>
  <c r="H16" i="8"/>
  <c r="I16" i="8" s="1"/>
  <c r="H7" i="8"/>
  <c r="I7" i="8" s="1"/>
  <c r="K7" i="8" s="1"/>
  <c r="H13" i="38"/>
  <c r="I13" i="38" s="1"/>
  <c r="H27" i="44"/>
  <c r="I27" i="44" s="1"/>
  <c r="K27" i="44" s="1"/>
  <c r="H41" i="30"/>
  <c r="I41" i="30" s="1"/>
  <c r="K41" i="30" s="1"/>
  <c r="H42" i="30"/>
  <c r="I42" i="30" s="1"/>
  <c r="H5" i="42"/>
  <c r="I5" i="42" s="1"/>
  <c r="H13" i="42"/>
  <c r="I13" i="42" s="1"/>
  <c r="K13" i="42" s="1"/>
  <c r="H27" i="42"/>
  <c r="I27" i="42" s="1"/>
  <c r="H15" i="42"/>
  <c r="I15" i="42" s="1"/>
  <c r="K15" i="42" s="1"/>
  <c r="H7" i="42"/>
  <c r="I7" i="42" s="1"/>
  <c r="H18" i="42"/>
  <c r="I18" i="42" s="1"/>
  <c r="H21" i="42"/>
  <c r="I21" i="42" s="1"/>
  <c r="H16" i="42"/>
  <c r="I16" i="42" s="1"/>
  <c r="H9" i="42"/>
  <c r="I9" i="42" s="1"/>
  <c r="K9" i="42" s="1"/>
  <c r="H41" i="42"/>
  <c r="I41" i="42" s="1"/>
  <c r="H40" i="52"/>
  <c r="I40" i="52" s="1"/>
  <c r="H33" i="52"/>
  <c r="I33" i="52" s="1"/>
  <c r="K33" i="52" s="1"/>
  <c r="H14" i="52"/>
  <c r="I14" i="52" s="1"/>
  <c r="H39" i="52"/>
  <c r="I39" i="52" s="1"/>
  <c r="K39" i="52" s="1"/>
  <c r="H43" i="52"/>
  <c r="I43" i="52" s="1"/>
  <c r="H36" i="52"/>
  <c r="I36" i="52" s="1"/>
  <c r="H38" i="52"/>
  <c r="I38" i="52" s="1"/>
  <c r="K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H26" i="42"/>
  <c r="I26" i="42" s="1"/>
  <c r="K26" i="42" s="1"/>
  <c r="H20" i="42"/>
  <c r="I20" i="42" s="1"/>
  <c r="K20" i="42" s="1"/>
  <c r="H37" i="42"/>
  <c r="I37" i="42" s="1"/>
  <c r="K37" i="42" s="1"/>
  <c r="H38" i="42"/>
  <c r="I38" i="42" s="1"/>
  <c r="H43" i="42"/>
  <c r="I43" i="42" s="1"/>
  <c r="K43" i="42" s="1"/>
  <c r="H32" i="42"/>
  <c r="I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K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H32" i="30"/>
  <c r="I32" i="30" s="1"/>
  <c r="K32" i="30" s="1"/>
  <c r="H12" i="30"/>
  <c r="I12" i="30" s="1"/>
  <c r="H22" i="30"/>
  <c r="I22" i="30" s="1"/>
  <c r="K22" i="30" s="1"/>
  <c r="H16" i="30"/>
  <c r="I16" i="30" s="1"/>
  <c r="K16" i="30" s="1"/>
  <c r="H26" i="30"/>
  <c r="I26" i="30" s="1"/>
  <c r="K26" i="30" s="1"/>
  <c r="H22" i="43"/>
  <c r="I22" i="43" s="1"/>
  <c r="H25" i="43"/>
  <c r="I25" i="43" s="1"/>
  <c r="H13" i="43"/>
  <c r="I13" i="43" s="1"/>
  <c r="K13" i="43" s="1"/>
  <c r="H21" i="43"/>
  <c r="I21" i="43" s="1"/>
  <c r="K21" i="43" s="1"/>
  <c r="H31" i="43"/>
  <c r="I31" i="43" s="1"/>
  <c r="K31" i="43" s="1"/>
  <c r="H32" i="23"/>
  <c r="I32" i="23" s="1"/>
  <c r="K32" i="23" s="1"/>
  <c r="H38" i="15"/>
  <c r="I38" i="15" s="1"/>
  <c r="K38" i="15" s="1"/>
  <c r="H37" i="12"/>
  <c r="I37" i="12" s="1"/>
  <c r="K37" i="12" s="1"/>
  <c r="H7" i="12"/>
  <c r="I7" i="12" s="1"/>
  <c r="K7" i="12" s="1"/>
  <c r="H27" i="12"/>
  <c r="I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K41" i="43" s="1"/>
  <c r="H40" i="43"/>
  <c r="I40" i="43" s="1"/>
  <c r="H43" i="43"/>
  <c r="I43" i="43" s="1"/>
  <c r="K43" i="43" s="1"/>
  <c r="H15" i="43"/>
  <c r="I15" i="43" s="1"/>
  <c r="K15" i="43" s="1"/>
  <c r="H6" i="43"/>
  <c r="I6" i="43" s="1"/>
  <c r="K6" i="43" s="1"/>
  <c r="H5" i="23"/>
  <c r="I5" i="23" s="1"/>
  <c r="H27" i="34"/>
  <c r="I27" i="34" s="1"/>
  <c r="K27" i="34" s="1"/>
  <c r="H23" i="15"/>
  <c r="I23" i="15" s="1"/>
  <c r="H16" i="15"/>
  <c r="I16" i="15" s="1"/>
  <c r="H23" i="12"/>
  <c r="I23" i="12" s="1"/>
  <c r="K23" i="12" s="1"/>
  <c r="H19" i="12"/>
  <c r="I19" i="12" s="1"/>
  <c r="K19" i="12" s="1"/>
  <c r="H21" i="12"/>
  <c r="I21" i="12" s="1"/>
  <c r="K21" i="12" s="1"/>
  <c r="H13" i="12"/>
  <c r="I13" i="12" s="1"/>
  <c r="K13" i="12" s="1"/>
  <c r="H31" i="12"/>
  <c r="I31" i="12" s="1"/>
  <c r="K31" i="12" s="1"/>
  <c r="H15" i="12"/>
  <c r="I15" i="12" s="1"/>
  <c r="K15" i="12" s="1"/>
  <c r="H43" i="12"/>
  <c r="I43" i="12" s="1"/>
  <c r="K43" i="12" s="1"/>
  <c r="H17" i="12"/>
  <c r="I17" i="12" s="1"/>
  <c r="K17" i="12" s="1"/>
  <c r="H33" i="12"/>
  <c r="I33" i="12" s="1"/>
  <c r="H22" i="12"/>
  <c r="I22" i="12" s="1"/>
  <c r="H14" i="12"/>
  <c r="I14" i="12" s="1"/>
  <c r="K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H18" i="43"/>
  <c r="I18" i="43" s="1"/>
  <c r="H17" i="43"/>
  <c r="I17" i="43" s="1"/>
  <c r="H14" i="43"/>
  <c r="I14" i="43" s="1"/>
  <c r="H36" i="43"/>
  <c r="I36" i="43" s="1"/>
  <c r="H27" i="43"/>
  <c r="I27" i="43" s="1"/>
  <c r="H12" i="43"/>
  <c r="I12" i="43" s="1"/>
  <c r="K12" i="43" s="1"/>
  <c r="H28" i="43"/>
  <c r="I28" i="43" s="1"/>
  <c r="H11" i="43"/>
  <c r="I11" i="43" s="1"/>
  <c r="K11" i="43" s="1"/>
  <c r="H33" i="43"/>
  <c r="I33" i="43" s="1"/>
  <c r="H30" i="43"/>
  <c r="I30" i="43" s="1"/>
  <c r="K30" i="43" s="1"/>
  <c r="H7" i="43"/>
  <c r="I7" i="43" s="1"/>
  <c r="K7" i="43" s="1"/>
  <c r="H23" i="43"/>
  <c r="I23" i="43" s="1"/>
  <c r="K23" i="43" s="1"/>
  <c r="H13" i="23"/>
  <c r="I13" i="23" s="1"/>
  <c r="H35" i="34"/>
  <c r="I35" i="34" s="1"/>
  <c r="K35" i="34" s="1"/>
  <c r="H32" i="34"/>
  <c r="I32" i="34" s="1"/>
  <c r="H26" i="34"/>
  <c r="I26" i="34" s="1"/>
  <c r="H33" i="15"/>
  <c r="I33" i="15" s="1"/>
  <c r="K33" i="15" s="1"/>
  <c r="H36" i="15"/>
  <c r="I36" i="15" s="1"/>
  <c r="H25" i="23"/>
  <c r="I25" i="23" s="1"/>
  <c r="K25" i="23" s="1"/>
  <c r="H30" i="23"/>
  <c r="I30" i="23" s="1"/>
  <c r="K30" i="23" s="1"/>
  <c r="H17" i="34"/>
  <c r="I17" i="34" s="1"/>
  <c r="H29" i="34"/>
  <c r="I29" i="34" s="1"/>
  <c r="K29" i="34" s="1"/>
  <c r="H23" i="34"/>
  <c r="I23" i="34" s="1"/>
  <c r="H24" i="34"/>
  <c r="I24" i="34" s="1"/>
  <c r="K24" i="34" s="1"/>
  <c r="H20" i="34"/>
  <c r="I20" i="34" s="1"/>
  <c r="H17" i="15"/>
  <c r="I17" i="15" s="1"/>
  <c r="K17" i="15" s="1"/>
  <c r="H39" i="15"/>
  <c r="I39" i="15" s="1"/>
  <c r="H37" i="15"/>
  <c r="I37" i="15" s="1"/>
  <c r="K37" i="15" s="1"/>
  <c r="H18" i="15"/>
  <c r="I18" i="15" s="1"/>
  <c r="H5" i="15"/>
  <c r="I5" i="15" s="1"/>
  <c r="H43" i="23"/>
  <c r="I43" i="23" s="1"/>
  <c r="K43" i="23" s="1"/>
  <c r="H35" i="23"/>
  <c r="I35" i="23" s="1"/>
  <c r="K35" i="23" s="1"/>
  <c r="H8" i="23"/>
  <c r="I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H40" i="34"/>
  <c r="I40" i="34" s="1"/>
  <c r="H42" i="34"/>
  <c r="I42" i="34" s="1"/>
  <c r="H10" i="34"/>
  <c r="I10" i="34" s="1"/>
  <c r="H13" i="15"/>
  <c r="I13" i="15" s="1"/>
  <c r="K13" i="15" s="1"/>
  <c r="H31" i="15"/>
  <c r="I31" i="15" s="1"/>
  <c r="H25" i="15"/>
  <c r="I25" i="15" s="1"/>
  <c r="K25" i="15" s="1"/>
  <c r="H21" i="15"/>
  <c r="I21" i="15" s="1"/>
  <c r="H30" i="15"/>
  <c r="I30" i="15" s="1"/>
  <c r="H14" i="15"/>
  <c r="I14" i="15" s="1"/>
  <c r="H26" i="15"/>
  <c r="I26" i="15" s="1"/>
  <c r="H20" i="15"/>
  <c r="I20" i="15" s="1"/>
  <c r="H32" i="15"/>
  <c r="I32" i="15" s="1"/>
  <c r="K32" i="15" s="1"/>
  <c r="H27" i="23"/>
  <c r="I27" i="23" s="1"/>
  <c r="K27" i="23" s="1"/>
  <c r="H23" i="23"/>
  <c r="I23" i="23" s="1"/>
  <c r="H17" i="23"/>
  <c r="I17" i="23" s="1"/>
  <c r="H19" i="23"/>
  <c r="I19" i="23" s="1"/>
  <c r="K19" i="23" s="1"/>
  <c r="H29" i="23"/>
  <c r="I29" i="23" s="1"/>
  <c r="K29" i="23" s="1"/>
  <c r="H38" i="23"/>
  <c r="I38" i="23" s="1"/>
  <c r="H18" i="23"/>
  <c r="I18" i="23" s="1"/>
  <c r="H14" i="23"/>
  <c r="I14" i="23" s="1"/>
  <c r="K14" i="23" s="1"/>
  <c r="H10" i="23"/>
  <c r="I10" i="23" s="1"/>
  <c r="K10" i="23" s="1"/>
  <c r="H12" i="23"/>
  <c r="I12" i="23" s="1"/>
  <c r="K12" i="23" s="1"/>
  <c r="H19" i="34"/>
  <c r="I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H16" i="34"/>
  <c r="I16" i="34" s="1"/>
  <c r="K16" i="34" s="1"/>
  <c r="H14" i="34"/>
  <c r="I14" i="34" s="1"/>
  <c r="K14" i="34" s="1"/>
  <c r="H30" i="34"/>
  <c r="I30" i="34" s="1"/>
  <c r="K30" i="34" s="1"/>
  <c r="H8" i="34"/>
  <c r="I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K6" i="23" s="1"/>
  <c r="H26" i="23"/>
  <c r="I26" i="23" s="1"/>
  <c r="K26" i="23" s="1"/>
  <c r="H42" i="23"/>
  <c r="I42" i="23" s="1"/>
  <c r="H22" i="23"/>
  <c r="I22" i="23" s="1"/>
  <c r="K22" i="23" s="1"/>
  <c r="H36" i="23"/>
  <c r="I36" i="23" s="1"/>
  <c r="K13" i="51"/>
  <c r="K29" i="51"/>
  <c r="K20" i="51"/>
  <c r="K42" i="51"/>
  <c r="K32" i="51"/>
  <c r="K21" i="51"/>
  <c r="K34" i="51"/>
  <c r="K17" i="51"/>
  <c r="K37" i="51"/>
  <c r="K15" i="51"/>
  <c r="K31" i="51"/>
  <c r="K6" i="51"/>
  <c r="K26" i="51"/>
  <c r="K10" i="51"/>
  <c r="K40" i="51"/>
  <c r="K11" i="51"/>
  <c r="K8" i="51"/>
  <c r="K25" i="51"/>
  <c r="K19"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39" i="25"/>
  <c r="K11" i="25"/>
  <c r="K29" i="25"/>
  <c r="K13" i="25"/>
  <c r="K17" i="25"/>
  <c r="K6" i="25"/>
  <c r="K34" i="25"/>
  <c r="K14" i="25"/>
  <c r="K32" i="25"/>
  <c r="K38" i="25"/>
  <c r="K30" i="25"/>
  <c r="K8" i="25"/>
  <c r="K28" i="25"/>
  <c r="K12" i="25"/>
  <c r="K23" i="22"/>
  <c r="K27" i="22"/>
  <c r="K7" i="22"/>
  <c r="K17" i="22"/>
  <c r="K35" i="22"/>
  <c r="K19" i="22"/>
  <c r="K13" i="22"/>
  <c r="K16" i="22"/>
  <c r="K32" i="22"/>
  <c r="K20" i="22"/>
  <c r="K28" i="22"/>
  <c r="K38" i="22"/>
  <c r="K18" i="22"/>
  <c r="K35" i="12"/>
  <c r="K27" i="12"/>
  <c r="K40" i="12"/>
  <c r="K8" i="12"/>
  <c r="K19" i="40"/>
  <c r="I5" i="40"/>
  <c r="K41" i="40"/>
  <c r="K27" i="40"/>
  <c r="K6" i="40"/>
  <c r="K34" i="40"/>
  <c r="K25" i="40"/>
  <c r="K12" i="40"/>
  <c r="K42" i="40"/>
  <c r="K43" i="40"/>
  <c r="K26" i="40"/>
  <c r="K7" i="40"/>
  <c r="K23" i="40"/>
  <c r="K39" i="40"/>
  <c r="K16" i="40"/>
  <c r="K32" i="40"/>
  <c r="K15" i="30"/>
  <c r="K9" i="30"/>
  <c r="K39" i="30"/>
  <c r="K12" i="30"/>
  <c r="K42" i="30"/>
  <c r="K14" i="42"/>
  <c r="K30" i="42"/>
  <c r="K22" i="42"/>
  <c r="K36" i="42"/>
  <c r="K12" i="42"/>
  <c r="K42" i="42"/>
  <c r="K29" i="42"/>
  <c r="K34" i="42"/>
  <c r="K23" i="42"/>
  <c r="K6" i="42"/>
  <c r="K28" i="42"/>
  <c r="K8" i="42"/>
  <c r="K24" i="42"/>
  <c r="K40" i="42"/>
  <c r="K17" i="42"/>
  <c r="K33" i="42"/>
  <c r="K20" i="39"/>
  <c r="K42" i="39"/>
  <c r="K30" i="39"/>
  <c r="K28" i="39"/>
  <c r="K22" i="39"/>
  <c r="K43" i="39"/>
  <c r="K26" i="39"/>
  <c r="K7" i="39"/>
  <c r="K29" i="39"/>
  <c r="K24" i="39"/>
  <c r="K40" i="39"/>
  <c r="K17" i="39"/>
  <c r="K33" i="39"/>
  <c r="K6" i="39"/>
  <c r="K6" i="36"/>
  <c r="K18" i="36"/>
  <c r="K33" i="36"/>
  <c r="K36" i="36"/>
  <c r="K31" i="36"/>
  <c r="K24" i="36"/>
  <c r="I5" i="33"/>
  <c r="K24" i="33"/>
  <c r="K12" i="33"/>
  <c r="K8" i="33"/>
  <c r="K16" i="33"/>
  <c r="K32" i="33"/>
  <c r="K10" i="33"/>
  <c r="K14" i="33"/>
  <c r="K29" i="33"/>
  <c r="K17" i="33"/>
  <c r="K33" i="33"/>
  <c r="K9" i="33"/>
  <c r="K37" i="33"/>
  <c r="K7" i="33"/>
  <c r="K25" i="33"/>
  <c r="K11" i="33"/>
  <c r="K27" i="33"/>
  <c r="K43" i="33"/>
  <c r="K27" i="52"/>
  <c r="K42" i="52"/>
  <c r="K29" i="52"/>
  <c r="K35" i="52"/>
  <c r="K28" i="52"/>
  <c r="K19" i="52"/>
  <c r="K22" i="52"/>
  <c r="K15" i="52"/>
  <c r="K11" i="52"/>
  <c r="K21" i="52"/>
  <c r="K22" i="43"/>
  <c r="K26" i="43"/>
  <c r="K25" i="43"/>
  <c r="K20" i="43"/>
  <c r="K40" i="43"/>
  <c r="K12" i="31"/>
  <c r="K30" i="31"/>
  <c r="K9" i="31"/>
  <c r="K11" i="31"/>
  <c r="K15" i="31"/>
  <c r="K39" i="31"/>
  <c r="K16" i="31"/>
  <c r="K28" i="31"/>
  <c r="K32" i="31"/>
  <c r="K26" i="41"/>
  <c r="K29" i="41"/>
  <c r="K34" i="41"/>
  <c r="K18" i="41"/>
  <c r="K37" i="41"/>
  <c r="K36" i="41"/>
  <c r="K27" i="41"/>
  <c r="I5" i="41"/>
  <c r="K31" i="41"/>
  <c r="K20" i="41"/>
  <c r="K42" i="41"/>
  <c r="K8" i="41"/>
  <c r="K24" i="41"/>
  <c r="K40" i="41"/>
  <c r="K17" i="41"/>
  <c r="K33" i="41"/>
  <c r="K6" i="41"/>
  <c r="K21" i="35"/>
  <c r="I5" i="35"/>
  <c r="K40" i="35"/>
  <c r="K6" i="35"/>
  <c r="K12" i="35"/>
  <c r="K11" i="35"/>
  <c r="K29" i="35"/>
  <c r="K13" i="35"/>
  <c r="K15" i="35"/>
  <c r="K31" i="35"/>
  <c r="K36" i="35"/>
  <c r="K32" i="35"/>
  <c r="K16" i="35"/>
  <c r="K25" i="32"/>
  <c r="K39" i="32"/>
  <c r="K41" i="32"/>
  <c r="K43" i="32"/>
  <c r="K23" i="32"/>
  <c r="K17" i="32"/>
  <c r="K35" i="32"/>
  <c r="K21" i="32"/>
  <c r="K14" i="32"/>
  <c r="K40" i="32"/>
  <c r="K28" i="32"/>
  <c r="K38" i="32"/>
  <c r="K30" i="32"/>
  <c r="I5" i="32"/>
  <c r="K22" i="32"/>
  <c r="K42" i="32"/>
  <c r="K26" i="32"/>
  <c r="K10" i="32"/>
  <c r="K23" i="23"/>
  <c r="K17" i="23"/>
  <c r="K13" i="23"/>
  <c r="K8" i="23"/>
  <c r="K38" i="23"/>
  <c r="K18" i="23"/>
  <c r="K9" i="29"/>
  <c r="K39" i="29"/>
  <c r="K15" i="29"/>
  <c r="K33" i="29"/>
  <c r="K17" i="29"/>
  <c r="K11" i="29"/>
  <c r="K27" i="29"/>
  <c r="K16" i="29"/>
  <c r="K10" i="29"/>
  <c r="K22" i="29"/>
  <c r="K24" i="29"/>
  <c r="K40" i="29"/>
  <c r="K18" i="29"/>
  <c r="K36" i="29"/>
  <c r="K20" i="29"/>
  <c r="I5" i="50"/>
  <c r="K19" i="50"/>
  <c r="K40" i="50"/>
  <c r="K26" i="50"/>
  <c r="K43" i="50"/>
  <c r="K34" i="50"/>
  <c r="K21" i="50"/>
  <c r="K8" i="50"/>
  <c r="K36" i="50"/>
  <c r="K27" i="50"/>
  <c r="K10" i="50"/>
  <c r="K32" i="50"/>
  <c r="K13" i="50"/>
  <c r="K35" i="50"/>
  <c r="K22" i="50"/>
  <c r="K38" i="50"/>
  <c r="K31" i="50"/>
  <c r="K6" i="50"/>
  <c r="K16" i="50"/>
  <c r="K17" i="21"/>
  <c r="K21" i="21"/>
  <c r="I5" i="21"/>
  <c r="K13" i="21"/>
  <c r="K25" i="21"/>
  <c r="K43" i="21"/>
  <c r="K27" i="21"/>
  <c r="K11" i="21"/>
  <c r="K31" i="21"/>
  <c r="K15" i="21"/>
  <c r="K24" i="21"/>
  <c r="K16" i="21"/>
  <c r="K8" i="21"/>
  <c r="K38" i="21"/>
  <c r="K30" i="21"/>
  <c r="K22" i="21"/>
  <c r="K14" i="21"/>
  <c r="K6" i="21"/>
  <c r="K24" i="19"/>
  <c r="K8" i="19"/>
  <c r="K35" i="19"/>
  <c r="K17" i="19"/>
  <c r="K33" i="19"/>
  <c r="K25" i="19"/>
  <c r="K43" i="19"/>
  <c r="K13" i="19"/>
  <c r="K41" i="19"/>
  <c r="K15" i="19"/>
  <c r="K31" i="19"/>
  <c r="K14" i="19"/>
  <c r="K38" i="19"/>
  <c r="K18" i="19"/>
  <c r="K26" i="19"/>
  <c r="K36" i="19"/>
  <c r="K20" i="19"/>
  <c r="K30" i="38"/>
  <c r="K12" i="38"/>
  <c r="K10" i="38"/>
  <c r="K14" i="38"/>
  <c r="K15" i="38"/>
  <c r="K20" i="38"/>
  <c r="K7" i="38"/>
  <c r="K11" i="38"/>
  <c r="K24" i="38"/>
  <c r="K6" i="38"/>
  <c r="K29" i="26"/>
  <c r="K35" i="26"/>
  <c r="K13" i="26"/>
  <c r="K11" i="26"/>
  <c r="K19" i="26"/>
  <c r="K41" i="26"/>
  <c r="K7" i="26"/>
  <c r="K23" i="26"/>
  <c r="K39" i="26"/>
  <c r="K26" i="26"/>
  <c r="K22" i="26"/>
  <c r="K18" i="26"/>
  <c r="K32" i="26"/>
  <c r="K16" i="26"/>
  <c r="K17" i="24"/>
  <c r="K33" i="24"/>
  <c r="K15" i="24"/>
  <c r="K7" i="24"/>
  <c r="K25" i="24"/>
  <c r="K9" i="24"/>
  <c r="K37" i="24"/>
  <c r="K11" i="24"/>
  <c r="K27" i="24"/>
  <c r="K43" i="24"/>
  <c r="K22" i="24"/>
  <c r="K14" i="24"/>
  <c r="K34" i="24"/>
  <c r="I5" i="24"/>
  <c r="K26" i="24"/>
  <c r="K42" i="24"/>
  <c r="K20" i="24"/>
  <c r="K40" i="24"/>
  <c r="K24" i="24"/>
  <c r="K8" i="24"/>
  <c r="K33" i="28"/>
  <c r="K15" i="28"/>
  <c r="K11" i="28"/>
  <c r="K39" i="28"/>
  <c r="K27" i="28"/>
  <c r="K13" i="28"/>
  <c r="K29" i="28"/>
  <c r="K38" i="28"/>
  <c r="K6" i="28"/>
  <c r="K34" i="28"/>
  <c r="K22" i="28"/>
  <c r="K26" i="28"/>
  <c r="I5" i="28"/>
  <c r="K30" i="28"/>
  <c r="K10" i="28"/>
  <c r="K16" i="28"/>
  <c r="K22" i="37"/>
  <c r="K38" i="37"/>
  <c r="K34" i="37"/>
  <c r="K12" i="37"/>
  <c r="K26" i="37"/>
  <c r="K27" i="37"/>
  <c r="K18" i="37"/>
  <c r="K15" i="37"/>
  <c r="K14" i="37"/>
  <c r="I5" i="37"/>
  <c r="H44" i="37"/>
  <c r="K31" i="37"/>
  <c r="K20" i="37"/>
  <c r="K42" i="37"/>
  <c r="K23" i="37"/>
  <c r="K8" i="37"/>
  <c r="K24" i="37"/>
  <c r="K40" i="37"/>
  <c r="K17" i="37"/>
  <c r="K33" i="37"/>
  <c r="K6" i="37"/>
  <c r="K19" i="34"/>
  <c r="K43" i="34"/>
  <c r="K6" i="34"/>
  <c r="K8" i="34"/>
  <c r="K18" i="34"/>
  <c r="K29" i="15"/>
  <c r="K6" i="15"/>
  <c r="K10" i="15"/>
  <c r="K8" i="15"/>
  <c r="K17" i="20"/>
  <c r="K35" i="20"/>
  <c r="K11" i="20"/>
  <c r="K29" i="20"/>
  <c r="K9" i="20"/>
  <c r="K27" i="20"/>
  <c r="K7" i="20"/>
  <c r="K23" i="20"/>
  <c r="K42" i="20"/>
  <c r="K26" i="20"/>
  <c r="K38" i="20"/>
  <c r="K6" i="20"/>
  <c r="K14" i="20"/>
  <c r="K32" i="20"/>
  <c r="K36" i="20"/>
  <c r="I5" i="17"/>
  <c r="K32" i="17"/>
  <c r="K16" i="17"/>
  <c r="K15" i="17"/>
  <c r="K29" i="17"/>
  <c r="K11" i="17"/>
  <c r="K27" i="17"/>
  <c r="K23" i="17"/>
  <c r="K7" i="17"/>
  <c r="K9" i="17"/>
  <c r="K25" i="17"/>
  <c r="K41" i="17"/>
  <c r="K38" i="17"/>
  <c r="K30" i="17"/>
  <c r="K42" i="17"/>
  <c r="K10" i="17"/>
  <c r="K18" i="17"/>
  <c r="K28" i="17"/>
  <c r="K12" i="17"/>
  <c r="K40" i="8"/>
  <c r="K24" i="8"/>
  <c r="K8" i="8"/>
  <c r="K35" i="8"/>
  <c r="K37" i="8"/>
  <c r="K29" i="8"/>
  <c r="K21" i="8"/>
  <c r="K9" i="8"/>
  <c r="K25" i="8"/>
  <c r="K41" i="8"/>
  <c r="K17"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25" i="25"/>
  <c r="K22" i="25"/>
  <c r="K42" i="25"/>
  <c r="K26" i="25"/>
  <c r="K16" i="25"/>
  <c r="K24" i="25"/>
  <c r="K40" i="25"/>
  <c r="K18" i="25"/>
  <c r="K36" i="25"/>
  <c r="K20" i="25"/>
  <c r="K9" i="22"/>
  <c r="K11" i="22"/>
  <c r="K39" i="22"/>
  <c r="K41" i="22"/>
  <c r="K43" i="22"/>
  <c r="K31" i="22"/>
  <c r="K15" i="22"/>
  <c r="K21" i="22"/>
  <c r="K24" i="22"/>
  <c r="K8" i="22"/>
  <c r="K36" i="22"/>
  <c r="I5" i="22"/>
  <c r="K12" i="22"/>
  <c r="K30" i="22"/>
  <c r="K14" i="22"/>
  <c r="K42" i="22"/>
  <c r="K26" i="22"/>
  <c r="K33" i="12"/>
  <c r="K22" i="12"/>
  <c r="K26" i="12"/>
  <c r="K16" i="12"/>
  <c r="K35" i="40"/>
  <c r="K10" i="40"/>
  <c r="K38" i="40"/>
  <c r="K13" i="40"/>
  <c r="K30" i="40"/>
  <c r="K20" i="40"/>
  <c r="K9" i="40"/>
  <c r="K37" i="40"/>
  <c r="K28" i="40"/>
  <c r="K11" i="40"/>
  <c r="K33" i="40"/>
  <c r="K14" i="40"/>
  <c r="K36" i="40"/>
  <c r="K15" i="40"/>
  <c r="K31" i="40"/>
  <c r="K8" i="40"/>
  <c r="K24" i="40"/>
  <c r="K40" i="40"/>
  <c r="K13" i="30"/>
  <c r="K31" i="30"/>
  <c r="K43" i="30"/>
  <c r="K25" i="30"/>
  <c r="K40" i="30"/>
  <c r="K30" i="30"/>
  <c r="K28" i="30"/>
  <c r="K6" i="30"/>
  <c r="K18" i="30"/>
  <c r="K35" i="42"/>
  <c r="K19" i="42"/>
  <c r="K10" i="42"/>
  <c r="K27" i="42"/>
  <c r="K7" i="42"/>
  <c r="K18" i="42"/>
  <c r="K38" i="42"/>
  <c r="K21" i="42"/>
  <c r="K16" i="42"/>
  <c r="K32" i="42"/>
  <c r="K25" i="42"/>
  <c r="K41" i="42"/>
  <c r="K21" i="39"/>
  <c r="K37" i="39"/>
  <c r="K31" i="39"/>
  <c r="K11" i="39"/>
  <c r="I5" i="39"/>
  <c r="K18" i="39"/>
  <c r="K15" i="39"/>
  <c r="K10" i="39"/>
  <c r="K38" i="39"/>
  <c r="K27" i="39"/>
  <c r="K14" i="39"/>
  <c r="K39" i="39"/>
  <c r="K16" i="39"/>
  <c r="K9" i="39"/>
  <c r="K25" i="39"/>
  <c r="K41" i="39"/>
  <c r="K41" i="36"/>
  <c r="K29" i="36"/>
  <c r="K27" i="36"/>
  <c r="K22" i="36"/>
  <c r="K34" i="36"/>
  <c r="K12" i="36"/>
  <c r="K42" i="36"/>
  <c r="K43" i="36"/>
  <c r="K26" i="36"/>
  <c r="K39" i="36"/>
  <c r="K16" i="36"/>
  <c r="K32" i="36"/>
  <c r="I5" i="36"/>
  <c r="K34" i="33"/>
  <c r="K36" i="33"/>
  <c r="K26" i="33"/>
  <c r="K28" i="33"/>
  <c r="K42" i="33"/>
  <c r="K20" i="33"/>
  <c r="K38" i="33"/>
  <c r="K22" i="33"/>
  <c r="K6" i="33"/>
  <c r="K15" i="33"/>
  <c r="K31" i="33"/>
  <c r="K13" i="33"/>
  <c r="K23" i="33"/>
  <c r="K41" i="33"/>
  <c r="K21" i="33"/>
  <c r="K39" i="33"/>
  <c r="K19" i="33"/>
  <c r="K35" i="33"/>
  <c r="K40" i="52"/>
  <c r="K12" i="52"/>
  <c r="K9" i="52"/>
  <c r="K14" i="52"/>
  <c r="K7" i="52"/>
  <c r="K43" i="52"/>
  <c r="K17" i="52"/>
  <c r="K36" i="52"/>
  <c r="K41" i="52"/>
  <c r="K31" i="52"/>
  <c r="K20" i="52"/>
  <c r="K32" i="52"/>
  <c r="K18" i="52"/>
  <c r="K29" i="43"/>
  <c r="K19" i="43"/>
  <c r="K10" i="43"/>
  <c r="I5" i="43"/>
  <c r="K18" i="43"/>
  <c r="K17" i="43"/>
  <c r="K14" i="43"/>
  <c r="K36" i="43"/>
  <c r="K27" i="43"/>
  <c r="K28" i="43"/>
  <c r="K33" i="43"/>
  <c r="K39" i="43"/>
  <c r="I5" i="31"/>
  <c r="K24" i="31"/>
  <c r="K38" i="31"/>
  <c r="K22" i="31"/>
  <c r="K6" i="31"/>
  <c r="K43" i="31"/>
  <c r="K19" i="31"/>
  <c r="K13" i="31"/>
  <c r="K41" i="31"/>
  <c r="K31" i="31"/>
  <c r="K21" i="31"/>
  <c r="K29" i="31"/>
  <c r="K17" i="31"/>
  <c r="K33" i="31"/>
  <c r="K8" i="31"/>
  <c r="K10" i="31"/>
  <c r="K18" i="31"/>
  <c r="K43" i="41"/>
  <c r="K12" i="41"/>
  <c r="K38" i="41"/>
  <c r="K21" i="41"/>
  <c r="K7" i="41"/>
  <c r="K22" i="41"/>
  <c r="K11" i="41"/>
  <c r="K28" i="41"/>
  <c r="K19" i="41"/>
  <c r="K10" i="41"/>
  <c r="K30" i="41"/>
  <c r="K13" i="41"/>
  <c r="K35" i="41"/>
  <c r="K16" i="41"/>
  <c r="K32" i="41"/>
  <c r="K9" i="41"/>
  <c r="K25" i="41"/>
  <c r="K41" i="41"/>
  <c r="K35" i="35"/>
  <c r="K37" i="35"/>
  <c r="K19" i="35"/>
  <c r="K26" i="35"/>
  <c r="K22" i="35"/>
  <c r="K28" i="35"/>
  <c r="K30" i="35"/>
  <c r="K33" i="35"/>
  <c r="K9" i="35"/>
  <c r="K27" i="35"/>
  <c r="K7" i="35"/>
  <c r="K23" i="35"/>
  <c r="K39" i="35"/>
  <c r="K34" i="35"/>
  <c r="K24" i="35"/>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11" i="23"/>
  <c r="K33" i="23"/>
  <c r="K16" i="23"/>
  <c r="K42" i="23"/>
  <c r="K36" i="23"/>
  <c r="K20" i="23"/>
  <c r="I5" i="29"/>
  <c r="K21" i="29"/>
  <c r="K23" i="29"/>
  <c r="K25" i="29"/>
  <c r="K13" i="29"/>
  <c r="K31" i="29"/>
  <c r="K19" i="29"/>
  <c r="K35" i="29"/>
  <c r="K38" i="29"/>
  <c r="K6" i="29"/>
  <c r="K32" i="29"/>
  <c r="K42" i="29"/>
  <c r="K34" i="29"/>
  <c r="K14" i="29"/>
  <c r="K30" i="29"/>
  <c r="K8" i="29"/>
  <c r="K28" i="29"/>
  <c r="K12" i="29"/>
  <c r="K28" i="50"/>
  <c r="K12" i="50"/>
  <c r="K17"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K10" i="21"/>
  <c r="I5" i="19"/>
  <c r="K32" i="19"/>
  <c r="K16" i="19"/>
  <c r="K21" i="19"/>
  <c r="K19" i="19"/>
  <c r="K11" i="19"/>
  <c r="K9" i="19"/>
  <c r="K7" i="19"/>
  <c r="K23" i="19"/>
  <c r="K39" i="19"/>
  <c r="K22" i="19"/>
  <c r="K34" i="19"/>
  <c r="K42" i="19"/>
  <c r="K10" i="19"/>
  <c r="K28" i="19"/>
  <c r="K12" i="19"/>
  <c r="K19" i="38"/>
  <c r="K39" i="38"/>
  <c r="K29" i="38"/>
  <c r="K13" i="38"/>
  <c r="K27" i="38"/>
  <c r="K36" i="38"/>
  <c r="K35" i="38"/>
  <c r="K34" i="38"/>
  <c r="K23" i="38"/>
  <c r="K18" i="38"/>
  <c r="K38" i="38"/>
  <c r="K21" i="38"/>
  <c r="K43" i="38"/>
  <c r="K16" i="38"/>
  <c r="K32" i="38"/>
  <c r="K9" i="38"/>
  <c r="K25" i="38"/>
  <c r="K41" i="38"/>
  <c r="K21" i="26"/>
  <c r="K31" i="26"/>
  <c r="K27" i="26"/>
  <c r="K9" i="26"/>
  <c r="K43" i="26"/>
  <c r="K15" i="26"/>
  <c r="K37" i="26"/>
  <c r="K34" i="26"/>
  <c r="K17" i="26"/>
  <c r="K33" i="26"/>
  <c r="K10" i="26"/>
  <c r="K30" i="26"/>
  <c r="I5" i="26"/>
  <c r="H44" i="26"/>
  <c r="K28" i="26"/>
  <c r="K6" i="26"/>
  <c r="K40" i="26"/>
  <c r="K24"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11" i="34"/>
  <c r="K7" i="34"/>
  <c r="K23" i="34"/>
  <c r="K32" i="34"/>
  <c r="I5" i="34"/>
  <c r="K36" i="34"/>
  <c r="K28" i="34"/>
  <c r="K40" i="34"/>
  <c r="K20" i="34"/>
  <c r="K42" i="34"/>
  <c r="K26" i="34"/>
  <c r="K10" i="34"/>
  <c r="K23" i="15"/>
  <c r="K31" i="15"/>
  <c r="K39" i="15"/>
  <c r="K21" i="15"/>
  <c r="K30" i="15"/>
  <c r="K14" i="15"/>
  <c r="K18" i="15"/>
  <c r="K26" i="15"/>
  <c r="K36" i="15"/>
  <c r="K20" i="15"/>
  <c r="K16" i="15"/>
  <c r="I5" i="20"/>
  <c r="H44" i="20"/>
  <c r="K19" i="20"/>
  <c r="K21" i="20"/>
  <c r="K25" i="20"/>
  <c r="K43" i="20"/>
  <c r="K13" i="20"/>
  <c r="K41" i="20"/>
  <c r="K15" i="20"/>
  <c r="K31" i="20"/>
  <c r="K34" i="20"/>
  <c r="K10" i="20"/>
  <c r="K18" i="20"/>
  <c r="K22" i="20"/>
  <c r="K30" i="20"/>
  <c r="K40" i="20"/>
  <c r="K24" i="20"/>
  <c r="K8" i="20"/>
  <c r="K28" i="20"/>
  <c r="K12" i="20"/>
  <c r="K24" i="17"/>
  <c r="K8" i="17"/>
  <c r="K43" i="17"/>
  <c r="K31" i="17"/>
  <c r="K13" i="17"/>
  <c r="K19" i="17"/>
  <c r="K37" i="17"/>
  <c r="K21" i="17"/>
  <c r="K39" i="17"/>
  <c r="K17" i="17"/>
  <c r="K33" i="17"/>
  <c r="K6" i="17"/>
  <c r="K14" i="17"/>
  <c r="K22" i="17"/>
  <c r="K34" i="17"/>
  <c r="K36" i="17"/>
  <c r="K20" i="17"/>
  <c r="I5" i="8"/>
  <c r="K32" i="8"/>
  <c r="K16" i="8"/>
  <c r="K27" i="8"/>
  <c r="K19" i="8"/>
  <c r="K11" i="8"/>
  <c r="K43" i="8"/>
  <c r="K15" i="8"/>
  <c r="K31" i="8"/>
  <c r="K23" i="8"/>
  <c r="K39" i="8"/>
  <c r="K10" i="8"/>
  <c r="K26" i="8"/>
  <c r="K30" i="8"/>
  <c r="K38" i="8"/>
  <c r="K6" i="8"/>
  <c r="K28" i="8"/>
  <c r="K12" i="8"/>
  <c r="H44" i="24" l="1"/>
  <c r="I44" i="26"/>
  <c r="H44" i="8"/>
  <c r="H44" i="29"/>
  <c r="H44" i="36"/>
  <c r="H44" i="22"/>
  <c r="H44" i="41"/>
  <c r="H44" i="33"/>
  <c r="H44" i="42"/>
  <c r="H44" i="40"/>
  <c r="H44" i="17"/>
  <c r="H44" i="51"/>
  <c r="K20" i="26"/>
  <c r="H44" i="31"/>
  <c r="H44" i="19"/>
  <c r="H44" i="39"/>
  <c r="H44" i="28"/>
  <c r="H44" i="21"/>
  <c r="H44" i="32"/>
  <c r="H44" i="25"/>
  <c r="I5" i="51"/>
  <c r="I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O15" i="44"/>
  <c r="Q15" i="44" s="1"/>
  <c r="K5" i="51"/>
  <c r="K44" i="51" s="1"/>
  <c r="M44" i="51" s="1"/>
  <c r="O28" i="51" s="1"/>
  <c r="Q28" i="51"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7" i="51"/>
  <c r="Q27" i="51" s="1"/>
  <c r="O9" i="51"/>
  <c r="Q9" i="51" s="1"/>
  <c r="O36" i="51"/>
  <c r="Q36" i="51" s="1"/>
  <c r="O12" i="51"/>
  <c r="Q12" i="51" s="1"/>
  <c r="O42" i="51"/>
  <c r="Q42" i="51" s="1"/>
  <c r="O40" i="51"/>
  <c r="Q40" i="51" s="1"/>
  <c r="O37" i="51"/>
  <c r="Q37" i="51" s="1"/>
  <c r="O8" i="51"/>
  <c r="Q8" i="51" s="1"/>
  <c r="O41" i="51"/>
  <c r="Q41" i="51" s="1"/>
  <c r="O38" i="51"/>
  <c r="Q38" i="51" s="1"/>
  <c r="O10" i="51"/>
  <c r="Q10" i="51" s="1"/>
  <c r="O39" i="51"/>
  <c r="Q39" i="51" s="1"/>
  <c r="O16" i="51"/>
  <c r="Q16"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22" i="51" l="1"/>
  <c r="Q22" i="51" s="1"/>
  <c r="O11" i="51"/>
  <c r="Q11" i="51" s="1"/>
  <c r="O17" i="51"/>
  <c r="Q17" i="51" s="1"/>
  <c r="O19" i="51"/>
  <c r="Q19" i="51" s="1"/>
  <c r="O43" i="51"/>
  <c r="Q43" i="51" s="1"/>
  <c r="O23" i="51"/>
  <c r="Q23" i="51" s="1"/>
  <c r="O6" i="51"/>
  <c r="Q6" i="51" s="1"/>
  <c r="O32" i="51"/>
  <c r="Q32" i="51" s="1"/>
  <c r="O31" i="51"/>
  <c r="Q31" i="51" s="1"/>
  <c r="O24" i="51"/>
  <c r="Q24" i="51" s="1"/>
  <c r="O26" i="51"/>
  <c r="Q26" i="51" s="1"/>
  <c r="O20" i="51"/>
  <c r="Q20" i="51" s="1"/>
  <c r="O7" i="51"/>
  <c r="Q7" i="51" s="1"/>
  <c r="O15" i="51"/>
  <c r="Q15" i="51" s="1"/>
  <c r="O34" i="51"/>
  <c r="Q34" i="51" s="1"/>
  <c r="O33" i="51"/>
  <c r="Q33" i="51" s="1"/>
  <c r="O30" i="51"/>
  <c r="Q30" i="51" s="1"/>
  <c r="O18" i="51"/>
  <c r="Q18" i="51" s="1"/>
  <c r="O14" i="51"/>
  <c r="Q14" i="51" s="1"/>
  <c r="O13" i="51"/>
  <c r="Q13" i="51" s="1"/>
  <c r="O35" i="51"/>
  <c r="Q35" i="51" s="1"/>
  <c r="O29" i="51"/>
  <c r="Q29" i="51" s="1"/>
  <c r="O25" i="51"/>
  <c r="Q25" i="51"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51"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44" i="46" l="1"/>
  <c r="D2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<sst xmlns="http://schemas.openxmlformats.org/spreadsheetml/2006/main" count="7817" uniqueCount="613">
  <si>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</si>
  <si>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</si>
  <si>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</si>
  <si>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</si>
  <si>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</si>
  <si>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</si>
  <si>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</si>
  <si>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</si>
  <si>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</si>
  <si>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</si>
  <si>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</si>
  <si>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</si>
  <si>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</si>
  <si>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</si>
  <si>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</si>
  <si>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</si>
  <si>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</si>
  <si>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</si>
  <si>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</si>
  <si>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</si>
  <si>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</si>
  <si>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</si>
  <si>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</si>
  <si>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</si>
  <si>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</si>
  <si>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</si>
  <si>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</si>
  <si>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</si>
  <si>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</si>
  <si>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</si>
  <si>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</si>
  <si>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</si>
  <si>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</si>
  <si>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</si>
  <si>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</si>
  <si>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</si>
  <si>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</si>
  <si>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</si>
  <si>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</si>
  <si>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</si>
  <si>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</si>
  <si>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</si>
  <si>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</si>
  <si>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</si>
  <si>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</si>
  <si>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</si>
  <si>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</si>
  <si>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</si>
  <si>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</si>
  <si>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</si>
  <si>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</si>
  <si>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</si>
  <si>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</si>
  <si>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</si>
  <si>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</si>
  <si>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</si>
  <si>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</si>
  <si>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</si>
  <si>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</si>
  <si>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</si>
  <si>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</si>
  <si>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</si>
  <si>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</si>
  <si>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</si>
  <si>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</si>
  <si>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</si>
  <si>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</si>
  <si>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</si>
  <si>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</si>
  <si>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</si>
  <si>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</si>
  <si>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</si>
  <si>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</si>
  <si>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</si>
  <si>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</si>
  <si>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</si>
  <si>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</si>
  <si>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</si>
  <si>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</si>
  <si>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</si>
  <si>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</si>
  <si>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</si>
  <si>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</si>
  <si>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</si>
  <si>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</si>
  <si>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</si>
  <si>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</si>
  <si>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</si>
  <si>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</si>
  <si>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</si>
  <si>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</si>
  <si>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</si>
  <si>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</si>
  <si>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</si>
  <si>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</si>
  <si>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</si>
  <si>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</si>
  <si>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</si>
  <si>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</si>
  <si>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</si>
  <si>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</si>
  <si>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</si>
  <si>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</si>
  <si>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</si>
  <si>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</si>
  <si>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</si>
  <si>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</si>
  <si>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</si>
  <si>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</si>
  <si>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</si>
  <si>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</si>
  <si>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</si>
  <si>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</si>
  <si>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</si>
  <si>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</si>
  <si>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</si>
  <si>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</si>
  <si>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</si>
  <si>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</si>
  <si>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</si>
  <si>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</si>
  <si>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</si>
  <si>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</si>
  <si>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</si>
  <si>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</si>
  <si>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</si>
  <si>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</si>
  <si>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</si>
  <si>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</si>
  <si>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</si>
  <si>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</si>
  <si>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</si>
  <si>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</si>
  <si>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</si>
  <si>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</si>
  <si>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</si>
  <si>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</si>
  <si>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</si>
  <si>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</si>
  <si>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</si>
  <si>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</si>
  <si>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</si>
  <si>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</si>
  <si>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</si>
  <si>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</si>
  <si>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</si>
  <si>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</si>
  <si>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</si>
  <si>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</si>
  <si>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</si>
  <si>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</si>
  <si>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</si>
  <si>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</si>
  <si>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</si>
  <si>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</si>
  <si>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</si>
  <si>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</si>
  <si>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</si>
  <si>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</si>
  <si>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</si>
  <si>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</si>
  <si>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</si>
  <si>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</si>
  <si>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</si>
  <si>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</si>
  <si>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</si>
  <si>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</si>
  <si>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</si>
  <si>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</si>
  <si>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</si>
  <si>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</si>
  <si>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</si>
  <si>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</si>
  <si>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</si>
  <si>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</si>
  <si>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</si>
  <si>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</si>
  <si>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</si>
  <si>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</si>
  <si>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</si>
  <si>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</si>
  <si>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</si>
  <si>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</si>
  <si>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</si>
  <si>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</si>
  <si>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</si>
  <si>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</si>
  <si>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</si>
  <si>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</si>
  <si>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</si>
  <si>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</si>
  <si>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</si>
  <si>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</si>
  <si>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</si>
  <si>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</si>
  <si>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</si>
  <si>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</si>
  <si>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</si>
  <si>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</si>
  <si>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</si>
  <si>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</si>
  <si>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</si>
  <si>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</si>
  <si>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</si>
  <si>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</si>
  <si>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</si>
  <si>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</si>
  <si>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</si>
  <si>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</si>
  <si>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</si>
  <si>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</si>
  <si>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</si>
  <si>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</si>
  <si>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</si>
  <si>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</si>
  <si>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</si>
  <si>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</si>
  <si>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</si>
  <si>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</si>
  <si>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</si>
  <si>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</si>
  <si>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</si>
  <si>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</si>
  <si>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</si>
  <si>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</si>
  <si>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</si>
  <si>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</si>
  <si>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</si>
  <si>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</si>
  <si>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</si>
  <si>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</si>
  <si>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</si>
  <si>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</si>
  <si>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</si>
  <si>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</si>
  <si>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</si>
  <si>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</si>
  <si>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</si>
  <si>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</si>
  <si>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</si>
  <si>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</si>
  <si>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</si>
  <si>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</si>
  <si>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</si>
  <si>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</si>
  <si>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</si>
  <si>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</si>
  <si>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</si>
  <si>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</si>
  <si>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</si>
  <si>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</si>
  <si>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</si>
  <si>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</si>
  <si>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</si>
  <si>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</si>
  <si>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</si>
  <si>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</si>
  <si>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</si>
  <si>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</si>
  <si>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</si>
  <si>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</si>
  <si>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</si>
  <si>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</si>
  <si>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</si>
  <si>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</si>
  <si>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</si>
  <si>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</si>
  <si>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</si>
  <si>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</si>
  <si>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</si>
  <si>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</si>
  <si>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</si>
  <si>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</si>
  <si>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</si>
  <si>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</si>
  <si>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</si>
  <si>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</si>
  <si>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</si>
  <si>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</si>
  <si>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</si>
  <si>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</si>
  <si>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</si>
  <si>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</si>
  <si>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</si>
  <si>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</si>
  <si>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</si>
  <si>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</si>
  <si>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</si>
  <si>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</si>
  <si>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</si>
  <si>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</si>
  <si>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</si>
  <si>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</si>
  <si>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</si>
  <si>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</si>
  <si>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</si>
  <si>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</si>
  <si>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</si>
  <si>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</si>
  <si>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</si>
  <si>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</si>
  <si>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</si>
  <si>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</si>
  <si>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</si>
  <si>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</si>
  <si>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</si>
  <si>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</si>
  <si>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</si>
  <si>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</si>
  <si>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</si>
  <si>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</si>
  <si>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</si>
  <si>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</si>
  <si>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</si>
  <si>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</si>
  <si>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</si>
  <si>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</si>
  <si>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</si>
  <si>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</si>
  <si>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</si>
  <si>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</si>
  <si>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</si>
  <si>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</si>
  <si>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</si>
  <si>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</si>
  <si>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</si>
  <si>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</si>
  <si>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</si>
  <si>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</si>
  <si>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</si>
  <si>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</si>
  <si>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</si>
  <si>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</si>
  <si>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</si>
  <si>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</si>
  <si>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</si>
  <si>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</si>
  <si>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</si>
  <si>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</si>
  <si>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</si>
  <si>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</si>
  <si>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</si>
  <si>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</si>
  <si>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</si>
  <si>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</si>
  <si>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</si>
  <si>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</si>
  <si>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</si>
  <si>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</si>
  <si>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</si>
  <si>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</si>
  <si>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</si>
  <si>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</si>
  <si>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</si>
  <si>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</si>
  <si>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</si>
  <si>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</si>
  <si>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</si>
  <si>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</si>
  <si>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</si>
  <si>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</si>
  <si>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</si>
  <si>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</si>
  <si>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</si>
  <si>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</si>
  <si>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</si>
  <si>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</si>
  <si>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</si>
  <si>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</si>
  <si>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</si>
  <si>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</si>
  <si>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</si>
  <si>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</si>
  <si>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</si>
  <si>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</si>
  <si>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</si>
  <si>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</si>
  <si>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</si>
  <si>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</si>
  <si>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</si>
  <si>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</si>
  <si>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</si>
  <si>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</si>
  <si>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</si>
  <si>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</si>
  <si>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</si>
  <si>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</si>
  <si>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</si>
  <si>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</si>
  <si>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</si>
  <si>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</si>
  <si>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</si>
  <si>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</si>
  <si>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</si>
  <si>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</si>
  <si>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</si>
  <si>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</si>
  <si>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</si>
  <si>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</si>
  <si>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</si>
  <si>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</si>
  <si>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</si>
  <si>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</si>
  <si>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</si>
  <si>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</si>
  <si>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</si>
  <si>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</si>
  <si>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</si>
  <si>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</si>
  <si>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</si>
  <si>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</si>
  <si>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</si>
  <si>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</si>
  <si>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</si>
  <si>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</si>
  <si>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</si>
  <si>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</si>
  <si>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</si>
  <si>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</si>
  <si>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</si>
  <si>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</si>
  <si>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</si>
  <si>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</si>
  <si>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</si>
  <si>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</si>
  <si>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</si>
  <si>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</si>
  <si>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</si>
  <si>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</si>
  <si>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</si>
  <si>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</si>
  <si>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</si>
  <si>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</si>
  <si>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</si>
  <si>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</si>
  <si>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</si>
  <si>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</si>
  <si>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</si>
  <si>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</si>
  <si>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</si>
  <si>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</si>
  <si>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</si>
  <si>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</si>
  <si>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</si>
  <si>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</si>
  <si>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</si>
  <si>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</si>
  <si>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</si>
  <si>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</si>
  <si>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</si>
  <si>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</si>
  <si>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</si>
  <si>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</si>
  <si>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</si>
  <si>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</si>
  <si>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</si>
  <si>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</si>
  <si>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</si>
  <si>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</si>
  <si>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</si>
  <si>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</si>
  <si>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</si>
  <si>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</si>
  <si>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</si>
  <si>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</si>
  <si>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</si>
  <si>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</si>
  <si>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</si>
  <si>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</si>
  <si>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</si>
  <si>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</si>
  <si>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</si>
  <si>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</si>
  <si>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</si>
  <si>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</si>
  <si>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</si>
  <si>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</si>
  <si>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</si>
  <si>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</si>
  <si>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</si>
  <si>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</si>
  <si>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</si>
  <si>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</si>
  <si>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</si>
  <si>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</si>
  <si>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</si>
  <si>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</si>
  <si>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</si>
  <si>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</si>
  <si>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</si>
  <si>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</si>
  <si>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</si>
  <si>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</si>
  <si>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</si>
  <si>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</si>
  <si>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</si>
  <si>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</si>
  <si>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</si>
  <si>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</si>
  <si>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</si>
  <si>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</si>
  <si>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</si>
  <si>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</si>
  <si>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</si>
  <si>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</si>
  <si>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</si>
  <si>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</si>
  <si>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</si>
  <si>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</si>
  <si>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</si>
  <si>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</si>
  <si>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</si>
  <si>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</si>
  <si>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</si>
  <si>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</si>
  <si>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</si>
  <si>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</si>
  <si>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</si>
  <si>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</si>
  <si>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</si>
  <si>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</si>
  <si>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</si>
  <si>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</si>
  <si>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</si>
  <si>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</si>
  <si>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</si>
  <si>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</si>
  <si>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</si>
  <si>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</si>
  <si>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</si>
  <si>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</si>
  <si>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</si>
  <si>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</si>
  <si>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</si>
  <si>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</si>
  <si>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</si>
  <si>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</si>
  <si>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</si>
  <si>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</si>
  <si>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</si>
  <si>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</si>
  <si>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</si>
  <si>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</si>
  <si>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</si>
  <si>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</si>
  <si>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</si>
  <si>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</si>
  <si>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</si>
  <si>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</si>
  <si>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</si>
  <si>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</si>
  <si>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</si>
  <si>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</si>
  <si>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</si>
  <si>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</si>
  <si>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</si>
  <si>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</si>
  <si>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</si>
  <si>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</si>
  <si>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</si>
  <si>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</si>
  <si>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</si>
  <si>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</si>
  <si>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</si>
  <si>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</si>
  <si>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</si>
  <si>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</si>
  <si>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</si>
  <si>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</si>
  <si>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</si>
  <si>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</si>
  <si>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</si>
  <si>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</si>
  <si>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</si>
  <si>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</si>
  <si>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</si>
  <si>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</si>
  <si>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</si>
  <si>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</si>
  <si>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</si>
  <si>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</si>
  <si>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</si>
  <si>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</si>
  <si>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</si>
  <si>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</si>
  <si>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</si>
  <si>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</si>
  <si>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</si>
  <si>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</si>
  <si>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</si>
  <si>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</si>
  <si>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</si>
  <si>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</si>
  <si>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</si>
  <si>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</si>
  <si>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</si>
  <si>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</si>
  <si>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</si>
  <si>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</si>
  <si>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</si>
  <si>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</si>
  <si>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</si>
  <si>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</si>
  <si>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</si>
  <si>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</si>
  <si>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</si>
  <si>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</si>
  <si>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</si>
  <si>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</si>
  <si>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</si>
  <si>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</si>
  <si>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</si>
  <si>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2015年加西市産業連関表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</si>
</sst>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6">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10" xfId="1" applyNumberFormat="1" applyFont="1" applyFill="1" applyBorder="1"/>
    <xf numFmtId="191" fontId="6" fillId="13" borderId="9"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9" activePane="bottomRight" state="frozen"/>
      <selection activeCell="D5" sqref="D5"/>
      <selection pane="topRight" activeCell="D5" sqref="D5"/>
      <selection pane="bottomLeft" activeCell="D5" sqref="D5"/>
      <selection pane="bottomRight" activeCell="E46" sqref="E46"/>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18" t="str">
        <f>最終需要_まとめ!A46</f>
        <v>2015年加西市産業連関表</v>
      </c>
      <c r="C45" s="465">
        <v>45158</v>
      </c>
    </row>
    <row r="46" spans="1:3" x14ac:dyDescent="0.2">
      <c r="A46" s="27" t="s">
        <v>190</v>
      </c>
      <c r="B46" s="237" t="str">
        <f>B45</f>
        <v>2015年加西市産業連関表</v>
      </c>
      <c r="C46" s="24"/>
    </row>
    <row r="47" spans="1:3" x14ac:dyDescent="0.2">
      <c r="A47" s="28" t="s">
        <v>110</v>
      </c>
      <c r="B47" s="419" t="str">
        <f>B45</f>
        <v>2015年加西市産業連関表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6" t="s">
        <v>126</v>
      </c>
      <c r="L4" s="457"/>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264</v>
      </c>
      <c r="B6" s="10" t="s">
        <v>265</v>
      </c>
      <c r="C6" s="132">
        <v>100</v>
      </c>
      <c r="D6" s="127">
        <f>'1'!S44</f>
        <v>120.85513487450115</v>
      </c>
      <c r="E6" s="168">
        <f>'1'!U44</f>
        <v>56.068929304603323</v>
      </c>
      <c r="F6" s="119">
        <f>'1'!W44</f>
        <v>26</v>
      </c>
      <c r="G6" s="171">
        <f>'1'!Y44</f>
        <v>8</v>
      </c>
      <c r="H6" s="53">
        <v>1</v>
      </c>
      <c r="I6" s="56"/>
      <c r="J6" s="104" t="s">
        <v>102</v>
      </c>
      <c r="K6" s="185">
        <v>0.75600000000000001</v>
      </c>
      <c r="L6" s="186">
        <v>0.73199999999999998</v>
      </c>
    </row>
    <row r="7" spans="1:12" x14ac:dyDescent="0.2">
      <c r="A7" s="159" t="s">
        <v>220</v>
      </c>
      <c r="B7" s="3" t="s">
        <v>266</v>
      </c>
      <c r="C7" s="133">
        <v>100</v>
      </c>
      <c r="D7" s="128">
        <f>'2'!S44</f>
        <v>113.36290455486072</v>
      </c>
      <c r="E7" s="169">
        <f>'2'!U44</f>
        <v>77.102038891760714</v>
      </c>
      <c r="F7" s="120">
        <f>'2'!W44</f>
        <v>6</v>
      </c>
      <c r="G7" s="172">
        <f>'2'!Y44</f>
        <v>0</v>
      </c>
      <c r="H7" s="156">
        <v>2</v>
      </c>
      <c r="I7" s="56"/>
      <c r="J7" s="103" t="s">
        <v>135</v>
      </c>
      <c r="K7" s="187">
        <v>0.74099999999999999</v>
      </c>
      <c r="L7" s="188">
        <v>0.71099999999999997</v>
      </c>
    </row>
    <row r="8" spans="1:12" x14ac:dyDescent="0.2">
      <c r="A8" s="159" t="s">
        <v>221</v>
      </c>
      <c r="B8" s="3" t="s">
        <v>267</v>
      </c>
      <c r="C8" s="133">
        <v>100</v>
      </c>
      <c r="D8" s="128">
        <f>'3'!S44</f>
        <v>100</v>
      </c>
      <c r="E8" s="169">
        <f>'3'!U44</f>
        <v>0</v>
      </c>
      <c r="F8" s="120">
        <f>'3'!W44</f>
        <v>0</v>
      </c>
      <c r="G8" s="172">
        <f>'3'!Y44</f>
        <v>0</v>
      </c>
      <c r="H8" s="156">
        <v>3</v>
      </c>
      <c r="I8" s="56"/>
      <c r="J8" s="103" t="s">
        <v>136</v>
      </c>
      <c r="K8" s="187">
        <v>0.90500000000000003</v>
      </c>
      <c r="L8" s="188">
        <v>0.73599999999999999</v>
      </c>
    </row>
    <row r="9" spans="1:12" x14ac:dyDescent="0.2">
      <c r="A9" s="159" t="s">
        <v>222</v>
      </c>
      <c r="B9" s="3" t="s">
        <v>27</v>
      </c>
      <c r="C9" s="133">
        <v>100</v>
      </c>
      <c r="D9" s="128">
        <f>'4'!S44</f>
        <v>120.96549185253272</v>
      </c>
      <c r="E9" s="169">
        <f>'4'!U44</f>
        <v>73.00899434958292</v>
      </c>
      <c r="F9" s="120">
        <f>'4'!W44</f>
        <v>13</v>
      </c>
      <c r="G9" s="172">
        <f>'4'!Y44</f>
        <v>7</v>
      </c>
      <c r="H9" s="156">
        <v>4</v>
      </c>
      <c r="I9" s="56"/>
      <c r="J9" s="103" t="s">
        <v>137</v>
      </c>
      <c r="K9" s="187">
        <v>0.871</v>
      </c>
      <c r="L9" s="188">
        <v>0.74299999999999999</v>
      </c>
    </row>
    <row r="10" spans="1:12" x14ac:dyDescent="0.2">
      <c r="A10" s="2" t="s">
        <v>223</v>
      </c>
      <c r="B10" s="10" t="s">
        <v>191</v>
      </c>
      <c r="C10" s="132">
        <v>100</v>
      </c>
      <c r="D10" s="127">
        <f>'5'!S44</f>
        <v>125.89720813795098</v>
      </c>
      <c r="E10" s="168">
        <f>'5'!U44</f>
        <v>46.075610015164138</v>
      </c>
      <c r="F10" s="119">
        <f>'5'!W44</f>
        <v>6</v>
      </c>
      <c r="G10" s="171">
        <f>'5'!Y44</f>
        <v>6</v>
      </c>
      <c r="H10" s="53">
        <v>5</v>
      </c>
      <c r="I10" s="56"/>
      <c r="J10" s="103" t="s">
        <v>138</v>
      </c>
      <c r="K10" s="187">
        <v>0.82499999999999996</v>
      </c>
      <c r="L10" s="188">
        <v>0.73499999999999999</v>
      </c>
    </row>
    <row r="11" spans="1:12" x14ac:dyDescent="0.2">
      <c r="A11" s="159" t="s">
        <v>224</v>
      </c>
      <c r="B11" s="3" t="s">
        <v>28</v>
      </c>
      <c r="C11" s="133">
        <v>100</v>
      </c>
      <c r="D11" s="128">
        <f>'6'!S44</f>
        <v>115.56244729457077</v>
      </c>
      <c r="E11" s="169">
        <f>'6'!U44</f>
        <v>47.631788999471745</v>
      </c>
      <c r="F11" s="120">
        <f>'6'!W44</f>
        <v>37</v>
      </c>
      <c r="G11" s="172">
        <f>'6'!Y44</f>
        <v>27</v>
      </c>
      <c r="H11" s="156">
        <v>6</v>
      </c>
      <c r="I11" s="56"/>
      <c r="J11" s="103" t="s">
        <v>139</v>
      </c>
      <c r="K11" s="187">
        <v>0.86899999999999999</v>
      </c>
      <c r="L11" s="188">
        <v>0.76500000000000001</v>
      </c>
    </row>
    <row r="12" spans="1:12" x14ac:dyDescent="0.2">
      <c r="A12" s="159" t="s">
        <v>225</v>
      </c>
      <c r="B12" s="3" t="s">
        <v>268</v>
      </c>
      <c r="C12" s="133">
        <v>100</v>
      </c>
      <c r="D12" s="128">
        <f>'7'!S44</f>
        <v>126.86795823944172</v>
      </c>
      <c r="E12" s="169">
        <f>'7'!U44</f>
        <v>50.510381606907458</v>
      </c>
      <c r="F12" s="120">
        <f>'7'!W44</f>
        <v>12</v>
      </c>
      <c r="G12" s="172">
        <f>'7'!Y44</f>
        <v>11</v>
      </c>
      <c r="H12" s="156">
        <v>7</v>
      </c>
      <c r="I12" s="56"/>
      <c r="J12" s="103" t="s">
        <v>140</v>
      </c>
      <c r="K12" s="187">
        <v>0.80400000000000005</v>
      </c>
      <c r="L12" s="188">
        <v>0.749</v>
      </c>
    </row>
    <row r="13" spans="1:12" x14ac:dyDescent="0.2">
      <c r="A13" s="159" t="s">
        <v>226</v>
      </c>
      <c r="B13" s="3" t="s">
        <v>29</v>
      </c>
      <c r="C13" s="133">
        <v>100</v>
      </c>
      <c r="D13" s="128">
        <f>'8'!S44</f>
        <v>112.00721371661764</v>
      </c>
      <c r="E13" s="169">
        <f>'8'!U44</f>
        <v>37.04278597853699</v>
      </c>
      <c r="F13" s="120">
        <f>'8'!W44</f>
        <v>5</v>
      </c>
      <c r="G13" s="172">
        <f>'8'!Y44</f>
        <v>3</v>
      </c>
      <c r="H13" s="156">
        <v>8</v>
      </c>
      <c r="I13" s="56"/>
      <c r="J13" s="103" t="s">
        <v>196</v>
      </c>
      <c r="K13" s="161">
        <v>0.78600000000000003</v>
      </c>
      <c r="L13" s="189">
        <v>0.73599999999999999</v>
      </c>
    </row>
    <row r="14" spans="1:12" x14ac:dyDescent="0.2">
      <c r="A14" s="159" t="s">
        <v>227</v>
      </c>
      <c r="B14" s="3" t="s">
        <v>30</v>
      </c>
      <c r="C14" s="133">
        <v>100</v>
      </c>
      <c r="D14" s="128">
        <f>'9'!S44</f>
        <v>104.45455811952409</v>
      </c>
      <c r="E14" s="169">
        <f>'9'!U44</f>
        <v>31.263869699206857</v>
      </c>
      <c r="F14" s="120">
        <f>'9'!W44</f>
        <v>0</v>
      </c>
      <c r="G14" s="172">
        <f>'9'!Y44</f>
        <v>0</v>
      </c>
      <c r="H14" s="156">
        <v>9</v>
      </c>
      <c r="I14" s="56"/>
      <c r="J14" s="103" t="s">
        <v>197</v>
      </c>
      <c r="K14" s="161">
        <v>0.69399999999999995</v>
      </c>
      <c r="L14" s="189">
        <v>0.751</v>
      </c>
    </row>
    <row r="15" spans="1:12" x14ac:dyDescent="0.2">
      <c r="A15" s="159" t="s">
        <v>2</v>
      </c>
      <c r="B15" s="3" t="s">
        <v>365</v>
      </c>
      <c r="C15" s="133">
        <v>100</v>
      </c>
      <c r="D15" s="128">
        <f>'10'!S44</f>
        <v>124.81107416699339</v>
      </c>
      <c r="E15" s="169">
        <f>'10'!U44</f>
        <v>44.083966843604784</v>
      </c>
      <c r="F15" s="120">
        <f>'10'!W44</f>
        <v>7</v>
      </c>
      <c r="G15" s="172">
        <f>'10'!Y44</f>
        <v>5</v>
      </c>
      <c r="H15" s="156">
        <v>10</v>
      </c>
      <c r="I15" s="56"/>
      <c r="J15" s="103" t="s">
        <v>198</v>
      </c>
      <c r="K15" s="161">
        <v>0.66300000000000003</v>
      </c>
      <c r="L15" s="189">
        <v>0.73499999999999999</v>
      </c>
    </row>
    <row r="16" spans="1:12" x14ac:dyDescent="0.2">
      <c r="A16" s="159" t="s">
        <v>3</v>
      </c>
      <c r="B16" s="3" t="s">
        <v>31</v>
      </c>
      <c r="C16" s="133">
        <v>100</v>
      </c>
      <c r="D16" s="128">
        <f>'11'!S44</f>
        <v>123.84023219356554</v>
      </c>
      <c r="E16" s="169">
        <f>'11'!U44</f>
        <v>59.216357370294659</v>
      </c>
      <c r="F16" s="120">
        <f>'11'!W44</f>
        <v>7</v>
      </c>
      <c r="G16" s="172">
        <f>'11'!Y44</f>
        <v>5</v>
      </c>
      <c r="H16" s="156">
        <v>11</v>
      </c>
      <c r="I16" s="56"/>
      <c r="J16" s="103" t="s">
        <v>199</v>
      </c>
      <c r="K16" s="161">
        <v>0.66</v>
      </c>
      <c r="L16" s="189">
        <v>0.72199999999999998</v>
      </c>
    </row>
    <row r="17" spans="1:12" x14ac:dyDescent="0.2">
      <c r="A17" s="159" t="s">
        <v>4</v>
      </c>
      <c r="B17" s="3" t="s">
        <v>32</v>
      </c>
      <c r="C17" s="133">
        <v>100</v>
      </c>
      <c r="D17" s="128">
        <f>'12'!S44</f>
        <v>122.17914757540294</v>
      </c>
      <c r="E17" s="169">
        <f>'12'!U44</f>
        <v>31.813510770558857</v>
      </c>
      <c r="F17" s="120">
        <f>'12'!W44</f>
        <v>2</v>
      </c>
      <c r="G17" s="172">
        <f>'12'!Y44</f>
        <v>2</v>
      </c>
      <c r="H17" s="156">
        <v>12</v>
      </c>
      <c r="I17" s="56"/>
      <c r="J17" s="103" t="s">
        <v>200</v>
      </c>
      <c r="K17" s="161">
        <v>0.69299999999999995</v>
      </c>
      <c r="L17" s="189">
        <v>0.73899999999999999</v>
      </c>
    </row>
    <row r="18" spans="1:12" x14ac:dyDescent="0.2">
      <c r="A18" s="159" t="s">
        <v>5</v>
      </c>
      <c r="B18" s="3" t="s">
        <v>33</v>
      </c>
      <c r="C18" s="133">
        <v>100</v>
      </c>
      <c r="D18" s="128">
        <f>'13'!S44</f>
        <v>112.34497792280131</v>
      </c>
      <c r="E18" s="169">
        <f>'13'!U44</f>
        <v>28.983184106724078</v>
      </c>
      <c r="F18" s="120">
        <f>'13'!W44</f>
        <v>7</v>
      </c>
      <c r="G18" s="172">
        <f>'13'!Y44</f>
        <v>5</v>
      </c>
      <c r="H18" s="156">
        <v>13</v>
      </c>
      <c r="I18" s="56"/>
      <c r="J18" s="103" t="s">
        <v>216</v>
      </c>
      <c r="K18" s="161">
        <v>0.75800000000000001</v>
      </c>
      <c r="L18" s="189">
        <v>0.74199999999999999</v>
      </c>
    </row>
    <row r="19" spans="1:12" x14ac:dyDescent="0.2">
      <c r="A19" s="159" t="s">
        <v>6</v>
      </c>
      <c r="B19" s="3" t="s">
        <v>34</v>
      </c>
      <c r="C19" s="133">
        <v>100</v>
      </c>
      <c r="D19" s="128">
        <f>'14'!S44</f>
        <v>127.75357143586913</v>
      </c>
      <c r="E19" s="169">
        <f>'14'!U44</f>
        <v>55.995926661384622</v>
      </c>
      <c r="F19" s="120">
        <f>'14'!W44</f>
        <v>8</v>
      </c>
      <c r="G19" s="172">
        <f>'14'!Y44</f>
        <v>6</v>
      </c>
      <c r="H19" s="156">
        <v>14</v>
      </c>
      <c r="I19" s="56"/>
      <c r="J19" s="103" t="s">
        <v>217</v>
      </c>
      <c r="K19" s="161">
        <v>0.752</v>
      </c>
      <c r="L19" s="189">
        <v>0.72199999999999998</v>
      </c>
    </row>
    <row r="20" spans="1:12" x14ac:dyDescent="0.2">
      <c r="A20" s="159" t="s">
        <v>7</v>
      </c>
      <c r="B20" s="3" t="s">
        <v>269</v>
      </c>
      <c r="C20" s="133">
        <v>100</v>
      </c>
      <c r="D20" s="128">
        <f>'15'!S44</f>
        <v>124.04379382029934</v>
      </c>
      <c r="E20" s="169">
        <f>'15'!U44</f>
        <v>52.884453818877823</v>
      </c>
      <c r="F20" s="120">
        <f>'15'!W44</f>
        <v>7</v>
      </c>
      <c r="G20" s="172">
        <f>'15'!Y44</f>
        <v>5</v>
      </c>
      <c r="H20" s="156">
        <v>15</v>
      </c>
      <c r="I20" s="56"/>
      <c r="J20" s="103" t="s">
        <v>218</v>
      </c>
      <c r="K20" s="161">
        <v>0.71899999999999997</v>
      </c>
      <c r="L20" s="189">
        <v>0.74399999999999999</v>
      </c>
    </row>
    <row r="21" spans="1:12" x14ac:dyDescent="0.2">
      <c r="A21" s="159" t="s">
        <v>8</v>
      </c>
      <c r="B21" s="3" t="s">
        <v>270</v>
      </c>
      <c r="C21" s="133">
        <v>100</v>
      </c>
      <c r="D21" s="128">
        <f>'16'!S44</f>
        <v>120.87357859618218</v>
      </c>
      <c r="E21" s="169">
        <f>'16'!U44</f>
        <v>54.405241551656125</v>
      </c>
      <c r="F21" s="120">
        <f>'16'!W44</f>
        <v>14</v>
      </c>
      <c r="G21" s="172">
        <f>'16'!Y44</f>
        <v>13</v>
      </c>
      <c r="H21" s="156">
        <v>16</v>
      </c>
      <c r="I21" s="56"/>
      <c r="J21" s="103" t="s">
        <v>219</v>
      </c>
      <c r="K21" s="161">
        <v>0.82599999999999996</v>
      </c>
      <c r="L21" s="189">
        <v>0.75</v>
      </c>
    </row>
    <row r="22" spans="1:12" x14ac:dyDescent="0.2">
      <c r="A22" s="159" t="s">
        <v>9</v>
      </c>
      <c r="B22" s="3" t="s">
        <v>271</v>
      </c>
      <c r="C22" s="133">
        <v>100</v>
      </c>
      <c r="D22" s="128">
        <f>'17'!S44</f>
        <v>126.82424903924196</v>
      </c>
      <c r="E22" s="169">
        <f>'17'!U44</f>
        <v>52.288464972035918</v>
      </c>
      <c r="F22" s="120">
        <f>'17'!W44</f>
        <v>12</v>
      </c>
      <c r="G22" s="172">
        <f>'17'!Y44</f>
        <v>11</v>
      </c>
      <c r="H22" s="156">
        <v>17</v>
      </c>
      <c r="I22" s="56"/>
      <c r="J22" s="103" t="s">
        <v>253</v>
      </c>
      <c r="K22" s="161">
        <v>0.84399999999999997</v>
      </c>
      <c r="L22" s="189">
        <v>0.76200000000000001</v>
      </c>
    </row>
    <row r="23" spans="1:12" x14ac:dyDescent="0.2">
      <c r="A23" s="159" t="s">
        <v>10</v>
      </c>
      <c r="B23" s="3" t="s">
        <v>272</v>
      </c>
      <c r="C23" s="133">
        <v>100</v>
      </c>
      <c r="D23" s="128">
        <f>'18'!S44</f>
        <v>119.43352492917609</v>
      </c>
      <c r="E23" s="169">
        <f>'18'!U44</f>
        <v>44.921597439196837</v>
      </c>
      <c r="F23" s="120">
        <f>'18'!W44</f>
        <v>17</v>
      </c>
      <c r="G23" s="172">
        <f>'18'!Y44</f>
        <v>13</v>
      </c>
      <c r="H23" s="156">
        <v>18</v>
      </c>
      <c r="I23" s="56"/>
      <c r="J23" s="190" t="s">
        <v>263</v>
      </c>
      <c r="K23" s="394">
        <v>0.94499999999999995</v>
      </c>
      <c r="L23" s="395">
        <v>0.77200000000000002</v>
      </c>
    </row>
    <row r="24" spans="1:12" x14ac:dyDescent="0.2">
      <c r="A24" s="159" t="s">
        <v>11</v>
      </c>
      <c r="B24" s="3" t="s">
        <v>35</v>
      </c>
      <c r="C24" s="133">
        <v>100</v>
      </c>
      <c r="D24" s="128">
        <f>'19'!S44</f>
        <v>127.63502399365005</v>
      </c>
      <c r="E24" s="169">
        <f>'19'!U44</f>
        <v>46.477798280696916</v>
      </c>
      <c r="F24" s="120">
        <f>'19'!W44</f>
        <v>10</v>
      </c>
      <c r="G24" s="172">
        <f>'19'!Y44</f>
        <v>8</v>
      </c>
      <c r="H24" s="156">
        <v>19</v>
      </c>
      <c r="I24" s="56"/>
      <c r="J24" s="103" t="s">
        <v>340</v>
      </c>
      <c r="K24" s="161">
        <v>0.80800000000000005</v>
      </c>
      <c r="L24" s="189">
        <v>0.74199999999999999</v>
      </c>
    </row>
    <row r="25" spans="1:12" x14ac:dyDescent="0.2">
      <c r="A25" s="159" t="s">
        <v>12</v>
      </c>
      <c r="B25" s="3" t="s">
        <v>367</v>
      </c>
      <c r="C25" s="133">
        <v>100</v>
      </c>
      <c r="D25" s="128">
        <f>'20'!S44</f>
        <v>116.79542410402735</v>
      </c>
      <c r="E25" s="169">
        <f>'20'!U44</f>
        <v>41.164762903756376</v>
      </c>
      <c r="F25" s="120">
        <f>'20'!W44</f>
        <v>12</v>
      </c>
      <c r="G25" s="172">
        <f>'20'!Y44</f>
        <v>11</v>
      </c>
      <c r="H25" s="156">
        <v>20</v>
      </c>
      <c r="I25" s="56"/>
      <c r="J25" s="103" t="s">
        <v>369</v>
      </c>
      <c r="K25" s="161">
        <v>0.82699999999999996</v>
      </c>
      <c r="L25" s="189">
        <v>0.69599999999999995</v>
      </c>
    </row>
    <row r="26" spans="1:12" x14ac:dyDescent="0.2">
      <c r="A26" s="159" t="s">
        <v>13</v>
      </c>
      <c r="B26" s="3" t="s">
        <v>192</v>
      </c>
      <c r="C26" s="133">
        <v>100</v>
      </c>
      <c r="D26" s="128">
        <f>'21'!S44</f>
        <v>122.70046666467832</v>
      </c>
      <c r="E26" s="169">
        <f>'21'!U44</f>
        <v>30.522935040425065</v>
      </c>
      <c r="F26" s="120">
        <f>'21'!W44</f>
        <v>10</v>
      </c>
      <c r="G26" s="172">
        <f>'21'!Y44</f>
        <v>9</v>
      </c>
      <c r="H26" s="156">
        <v>21</v>
      </c>
      <c r="I26" s="56"/>
      <c r="J26" s="200" t="s">
        <v>370</v>
      </c>
      <c r="K26" s="161">
        <v>0.78</v>
      </c>
      <c r="L26" s="189">
        <v>0.71399999999999997</v>
      </c>
    </row>
    <row r="27" spans="1:12" x14ac:dyDescent="0.2">
      <c r="A27" s="11" t="s">
        <v>14</v>
      </c>
      <c r="B27" s="12" t="s">
        <v>50</v>
      </c>
      <c r="C27" s="134">
        <v>100</v>
      </c>
      <c r="D27" s="129">
        <f>'22'!S44</f>
        <v>126.74747923677184</v>
      </c>
      <c r="E27" s="170">
        <f>'22'!U44</f>
        <v>62.813710751047331</v>
      </c>
      <c r="F27" s="121">
        <f>'22'!W44</f>
        <v>17</v>
      </c>
      <c r="G27" s="173">
        <f>'22'!Y44</f>
        <v>12</v>
      </c>
      <c r="H27" s="157">
        <v>22</v>
      </c>
      <c r="I27" s="56"/>
      <c r="J27" s="199" t="s">
        <v>371</v>
      </c>
      <c r="K27" s="396">
        <v>0.82799999999999996</v>
      </c>
      <c r="L27" s="397">
        <v>0.68200000000000005</v>
      </c>
    </row>
    <row r="28" spans="1:12" x14ac:dyDescent="0.2">
      <c r="A28" s="159" t="s">
        <v>15</v>
      </c>
      <c r="B28" s="3" t="s">
        <v>36</v>
      </c>
      <c r="C28" s="133">
        <v>100</v>
      </c>
      <c r="D28" s="128">
        <f>'23'!S44</f>
        <v>135.45688182066866</v>
      </c>
      <c r="E28" s="169">
        <f>'23'!U44</f>
        <v>62.823826688788422</v>
      </c>
      <c r="F28" s="120">
        <f>'23'!W44</f>
        <v>21</v>
      </c>
      <c r="G28" s="172">
        <f>'23'!Y44</f>
        <v>13</v>
      </c>
      <c r="H28" s="156">
        <v>23</v>
      </c>
      <c r="I28" s="56"/>
      <c r="J28" s="114" t="s">
        <v>550</v>
      </c>
      <c r="K28" s="422">
        <v>0.67200000000000004</v>
      </c>
      <c r="L28" s="423">
        <v>0.67900000000000005</v>
      </c>
    </row>
    <row r="29" spans="1:12" x14ac:dyDescent="0.2">
      <c r="A29" s="159" t="s">
        <v>16</v>
      </c>
      <c r="B29" s="3" t="s">
        <v>193</v>
      </c>
      <c r="C29" s="133">
        <v>100</v>
      </c>
      <c r="D29" s="128">
        <f>'24'!S44</f>
        <v>112.68567977912484</v>
      </c>
      <c r="E29" s="169">
        <f>'24'!U44</f>
        <v>42.325671957259196</v>
      </c>
      <c r="F29" s="120">
        <f>'24'!W44</f>
        <v>1</v>
      </c>
      <c r="G29" s="172">
        <f>'24'!Y44</f>
        <v>1</v>
      </c>
      <c r="H29" s="156">
        <v>24</v>
      </c>
      <c r="I29" s="56"/>
      <c r="J29" s="200" t="s">
        <v>551</v>
      </c>
      <c r="K29" s="416">
        <v>0.59799999999999998</v>
      </c>
      <c r="L29" s="417">
        <v>0.61099999999999999</v>
      </c>
    </row>
    <row r="30" spans="1:12" x14ac:dyDescent="0.2">
      <c r="A30" s="159" t="s">
        <v>17</v>
      </c>
      <c r="B30" s="3" t="s">
        <v>273</v>
      </c>
      <c r="C30" s="133">
        <v>100</v>
      </c>
      <c r="D30" s="128">
        <f>'25'!S44</f>
        <v>127.54313751931207</v>
      </c>
      <c r="E30" s="169">
        <f>'25'!U44</f>
        <v>62.627131390597711</v>
      </c>
      <c r="F30" s="120">
        <f>'25'!W44</f>
        <v>4</v>
      </c>
      <c r="G30" s="172">
        <f>'25'!Y44</f>
        <v>2</v>
      </c>
      <c r="H30" s="156">
        <v>25</v>
      </c>
      <c r="I30" s="56"/>
      <c r="J30" s="200" t="s">
        <v>552</v>
      </c>
      <c r="K30" s="416">
        <v>0.71299999999999997</v>
      </c>
      <c r="L30" s="417">
        <v>0.622</v>
      </c>
    </row>
    <row r="31" spans="1:12" x14ac:dyDescent="0.2">
      <c r="A31" s="159" t="s">
        <v>18</v>
      </c>
      <c r="B31" s="3" t="s">
        <v>274</v>
      </c>
      <c r="C31" s="133">
        <v>100</v>
      </c>
      <c r="D31" s="128">
        <f>'26'!S44</f>
        <v>125.08073208043865</v>
      </c>
      <c r="E31" s="169">
        <f>'26'!U44</f>
        <v>79.438839073293821</v>
      </c>
      <c r="F31" s="120">
        <f>'26'!W44</f>
        <v>6</v>
      </c>
      <c r="G31" s="172">
        <f>'26'!Y44</f>
        <v>5</v>
      </c>
      <c r="H31" s="156">
        <v>26</v>
      </c>
      <c r="I31" s="56"/>
      <c r="J31" s="115" t="s">
        <v>553</v>
      </c>
      <c r="K31" s="424">
        <v>0.64</v>
      </c>
      <c r="L31" s="425">
        <v>0.64900000000000002</v>
      </c>
    </row>
    <row r="32" spans="1:12" x14ac:dyDescent="0.2">
      <c r="A32" s="159" t="s">
        <v>19</v>
      </c>
      <c r="B32" s="3" t="s">
        <v>275</v>
      </c>
      <c r="C32" s="133">
        <v>100</v>
      </c>
      <c r="D32" s="128">
        <f>'27'!S44</f>
        <v>122.49591315349845</v>
      </c>
      <c r="E32" s="169">
        <f>'27'!U44</f>
        <v>83.947192294708685</v>
      </c>
      <c r="F32" s="120">
        <f>'27'!W44</f>
        <v>31</v>
      </c>
      <c r="G32" s="172">
        <f>'27'!Y44</f>
        <v>21</v>
      </c>
      <c r="H32" s="156">
        <v>27</v>
      </c>
      <c r="I32" s="56"/>
      <c r="J32" s="191" t="s">
        <v>141</v>
      </c>
      <c r="K32" s="191"/>
      <c r="L32" s="47" t="s">
        <v>120</v>
      </c>
    </row>
    <row r="33" spans="1:12" x14ac:dyDescent="0.2">
      <c r="A33" s="159" t="s">
        <v>20</v>
      </c>
      <c r="B33" s="3" t="s">
        <v>37</v>
      </c>
      <c r="C33" s="133">
        <v>100</v>
      </c>
      <c r="D33" s="128">
        <f>'28'!S44</f>
        <v>121.25262484421393</v>
      </c>
      <c r="E33" s="169">
        <f>'28'!U44</f>
        <v>77.406580745182282</v>
      </c>
      <c r="F33" s="120">
        <f>'28'!W44</f>
        <v>8</v>
      </c>
      <c r="G33" s="172">
        <f>'28'!Y44</f>
        <v>7</v>
      </c>
      <c r="H33" s="156">
        <v>28</v>
      </c>
      <c r="I33" s="56"/>
      <c r="J33" s="57" t="s">
        <v>142</v>
      </c>
      <c r="K33" s="58">
        <f>AVERAGE(K29:K31)</f>
        <v>0.65033333333333332</v>
      </c>
      <c r="L33" s="58">
        <f>AVERAGE(L29:L31)</f>
        <v>0.62733333333333341</v>
      </c>
    </row>
    <row r="34" spans="1:12" x14ac:dyDescent="0.2">
      <c r="A34" s="159" t="s">
        <v>21</v>
      </c>
      <c r="B34" s="3" t="s">
        <v>38</v>
      </c>
      <c r="C34" s="133">
        <v>100</v>
      </c>
      <c r="D34" s="128">
        <f>'29'!S44</f>
        <v>113.44077911234814</v>
      </c>
      <c r="E34" s="169">
        <f>'29'!U44</f>
        <v>91.044319618414235</v>
      </c>
      <c r="F34" s="120">
        <f>'29'!W44</f>
        <v>1</v>
      </c>
      <c r="G34" s="172">
        <f>'29'!Y44</f>
        <v>0</v>
      </c>
      <c r="H34" s="156">
        <v>29</v>
      </c>
      <c r="I34" s="56"/>
    </row>
    <row r="35" spans="1:12" x14ac:dyDescent="0.2">
      <c r="A35" s="159" t="s">
        <v>22</v>
      </c>
      <c r="B35" s="3" t="s">
        <v>378</v>
      </c>
      <c r="C35" s="133">
        <v>100</v>
      </c>
      <c r="D35" s="128">
        <f>'30'!S44</f>
        <v>123.71912587466635</v>
      </c>
      <c r="E35" s="169">
        <f>'30'!U44</f>
        <v>87.213550753674014</v>
      </c>
      <c r="F35" s="120">
        <f>'30'!W44</f>
        <v>11</v>
      </c>
      <c r="G35" s="172">
        <f>'30'!Y44</f>
        <v>10</v>
      </c>
      <c r="H35" s="156">
        <v>30</v>
      </c>
      <c r="I35" s="56"/>
    </row>
    <row r="36" spans="1:12" x14ac:dyDescent="0.2">
      <c r="A36" s="159" t="s">
        <v>23</v>
      </c>
      <c r="B36" s="3" t="s">
        <v>194</v>
      </c>
      <c r="C36" s="133">
        <v>100</v>
      </c>
      <c r="D36" s="128">
        <f>'31'!S44</f>
        <v>121.99168140560863</v>
      </c>
      <c r="E36" s="169">
        <f>'31'!U44</f>
        <v>69.03593504778452</v>
      </c>
      <c r="F36" s="120">
        <f>'31'!W44</f>
        <v>33</v>
      </c>
      <c r="G36" s="172">
        <f>'31'!Y44</f>
        <v>21</v>
      </c>
      <c r="H36" s="156">
        <v>31</v>
      </c>
      <c r="I36" s="56"/>
    </row>
    <row r="37" spans="1:12" x14ac:dyDescent="0.2">
      <c r="A37" s="159" t="s">
        <v>24</v>
      </c>
      <c r="B37" s="3" t="s">
        <v>39</v>
      </c>
      <c r="C37" s="133">
        <v>100</v>
      </c>
      <c r="D37" s="128">
        <f>'32'!S44</f>
        <v>122.19473412695204</v>
      </c>
      <c r="E37" s="169">
        <f>'32'!U44</f>
        <v>83.366245781193754</v>
      </c>
      <c r="F37" s="120">
        <f>'32'!W44</f>
        <v>9</v>
      </c>
      <c r="G37" s="172">
        <f>'32'!Y44</f>
        <v>11</v>
      </c>
      <c r="H37" s="156">
        <v>32</v>
      </c>
      <c r="I37" s="56"/>
    </row>
    <row r="38" spans="1:12" x14ac:dyDescent="0.2">
      <c r="A38" s="159" t="s">
        <v>25</v>
      </c>
      <c r="B38" s="3" t="s">
        <v>40</v>
      </c>
      <c r="C38" s="133">
        <v>100</v>
      </c>
      <c r="D38" s="128">
        <f>'33'!S44</f>
        <v>124.72025628350426</v>
      </c>
      <c r="E38" s="169">
        <f>'33'!U44</f>
        <v>89.303783667955116</v>
      </c>
      <c r="F38" s="120">
        <f>'33'!W44</f>
        <v>12</v>
      </c>
      <c r="G38" s="172">
        <f>'33'!Y44</f>
        <v>7</v>
      </c>
      <c r="H38" s="156">
        <v>33</v>
      </c>
      <c r="I38" s="56"/>
    </row>
    <row r="39" spans="1:12" x14ac:dyDescent="0.2">
      <c r="A39" s="159" t="s">
        <v>26</v>
      </c>
      <c r="B39" s="3" t="s">
        <v>277</v>
      </c>
      <c r="C39" s="133">
        <v>100</v>
      </c>
      <c r="D39" s="128">
        <f>'34'!S44</f>
        <v>124.73411023114492</v>
      </c>
      <c r="E39" s="169">
        <f>'34'!U44</f>
        <v>70.810401687156642</v>
      </c>
      <c r="F39" s="120">
        <f>'34'!W44</f>
        <v>21</v>
      </c>
      <c r="G39" s="172">
        <f>'34'!Y44</f>
        <v>20</v>
      </c>
      <c r="H39" s="156">
        <v>34</v>
      </c>
      <c r="I39" s="56"/>
    </row>
    <row r="40" spans="1:12" x14ac:dyDescent="0.2">
      <c r="A40" s="159" t="s">
        <v>51</v>
      </c>
      <c r="B40" s="3" t="s">
        <v>368</v>
      </c>
      <c r="C40" s="133">
        <v>100</v>
      </c>
      <c r="D40" s="128">
        <f>'35'!S44</f>
        <v>127.61386337641416</v>
      </c>
      <c r="E40" s="169">
        <f>'35'!U44</f>
        <v>71.640943596292814</v>
      </c>
      <c r="F40" s="120">
        <f>'35'!W44</f>
        <v>63</v>
      </c>
      <c r="G40" s="172">
        <f>'35'!Y44</f>
        <v>49</v>
      </c>
      <c r="H40" s="156">
        <v>35</v>
      </c>
      <c r="I40" s="56"/>
    </row>
    <row r="41" spans="1:12" x14ac:dyDescent="0.2">
      <c r="A41" s="159" t="s">
        <v>195</v>
      </c>
      <c r="B41" s="3" t="s">
        <v>41</v>
      </c>
      <c r="C41" s="133">
        <v>100</v>
      </c>
      <c r="D41" s="128">
        <f>'36'!S44</f>
        <v>121.26073615140213</v>
      </c>
      <c r="E41" s="169">
        <f>'36'!U44</f>
        <v>72.316990235902963</v>
      </c>
      <c r="F41" s="120">
        <f>'36'!W44</f>
        <v>45</v>
      </c>
      <c r="G41" s="172">
        <f>'36'!Y44</f>
        <v>33</v>
      </c>
      <c r="H41" s="156">
        <v>36</v>
      </c>
      <c r="I41" s="56"/>
    </row>
    <row r="42" spans="1:12" x14ac:dyDescent="0.2">
      <c r="A42" s="159" t="s">
        <v>201</v>
      </c>
      <c r="B42" s="3" t="s">
        <v>346</v>
      </c>
      <c r="C42" s="133">
        <v>100</v>
      </c>
      <c r="D42" s="128">
        <f>'37'!S44</f>
        <v>124.05944460089486</v>
      </c>
      <c r="E42" s="169">
        <f>'37'!U44</f>
        <v>61.942341606425266</v>
      </c>
      <c r="F42" s="120">
        <f>'37'!W44</f>
        <v>30</v>
      </c>
      <c r="G42" s="172">
        <f>'37'!Y44</f>
        <v>21</v>
      </c>
      <c r="H42" s="156">
        <v>37</v>
      </c>
      <c r="I42" s="56"/>
    </row>
    <row r="43" spans="1:12" x14ac:dyDescent="0.2">
      <c r="A43" s="159" t="s">
        <v>202</v>
      </c>
      <c r="B43" s="3" t="s">
        <v>279</v>
      </c>
      <c r="C43" s="133">
        <v>100</v>
      </c>
      <c r="D43" s="128">
        <f>'38'!S44</f>
        <v>151.11848016143159</v>
      </c>
      <c r="E43" s="169">
        <f>'38'!U44</f>
        <v>25.853492709097708</v>
      </c>
      <c r="F43" s="120">
        <f>'38'!W44</f>
        <v>4</v>
      </c>
      <c r="G43" s="172">
        <f>'38'!Y44</f>
        <v>4</v>
      </c>
      <c r="H43" s="156">
        <v>38</v>
      </c>
      <c r="I43" s="56"/>
    </row>
    <row r="44" spans="1:12" x14ac:dyDescent="0.2">
      <c r="A44" s="159" t="s">
        <v>203</v>
      </c>
      <c r="B44" s="3" t="s">
        <v>280</v>
      </c>
      <c r="C44" s="133">
        <v>100</v>
      </c>
      <c r="D44" s="128">
        <f>'39'!S44</f>
        <v>144.35384060316113</v>
      </c>
      <c r="E44" s="169">
        <f>'39'!U44</f>
        <v>59.417330151276026</v>
      </c>
      <c r="F44" s="120">
        <f>'39'!W44</f>
        <v>3</v>
      </c>
      <c r="G44" s="172">
        <f>'39'!Y44</f>
        <v>5</v>
      </c>
      <c r="H44" s="156">
        <v>39</v>
      </c>
      <c r="I44" s="56"/>
    </row>
    <row r="45" spans="1:12" x14ac:dyDescent="0.2">
      <c r="A45" s="106"/>
      <c r="B45" s="94" t="s">
        <v>83</v>
      </c>
      <c r="C45" s="135">
        <f>SUM(C6:C44)</f>
        <v>3900</v>
      </c>
      <c r="D45" s="202">
        <f>SUM(D6:D44)</f>
        <v>4779.6774815934432</v>
      </c>
      <c r="E45" s="203">
        <f>SUM(E6:E44)</f>
        <v>2214.7908863604966</v>
      </c>
      <c r="F45" s="204">
        <f>SUM(F6:F44)</f>
        <v>538</v>
      </c>
      <c r="G45" s="205">
        <f>SUM(G6:G44)</f>
        <v>397</v>
      </c>
      <c r="H45" s="160"/>
      <c r="I45" s="56"/>
    </row>
    <row r="46" spans="1:12" x14ac:dyDescent="0.2">
      <c r="A46" s="398" t="str">
        <f>取引基本表!$E$1</f>
        <v>2015年加西市産業連関表</v>
      </c>
      <c r="B46" s="399"/>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M15" sqref="M15"/>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6"/>
      <c r="P2" s="434" t="s">
        <v>606</v>
      </c>
      <c r="Q2" s="427"/>
      <c r="R2" s="428" t="s">
        <v>558</v>
      </c>
    </row>
    <row r="3" spans="1:18" x14ac:dyDescent="0.2">
      <c r="A3" s="15" t="s">
        <v>397</v>
      </c>
      <c r="I3" s="15" t="s">
        <v>254</v>
      </c>
      <c r="O3" s="426"/>
      <c r="P3" s="427"/>
      <c r="Q3" s="427"/>
    </row>
    <row r="4" spans="1:18" x14ac:dyDescent="0.2">
      <c r="A4" s="50"/>
      <c r="B4" s="51"/>
      <c r="C4" s="52" t="s">
        <v>123</v>
      </c>
      <c r="D4" s="113"/>
      <c r="E4" s="122" t="s">
        <v>124</v>
      </c>
      <c r="F4" s="122"/>
      <c r="G4" s="114" t="s">
        <v>125</v>
      </c>
      <c r="I4" s="136"/>
      <c r="J4" s="137" t="s">
        <v>128</v>
      </c>
      <c r="K4" s="138" t="s">
        <v>210</v>
      </c>
      <c r="L4" s="139" t="s">
        <v>130</v>
      </c>
      <c r="M4" s="138" t="s">
        <v>255</v>
      </c>
      <c r="O4" s="49"/>
      <c r="P4" s="431" t="s">
        <v>559</v>
      </c>
      <c r="Q4" s="437" t="s">
        <v>607</v>
      </c>
      <c r="R4" s="433"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2" t="s">
        <v>560</v>
      </c>
      <c r="Q5" s="438">
        <v>2019</v>
      </c>
      <c r="R5" s="436">
        <v>2020</v>
      </c>
    </row>
    <row r="6" spans="1:18" x14ac:dyDescent="0.2">
      <c r="A6" s="2" t="s">
        <v>264</v>
      </c>
      <c r="B6" s="10" t="s">
        <v>265</v>
      </c>
      <c r="C6" s="175">
        <f>'1'!S5+'2'!S5+'3'!S5+'4'!S5+'5'!S5+'6'!S5+'7'!S5+'8'!S5+'9'!S5+'10'!S5+'11'!S5+'12'!S5+'13'!S5+'14'!S5+'15'!S5+'16'!S5+'17'!S5+'18'!S5+'19'!S5+'20'!S5+'21'!S5+'22'!S5+'23'!S5+'24'!S5+'25'!S5+'26'!S5+'27'!S5+'28'!S5+'29'!S5+'30'!S5+'31'!S5+'32'!S5+'33'!S5+'34'!S5+'35'!S5+'36'!S5+'37'!S5+'38'!S5+'39'!S5</f>
        <v>119.31386857395438</v>
      </c>
      <c r="D6" s="193">
        <f>'1'!U5+'2'!U5+'3'!U5+'4'!U5+'5'!U5+'6'!U5+'7'!U5+'8'!U5+'9'!U5+'10'!U5+'11'!U5+'12'!U5+'13'!U5+'14'!U5+'15'!U5+'16'!U5+'17'!U5+'18'!U5+'19'!U5+'20'!U5+'21'!U5+'22'!U5+'23'!U5+'24'!U5+'25'!U5+'26'!U5+'27'!U5+'28'!U5+'29'!U5+'30'!U5+'31'!U5+'32'!U5+'33'!U5+'34'!U5+'35'!U5+'36'!U5+'37'!U5+'38'!U5+'39'!U5</f>
        <v>53.859470824815389</v>
      </c>
      <c r="E6" s="120">
        <f>'1'!W5+'2'!W5+'3'!W5+'4'!W5+'5'!W5+'6'!W5+'7'!W5+'8'!W5+'9'!W5+'10'!W5+'11'!W5+'12'!W5+'13'!W5+'14'!W5+'15'!W5+'16'!W5+'17'!W5+'18'!W5+'19'!W5+'20'!W5+'21'!W5+'22'!W5+'23'!W5+'24'!W5+'25'!W5+'26'!W5+'27'!W5+'28'!W5+'29'!W5+'30'!W5+'31'!W5+'32'!W5+'33'!W5+'34'!W5+'35'!W5+'36'!W5+'37'!W5+'38'!W5+'39'!W5</f>
        <v>27</v>
      </c>
      <c r="F6" s="172">
        <f>'1'!Y5+'2'!Y5+'3'!Y5+'4'!Y5+'5'!Y5+'6'!Y5+'7'!Y5+'8'!Y5+'9'!Y5+'10'!Y5+'11'!Y5+'12'!Y5+'13'!Y5+'14'!Y5+'15'!Y5+'16'!Y5+'17'!Y5+'18'!Y5+'19'!Y5+'20'!Y5+'21'!Y5+'22'!Y5+'23'!Y5+'24'!Y5+'25'!Y5+'26'!Y5+'27'!Y5+'28'!Y5+'29'!Y5+'30'!Y5+'31'!Y5+'32'!Y5+'33'!Y5+'34'!Y5+'35'!Y5+'36'!Y5+'37'!Y5+'38'!Y5+'39'!Y5</f>
        <v>8</v>
      </c>
      <c r="G6" s="116">
        <v>1</v>
      </c>
      <c r="I6" s="144" t="s">
        <v>257</v>
      </c>
      <c r="J6" s="145">
        <f>C45</f>
        <v>4779.6774815934441</v>
      </c>
      <c r="K6" s="145">
        <f>D45</f>
        <v>2214.7908863604962</v>
      </c>
      <c r="L6" s="146">
        <f>E45</f>
        <v>538</v>
      </c>
      <c r="M6" s="147">
        <f>F45</f>
        <v>397</v>
      </c>
      <c r="O6" s="49"/>
      <c r="P6" s="429" t="s">
        <v>561</v>
      </c>
      <c r="Q6" s="429">
        <v>22311703</v>
      </c>
      <c r="R6" s="429">
        <v>21735871</v>
      </c>
    </row>
    <row r="7" spans="1:18" x14ac:dyDescent="0.2">
      <c r="A7" s="159" t="s">
        <v>220</v>
      </c>
      <c r="B7" s="3" t="s">
        <v>266</v>
      </c>
      <c r="C7" s="174">
        <f>'1'!S6+'2'!S6+'3'!S6+'4'!S6+'5'!S6+'6'!S6+'7'!S6+'8'!S6+'9'!S6+'10'!S6+'11'!S6+'12'!S6+'13'!S6+'14'!S6+'15'!S6+'16'!S6+'17'!S6+'18'!S6+'19'!S6+'20'!S6+'21'!S6+'22'!S6+'23'!S6+'24'!S6+'25'!S6+'26'!S6+'27'!S6+'28'!S6+'29'!S6+'30'!S6+'31'!S6+'32'!S6+'33'!S6+'34'!S6+'35'!S6+'36'!S6+'37'!S6+'38'!S6+'39'!S6</f>
        <v>101.71161563896894</v>
      </c>
      <c r="D7" s="193">
        <f>'1'!U6+'2'!U6+'3'!U6+'4'!U6+'5'!U6+'6'!U6+'7'!U6+'8'!U6+'9'!U6+'10'!U6+'11'!U6+'12'!U6+'13'!U6+'14'!U6+'15'!U6+'16'!U6+'17'!U6+'18'!U6+'19'!U6+'20'!U6+'21'!U6+'22'!U6+'23'!U6+'24'!U6+'25'!U6+'26'!U6+'27'!U6+'28'!U6+'29'!U6+'30'!U6+'31'!U6+'32'!U6+'33'!U6+'34'!U6+'35'!U6+'36'!U6+'37'!U6+'38'!U6+'39'!U6</f>
        <v>69.802089163998261</v>
      </c>
      <c r="E7" s="120">
        <f>'1'!W6+'2'!W6+'3'!W6+'4'!W6+'5'!W6+'6'!W6+'7'!W6+'8'!W6+'9'!W6+'10'!W6+'11'!W6+'12'!W6+'13'!W6+'14'!W6+'15'!W6+'16'!W6+'17'!W6+'18'!W6+'19'!W6+'20'!W6+'21'!W6+'22'!W6+'23'!W6+'24'!W6+'25'!W6+'26'!W6+'27'!W6+'28'!W6+'29'!W6+'30'!W6+'31'!W6+'32'!W6+'33'!W6+'34'!W6+'35'!W6+'36'!W6+'37'!W6+'38'!W6+'39'!W6</f>
        <v>4</v>
      </c>
      <c r="F7" s="172">
        <f>'1'!Y6+'2'!Y6+'3'!Y6+'4'!Y6+'5'!Y6+'6'!Y6+'7'!Y6+'8'!Y6+'9'!Y6+'10'!Y6+'11'!Y6+'12'!Y6+'13'!Y6+'14'!Y6+'15'!Y6+'16'!Y6+'17'!Y6+'18'!Y6+'19'!Y6+'20'!Y6+'21'!Y6+'22'!Y6+'23'!Y6+'24'!Y6+'25'!Y6+'26'!Y6+'27'!Y6+'28'!Y6+'29'!Y6+'30'!Y6+'31'!Y6+'32'!Y6+'33'!Y6+'34'!Y6+'35'!Y6+'36'!Y6+'37'!Y6+'38'!Y6+'39'!Y6</f>
        <v>0</v>
      </c>
      <c r="G7" s="117">
        <v>2</v>
      </c>
      <c r="I7" s="144" t="s">
        <v>258</v>
      </c>
      <c r="J7" s="145">
        <f>最終需要_まとめ!C45</f>
        <v>3900</v>
      </c>
      <c r="K7" s="383">
        <f>Q39</f>
        <v>236199</v>
      </c>
      <c r="L7" s="148" t="s">
        <v>259</v>
      </c>
      <c r="M7" s="149" t="s">
        <v>259</v>
      </c>
      <c r="O7" s="49"/>
      <c r="P7" s="429" t="s">
        <v>562</v>
      </c>
      <c r="Q7" s="429">
        <v>7098009</v>
      </c>
      <c r="R7" s="429">
        <v>6903478</v>
      </c>
    </row>
    <row r="8" spans="1:18" x14ac:dyDescent="0.2">
      <c r="A8" s="159" t="s">
        <v>221</v>
      </c>
      <c r="B8" s="3" t="s">
        <v>267</v>
      </c>
      <c r="C8" s="174">
        <f>'1'!S7+'2'!S7+'3'!S7+'4'!S7+'5'!S7+'6'!S7+'7'!S7+'8'!S7+'9'!S7+'10'!S7+'11'!S7+'12'!S7+'13'!S7+'14'!S7+'15'!S7+'16'!S7+'17'!S7+'18'!S7+'19'!S7+'20'!S7+'21'!S7+'22'!S7+'23'!S7+'24'!S7+'25'!S7+'26'!S7+'27'!S7+'28'!S7+'29'!S7+'30'!S7+'31'!S7+'32'!S7+'33'!S7+'34'!S7+'35'!S7+'36'!S7+'37'!S7+'38'!S7+'39'!S7</f>
        <v>100</v>
      </c>
      <c r="D8" s="193">
        <f>'1'!U7+'2'!U7+'3'!U7+'4'!U7+'5'!U7+'6'!U7+'7'!U7+'8'!U7+'9'!U7+'10'!U7+'11'!U7+'12'!U7+'13'!U7+'14'!U7+'15'!U7+'16'!U7+'17'!U7+'18'!U7+'19'!U7+'20'!U7+'21'!U7+'22'!U7+'23'!U7+'24'!U7+'25'!U7+'26'!U7+'27'!U7+'28'!U7+'29'!U7+'30'!U7+'31'!U7+'32'!U7+'33'!U7+'34'!U7+'35'!U7+'36'!U7+'37'!U7+'38'!U7+'39'!U7</f>
        <v>0</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260</v>
      </c>
      <c r="J8" s="441">
        <f>J6/J7</f>
        <v>1.2255583286137035</v>
      </c>
      <c r="K8" s="150">
        <f>K6/K7*100</f>
        <v>0.93768004367524682</v>
      </c>
      <c r="L8" s="148" t="s">
        <v>262</v>
      </c>
      <c r="M8" s="151" t="s">
        <v>262</v>
      </c>
      <c r="O8" s="49"/>
      <c r="P8" s="429" t="s">
        <v>563</v>
      </c>
      <c r="Q8" s="429">
        <v>3587529</v>
      </c>
      <c r="R8" s="429">
        <v>3385318</v>
      </c>
    </row>
    <row r="9" spans="1:18" x14ac:dyDescent="0.2">
      <c r="A9" s="159" t="s">
        <v>222</v>
      </c>
      <c r="B9" s="3" t="s">
        <v>27</v>
      </c>
      <c r="C9" s="174">
        <f>'1'!S8+'2'!S8+'3'!S8+'4'!S8+'5'!S8+'6'!S8+'7'!S8+'8'!S8+'9'!S8+'10'!S8+'11'!S8+'12'!S8+'13'!S8+'14'!S8+'15'!S8+'16'!S8+'17'!S8+'18'!S8+'19'!S8+'20'!S8+'21'!S8+'22'!S8+'23'!S8+'24'!S8+'25'!S8+'26'!S8+'27'!S8+'28'!S8+'29'!S8+'30'!S8+'31'!S8+'32'!S8+'33'!S8+'34'!S8+'35'!S8+'36'!S8+'37'!S8+'38'!S8+'39'!S8</f>
        <v>102.19291580037348</v>
      </c>
      <c r="D9" s="193">
        <f>'1'!U8+'2'!U8+'3'!U8+'4'!U8+'5'!U8+'6'!U8+'7'!U8+'8'!U8+'9'!U8+'10'!U8+'11'!U8+'12'!U8+'13'!U8+'14'!U8+'15'!U8+'16'!U8+'17'!U8+'18'!U8+'19'!U8+'20'!U8+'21'!U8+'22'!U8+'23'!U8+'24'!U8+'25'!U8+'26'!U8+'27'!U8+'28'!U8+'29'!U8+'30'!U8+'31'!U8+'32'!U8+'33'!U8+'34'!U8+'35'!U8+'36'!U8+'37'!U8+'38'!U8+'39'!U8</f>
        <v>61.891484217127591</v>
      </c>
      <c r="E9" s="120">
        <f>'1'!W8+'2'!W8+'3'!W8+'4'!W8+'5'!W8+'6'!W8+'7'!W8+'8'!W8+'9'!W8+'10'!W8+'11'!W8+'12'!W8+'13'!W8+'14'!W8+'15'!W8+'16'!W8+'17'!W8+'18'!W8+'19'!W8+'20'!W8+'21'!W8+'22'!W8+'23'!W8+'24'!W8+'25'!W8+'26'!W8+'27'!W8+'28'!W8+'29'!W8+'30'!W8+'31'!W8+'32'!W8+'33'!W8+'34'!W8+'35'!W8+'36'!W8+'37'!W8+'38'!W8+'39'!W8</f>
        <v>11</v>
      </c>
      <c r="F9" s="172">
        <f>'1'!Y8+'2'!Y8+'3'!Y8+'4'!Y8+'5'!Y8+'6'!Y8+'7'!Y8+'8'!Y8+'9'!Y8+'10'!Y8+'11'!Y8+'12'!Y8+'13'!Y8+'14'!Y8+'15'!Y8+'16'!Y8+'17'!Y8+'18'!Y8+'19'!Y8+'20'!Y8+'21'!Y8+'22'!Y8+'23'!Y8+'24'!Y8+'25'!Y8+'26'!Y8+'27'!Y8+'28'!Y8+'29'!Y8+'30'!Y8+'31'!Y8+'32'!Y8+'33'!Y8+'34'!Y8+'35'!Y8+'36'!Y8+'37'!Y8+'38'!Y8+'39'!Y8</f>
        <v>6</v>
      </c>
      <c r="G9" s="117">
        <v>4</v>
      </c>
      <c r="I9" s="152" t="s">
        <v>125</v>
      </c>
      <c r="J9" s="458" t="s">
        <v>609</v>
      </c>
      <c r="K9" s="459"/>
      <c r="L9" s="153"/>
      <c r="M9" s="154"/>
      <c r="O9" s="49"/>
      <c r="P9" s="429" t="s">
        <v>564</v>
      </c>
      <c r="Q9" s="429">
        <v>1982260</v>
      </c>
      <c r="R9" s="429">
        <v>1908128</v>
      </c>
    </row>
    <row r="10" spans="1:18" x14ac:dyDescent="0.2">
      <c r="A10" s="2" t="s">
        <v>223</v>
      </c>
      <c r="B10" s="10" t="s">
        <v>191</v>
      </c>
      <c r="C10" s="175">
        <f>'1'!S9+'2'!S9+'3'!S9+'4'!S9+'5'!S9+'6'!S9+'7'!S9+'8'!S9+'9'!S9+'10'!S9+'11'!S9+'12'!S9+'13'!S9+'14'!S9+'15'!S9+'16'!S9+'17'!S9+'18'!S9+'19'!S9+'20'!S9+'21'!S9+'22'!S9+'23'!S9+'24'!S9+'25'!S9+'26'!S9+'27'!S9+'28'!S9+'29'!S9+'30'!S9+'31'!S9+'32'!S9+'33'!S9+'34'!S9+'35'!S9+'36'!S9+'37'!S9+'38'!S9+'39'!S9</f>
        <v>124.53642404637826</v>
      </c>
      <c r="D10" s="194">
        <f>'1'!U9+'2'!U9+'3'!U9+'4'!U9+'5'!U9+'6'!U9+'7'!U9+'8'!U9+'9'!U9+'10'!U9+'11'!U9+'12'!U9+'13'!U9+'14'!U9+'15'!U9+'16'!U9+'17'!U9+'18'!U9+'19'!U9+'20'!U9+'21'!U9+'22'!U9+'23'!U9+'24'!U9+'25'!U9+'26'!U9+'27'!U9+'28'!U9+'29'!U9+'30'!U9+'31'!U9+'32'!U9+'33'!U9+'34'!U9+'35'!U9+'36'!U9+'37'!U9+'38'!U9+'39'!U9</f>
        <v>40.992270732147261</v>
      </c>
      <c r="E10" s="119">
        <f>'1'!W9+'2'!W9+'3'!W9+'4'!W9+'5'!W9+'6'!W9+'7'!W9+'8'!W9+'9'!W9+'10'!W9+'11'!W9+'12'!W9+'13'!W9+'14'!W9+'15'!W9+'16'!W9+'17'!W9+'18'!W9+'19'!W9+'20'!W9+'21'!W9+'22'!W9+'23'!W9+'24'!W9+'25'!W9+'26'!W9+'27'!W9+'28'!W9+'29'!W9+'30'!W9+'31'!W9+'32'!W9+'33'!W9+'34'!W9+'35'!W9+'36'!W9+'37'!W9+'38'!W9+'39'!W9</f>
        <v>3</v>
      </c>
      <c r="F10" s="171">
        <f>'1'!Y9+'2'!Y9+'3'!Y9+'4'!Y9+'5'!Y9+'6'!Y9+'7'!Y9+'8'!Y9+'9'!Y9+'10'!Y9+'11'!Y9+'12'!Y9+'13'!Y9+'14'!Y9+'15'!Y9+'16'!Y9+'17'!Y9+'18'!Y9+'19'!Y9+'20'!Y9+'21'!Y9+'22'!Y9+'23'!Y9+'24'!Y9+'25'!Y9+'26'!Y9+'27'!Y9+'28'!Y9+'29'!Y9+'30'!Y9+'31'!Y9+'32'!Y9+'33'!Y9+'34'!Y9+'35'!Y9+'36'!Y9+'37'!Y9+'38'!Y9+'39'!Y9</f>
        <v>4</v>
      </c>
      <c r="G10" s="116">
        <v>5</v>
      </c>
      <c r="I10" s="26" t="s">
        <v>261</v>
      </c>
      <c r="O10" s="49"/>
      <c r="P10" s="429" t="s">
        <v>565</v>
      </c>
      <c r="Q10" s="429">
        <v>2933055</v>
      </c>
      <c r="R10" s="429">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38.331454340473506</v>
      </c>
      <c r="E11" s="120">
        <f>'1'!W10+'2'!W10+'3'!W10+'4'!W10+'5'!W10+'6'!W10+'7'!W10+'8'!W10+'9'!W10+'10'!W10+'11'!W10+'12'!W10+'13'!W10+'14'!W10+'15'!W10+'16'!W10+'17'!W10+'18'!W10+'19'!W10+'20'!W10+'21'!W10+'22'!W10+'23'!W10+'24'!W10+'25'!W10+'26'!W10+'27'!W10+'28'!W10+'29'!W10+'30'!W10+'31'!W10+'32'!W10+'33'!W10+'34'!W10+'35'!W10+'36'!W10+'37'!W10+'38'!W10+'39'!W10</f>
        <v>36</v>
      </c>
      <c r="F11" s="172">
        <f>'1'!Y10+'2'!Y10+'3'!Y10+'4'!Y10+'5'!Y10+'6'!Y10+'7'!Y10+'8'!Y10+'9'!Y10+'10'!Y10+'11'!Y10+'12'!Y10+'13'!Y10+'14'!Y10+'15'!Y10+'16'!Y10+'17'!Y10+'18'!Y10+'19'!Y10+'20'!Y10+'21'!Y10+'22'!Y10+'23'!Y10+'24'!Y10+'25'!Y10+'26'!Y10+'27'!Y10+'28'!Y10+'29'!Y10+'30'!Y10+'31'!Y10+'32'!Y10+'33'!Y10+'34'!Y10+'35'!Y10+'36'!Y10+'37'!Y10+'38'!Y10+'39'!Y10</f>
        <v>26</v>
      </c>
      <c r="G11" s="117">
        <v>6</v>
      </c>
      <c r="O11" s="49"/>
      <c r="P11" s="429" t="s">
        <v>566</v>
      </c>
      <c r="Q11" s="429">
        <v>1278601</v>
      </c>
      <c r="R11" s="429">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154.28804572633101</v>
      </c>
      <c r="D12" s="193">
        <f>'1'!U11+'2'!U11+'3'!U11+'4'!U11+'5'!U11+'6'!U11+'7'!U11+'8'!U11+'9'!U11+'10'!U11+'11'!U11+'12'!U11+'13'!U11+'14'!U11+'15'!U11+'16'!U11+'17'!U11+'18'!U11+'19'!U11+'20'!U11+'21'!U11+'22'!U11+'23'!U11+'24'!U11+'25'!U11+'26'!U11+'27'!U11+'28'!U11+'29'!U11+'30'!U11+'31'!U11+'32'!U11+'33'!U11+'34'!U11+'35'!U11+'36'!U11+'37'!U11+'38'!U11+'39'!U11</f>
        <v>57.011029516241429</v>
      </c>
      <c r="E12" s="120">
        <f>'1'!W11+'2'!W11+'3'!W11+'4'!W11+'5'!W11+'6'!W11+'7'!W11+'8'!W11+'9'!W11+'10'!W11+'11'!W11+'12'!W11+'13'!W11+'14'!W11+'15'!W11+'16'!W11+'17'!W11+'18'!W11+'19'!W11+'20'!W11+'21'!W11+'22'!W11+'23'!W11+'24'!W11+'25'!W11+'26'!W11+'27'!W11+'28'!W11+'29'!W11+'30'!W11+'31'!W11+'32'!W11+'33'!W11+'34'!W11+'35'!W11+'36'!W11+'37'!W11+'38'!W11+'39'!W11</f>
        <v>14</v>
      </c>
      <c r="F12" s="172">
        <f>'1'!Y11+'2'!Y11+'3'!Y11+'4'!Y11+'5'!Y11+'6'!Y11+'7'!Y11+'8'!Y11+'9'!Y11+'10'!Y11+'11'!Y11+'12'!Y11+'13'!Y11+'14'!Y11+'15'!Y11+'16'!Y11+'17'!Y11+'18'!Y11+'19'!Y11+'20'!Y11+'21'!Y11+'22'!Y11+'23'!Y11+'24'!Y11+'25'!Y11+'26'!Y11+'27'!Y11+'28'!Y11+'29'!Y11+'30'!Y11+'31'!Y11+'32'!Y11+'33'!Y11+'34'!Y11+'35'!Y11+'36'!Y11+'37'!Y11+'38'!Y11+'39'!Y11</f>
        <v>13</v>
      </c>
      <c r="G12" s="117">
        <v>7</v>
      </c>
      <c r="I12" s="26" t="s">
        <v>320</v>
      </c>
      <c r="J12" s="180">
        <f>最終需要_まとめ!C45</f>
        <v>3900</v>
      </c>
      <c r="O12" s="49"/>
      <c r="P12" s="429" t="s">
        <v>567</v>
      </c>
      <c r="Q12" s="429">
        <v>2700326</v>
      </c>
      <c r="R12" s="429">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30.384615384615383</v>
      </c>
      <c r="E13" s="120">
        <f>'1'!W12+'2'!W12+'3'!W12+'4'!W12+'5'!W12+'6'!W12+'7'!W12+'8'!W12+'9'!W12+'10'!W12+'11'!W12+'12'!W12+'13'!W12+'14'!W12+'15'!W12+'16'!W12+'17'!W12+'18'!W12+'19'!W12+'20'!W12+'21'!W12+'22'!W12+'23'!W12+'24'!W12+'25'!W12+'26'!W12+'27'!W12+'28'!W12+'29'!W12+'30'!W12+'31'!W12+'32'!W12+'33'!W12+'34'!W12+'35'!W12+'36'!W12+'37'!W12+'38'!W12+'39'!W12</f>
        <v>4</v>
      </c>
      <c r="F13" s="172">
        <f>'1'!Y12+'2'!Y12+'3'!Y12+'4'!Y12+'5'!Y12+'6'!Y12+'7'!Y12+'8'!Y12+'9'!Y12+'10'!Y12+'11'!Y12+'12'!Y12+'13'!Y12+'14'!Y12+'15'!Y12+'16'!Y12+'17'!Y12+'18'!Y12+'19'!Y12+'20'!Y12+'21'!Y12+'22'!Y12+'23'!Y12+'24'!Y12+'25'!Y12+'26'!Y12+'27'!Y12+'28'!Y12+'29'!Y12+'30'!Y12+'31'!Y12+'32'!Y12+'33'!Y12+'34'!Y12+'35'!Y12+'36'!Y12+'37'!Y12+'38'!Y12+'39'!Y12</f>
        <v>3</v>
      </c>
      <c r="G13" s="117">
        <v>8</v>
      </c>
      <c r="I13" s="177" t="s">
        <v>321</v>
      </c>
      <c r="J13" s="183">
        <f>'1'!H44+'2'!H44+'3'!H44+'4'!H44+'5'!H44+'6'!H44+'7'!H44+'8'!H44+'9'!H44+'10'!H44+'11'!H44+'12'!H44+'13'!H44+'14'!H44+'15'!H44+'16'!H44+'17'!H44+'18'!H44+'19'!H44+'20'!H44+'21'!H44+'22'!H44+'23'!H44+'24'!H44+'25'!H44+'26'!H44+'27'!H44+'28'!H44+'29'!H44+'30'!H44+'31'!H44+'32'!H44+'33'!H44+'34'!H44+'35'!H44+'36'!H44+'37'!H44+'38'!H44+'39'!H44</f>
        <v>590.34885751909735</v>
      </c>
      <c r="O13" s="49"/>
      <c r="P13" s="429" t="s">
        <v>568</v>
      </c>
      <c r="Q13" s="429">
        <v>1115874</v>
      </c>
      <c r="R13" s="429">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101.90483529251496</v>
      </c>
      <c r="D14" s="193">
        <f>'1'!U13+'2'!U13+'3'!U13+'4'!U13+'5'!U13+'6'!U13+'7'!U13+'8'!U13+'9'!U13+'10'!U13+'11'!U13+'12'!U13+'13'!U13+'14'!U13+'15'!U13+'16'!U13+'17'!U13+'18'!U13+'19'!U13+'20'!U13+'21'!U13+'22'!U13+'23'!U13+'24'!U13+'25'!U13+'26'!U13+'27'!U13+'28'!U13+'29'!U13+'30'!U13+'31'!U13+'32'!U13+'33'!U13+'34'!U13+'35'!U13+'36'!U13+'37'!U13+'38'!U13+'39'!U13</f>
        <v>29.012052752317437</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322</v>
      </c>
      <c r="J14" s="184">
        <f>'1'!R44+'2'!R44+'3'!R44+'4'!R44+'5'!R44+'6'!R44+'7'!R44+'8'!R44+'9'!R44+'10'!R44+'11'!R44+'12'!R44+'13'!R44+'14'!R44+'15'!R44+'16'!R44+'17'!R44+'18'!R44+'19'!R44+'20'!R44+'21'!R44+'22'!R44+'23'!R44+'24'!R44+'25'!R44+'26'!R44+'27'!R44+'28'!R44+'29'!R44+'30'!R44+'31'!R44+'32'!R44+'33'!R44+'34'!R44+'35'!R44+'36'!R44+'37'!R44+'38'!R44+'39'!R44</f>
        <v>289.19788810084134</v>
      </c>
      <c r="M14" t="s">
        <v>178</v>
      </c>
      <c r="O14" s="49"/>
      <c r="P14" s="429" t="s">
        <v>569</v>
      </c>
      <c r="Q14" s="429">
        <v>672561</v>
      </c>
      <c r="R14" s="429">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147.40644709509797</v>
      </c>
      <c r="D15" s="193">
        <f>'1'!U14+'2'!U14+'3'!U14+'4'!U14+'5'!U14+'6'!U14+'7'!U14+'8'!U14+'9'!U14+'10'!U14+'11'!U14+'12'!U14+'13'!U14+'14'!U14+'15'!U14+'16'!U14+'17'!U14+'18'!U14+'19'!U14+'20'!U14+'21'!U14+'22'!U14+'23'!U14+'24'!U14+'25'!U14+'26'!U14+'27'!U14+'28'!U14+'29'!U14+'30'!U14+'31'!U14+'32'!U14+'33'!U14+'34'!U14+'35'!U14+'36'!U14+'37'!U14+'38'!U14+'39'!U14</f>
        <v>47.469632156268709</v>
      </c>
      <c r="E15" s="120">
        <f>'1'!W14+'2'!W14+'3'!W14+'4'!W14+'5'!W14+'6'!W14+'7'!W14+'8'!W14+'9'!W14+'10'!W14+'11'!W14+'12'!W14+'13'!W14+'14'!W14+'15'!W14+'16'!W14+'17'!W14+'18'!W14+'19'!W14+'20'!W14+'21'!W14+'22'!W14+'23'!W14+'24'!W14+'25'!W14+'26'!W14+'27'!W14+'28'!W14+'29'!W14+'30'!W14+'31'!W14+'32'!W14+'33'!W14+'34'!W14+'35'!W14+'36'!W14+'37'!W14+'38'!W14+'39'!W14</f>
        <v>5</v>
      </c>
      <c r="F15" s="172">
        <f>'1'!Y14+'2'!Y14+'3'!Y14+'4'!Y14+'5'!Y14+'6'!Y14+'7'!Y14+'8'!Y14+'9'!Y14+'10'!Y14+'11'!Y14+'12'!Y14+'13'!Y14+'14'!Y14+'15'!Y14+'16'!Y14+'17'!Y14+'18'!Y14+'19'!Y14+'20'!Y14+'21'!Y14+'22'!Y14+'23'!Y14+'24'!Y14+'25'!Y14+'26'!Y14+'27'!Y14+'28'!Y14+'29'!Y14+'30'!Y14+'31'!Y14+'32'!Y14+'33'!Y14+'34'!Y14+'35'!Y14+'36'!Y14+'37'!Y14+'38'!Y14+'39'!Y14</f>
        <v>4</v>
      </c>
      <c r="G15" s="117">
        <v>10</v>
      </c>
      <c r="I15" s="179" t="s">
        <v>323</v>
      </c>
      <c r="J15" s="182">
        <f>J12+J13+J14</f>
        <v>4779.5467456199394</v>
      </c>
      <c r="O15" s="49"/>
      <c r="P15" s="429" t="s">
        <v>570</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118.34970490722827</v>
      </c>
      <c r="D16" s="193">
        <f>'1'!U15+'2'!U15+'3'!U15+'4'!U15+'5'!U15+'6'!U15+'7'!U15+'8'!U15+'9'!U15+'10'!U15+'11'!U15+'12'!U15+'13'!U15+'14'!U15+'15'!U15+'16'!U15+'17'!U15+'18'!U15+'19'!U15+'20'!U15+'21'!U15+'22'!U15+'23'!U15+'24'!U15+'25'!U15+'26'!U15+'27'!U15+'28'!U15+'29'!U15+'30'!U15+'31'!U15+'32'!U15+'33'!U15+'34'!U15+'35'!U15+'36'!U15+'37'!U15+'38'!U15+'39'!U15</f>
        <v>54.381573904183462</v>
      </c>
      <c r="E16" s="120">
        <f>'1'!W15+'2'!W15+'3'!W15+'4'!W15+'5'!W15+'6'!W15+'7'!W15+'8'!W15+'9'!W15+'10'!W15+'11'!W15+'12'!W15+'13'!W15+'14'!W15+'15'!W15+'16'!W15+'17'!W15+'18'!W15+'19'!W15+'20'!W15+'21'!W15+'22'!W15+'23'!W15+'24'!W15+'25'!W15+'26'!W15+'27'!W15+'28'!W15+'29'!W15+'30'!W15+'31'!W15+'32'!W15+'33'!W15+'34'!W15+'35'!W15+'36'!W15+'37'!W15+'38'!W15+'39'!W15</f>
        <v>5</v>
      </c>
      <c r="F16" s="172">
        <f>'1'!Y15+'2'!Y15+'3'!Y15+'4'!Y15+'5'!Y15+'6'!Y15+'7'!Y15+'8'!Y15+'9'!Y15+'10'!Y15+'11'!Y15+'12'!Y15+'13'!Y15+'14'!Y15+'15'!Y15+'16'!Y15+'17'!Y15+'18'!Y15+'19'!Y15+'20'!Y15+'21'!Y15+'22'!Y15+'23'!Y15+'24'!Y15+'25'!Y15+'26'!Y15+'27'!Y15+'28'!Y15+'29'!Y15+'30'!Y15+'31'!Y15+'32'!Y15+'33'!Y15+'34'!Y15+'35'!Y15+'36'!Y15+'37'!Y15+'38'!Y15+'39'!Y15</f>
        <v>4</v>
      </c>
      <c r="G16" s="117">
        <v>11</v>
      </c>
      <c r="J16" s="181" t="s">
        <v>355</v>
      </c>
      <c r="O16" s="49"/>
      <c r="P16" s="429" t="s">
        <v>571</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136.70864624278627</v>
      </c>
      <c r="D17" s="193">
        <f>'1'!U16+'2'!U16+'3'!U16+'4'!U16+'5'!U16+'6'!U16+'7'!U16+'8'!U16+'9'!U16+'10'!U16+'11'!U16+'12'!U16+'13'!U16+'14'!U16+'15'!U16+'16'!U16+'17'!U16+'18'!U16+'19'!U16+'20'!U16+'21'!U16+'22'!U16+'23'!U16+'24'!U16+'25'!U16+'26'!U16+'27'!U16+'28'!U16+'29'!U16+'30'!U16+'31'!U16+'32'!U16+'33'!U16+'34'!U16+'35'!U16+'36'!U16+'37'!U16+'38'!U16+'39'!U16</f>
        <v>32.819601833198533</v>
      </c>
      <c r="E17" s="120">
        <f>'1'!W16+'2'!W16+'3'!W16+'4'!W16+'5'!W16+'6'!W16+'7'!W16+'8'!W16+'9'!W16+'10'!W16+'11'!W16+'12'!W16+'13'!W16+'14'!W16+'15'!W16+'16'!W16+'17'!W16+'18'!W16+'19'!W16+'20'!W16+'21'!W16+'22'!W16+'23'!W16+'24'!W16+'25'!W16+'26'!W16+'27'!W16+'28'!W16+'29'!W16+'30'!W16+'31'!W16+'32'!W16+'33'!W16+'34'!W16+'35'!W16+'36'!W16+'37'!W16+'38'!W16+'39'!W16</f>
        <v>2</v>
      </c>
      <c r="F17" s="172">
        <f>'1'!Y16+'2'!Y16+'3'!Y16+'4'!Y16+'5'!Y16+'6'!Y16+'7'!Y16+'8'!Y16+'9'!Y16+'10'!Y16+'11'!Y16+'12'!Y16+'13'!Y16+'14'!Y16+'15'!Y16+'16'!Y16+'17'!Y16+'18'!Y16+'19'!Y16+'20'!Y16+'21'!Y16+'22'!Y16+'23'!Y16+'24'!Y16+'25'!Y16+'26'!Y16+'27'!Y16+'28'!Y16+'29'!Y16+'30'!Y16+'31'!Y16+'32'!Y16+'33'!Y16+'34'!Y16+'35'!Y16+'36'!Y16+'37'!Y16+'38'!Y16+'39'!Y16</f>
        <v>2</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103.84712568743794</v>
      </c>
      <c r="D18" s="193">
        <f>'1'!U17+'2'!U17+'3'!U17+'4'!U17+'5'!U17+'6'!U17+'7'!U17+'8'!U17+'9'!U17+'10'!U17+'11'!U17+'12'!U17+'13'!U17+'14'!U17+'15'!U17+'16'!U17+'17'!U17+'18'!U17+'19'!U17+'20'!U17+'21'!U17+'22'!U17+'23'!U17+'24'!U17+'25'!U17+'26'!U17+'27'!U17+'28'!U17+'29'!U17+'30'!U17+'31'!U17+'32'!U17+'33'!U17+'34'!U17+'35'!U17+'36'!U17+'37'!U17+'38'!U17+'39'!U17</f>
        <v>23.160751864267556</v>
      </c>
      <c r="E18" s="120">
        <f>'1'!W17+'2'!W17+'3'!W17+'4'!W17+'5'!W17+'6'!W17+'7'!W17+'8'!W17+'9'!W17+'10'!W17+'11'!W17+'12'!W17+'13'!W17+'14'!W17+'15'!W17+'16'!W17+'17'!W17+'18'!W17+'19'!W17+'20'!W17+'21'!W17+'22'!W17+'23'!W17+'24'!W17+'25'!W17+'26'!W17+'27'!W17+'28'!W17+'29'!W17+'30'!W17+'31'!W17+'32'!W17+'33'!W17+'34'!W17+'35'!W17+'36'!W17+'37'!W17+'38'!W17+'39'!W17</f>
        <v>7</v>
      </c>
      <c r="F18" s="172">
        <f>'1'!Y17+'2'!Y17+'3'!Y17+'4'!Y17+'5'!Y17+'6'!Y17+'7'!Y17+'8'!Y17+'9'!Y17+'10'!Y17+'11'!Y17+'12'!Y17+'13'!Y17+'14'!Y17+'15'!Y17+'16'!Y17+'17'!Y17+'18'!Y17+'19'!Y17+'20'!Y17+'21'!Y17+'22'!Y17+'23'!Y17+'24'!Y17+'25'!Y17+'26'!Y17+'27'!Y17+'28'!Y17+'29'!Y17+'30'!Y17+'31'!Y17+'32'!Y17+'33'!Y17+'34'!Y17+'35'!Y17+'36'!Y17+'37'!Y17+'38'!Y17+'39'!Y17</f>
        <v>5</v>
      </c>
      <c r="G18" s="117">
        <v>13</v>
      </c>
      <c r="O18" s="49">
        <v>100</v>
      </c>
      <c r="P18" s="430" t="s">
        <v>562</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138.71171073037326</v>
      </c>
      <c r="D19" s="193">
        <f>'1'!U18+'2'!U18+'3'!U18+'4'!U18+'5'!U18+'6'!U18+'7'!U18+'8'!U18+'9'!U18+'10'!U18+'11'!U18+'12'!U18+'13'!U18+'14'!U18+'15'!U18+'16'!U18+'17'!U18+'18'!U18+'19'!U18+'20'!U18+'21'!U18+'22'!U18+'23'!U18+'24'!U18+'25'!U18+'26'!U18+'27'!U18+'28'!U18+'29'!U18+'30'!U18+'31'!U18+'32'!U18+'33'!U18+'34'!U18+'35'!U18+'36'!U18+'37'!U18+'38'!U18+'39'!U18</f>
        <v>59.082837399607826</v>
      </c>
      <c r="E19" s="120">
        <f>'1'!W18+'2'!W18+'3'!W18+'4'!W18+'5'!W18+'6'!W18+'7'!W18+'8'!W18+'9'!W18+'10'!W18+'11'!W18+'12'!W18+'13'!W18+'14'!W18+'15'!W18+'16'!W18+'17'!W18+'18'!W18+'19'!W18+'20'!W18+'21'!W18+'22'!W18+'23'!W18+'24'!W18+'25'!W18+'26'!W18+'27'!W18+'28'!W18+'29'!W18+'30'!W18+'31'!W18+'32'!W18+'33'!W18+'34'!W18+'35'!W18+'36'!W18+'37'!W18+'38'!W18+'39'!W18</f>
        <v>7</v>
      </c>
      <c r="F19" s="172">
        <f>'1'!Y18+'2'!Y18+'3'!Y18+'4'!Y18+'5'!Y18+'6'!Y18+'7'!Y18+'8'!Y18+'9'!Y18+'10'!Y18+'11'!Y18+'12'!Y18+'13'!Y18+'14'!Y18+'15'!Y18+'16'!Y18+'17'!Y18+'18'!Y18+'19'!Y18+'20'!Y18+'21'!Y18+'22'!Y18+'23'!Y18+'24'!Y18+'25'!Y18+'26'!Y18+'27'!Y18+'28'!Y18+'29'!Y18+'30'!Y18+'31'!Y18+'32'!Y18+'33'!Y18+'34'!Y18+'35'!Y18+'36'!Y18+'37'!Y18+'38'!Y18+'39'!Y18</f>
        <v>6</v>
      </c>
      <c r="G19" s="117">
        <v>14</v>
      </c>
      <c r="L19" t="s">
        <v>611</v>
      </c>
      <c r="O19" s="49"/>
      <c r="P19" s="430" t="s">
        <v>572</v>
      </c>
      <c r="Q19" s="435">
        <v>3587529</v>
      </c>
      <c r="R19" s="429">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105.32933942387704</v>
      </c>
      <c r="D20" s="193">
        <f>'1'!U19+'2'!U19+'3'!U19+'4'!U19+'5'!U19+'6'!U19+'7'!U19+'8'!U19+'9'!U19+'10'!U19+'11'!U19+'12'!U19+'13'!U19+'14'!U19+'15'!U19+'16'!U19+'17'!U19+'18'!U19+'19'!U19+'20'!U19+'21'!U19+'22'!U19+'23'!U19+'24'!U19+'25'!U19+'26'!U19+'27'!U19+'28'!U19+'29'!U19+'30'!U19+'31'!U19+'32'!U19+'33'!U19+'34'!U19+'35'!U19+'36'!U19+'37'!U19+'38'!U19+'39'!U19</f>
        <v>43.502894675410374</v>
      </c>
      <c r="E20" s="120">
        <f>'1'!W19+'2'!W19+'3'!W19+'4'!W19+'5'!W19+'6'!W19+'7'!W19+'8'!W19+'9'!W19+'10'!W19+'11'!W19+'12'!W19+'13'!W19+'14'!W19+'15'!W19+'16'!W19+'17'!W19+'18'!W19+'19'!W19+'20'!W19+'21'!W19+'22'!W19+'23'!W19+'24'!W19+'25'!W19+'26'!W19+'27'!W19+'28'!W19+'29'!W19+'30'!W19+'31'!W19+'32'!W19+'33'!W19+'34'!W19+'35'!W19+'36'!W19+'37'!W19+'38'!W19+'39'!W19</f>
        <v>5</v>
      </c>
      <c r="F20" s="172">
        <f>'1'!Y19+'2'!Y19+'3'!Y19+'4'!Y19+'5'!Y19+'6'!Y19+'7'!Y19+'8'!Y19+'9'!Y19+'10'!Y19+'11'!Y19+'12'!Y19+'13'!Y19+'14'!Y19+'15'!Y19+'16'!Y19+'17'!Y19+'18'!Y19+'19'!Y19+'20'!Y19+'21'!Y19+'22'!Y19+'23'!Y19+'24'!Y19+'25'!Y19+'26'!Y19+'27'!Y19+'28'!Y19+'29'!Y19+'30'!Y19+'31'!Y19+'32'!Y19+'33'!Y19+'34'!Y19+'35'!Y19+'36'!Y19+'37'!Y19+'38'!Y19+'39'!Y19</f>
        <v>5</v>
      </c>
      <c r="G20" s="117">
        <v>15</v>
      </c>
      <c r="O20" s="49">
        <v>202</v>
      </c>
      <c r="P20" s="430" t="s">
        <v>573</v>
      </c>
      <c r="Q20" s="429">
        <v>1983439</v>
      </c>
      <c r="R20" s="429">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44.083888337820603</v>
      </c>
      <c r="E21" s="120">
        <f>'1'!W20+'2'!W20+'3'!W20+'4'!W20+'5'!W20+'6'!W20+'7'!W20+'8'!W20+'9'!W20+'10'!W20+'11'!W20+'12'!W20+'13'!W20+'14'!W20+'15'!W20+'16'!W20+'17'!W20+'18'!W20+'19'!W20+'20'!W20+'21'!W20+'22'!W20+'23'!W20+'24'!W20+'25'!W20+'26'!W20+'27'!W20+'28'!W20+'29'!W20+'30'!W20+'31'!W20+'32'!W20+'33'!W20+'34'!W20+'35'!W20+'36'!W20+'37'!W20+'38'!W20+'39'!W20</f>
        <v>13</v>
      </c>
      <c r="F21" s="172">
        <f>'1'!Y20+'2'!Y20+'3'!Y20+'4'!Y20+'5'!Y20+'6'!Y20+'7'!Y20+'8'!Y20+'9'!Y20+'10'!Y20+'11'!Y20+'12'!Y20+'13'!Y20+'14'!Y20+'15'!Y20+'16'!Y20+'17'!Y20+'18'!Y20+'19'!Y20+'20'!Y20+'21'!Y20+'22'!Y20+'23'!Y20+'24'!Y20+'25'!Y20+'26'!Y20+'27'!Y20+'28'!Y20+'29'!Y20+'30'!Y20+'31'!Y20+'32'!Y20+'33'!Y20+'34'!Y20+'35'!Y20+'36'!Y20+'37'!Y20+'38'!Y20+'39'!Y20</f>
        <v>13</v>
      </c>
      <c r="G21" s="117">
        <v>16</v>
      </c>
      <c r="O21" s="49">
        <v>204</v>
      </c>
      <c r="P21" s="430" t="s">
        <v>574</v>
      </c>
      <c r="Q21" s="429">
        <v>1396599</v>
      </c>
      <c r="R21" s="429">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108.78171277623908</v>
      </c>
      <c r="D22" s="193">
        <f>'1'!U21+'2'!U21+'3'!U21+'4'!U21+'5'!U21+'6'!U21+'7'!U21+'8'!U21+'9'!U21+'10'!U21+'11'!U21+'12'!U21+'13'!U21+'14'!U21+'15'!U21+'16'!U21+'17'!U21+'18'!U21+'19'!U21+'20'!U21+'21'!U21+'22'!U21+'23'!U21+'24'!U21+'25'!U21+'26'!U21+'27'!U21+'28'!U21+'29'!U21+'30'!U21+'31'!U21+'32'!U21+'33'!U21+'34'!U21+'35'!U21+'36'!U21+'37'!U21+'38'!U21+'39'!U21</f>
        <v>42.474580055776151</v>
      </c>
      <c r="E22" s="120">
        <f>'1'!W21+'2'!W21+'3'!W21+'4'!W21+'5'!W21+'6'!W21+'7'!W21+'8'!W21+'9'!W21+'10'!W21+'11'!W21+'12'!W21+'13'!W21+'14'!W21+'15'!W21+'16'!W21+'17'!W21+'18'!W21+'19'!W21+'20'!W21+'21'!W21+'22'!W21+'23'!W21+'24'!W21+'25'!W21+'26'!W21+'27'!W21+'28'!W21+'29'!W21+'30'!W21+'31'!W21+'32'!W21+'33'!W21+'34'!W21+'35'!W21+'36'!W21+'37'!W21+'38'!W21+'39'!W21</f>
        <v>11</v>
      </c>
      <c r="F22" s="172">
        <f>'1'!Y21+'2'!Y21+'3'!Y21+'4'!Y21+'5'!Y21+'6'!Y21+'7'!Y21+'8'!Y21+'9'!Y21+'10'!Y21+'11'!Y21+'12'!Y21+'13'!Y21+'14'!Y21+'15'!Y21+'16'!Y21+'17'!Y21+'18'!Y21+'19'!Y21+'20'!Y21+'21'!Y21+'22'!Y21+'23'!Y21+'24'!Y21+'25'!Y21+'26'!Y21+'27'!Y21+'28'!Y21+'29'!Y21+'30'!Y21+'31'!Y21+'32'!Y21+'33'!Y21+'34'!Y21+'35'!Y21+'36'!Y21+'37'!Y21+'38'!Y21+'39'!Y21</f>
        <v>11</v>
      </c>
      <c r="G22" s="117">
        <v>17</v>
      </c>
      <c r="O22" s="49">
        <v>206</v>
      </c>
      <c r="P22" s="430" t="s">
        <v>575</v>
      </c>
      <c r="Q22" s="429">
        <v>207491</v>
      </c>
      <c r="R22" s="429">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101.28418775739942</v>
      </c>
      <c r="D23" s="193">
        <f>'1'!U22+'2'!U22+'3'!U22+'4'!U22+'5'!U22+'6'!U22+'7'!U22+'8'!U22+'9'!U22+'10'!U22+'11'!U22+'12'!U22+'13'!U22+'14'!U22+'15'!U22+'16'!U22+'17'!U22+'18'!U22+'19'!U22+'20'!U22+'21'!U22+'22'!U22+'23'!U22+'24'!U22+'25'!U22+'26'!U22+'27'!U22+'28'!U22+'29'!U22+'30'!U22+'31'!U22+'32'!U22+'33'!U22+'34'!U22+'35'!U22+'36'!U22+'37'!U22+'38'!U22+'39'!U22</f>
        <v>35.207518314351347</v>
      </c>
      <c r="E23" s="120">
        <f>'1'!W22+'2'!W22+'3'!W22+'4'!W22+'5'!W22+'6'!W22+'7'!W22+'8'!W22+'9'!W22+'10'!W22+'11'!W22+'12'!W22+'13'!W22+'14'!W22+'15'!W22+'16'!W22+'17'!W22+'18'!W22+'19'!W22+'20'!W22+'21'!W22+'22'!W22+'23'!W22+'24'!W22+'25'!W22+'26'!W22+'27'!W22+'28'!W22+'29'!W22+'30'!W22+'31'!W22+'32'!W22+'33'!W22+'34'!W22+'35'!W22+'36'!W22+'37'!W22+'38'!W22+'39'!W22</f>
        <v>15</v>
      </c>
      <c r="F23" s="172">
        <f>'1'!Y22+'2'!Y22+'3'!Y22+'4'!Y22+'5'!Y22+'6'!Y22+'7'!Y22+'8'!Y22+'9'!Y22+'10'!Y22+'11'!Y22+'12'!Y22+'13'!Y22+'14'!Y22+'15'!Y22+'16'!Y22+'17'!Y22+'18'!Y22+'19'!Y22+'20'!Y22+'21'!Y22+'22'!Y22+'23'!Y22+'24'!Y22+'25'!Y22+'26'!Y22+'27'!Y22+'28'!Y22+'29'!Y22+'30'!Y22+'31'!Y22+'32'!Y22+'33'!Y22+'34'!Y22+'35'!Y22+'36'!Y22+'37'!Y22+'38'!Y22+'39'!Y22</f>
        <v>13</v>
      </c>
      <c r="G23" s="117">
        <v>18</v>
      </c>
      <c r="O23" s="49"/>
      <c r="P23" s="430" t="s">
        <v>564</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125.17442242831883</v>
      </c>
      <c r="D24" s="193">
        <f>'1'!U23+'2'!U23+'3'!U23+'4'!U23+'5'!U23+'6'!U23+'7'!U23+'8'!U23+'9'!U23+'10'!U23+'11'!U23+'12'!U23+'13'!U23+'14'!U23+'15'!U23+'16'!U23+'17'!U23+'18'!U23+'19'!U23+'20'!U23+'21'!U23+'22'!U23+'23'!U23+'24'!U23+'25'!U23+'26'!U23+'27'!U23+'28'!U23+'29'!U23+'30'!U23+'31'!U23+'32'!U23+'33'!U23+'34'!U23+'35'!U23+'36'!U23+'37'!U23+'38'!U23+'39'!U23</f>
        <v>41.913861323961569</v>
      </c>
      <c r="E24" s="120">
        <f>'1'!W23+'2'!W23+'3'!W23+'4'!W23+'5'!W23+'6'!W23+'7'!W23+'8'!W23+'9'!W23+'10'!W23+'11'!W23+'12'!W23+'13'!W23+'14'!W23+'15'!W23+'16'!W23+'17'!W23+'18'!W23+'19'!W23+'20'!W23+'21'!W23+'22'!W23+'23'!W23+'24'!W23+'25'!W23+'26'!W23+'27'!W23+'28'!W23+'29'!W23+'30'!W23+'31'!W23+'32'!W23+'33'!W23+'34'!W23+'35'!W23+'36'!W23+'37'!W23+'38'!W23+'39'!W23</f>
        <v>8</v>
      </c>
      <c r="F24" s="172">
        <f>'1'!Y23+'2'!Y23+'3'!Y23+'4'!Y23+'5'!Y23+'6'!Y23+'7'!Y23+'8'!Y23+'9'!Y23+'10'!Y23+'11'!Y23+'12'!Y23+'13'!Y23+'14'!Y23+'15'!Y23+'16'!Y23+'17'!Y23+'18'!Y23+'19'!Y23+'20'!Y23+'21'!Y23+'22'!Y23+'23'!Y23+'24'!Y23+'25'!Y23+'26'!Y23+'27'!Y23+'28'!Y23+'29'!Y23+'30'!Y23+'31'!Y23+'32'!Y23+'33'!Y23+'34'!Y23+'35'!Y23+'36'!Y23+'37'!Y23+'38'!Y23+'39'!Y23</f>
        <v>8</v>
      </c>
      <c r="G24" s="117">
        <v>19</v>
      </c>
      <c r="O24" s="49">
        <v>207</v>
      </c>
      <c r="P24" s="430" t="s">
        <v>576</v>
      </c>
      <c r="Q24" s="429">
        <v>654478</v>
      </c>
      <c r="R24" s="429">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100.41315819115867</v>
      </c>
      <c r="D25" s="193">
        <f>'1'!U24+'2'!U24+'3'!U24+'4'!U24+'5'!U24+'6'!U24+'7'!U24+'8'!U24+'9'!U24+'10'!U24+'11'!U24+'12'!U24+'13'!U24+'14'!U24+'15'!U24+'16'!U24+'17'!U24+'18'!U24+'19'!U24+'20'!U24+'21'!U24+'22'!U24+'23'!U24+'24'!U24+'25'!U24+'26'!U24+'27'!U24+'28'!U24+'29'!U24+'30'!U24+'31'!U24+'32'!U24+'33'!U24+'34'!U24+'35'!U24+'36'!U24+'37'!U24+'38'!U24+'39'!U24</f>
        <v>32.461150277314239</v>
      </c>
      <c r="E25" s="120">
        <f>'1'!W24+'2'!W24+'3'!W24+'4'!W24+'5'!W24+'6'!W24+'7'!W24+'8'!W24+'9'!W24+'10'!W24+'11'!W24+'12'!W24+'13'!W24+'14'!W24+'15'!W24+'16'!W24+'17'!W24+'18'!W24+'19'!W24+'20'!W24+'21'!W24+'22'!W24+'23'!W24+'24'!W24+'25'!W24+'26'!W24+'27'!W24+'28'!W24+'29'!W24+'30'!W24+'31'!W24+'32'!W24+'33'!W24+'34'!W24+'35'!W24+'36'!W24+'37'!W24+'38'!W24+'39'!W24</f>
        <v>10</v>
      </c>
      <c r="F25" s="172">
        <f>'1'!Y24+'2'!Y24+'3'!Y24+'4'!Y24+'5'!Y24+'6'!Y24+'7'!Y24+'8'!Y24+'9'!Y24+'10'!Y24+'11'!Y24+'12'!Y24+'13'!Y24+'14'!Y24+'15'!Y24+'16'!Y24+'17'!Y24+'18'!Y24+'19'!Y24+'20'!Y24+'21'!Y24+'22'!Y24+'23'!Y24+'24'!Y24+'25'!Y24+'26'!Y24+'27'!Y24+'28'!Y24+'29'!Y24+'30'!Y24+'31'!Y24+'32'!Y24+'33'!Y24+'34'!Y24+'35'!Y24+'36'!Y24+'37'!Y24+'38'!Y24+'39'!Y24</f>
        <v>10</v>
      </c>
      <c r="G25" s="117">
        <v>20</v>
      </c>
      <c r="O25" s="49">
        <v>214</v>
      </c>
      <c r="P25" s="430" t="s">
        <v>577</v>
      </c>
      <c r="Q25" s="429">
        <v>470475</v>
      </c>
      <c r="R25" s="429">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110.34412041071727</v>
      </c>
      <c r="D26" s="193">
        <f>'1'!U25+'2'!U25+'3'!U25+'4'!U25+'5'!U25+'6'!U25+'7'!U25+'8'!U25+'9'!U25+'10'!U25+'11'!U25+'12'!U25+'13'!U25+'14'!U25+'15'!U25+'16'!U25+'17'!U25+'18'!U25+'19'!U25+'20'!U25+'21'!U25+'22'!U25+'23'!U25+'24'!U25+'25'!U25+'26'!U25+'27'!U25+'28'!U25+'29'!U25+'30'!U25+'31'!U25+'32'!U25+'33'!U25+'34'!U25+'35'!U25+'36'!U25+'37'!U25+'38'!U25+'39'!U25</f>
        <v>23.572436673406077</v>
      </c>
      <c r="E26" s="120">
        <f>'1'!W25+'2'!W25+'3'!W25+'4'!W25+'5'!W25+'6'!W25+'7'!W25+'8'!W25+'9'!W25+'10'!W25+'11'!W25+'12'!W25+'13'!W25+'14'!W25+'15'!W25+'16'!W25+'17'!W25+'18'!W25+'19'!W25+'20'!W25+'21'!W25+'22'!W25+'23'!W25+'24'!W25+'25'!W25+'26'!W25+'27'!W25+'28'!W25+'29'!W25+'30'!W25+'31'!W25+'32'!W25+'33'!W25+'34'!W25+'35'!W25+'36'!W25+'37'!W25+'38'!W25+'39'!W25</f>
        <v>10</v>
      </c>
      <c r="F26" s="172">
        <f>'1'!Y25+'2'!Y25+'3'!Y25+'4'!Y25+'5'!Y25+'6'!Y25+'7'!Y25+'8'!Y25+'9'!Y25+'10'!Y25+'11'!Y25+'12'!Y25+'13'!Y25+'14'!Y25+'15'!Y25+'16'!Y25+'17'!Y25+'18'!Y25+'19'!Y25+'20'!Y25+'21'!Y25+'22'!Y25+'23'!Y25+'24'!Y25+'25'!Y25+'26'!Y25+'27'!Y25+'28'!Y25+'29'!Y25+'30'!Y25+'31'!Y25+'32'!Y25+'33'!Y25+'34'!Y25+'35'!Y25+'36'!Y25+'37'!Y25+'38'!Y25+'39'!Y25</f>
        <v>9</v>
      </c>
      <c r="G26" s="117">
        <v>21</v>
      </c>
      <c r="O26" s="49">
        <v>217</v>
      </c>
      <c r="P26" s="430" t="s">
        <v>578</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114.84759823762082</v>
      </c>
      <c r="D27" s="195">
        <f>'1'!U26+'2'!U26+'3'!U26+'4'!U26+'5'!U26+'6'!U26+'7'!U26+'8'!U26+'9'!U26+'10'!U26+'11'!U26+'12'!U26+'13'!U26+'14'!U26+'15'!U26+'16'!U26+'17'!U26+'18'!U26+'19'!U26+'20'!U26+'21'!U26+'22'!U26+'23'!U26+'24'!U26+'25'!U26+'26'!U26+'27'!U26+'28'!U26+'29'!U26+'30'!U26+'31'!U26+'32'!U26+'33'!U26+'34'!U26+'35'!U26+'36'!U26+'37'!U26+'38'!U26+'39'!U26</f>
        <v>55.630255366555353</v>
      </c>
      <c r="E27" s="121">
        <f>'1'!W26+'2'!W26+'3'!W26+'4'!W26+'5'!W26+'6'!W26+'7'!W26+'8'!W26+'9'!W26+'10'!W26+'11'!W26+'12'!W26+'13'!W26+'14'!W26+'15'!W26+'16'!W26+'17'!W26+'18'!W26+'19'!W26+'20'!W26+'21'!W26+'22'!W26+'23'!W26+'24'!W26+'25'!W26+'26'!W26+'27'!W26+'28'!W26+'29'!W26+'30'!W26+'31'!W26+'32'!W26+'33'!W26+'34'!W26+'35'!W26+'36'!W26+'37'!W26+'38'!W26+'39'!W26</f>
        <v>14</v>
      </c>
      <c r="F27" s="173">
        <f>'1'!Y26+'2'!Y26+'3'!Y26+'4'!Y26+'5'!Y26+'6'!Y26+'7'!Y26+'8'!Y26+'9'!Y26+'10'!Y26+'11'!Y26+'12'!Y26+'13'!Y26+'14'!Y26+'15'!Y26+'16'!Y26+'17'!Y26+'18'!Y26+'19'!Y26+'20'!Y26+'21'!Y26+'22'!Y26+'23'!Y26+'24'!Y26+'25'!Y26+'26'!Y26+'27'!Y26+'28'!Y26+'29'!Y26+'30'!Y26+'31'!Y26+'32'!Y26+'33'!Y26+'34'!Y26+'35'!Y26+'36'!Y26+'37'!Y26+'38'!Y26+'39'!Y26</f>
        <v>10</v>
      </c>
      <c r="G27" s="55">
        <v>22</v>
      </c>
      <c r="O27" s="49">
        <v>219</v>
      </c>
      <c r="P27" s="430" t="s">
        <v>579</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116.49186566450902</v>
      </c>
      <c r="D28" s="193">
        <f>'1'!U27+'2'!U27+'3'!U27+'4'!U27+'5'!U27+'6'!U27+'7'!U27+'8'!U27+'9'!U27+'10'!U27+'11'!U27+'12'!U27+'13'!U27+'14'!U27+'15'!U27+'16'!U27+'17'!U27+'18'!U27+'19'!U27+'20'!U27+'21'!U27+'22'!U27+'23'!U27+'24'!U27+'25'!U27+'26'!U27+'27'!U27+'28'!U27+'29'!U27+'30'!U27+'31'!U27+'32'!U27+'33'!U27+'34'!U27+'35'!U27+'36'!U27+'37'!U27+'38'!U27+'39'!U27</f>
        <v>51.312293905097938</v>
      </c>
      <c r="E28" s="120">
        <f>'1'!W27+'2'!W27+'3'!W27+'4'!W27+'5'!W27+'6'!W27+'7'!W27+'8'!W27+'9'!W27+'10'!W27+'11'!W27+'12'!W27+'13'!W27+'14'!W27+'15'!W27+'16'!W27+'17'!W27+'18'!W27+'19'!W27+'20'!W27+'21'!W27+'22'!W27+'23'!W27+'24'!W27+'25'!W27+'26'!W27+'27'!W27+'28'!W27+'29'!W27+'30'!W27+'31'!W27+'32'!W27+'33'!W27+'34'!W27+'35'!W27+'36'!W27+'37'!W27+'38'!W27+'39'!W27</f>
        <v>20</v>
      </c>
      <c r="F28" s="172">
        <f>'1'!Y27+'2'!Y27+'3'!Y27+'4'!Y27+'5'!Y27+'6'!Y27+'7'!Y27+'8'!Y27+'9'!Y27+'10'!Y27+'11'!Y27+'12'!Y27+'13'!Y27+'14'!Y27+'15'!Y27+'16'!Y27+'17'!Y27+'18'!Y27+'19'!Y27+'20'!Y27+'21'!Y27+'22'!Y27+'23'!Y27+'24'!Y27+'25'!Y27+'26'!Y27+'27'!Y27+'28'!Y27+'29'!Y27+'30'!Y27+'31'!Y27+'32'!Y27+'33'!Y27+'34'!Y27+'35'!Y27+'36'!Y27+'37'!Y27+'38'!Y27+'39'!Y27</f>
        <v>11</v>
      </c>
      <c r="G28" s="117">
        <v>23</v>
      </c>
      <c r="O28" s="49">
        <v>301</v>
      </c>
      <c r="P28" s="430" t="s">
        <v>580</v>
      </c>
      <c r="Q28" s="429">
        <v>62895</v>
      </c>
      <c r="R28" s="429">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105.98088847028987</v>
      </c>
      <c r="D29" s="193">
        <f>'1'!U28+'2'!U28+'3'!U28+'4'!U28+'5'!U28+'6'!U28+'7'!U28+'8'!U28+'9'!U28+'10'!U28+'11'!U28+'12'!U28+'13'!U28+'14'!U28+'15'!U28+'16'!U28+'17'!U28+'18'!U28+'19'!U28+'20'!U28+'21'!U28+'22'!U28+'23'!U28+'24'!U28+'25'!U28+'26'!U28+'27'!U28+'28'!U28+'29'!U28+'30'!U28+'31'!U28+'32'!U28+'33'!U28+'34'!U28+'35'!U28+'36'!U28+'37'!U28+'38'!U28+'39'!U28</f>
        <v>36.830237837192918</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565</v>
      </c>
      <c r="Q29" s="429">
        <v>2933055</v>
      </c>
      <c r="R29" s="429">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116.77653648612909</v>
      </c>
      <c r="D30" s="193">
        <f>'1'!U29+'2'!U29+'3'!U29+'4'!U29+'5'!U29+'6'!U29+'7'!U29+'8'!U29+'9'!U29+'10'!U29+'11'!U29+'12'!U29+'13'!U29+'14'!U29+'15'!U29+'16'!U29+'17'!U29+'18'!U29+'19'!U29+'20'!U29+'21'!U29+'22'!U29+'23'!U29+'24'!U29+'25'!U29+'26'!U29+'27'!U29+'28'!U29+'29'!U29+'30'!U29+'31'!U29+'32'!U29+'33'!U29+'34'!U29+'35'!U29+'36'!U29+'37'!U29+'38'!U29+'39'!U29</f>
        <v>56.269873023361527</v>
      </c>
      <c r="E30" s="120">
        <f>'1'!W29+'2'!W29+'3'!W29+'4'!W29+'5'!W29+'6'!W29+'7'!W29+'8'!W29+'9'!W29+'10'!W29+'11'!W29+'12'!W29+'13'!W29+'14'!W29+'15'!W29+'16'!W29+'17'!W29+'18'!W29+'19'!W29+'20'!W29+'21'!W29+'22'!W29+'23'!W29+'24'!W29+'25'!W29+'26'!W29+'27'!W29+'28'!W29+'29'!W29+'30'!W29+'31'!W29+'32'!W29+'33'!W29+'34'!W29+'35'!W29+'36'!W29+'37'!W29+'38'!W29+'39'!W29</f>
        <v>1</v>
      </c>
      <c r="F30" s="172">
        <f>'1'!Y29+'2'!Y29+'3'!Y29+'4'!Y29+'5'!Y29+'6'!Y29+'7'!Y29+'8'!Y29+'9'!Y29+'10'!Y29+'11'!Y29+'12'!Y29+'13'!Y29+'14'!Y29+'15'!Y29+'16'!Y29+'17'!Y29+'18'!Y29+'19'!Y29+'20'!Y29+'21'!Y29+'22'!Y29+'23'!Y29+'24'!Y29+'25'!Y29+'26'!Y29+'27'!Y29+'28'!Y29+'29'!Y29+'30'!Y29+'31'!Y29+'32'!Y29+'33'!Y29+'34'!Y29+'35'!Y29+'36'!Y29+'37'!Y29+'38'!Y29+'39'!Y29</f>
        <v>1</v>
      </c>
      <c r="G30" s="117">
        <v>25</v>
      </c>
      <c r="O30" s="49">
        <v>203</v>
      </c>
      <c r="P30" s="430" t="s">
        <v>581</v>
      </c>
      <c r="Q30" s="429">
        <v>1187637</v>
      </c>
      <c r="R30" s="429">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110.71933069524231</v>
      </c>
      <c r="D31" s="193">
        <f>'1'!U30+'2'!U30+'3'!U30+'4'!U30+'5'!U30+'6'!U30+'7'!U30+'8'!U30+'9'!U30+'10'!U30+'11'!U30+'12'!U30+'13'!U30+'14'!U30+'15'!U30+'16'!U30+'17'!U30+'18'!U30+'19'!U30+'20'!U30+'21'!U30+'22'!U30+'23'!U30+'24'!U30+'25'!U30+'26'!U30+'27'!U30+'28'!U30+'29'!U30+'30'!U30+'31'!U30+'32'!U30+'33'!U30+'34'!U30+'35'!U30+'36'!U30+'37'!U30+'38'!U30+'39'!U30</f>
        <v>71.525297652987121</v>
      </c>
      <c r="E31" s="120">
        <f>'1'!W30+'2'!W30+'3'!W30+'4'!W30+'5'!W30+'6'!W30+'7'!W30+'8'!W30+'9'!W30+'10'!W30+'11'!W30+'12'!W30+'13'!W30+'14'!W30+'15'!W30+'16'!W30+'17'!W30+'18'!W30+'19'!W30+'20'!W30+'21'!W30+'22'!W30+'23'!W30+'24'!W30+'25'!W30+'26'!W30+'27'!W30+'28'!W30+'29'!W30+'30'!W30+'31'!W30+'32'!W30+'33'!W30+'34'!W30+'35'!W30+'36'!W30+'37'!W30+'38'!W30+'39'!W30</f>
        <v>4</v>
      </c>
      <c r="F31" s="172">
        <f>'1'!Y30+'2'!Y30+'3'!Y30+'4'!Y30+'5'!Y30+'6'!Y30+'7'!Y30+'8'!Y30+'9'!Y30+'10'!Y30+'11'!Y30+'12'!Y30+'13'!Y30+'14'!Y30+'15'!Y30+'16'!Y30+'17'!Y30+'18'!Y30+'19'!Y30+'20'!Y30+'21'!Y30+'22'!Y30+'23'!Y30+'24'!Y30+'25'!Y30+'26'!Y30+'27'!Y30+'28'!Y30+'29'!Y30+'30'!Y30+'31'!Y30+'32'!Y30+'33'!Y30+'34'!Y30+'35'!Y30+'36'!Y30+'37'!Y30+'38'!Y30+'39'!Y30</f>
        <v>4</v>
      </c>
      <c r="G31" s="117">
        <v>26</v>
      </c>
      <c r="O31" s="49">
        <v>210</v>
      </c>
      <c r="P31" s="430" t="s">
        <v>582</v>
      </c>
      <c r="Q31" s="429">
        <v>868757</v>
      </c>
      <c r="R31" s="429">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177.78621914011208</v>
      </c>
      <c r="D32" s="193">
        <f>'1'!U31+'2'!U31+'3'!U31+'4'!U31+'5'!U31+'6'!U31+'7'!U31+'8'!U31+'9'!U31+'10'!U31+'11'!U31+'12'!U31+'13'!U31+'14'!U31+'15'!U31+'16'!U31+'17'!U31+'18'!U31+'19'!U31+'20'!U31+'21'!U31+'22'!U31+'23'!U31+'24'!U31+'25'!U31+'26'!U31+'27'!U31+'28'!U31+'29'!U31+'30'!U31+'31'!U31+'32'!U31+'33'!U31+'34'!U31+'35'!U31+'36'!U31+'37'!U31+'38'!U31+'39'!U31</f>
        <v>124.44176330857262</v>
      </c>
      <c r="E32" s="120">
        <f>'1'!W31+'2'!W31+'3'!W31+'4'!W31+'5'!W31+'6'!W31+'7'!W31+'8'!W31+'9'!W31+'10'!W31+'11'!W31+'12'!W31+'13'!W31+'14'!W31+'15'!W31+'16'!W31+'17'!W31+'18'!W31+'19'!W31+'20'!W31+'21'!W31+'22'!W31+'23'!W31+'24'!W31+'25'!W31+'26'!W31+'27'!W31+'28'!W31+'29'!W31+'30'!W31+'31'!W31+'32'!W31+'33'!W31+'34'!W31+'35'!W31+'36'!W31+'37'!W31+'38'!W31+'39'!W31</f>
        <v>56</v>
      </c>
      <c r="F32" s="172">
        <f>'1'!Y31+'2'!Y31+'3'!Y31+'4'!Y31+'5'!Y31+'6'!Y31+'7'!Y31+'8'!Y31+'9'!Y31+'10'!Y31+'11'!Y31+'12'!Y31+'13'!Y31+'14'!Y31+'15'!Y31+'16'!Y31+'17'!Y31+'18'!Y31+'19'!Y31+'20'!Y31+'21'!Y31+'22'!Y31+'23'!Y31+'24'!Y31+'25'!Y31+'26'!Y31+'27'!Y31+'28'!Y31+'29'!Y31+'30'!Y31+'31'!Y31+'32'!Y31+'33'!Y31+'34'!Y31+'35'!Y31+'36'!Y31+'37'!Y31+'38'!Y31+'39'!Y31</f>
        <v>31</v>
      </c>
      <c r="G32" s="117">
        <v>27</v>
      </c>
      <c r="O32" s="49">
        <v>216</v>
      </c>
      <c r="P32" s="430" t="s">
        <v>583</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149.35122501223944</v>
      </c>
      <c r="D33" s="193">
        <f>'1'!U32+'2'!U32+'3'!U32+'4'!U32+'5'!U32+'6'!U32+'7'!U32+'8'!U32+'9'!U32+'10'!U32+'11'!U32+'12'!U32+'13'!U32+'14'!U32+'15'!U32+'16'!U32+'17'!U32+'18'!U32+'19'!U32+'20'!U32+'21'!U32+'22'!U32+'23'!U32+'24'!U32+'25'!U32+'26'!U32+'27'!U32+'28'!U32+'29'!U32+'30'!U32+'31'!U32+'32'!U32+'33'!U32+'34'!U32+'35'!U32+'36'!U32+'37'!U32+'38'!U32+'39'!U32</f>
        <v>96.247024624434161</v>
      </c>
      <c r="E33" s="120">
        <f>'1'!W32+'2'!W32+'3'!W32+'4'!W32+'5'!W32+'6'!W32+'7'!W32+'8'!W32+'9'!W32+'10'!W32+'11'!W32+'12'!W32+'13'!W32+'14'!W32+'15'!W32+'16'!W32+'17'!W32+'18'!W32+'19'!W32+'20'!W32+'21'!W32+'22'!W32+'23'!W32+'24'!W32+'25'!W32+'26'!W32+'27'!W32+'28'!W32+'29'!W32+'30'!W32+'31'!W32+'32'!W32+'33'!W32+'34'!W32+'35'!W32+'36'!W32+'37'!W32+'38'!W32+'39'!W32</f>
        <v>7</v>
      </c>
      <c r="F33" s="172">
        <f>'1'!Y32+'2'!Y32+'3'!Y32+'4'!Y32+'5'!Y32+'6'!Y32+'7'!Y32+'8'!Y32+'9'!Y32+'10'!Y32+'11'!Y32+'12'!Y32+'13'!Y32+'14'!Y32+'15'!Y32+'16'!Y32+'17'!Y32+'18'!Y32+'19'!Y32+'20'!Y32+'21'!Y32+'22'!Y32+'23'!Y32+'24'!Y32+'25'!Y32+'26'!Y32+'27'!Y32+'28'!Y32+'29'!Y32+'30'!Y32+'31'!Y32+'32'!Y32+'33'!Y32+'34'!Y32+'35'!Y32+'36'!Y32+'37'!Y32+'38'!Y32+'39'!Y32</f>
        <v>6</v>
      </c>
      <c r="G33" s="117">
        <v>28</v>
      </c>
      <c r="O33" s="49">
        <v>381</v>
      </c>
      <c r="P33" s="430" t="s">
        <v>584</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194.20954682676995</v>
      </c>
      <c r="D34" s="193">
        <f>'1'!U33+'2'!U33+'3'!U33+'4'!U33+'5'!U33+'6'!U33+'7'!U33+'8'!U33+'9'!U33+'10'!U33+'11'!U33+'12'!U33+'13'!U33+'14'!U33+'15'!U33+'16'!U33+'17'!U33+'18'!U33+'19'!U33+'20'!U33+'21'!U33+'22'!U33+'23'!U33+'24'!U33+'25'!U33+'26'!U33+'27'!U33+'28'!U33+'29'!U33+'30'!U33+'31'!U33+'32'!U33+'33'!U33+'34'!U33+'35'!U33+'36'!U33+'37'!U33+'38'!U33+'39'!U33</f>
        <v>159.29821408481132</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585</v>
      </c>
      <c r="Q34" s="429">
        <v>178102</v>
      </c>
      <c r="R34" s="429">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195.90243955150291</v>
      </c>
      <c r="D35" s="193">
        <f>'1'!U34+'2'!U34+'3'!U34+'4'!U34+'5'!U34+'6'!U34+'7'!U34+'8'!U34+'9'!U34+'10'!U34+'11'!U34+'12'!U34+'13'!U34+'14'!U34+'15'!U34+'16'!U34+'17'!U34+'18'!U34+'19'!U34+'20'!U34+'21'!U34+'22'!U34+'23'!U34+'24'!U34+'25'!U34+'26'!U34+'27'!U34+'28'!U34+'29'!U34+'30'!U34+'31'!U34+'32'!U34+'33'!U34+'34'!U34+'35'!U34+'36'!U34+'37'!U34+'38'!U34+'39'!U34</f>
        <v>141.60523935467182</v>
      </c>
      <c r="E35" s="120">
        <f>'1'!W34+'2'!W34+'3'!W34+'4'!W34+'5'!W34+'6'!W34+'7'!W34+'8'!W34+'9'!W34+'10'!W34+'11'!W34+'12'!W34+'13'!W34+'14'!W34+'15'!W34+'16'!W34+'17'!W34+'18'!W34+'19'!W34+'20'!W34+'21'!W34+'22'!W34+'23'!W34+'24'!W34+'25'!W34+'26'!W34+'27'!W34+'28'!W34+'29'!W34+'30'!W34+'31'!W34+'32'!W34+'33'!W34+'34'!W34+'35'!W34+'36'!W34+'37'!W34+'38'!W34+'39'!W34</f>
        <v>10</v>
      </c>
      <c r="F35" s="172">
        <f>'1'!Y34+'2'!Y34+'3'!Y34+'4'!Y34+'5'!Y34+'6'!Y34+'7'!Y34+'8'!Y34+'9'!Y34+'10'!Y34+'11'!Y34+'12'!Y34+'13'!Y34+'14'!Y34+'15'!Y34+'16'!Y34+'17'!Y34+'18'!Y34+'19'!Y34+'20'!Y34+'21'!Y34+'22'!Y34+'23'!Y34+'24'!Y34+'25'!Y34+'26'!Y34+'27'!Y34+'28'!Y34+'29'!Y34+'30'!Y34+'31'!Y34+'32'!Y34+'33'!Y34+'34'!Y34+'35'!Y34+'36'!Y34+'37'!Y34+'38'!Y34+'39'!Y34</f>
        <v>10</v>
      </c>
      <c r="G35" s="117">
        <v>30</v>
      </c>
      <c r="O35" s="49"/>
      <c r="P35" s="430" t="s">
        <v>566</v>
      </c>
      <c r="Q35" s="429">
        <v>1278601</v>
      </c>
      <c r="R35" s="429">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101.15401119908648</v>
      </c>
      <c r="D36" s="193">
        <f>'1'!U35+'2'!U35+'3'!U35+'4'!U35+'5'!U35+'6'!U35+'7'!U35+'8'!U35+'9'!U35+'10'!U35+'11'!U35+'12'!U35+'13'!U35+'14'!U35+'15'!U35+'16'!U35+'17'!U35+'18'!U35+'19'!U35+'20'!U35+'21'!U35+'22'!U35+'23'!U35+'24'!U35+'25'!U35+'26'!U35+'27'!U35+'28'!U35+'29'!U35+'30'!U35+'31'!U35+'32'!U35+'33'!U35+'34'!U35+'35'!U35+'36'!U35+'37'!U35+'38'!U35+'39'!U35</f>
        <v>55.708006167612837</v>
      </c>
      <c r="E36" s="120">
        <f>'1'!W35+'2'!W35+'3'!W35+'4'!W35+'5'!W35+'6'!W35+'7'!W35+'8'!W35+'9'!W35+'10'!W35+'11'!W35+'12'!W35+'13'!W35+'14'!W35+'15'!W35+'16'!W35+'17'!W35+'18'!W35+'19'!W35+'20'!W35+'21'!W35+'22'!W35+'23'!W35+'24'!W35+'25'!W35+'26'!W35+'27'!W35+'28'!W35+'29'!W35+'30'!W35+'31'!W35+'32'!W35+'33'!W35+'34'!W35+'35'!W35+'36'!W35+'37'!W35+'38'!W35+'39'!W35</f>
        <v>30</v>
      </c>
      <c r="F36" s="172">
        <f>'1'!Y35+'2'!Y35+'3'!Y35+'4'!Y35+'5'!Y35+'6'!Y35+'7'!Y35+'8'!Y35+'9'!Y35+'10'!Y35+'11'!Y35+'12'!Y35+'13'!Y35+'14'!Y35+'15'!Y35+'16'!Y35+'17'!Y35+'18'!Y35+'19'!Y35+'20'!Y35+'21'!Y35+'22'!Y35+'23'!Y35+'24'!Y35+'25'!Y35+'26'!Y35+'27'!Y35+'28'!Y35+'29'!Y35+'30'!Y35+'31'!Y35+'32'!Y35+'33'!Y35+'34'!Y35+'35'!Y35+'36'!Y35+'37'!Y35+'38'!Y35+'39'!Y35</f>
        <v>19</v>
      </c>
      <c r="G36" s="117">
        <v>31</v>
      </c>
      <c r="O36" s="49">
        <v>213</v>
      </c>
      <c r="P36" s="430" t="s">
        <v>586</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123.55470102987556</v>
      </c>
      <c r="D37" s="193">
        <f>'1'!U36+'2'!U36+'3'!U36+'4'!U36+'5'!U36+'6'!U36+'7'!U36+'8'!U36+'9'!U36+'10'!U36+'11'!U36+'12'!U36+'13'!U36+'14'!U36+'15'!U36+'16'!U36+'17'!U36+'18'!U36+'19'!U36+'20'!U36+'21'!U36+'22'!U36+'23'!U36+'24'!U36+'25'!U36+'26'!U36+'27'!U36+'28'!U36+'29'!U36+'30'!U36+'31'!U36+'32'!U36+'33'!U36+'34'!U36+'35'!U36+'36'!U36+'37'!U36+'38'!U36+'39'!U36</f>
        <v>86.716588394656213</v>
      </c>
      <c r="E37" s="120">
        <f>'1'!W36+'2'!W36+'3'!W36+'4'!W36+'5'!W36+'6'!W36+'7'!W36+'8'!W36+'9'!W36+'10'!W36+'11'!W36+'12'!W36+'13'!W36+'14'!W36+'15'!W36+'16'!W36+'17'!W36+'18'!W36+'19'!W36+'20'!W36+'21'!W36+'22'!W36+'23'!W36+'24'!W36+'25'!W36+'26'!W36+'27'!W36+'28'!W36+'29'!W36+'30'!W36+'31'!W36+'32'!W36+'33'!W36+'34'!W36+'35'!W36+'36'!W36+'37'!W36+'38'!W36+'39'!W36</f>
        <v>9</v>
      </c>
      <c r="F37" s="172">
        <f>'1'!Y36+'2'!Y36+'3'!Y36+'4'!Y36+'5'!Y36+'6'!Y36+'7'!Y36+'8'!Y36+'9'!Y36+'10'!Y36+'11'!Y36+'12'!Y36+'13'!Y36+'14'!Y36+'15'!Y36+'16'!Y36+'17'!Y36+'18'!Y36+'19'!Y36+'20'!Y36+'21'!Y36+'22'!Y36+'23'!Y36+'24'!Y36+'25'!Y36+'26'!Y36+'27'!Y36+'28'!Y36+'29'!Y36+'30'!Y36+'31'!Y36+'32'!Y36+'33'!Y36+'34'!Y36+'35'!Y36+'36'!Y36+'37'!Y36+'38'!Y36+'39'!Y36</f>
        <v>12</v>
      </c>
      <c r="G37" s="117">
        <v>32</v>
      </c>
      <c r="O37" s="49">
        <v>215</v>
      </c>
      <c r="P37" s="430" t="s">
        <v>587</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116.97530796758846</v>
      </c>
      <c r="D38" s="193">
        <f>'1'!U37+'2'!U37+'3'!U37+'4'!U37+'5'!U37+'6'!U37+'7'!U37+'8'!U37+'9'!U37+'10'!U37+'11'!U37+'12'!U37+'13'!U37+'14'!U37+'15'!U37+'16'!U37+'17'!U37+'18'!U37+'19'!U37+'20'!U37+'21'!U37+'22'!U37+'23'!U37+'24'!U37+'25'!U37+'26'!U37+'27'!U37+'28'!U37+'29'!U37+'30'!U37+'31'!U37+'32'!U37+'33'!U37+'34'!U37+'35'!U37+'36'!U37+'37'!U37+'38'!U37+'39'!U37</f>
        <v>87.314311501425237</v>
      </c>
      <c r="E38" s="120">
        <f>'1'!W37+'2'!W37+'3'!W37+'4'!W37+'5'!W37+'6'!W37+'7'!W37+'8'!W37+'9'!W37+'10'!W37+'11'!W37+'12'!W37+'13'!W37+'14'!W37+'15'!W37+'16'!W37+'17'!W37+'18'!W37+'19'!W37+'20'!W37+'21'!W37+'22'!W37+'23'!W37+'24'!W37+'25'!W37+'26'!W37+'27'!W37+'28'!W37+'29'!W37+'30'!W37+'31'!W37+'32'!W37+'33'!W37+'34'!W37+'35'!W37+'36'!W37+'37'!W37+'38'!W37+'39'!W37</f>
        <v>9</v>
      </c>
      <c r="F38" s="172">
        <f>'1'!Y37+'2'!Y37+'3'!Y37+'4'!Y37+'5'!Y37+'6'!Y37+'7'!Y37+'8'!Y37+'9'!Y37+'10'!Y37+'11'!Y37+'12'!Y37+'13'!Y37+'14'!Y37+'15'!Y37+'16'!Y37+'17'!Y37+'18'!Y37+'19'!Y37+'20'!Y37+'21'!Y37+'22'!Y37+'23'!Y37+'24'!Y37+'25'!Y37+'26'!Y37+'27'!Y37+'28'!Y37+'29'!Y37+'30'!Y37+'31'!Y37+'32'!Y37+'33'!Y37+'34'!Y37+'35'!Y37+'36'!Y37+'37'!Y37+'38'!Y37+'39'!Y37</f>
        <v>6</v>
      </c>
      <c r="G38" s="117">
        <v>33</v>
      </c>
      <c r="O38" s="49">
        <v>218</v>
      </c>
      <c r="P38" s="430" t="s">
        <v>588</v>
      </c>
      <c r="Q38" s="429">
        <v>258553</v>
      </c>
      <c r="R38" s="429">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130.80954735961936</v>
      </c>
      <c r="D39" s="193">
        <f>'1'!U38+'2'!U38+'3'!U38+'4'!U38+'5'!U38+'6'!U38+'7'!U38+'8'!U38+'9'!U38+'10'!U38+'11'!U38+'12'!U38+'13'!U38+'14'!U38+'15'!U38+'16'!U38+'17'!U38+'18'!U38+'19'!U38+'20'!U38+'21'!U38+'22'!U38+'23'!U38+'24'!U38+'25'!U38+'26'!U38+'27'!U38+'28'!U38+'29'!U38+'30'!U38+'31'!U38+'32'!U38+'33'!U38+'34'!U38+'35'!U38+'36'!U38+'37'!U38+'38'!U38+'39'!U38</f>
        <v>72.89929499708785</v>
      </c>
      <c r="E39" s="120">
        <f>'1'!W38+'2'!W38+'3'!W38+'4'!W38+'5'!W38+'6'!W38+'7'!W38+'8'!W38+'9'!W38+'10'!W38+'11'!W38+'12'!W38+'13'!W38+'14'!W38+'15'!W38+'16'!W38+'17'!W38+'18'!W38+'19'!W38+'20'!W38+'21'!W38+'22'!W38+'23'!W38+'24'!W38+'25'!W38+'26'!W38+'27'!W38+'28'!W38+'29'!W38+'30'!W38+'31'!W38+'32'!W38+'33'!W38+'34'!W38+'35'!W38+'36'!W38+'37'!W38+'38'!W38+'39'!W38</f>
        <v>18</v>
      </c>
      <c r="F39" s="172">
        <f>'1'!Y38+'2'!Y38+'3'!Y38+'4'!Y38+'5'!Y38+'6'!Y38+'7'!Y38+'8'!Y38+'9'!Y38+'10'!Y38+'11'!Y38+'12'!Y38+'13'!Y38+'14'!Y38+'15'!Y38+'16'!Y38+'17'!Y38+'18'!Y38+'19'!Y38+'20'!Y38+'21'!Y38+'22'!Y38+'23'!Y38+'24'!Y38+'25'!Y38+'26'!Y38+'27'!Y38+'28'!Y38+'29'!Y38+'30'!Y38+'31'!Y38+'32'!Y38+'33'!Y38+'34'!Y38+'35'!Y38+'36'!Y38+'37'!Y38+'38'!Y38+'39'!Y38</f>
        <v>18</v>
      </c>
      <c r="G39" s="117">
        <v>34</v>
      </c>
      <c r="O39" s="49">
        <v>220</v>
      </c>
      <c r="P39" s="430" t="s">
        <v>589</v>
      </c>
      <c r="Q39" s="429">
        <v>236199</v>
      </c>
      <c r="R39" s="429">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104.90814659055476</v>
      </c>
      <c r="D40" s="193">
        <f>'1'!U39+'2'!U39+'3'!U39+'4'!U39+'5'!U39+'6'!U39+'7'!U39+'8'!U39+'9'!U39+'10'!U39+'11'!U39+'12'!U39+'13'!U39+'14'!U39+'15'!U39+'16'!U39+'17'!U39+'18'!U39+'19'!U39+'20'!U39+'21'!U39+'22'!U39+'23'!U39+'24'!U39+'25'!U39+'26'!U39+'27'!U39+'28'!U39+'29'!U39+'30'!U39+'31'!U39+'32'!U39+'33'!U39+'34'!U39+'35'!U39+'36'!U39+'37'!U39+'38'!U39+'39'!U39</f>
        <v>58.102973496307257</v>
      </c>
      <c r="E40" s="120">
        <f>'1'!W39+'2'!W39+'3'!W39+'4'!W39+'5'!W39+'6'!W39+'7'!W39+'8'!W39+'9'!W39+'10'!W39+'11'!W39+'12'!W39+'13'!W39+'14'!W39+'15'!W39+'16'!W39+'17'!W39+'18'!W39+'19'!W39+'20'!W39+'21'!W39+'22'!W39+'23'!W39+'24'!W39+'25'!W39+'26'!W39+'27'!W39+'28'!W39+'29'!W39+'30'!W39+'31'!W39+'32'!W39+'33'!W39+'34'!W39+'35'!W39+'36'!W39+'37'!W39+'38'!W39+'39'!W39</f>
        <v>61</v>
      </c>
      <c r="F40" s="172">
        <f>'1'!Y39+'2'!Y39+'3'!Y39+'4'!Y39+'5'!Y39+'6'!Y39+'7'!Y39+'8'!Y39+'9'!Y39+'10'!Y39+'11'!Y39+'12'!Y39+'13'!Y39+'14'!Y39+'15'!Y39+'16'!Y39+'17'!Y39+'18'!Y39+'19'!Y39+'20'!Y39+'21'!Y39+'22'!Y39+'23'!Y39+'24'!Y39+'25'!Y39+'26'!Y39+'27'!Y39+'28'!Y39+'29'!Y39+'30'!Y39+'31'!Y39+'32'!Y39+'33'!Y39+'34'!Y39+'35'!Y39+'36'!Y39+'37'!Y39+'38'!Y39+'39'!Y39</f>
        <v>47</v>
      </c>
      <c r="G40" s="117">
        <v>35</v>
      </c>
      <c r="O40" s="49">
        <v>228</v>
      </c>
      <c r="P40" s="430" t="s">
        <v>519</v>
      </c>
      <c r="Q40" s="429">
        <v>278667</v>
      </c>
      <c r="R40" s="429">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167.26713192418305</v>
      </c>
      <c r="D41" s="193">
        <f>'1'!U40+'2'!U40+'3'!U40+'4'!U40+'5'!U40+'6'!U40+'7'!U40+'8'!U40+'9'!U40+'10'!U40+'11'!U40+'12'!U40+'13'!U40+'14'!U40+'15'!U40+'16'!U40+'17'!U40+'18'!U40+'19'!U40+'20'!U40+'21'!U40+'22'!U40+'23'!U40+'24'!U40+'25'!U40+'26'!U40+'27'!U40+'28'!U40+'29'!U40+'30'!U40+'31'!U40+'32'!U40+'33'!U40+'34'!U40+'35'!U40+'36'!U40+'37'!U40+'38'!U40+'39'!U40</f>
        <v>100.69876238943228</v>
      </c>
      <c r="E41" s="120">
        <f>'1'!W40+'2'!W40+'3'!W40+'4'!W40+'5'!W40+'6'!W40+'7'!W40+'8'!W40+'9'!W40+'10'!W40+'11'!W40+'12'!W40+'13'!W40+'14'!W40+'15'!W40+'16'!W40+'17'!W40+'18'!W40+'19'!W40+'20'!W40+'21'!W40+'22'!W40+'23'!W40+'24'!W40+'25'!W40+'26'!W40+'27'!W40+'28'!W40+'29'!W40+'30'!W40+'31'!W40+'32'!W40+'33'!W40+'34'!W40+'35'!W40+'36'!W40+'37'!W40+'38'!W40+'39'!W40</f>
        <v>71</v>
      </c>
      <c r="F41" s="172">
        <f>'1'!Y40+'2'!Y40+'3'!Y40+'4'!Y40+'5'!Y40+'6'!Y40+'7'!Y40+'8'!Y40+'9'!Y40+'10'!Y40+'11'!Y40+'12'!Y40+'13'!Y40+'14'!Y40+'15'!Y40+'16'!Y40+'17'!Y40+'18'!Y40+'19'!Y40+'20'!Y40+'21'!Y40+'22'!Y40+'23'!Y40+'24'!Y40+'25'!Y40+'26'!Y40+'27'!Y40+'28'!Y40+'29'!Y40+'30'!Y40+'31'!Y40+'32'!Y40+'33'!Y40+'34'!Y40+'35'!Y40+'36'!Y40+'37'!Y40+'38'!Y40+'39'!Y40</f>
        <v>50</v>
      </c>
      <c r="G41" s="117">
        <v>36</v>
      </c>
      <c r="O41" s="49">
        <v>365</v>
      </c>
      <c r="P41" s="430" t="s">
        <v>522</v>
      </c>
      <c r="Q41" s="429">
        <v>63889</v>
      </c>
      <c r="R41" s="429">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133.65227373408979</v>
      </c>
      <c r="D42" s="193">
        <f>'1'!U41+'2'!U41+'3'!U41+'4'!U41+'5'!U41+'6'!U41+'7'!U41+'8'!U41+'9'!U41+'10'!U41+'11'!U41+'12'!U41+'13'!U41+'14'!U41+'15'!U41+'16'!U41+'17'!U41+'18'!U41+'19'!U41+'20'!U41+'21'!U41+'22'!U41+'23'!U41+'24'!U41+'25'!U41+'26'!U41+'27'!U41+'28'!U41+'29'!U41+'30'!U41+'31'!U41+'32'!U41+'33'!U41+'34'!U41+'35'!U41+'36'!U41+'37'!U41+'38'!U41+'39'!U41</f>
        <v>64.453563708328048</v>
      </c>
      <c r="E42" s="120">
        <f>'1'!W41+'2'!W41+'3'!W41+'4'!W41+'5'!W41+'6'!W41+'7'!W41+'8'!W41+'9'!W41+'10'!W41+'11'!W41+'12'!W41+'13'!W41+'14'!W41+'15'!W41+'16'!W41+'17'!W41+'18'!W41+'19'!W41+'20'!W41+'21'!W41+'22'!W41+'23'!W41+'24'!W41+'25'!W41+'26'!W41+'27'!W41+'28'!W41+'29'!W41+'30'!W41+'31'!W41+'32'!W41+'33'!W41+'34'!W41+'35'!W41+'36'!W41+'37'!W41+'38'!W41+'39'!W41</f>
        <v>30</v>
      </c>
      <c r="F42" s="172">
        <f>'1'!Y41+'2'!Y41+'3'!Y41+'4'!Y41+'5'!Y41+'6'!Y41+'7'!Y41+'8'!Y41+'9'!Y41+'10'!Y41+'11'!Y41+'12'!Y41+'13'!Y41+'14'!Y41+'15'!Y41+'16'!Y41+'17'!Y41+'18'!Y41+'19'!Y41+'20'!Y41+'21'!Y41+'22'!Y41+'23'!Y41+'24'!Y41+'25'!Y41+'26'!Y41+'27'!Y41+'28'!Y41+'29'!Y41+'30'!Y41+'31'!Y41+'32'!Y41+'33'!Y41+'34'!Y41+'35'!Y41+'36'!Y41+'37'!Y41+'38'!Y41+'39'!Y41</f>
        <v>20</v>
      </c>
      <c r="G42" s="117">
        <v>37</v>
      </c>
      <c r="O42" s="49"/>
      <c r="P42" s="430" t="s">
        <v>590</v>
      </c>
      <c r="Q42" s="429">
        <v>2700326</v>
      </c>
      <c r="R42" s="429">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109.44068273660889</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493</v>
      </c>
      <c r="Q43" s="429">
        <v>2444385</v>
      </c>
      <c r="R43" s="429">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109.55174823826707</v>
      </c>
      <c r="D44" s="193">
        <f>'1'!U43+'2'!U43+'3'!U43+'4'!U43+'5'!U43+'6'!U43+'7'!U43+'8'!U43+'9'!U43+'10'!U43+'11'!U43+'12'!U43+'13'!U43+'14'!U43+'15'!U43+'16'!U43+'17'!U43+'18'!U43+'19'!U43+'20'!U43+'21'!U43+'22'!U43+'23'!U43+'24'!U43+'25'!U43+'26'!U43+'27'!U43+'28'!U43+'29'!U43+'30'!U43+'31'!U43+'32'!U43+'33'!U43+'34'!U43+'35'!U43+'36'!U43+'37'!U43+'38'!U43+'39'!U43</f>
        <v>34.321992800659395</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2</v>
      </c>
      <c r="G44" s="117">
        <v>39</v>
      </c>
      <c r="O44" s="49">
        <v>442</v>
      </c>
      <c r="P44" s="430" t="s">
        <v>591</v>
      </c>
      <c r="Q44" s="429">
        <v>38269</v>
      </c>
      <c r="R44" s="429">
        <v>35368</v>
      </c>
    </row>
    <row r="45" spans="1:18" x14ac:dyDescent="0.2">
      <c r="A45" s="106"/>
      <c r="B45" s="94" t="s">
        <v>83</v>
      </c>
      <c r="C45" s="206">
        <f>SUM(C6:C44)</f>
        <v>4779.6774815934441</v>
      </c>
      <c r="D45" s="207">
        <f>SUM(D6:D44)</f>
        <v>2214.7908863604962</v>
      </c>
      <c r="E45" s="204">
        <f>SUM(E6:E44)</f>
        <v>538</v>
      </c>
      <c r="F45" s="205">
        <f>SUM(F6:F44)</f>
        <v>397</v>
      </c>
      <c r="G45" s="118"/>
      <c r="O45" s="49">
        <v>443</v>
      </c>
      <c r="P45" s="430" t="s">
        <v>592</v>
      </c>
      <c r="Q45" s="429">
        <v>183066</v>
      </c>
      <c r="R45" s="429">
        <v>173284</v>
      </c>
    </row>
    <row r="46" spans="1:18" x14ac:dyDescent="0.2">
      <c r="A46" s="398" t="str">
        <f>取引基本表!$E$1</f>
        <v>2015年加西市産業連関表</v>
      </c>
      <c r="B46" s="400"/>
      <c r="C46" s="48"/>
      <c r="D46" s="48"/>
      <c r="E46" s="48"/>
      <c r="F46" s="48"/>
      <c r="G46" s="48"/>
      <c r="O46" s="49">
        <v>446</v>
      </c>
      <c r="P46" s="430" t="s">
        <v>527</v>
      </c>
      <c r="Q46" s="429">
        <v>34606</v>
      </c>
      <c r="R46" s="429">
        <v>34440</v>
      </c>
    </row>
    <row r="47" spans="1:18" x14ac:dyDescent="0.2">
      <c r="C47" s="208"/>
      <c r="D47" s="208"/>
      <c r="E47" s="208"/>
      <c r="F47" s="208"/>
      <c r="G47" s="48"/>
      <c r="O47" s="49"/>
      <c r="P47" s="430" t="s">
        <v>568</v>
      </c>
      <c r="Q47" s="429">
        <v>1115874</v>
      </c>
      <c r="R47" s="429">
        <v>1131429</v>
      </c>
    </row>
    <row r="48" spans="1:18" x14ac:dyDescent="0.2">
      <c r="C48" s="48"/>
      <c r="D48" s="48"/>
      <c r="E48" s="48"/>
      <c r="F48" s="48"/>
      <c r="G48" s="48"/>
      <c r="O48" s="49">
        <v>208</v>
      </c>
      <c r="P48" s="430" t="s">
        <v>593</v>
      </c>
      <c r="Q48" s="429">
        <v>178175</v>
      </c>
      <c r="R48" s="429">
        <v>205903</v>
      </c>
    </row>
    <row r="49" spans="3:18" x14ac:dyDescent="0.2">
      <c r="C49" s="48"/>
      <c r="D49" s="48"/>
      <c r="E49" s="48"/>
      <c r="F49" s="48"/>
      <c r="G49" s="48"/>
      <c r="O49" s="49">
        <v>212</v>
      </c>
      <c r="P49" s="430" t="s">
        <v>594</v>
      </c>
      <c r="Q49" s="429">
        <v>264770</v>
      </c>
      <c r="R49" s="429">
        <v>271944</v>
      </c>
    </row>
    <row r="50" spans="3:18" x14ac:dyDescent="0.2">
      <c r="O50" s="49">
        <v>227</v>
      </c>
      <c r="P50" s="430" t="s">
        <v>518</v>
      </c>
      <c r="Q50" s="429">
        <v>120665</v>
      </c>
      <c r="R50" s="429">
        <v>111832</v>
      </c>
    </row>
    <row r="51" spans="3:18" x14ac:dyDescent="0.2">
      <c r="O51" s="49">
        <v>229</v>
      </c>
      <c r="P51" s="430" t="s">
        <v>520</v>
      </c>
      <c r="Q51" s="429">
        <v>348616</v>
      </c>
      <c r="R51" s="429">
        <v>341914</v>
      </c>
    </row>
    <row r="52" spans="3:18" x14ac:dyDescent="0.2">
      <c r="O52" s="49">
        <v>464</v>
      </c>
      <c r="P52" s="430" t="s">
        <v>595</v>
      </c>
      <c r="Q52" s="429">
        <v>93387</v>
      </c>
      <c r="R52" s="429">
        <v>97242</v>
      </c>
    </row>
    <row r="53" spans="3:18" x14ac:dyDescent="0.2">
      <c r="O53" s="49">
        <v>481</v>
      </c>
      <c r="P53" s="430" t="s">
        <v>596</v>
      </c>
      <c r="Q53" s="429">
        <v>50484</v>
      </c>
      <c r="R53" s="429">
        <v>48645</v>
      </c>
    </row>
    <row r="54" spans="3:18" x14ac:dyDescent="0.2">
      <c r="O54" s="49">
        <v>501</v>
      </c>
      <c r="P54" s="430" t="s">
        <v>597</v>
      </c>
      <c r="Q54" s="429">
        <v>59777</v>
      </c>
      <c r="R54" s="429">
        <v>53949</v>
      </c>
    </row>
    <row r="55" spans="3:18" x14ac:dyDescent="0.2">
      <c r="O55" s="49"/>
      <c r="P55" s="430" t="s">
        <v>569</v>
      </c>
      <c r="Q55" s="429">
        <v>672561</v>
      </c>
      <c r="R55" s="429">
        <v>686870</v>
      </c>
    </row>
    <row r="56" spans="3:18" x14ac:dyDescent="0.2">
      <c r="O56" s="49">
        <v>209</v>
      </c>
      <c r="P56" s="430" t="s">
        <v>598</v>
      </c>
      <c r="Q56" s="429">
        <v>314928</v>
      </c>
      <c r="R56" s="429">
        <v>299944</v>
      </c>
    </row>
    <row r="57" spans="3:18" x14ac:dyDescent="0.2">
      <c r="O57" s="49">
        <v>222</v>
      </c>
      <c r="P57" s="430" t="s">
        <v>599</v>
      </c>
      <c r="Q57" s="429">
        <v>83428</v>
      </c>
      <c r="R57" s="429">
        <v>79818</v>
      </c>
    </row>
    <row r="58" spans="3:18" x14ac:dyDescent="0.2">
      <c r="O58" s="49">
        <v>225</v>
      </c>
      <c r="P58" s="430" t="s">
        <v>600</v>
      </c>
      <c r="Q58" s="429">
        <v>171979</v>
      </c>
      <c r="R58" s="429">
        <v>211181</v>
      </c>
    </row>
    <row r="59" spans="3:18" x14ac:dyDescent="0.2">
      <c r="O59" s="49">
        <v>585</v>
      </c>
      <c r="P59" s="430" t="s">
        <v>531</v>
      </c>
      <c r="Q59" s="429">
        <v>56592</v>
      </c>
      <c r="R59" s="429">
        <v>53759</v>
      </c>
    </row>
    <row r="60" spans="3:18" x14ac:dyDescent="0.2">
      <c r="O60" s="49">
        <v>586</v>
      </c>
      <c r="P60" s="430" t="s">
        <v>601</v>
      </c>
      <c r="Q60" s="429">
        <v>45634</v>
      </c>
      <c r="R60" s="429">
        <v>42168</v>
      </c>
    </row>
    <row r="61" spans="3:18" x14ac:dyDescent="0.2">
      <c r="O61" s="49"/>
      <c r="P61" s="430" t="s">
        <v>570</v>
      </c>
      <c r="Q61" s="429">
        <v>474157</v>
      </c>
      <c r="R61" s="429">
        <v>451615</v>
      </c>
    </row>
    <row r="62" spans="3:18" x14ac:dyDescent="0.2">
      <c r="O62" s="49">
        <v>221</v>
      </c>
      <c r="P62" s="430" t="s">
        <v>602</v>
      </c>
      <c r="Q62" s="429">
        <v>216783</v>
      </c>
      <c r="R62" s="429">
        <v>209488</v>
      </c>
    </row>
    <row r="63" spans="3:18" x14ac:dyDescent="0.2">
      <c r="O63" s="49">
        <v>223</v>
      </c>
      <c r="P63" s="430" t="s">
        <v>603</v>
      </c>
      <c r="Q63" s="429">
        <v>257374</v>
      </c>
      <c r="R63" s="429">
        <v>242127</v>
      </c>
    </row>
    <row r="64" spans="3:18" x14ac:dyDescent="0.2">
      <c r="O64" s="49"/>
      <c r="P64" s="430" t="s">
        <v>571</v>
      </c>
      <c r="Q64" s="429">
        <v>469330</v>
      </c>
      <c r="R64" s="429">
        <v>445310</v>
      </c>
    </row>
    <row r="65" spans="15:18" x14ac:dyDescent="0.2">
      <c r="O65" s="49">
        <v>205</v>
      </c>
      <c r="P65" s="430" t="s">
        <v>604</v>
      </c>
      <c r="Q65" s="429">
        <v>160450</v>
      </c>
      <c r="R65" s="429">
        <v>151566</v>
      </c>
    </row>
    <row r="66" spans="15:18" x14ac:dyDescent="0.2">
      <c r="O66" s="49">
        <v>224</v>
      </c>
      <c r="P66" s="430" t="s">
        <v>515</v>
      </c>
      <c r="Q66" s="429">
        <v>161691</v>
      </c>
      <c r="R66" s="429">
        <v>152961</v>
      </c>
    </row>
    <row r="67" spans="15:18" x14ac:dyDescent="0.2">
      <c r="O67" s="439">
        <v>226</v>
      </c>
      <c r="P67" s="440" t="s">
        <v>605</v>
      </c>
      <c r="Q67" s="432">
        <v>147189</v>
      </c>
      <c r="R67" s="432">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0.14099783080260303</v>
      </c>
      <c r="E5" s="77">
        <f>$C$5*D5</f>
        <v>14.099783080260304</v>
      </c>
      <c r="F5" s="76">
        <f>分析係数表!C8</f>
        <v>0.3615635179153095</v>
      </c>
      <c r="G5" s="77">
        <f t="shared" ref="G5:G38" si="0">E5*F5</f>
        <v>5.097967172341674</v>
      </c>
      <c r="H5" s="77">
        <f t="array" ref="H5:H43">MMULT(逆行列係数!C5:AO43,'1'!G5:G43)</f>
        <v>5.557086438642779</v>
      </c>
      <c r="I5" s="77">
        <f t="shared" ref="I5:I38" si="1">C5+H5</f>
        <v>105.55708643864278</v>
      </c>
      <c r="J5" s="76">
        <f>分析係数表!G8</f>
        <v>0.11973969631236442</v>
      </c>
      <c r="K5" s="78">
        <f t="shared" ref="K5:K38" si="2">I5*J5</f>
        <v>12.639373473781088</v>
      </c>
      <c r="L5" s="79" t="s">
        <v>178</v>
      </c>
      <c r="M5" s="80" t="s">
        <v>178</v>
      </c>
      <c r="N5" s="81">
        <f>分析係数表!H8</f>
        <v>1.2737227970859822E-2</v>
      </c>
      <c r="O5" s="82">
        <f t="shared" ref="O5:O43" si="3">$M$44*N5</f>
        <v>0.12664347028804279</v>
      </c>
      <c r="P5" s="76">
        <f>分析係数表!C8</f>
        <v>0.3615635179153095</v>
      </c>
      <c r="Q5" s="82">
        <f t="shared" ref="Q5:Q38" si="4">O5*P5</f>
        <v>4.5789658638347726E-2</v>
      </c>
      <c r="R5" s="83">
        <f t="array" ref="R5:R43">MMULT(逆行列係数!C5:AO43,'1'!Q5:Q43)</f>
        <v>6.694821691245624E-2</v>
      </c>
      <c r="S5" s="84">
        <f t="shared" ref="S5:S38" si="5">I5+R5</f>
        <v>105.62403465555523</v>
      </c>
      <c r="T5" s="85">
        <f>分析係数表!F8</f>
        <v>0.45140997830802604</v>
      </c>
      <c r="U5" s="86">
        <f t="shared" ref="U5:U43" si="6">S5*T5</f>
        <v>47.679743192670379</v>
      </c>
      <c r="V5" s="87">
        <f>分析係数表!D8</f>
        <v>0.23297180043383947</v>
      </c>
      <c r="W5" s="167">
        <f t="shared" ref="W5:W43" si="7">ROUND(S5*V5,0)</f>
        <v>25</v>
      </c>
      <c r="X5" s="76">
        <f>分析係数表!E8</f>
        <v>7.0498915401301515E-2</v>
      </c>
      <c r="Y5" s="166">
        <f t="shared" ref="Y5:Y43" si="8">ROUND(S5*X5,0)</f>
        <v>7</v>
      </c>
    </row>
    <row r="6" spans="1:25" x14ac:dyDescent="0.2">
      <c r="A6" s="6" t="s">
        <v>220</v>
      </c>
      <c r="B6" s="5" t="s">
        <v>266</v>
      </c>
      <c r="C6" s="90"/>
      <c r="D6" s="76">
        <f>投入係数表!C6</f>
        <v>2.1691973969631235E-4</v>
      </c>
      <c r="E6" s="77">
        <f t="shared" ref="E6:E38" si="9">$C$5*D6</f>
        <v>2.1691973969631236E-2</v>
      </c>
      <c r="F6" s="76">
        <f>分析係数表!C9</f>
        <v>5.4524361948955935E-2</v>
      </c>
      <c r="G6" s="77">
        <f t="shared" si="0"/>
        <v>1.1827410401075041E-3</v>
      </c>
      <c r="H6" s="77">
        <v>8.3076826824120664E-3</v>
      </c>
      <c r="I6" s="77">
        <f t="shared" si="1"/>
        <v>8.3076826824120664E-3</v>
      </c>
      <c r="J6" s="76">
        <f>分析係数表!G9</f>
        <v>0.23529411764705882</v>
      </c>
      <c r="K6" s="78">
        <f t="shared" si="2"/>
        <v>1.954748866449898E-3</v>
      </c>
      <c r="L6" s="79"/>
      <c r="M6" s="80"/>
      <c r="N6" s="81">
        <f>分析係数表!H9</f>
        <v>6.7282260683958976E-4</v>
      </c>
      <c r="O6" s="82">
        <f t="shared" si="3"/>
        <v>6.6897279387126427E-3</v>
      </c>
      <c r="P6" s="76">
        <f>分析係数表!C9</f>
        <v>5.4524361948955935E-2</v>
      </c>
      <c r="Q6" s="82">
        <f t="shared" si="4"/>
        <v>3.6475314747041104E-4</v>
      </c>
      <c r="R6" s="83">
        <v>5.2069226002686203E-4</v>
      </c>
      <c r="S6" s="84">
        <f t="shared" si="5"/>
        <v>8.8283749424389289E-3</v>
      </c>
      <c r="T6" s="85">
        <f>分析係数表!F9</f>
        <v>0.68627450980392157</v>
      </c>
      <c r="U6" s="86">
        <f t="shared" si="6"/>
        <v>6.0586886859874999E-3</v>
      </c>
      <c r="V6" s="87">
        <f>分析係数表!D9</f>
        <v>3.9215686274509803E-2</v>
      </c>
      <c r="W6" s="167">
        <f t="shared" si="7"/>
        <v>0</v>
      </c>
      <c r="X6" s="76">
        <f>分析係数表!E9</f>
        <v>0</v>
      </c>
      <c r="Y6" s="166">
        <f t="shared" si="8"/>
        <v>0</v>
      </c>
    </row>
    <row r="7" spans="1:25" x14ac:dyDescent="0.2">
      <c r="A7" s="6" t="s">
        <v>221</v>
      </c>
      <c r="B7" s="5" t="s">
        <v>267</v>
      </c>
      <c r="C7" s="90"/>
      <c r="D7" s="76">
        <f>投入係数表!C7</f>
        <v>0</v>
      </c>
      <c r="E7" s="77">
        <f t="shared" si="9"/>
        <v>0</v>
      </c>
      <c r="F7" s="76">
        <f>分析係数表!C10</f>
        <v>0</v>
      </c>
      <c r="G7" s="77">
        <f t="shared" si="0"/>
        <v>0</v>
      </c>
      <c r="H7" s="77">
        <v>0</v>
      </c>
      <c r="I7" s="77">
        <f t="shared" si="1"/>
        <v>0</v>
      </c>
      <c r="J7" s="76">
        <f>分析係数表!G10</f>
        <v>0</v>
      </c>
      <c r="K7" s="78">
        <f t="shared" si="2"/>
        <v>0</v>
      </c>
      <c r="L7" s="79"/>
      <c r="M7" s="80"/>
      <c r="N7" s="81">
        <f>分析係数表!H10</f>
        <v>1.2992436545867941E-3</v>
      </c>
      <c r="O7" s="82">
        <f t="shared" si="3"/>
        <v>1.2918095329927862E-2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76">
        <f>投入係数表!C8</f>
        <v>0</v>
      </c>
      <c r="E8" s="77">
        <f t="shared" si="9"/>
        <v>0</v>
      </c>
      <c r="F8" s="76">
        <f>分析係数表!C11</f>
        <v>1.7638036809815905E-2</v>
      </c>
      <c r="G8" s="77">
        <f t="shared" si="0"/>
        <v>0</v>
      </c>
      <c r="H8" s="77">
        <v>9.2137756050004647E-4</v>
      </c>
      <c r="I8" s="77">
        <f t="shared" si="1"/>
        <v>9.2137756050004647E-4</v>
      </c>
      <c r="J8" s="76">
        <f>分析係数表!G11</f>
        <v>0.36619718309859156</v>
      </c>
      <c r="K8" s="78">
        <f t="shared" si="2"/>
        <v>3.3740586722536914E-4</v>
      </c>
      <c r="L8" s="79"/>
      <c r="M8" s="80"/>
      <c r="N8" s="81">
        <f>分析係数表!H11</f>
        <v>-2.3200779546192752E-5</v>
      </c>
      <c r="O8" s="82">
        <f t="shared" si="3"/>
        <v>-2.3068027374871183E-4</v>
      </c>
      <c r="P8" s="76">
        <f>分析係数表!C11</f>
        <v>1.7638036809815905E-2</v>
      </c>
      <c r="Q8" s="82">
        <f t="shared" si="4"/>
        <v>-4.068747159678189E-6</v>
      </c>
      <c r="R8" s="83">
        <v>1.5599923782053853E-4</v>
      </c>
      <c r="S8" s="84">
        <f t="shared" si="5"/>
        <v>1.0773767983205851E-3</v>
      </c>
      <c r="T8" s="85">
        <f>分析係数表!F11</f>
        <v>0.60563380281690138</v>
      </c>
      <c r="U8" s="86">
        <f t="shared" si="6"/>
        <v>6.5249580743359373E-4</v>
      </c>
      <c r="V8" s="87">
        <f>分析係数表!D11</f>
        <v>0.11267605633802817</v>
      </c>
      <c r="W8" s="167">
        <f t="shared" si="7"/>
        <v>0</v>
      </c>
      <c r="X8" s="76">
        <f>分析係数表!E11</f>
        <v>5.6338028169014086E-2</v>
      </c>
      <c r="Y8" s="166">
        <f t="shared" si="8"/>
        <v>0</v>
      </c>
    </row>
    <row r="9" spans="1:25" x14ac:dyDescent="0.2">
      <c r="A9" s="6" t="s">
        <v>223</v>
      </c>
      <c r="B9" s="5" t="s">
        <v>191</v>
      </c>
      <c r="C9" s="90"/>
      <c r="D9" s="76">
        <f>投入係数表!C9</f>
        <v>0.13210412147505424</v>
      </c>
      <c r="E9" s="77">
        <f t="shared" si="9"/>
        <v>13.210412147505423</v>
      </c>
      <c r="F9" s="76">
        <f>分析係数表!C12</f>
        <v>0.17945214392608499</v>
      </c>
      <c r="G9" s="77">
        <f t="shared" si="0"/>
        <v>2.3706367820170446</v>
      </c>
      <c r="H9" s="77">
        <v>2.595591239568356</v>
      </c>
      <c r="I9" s="77">
        <f t="shared" si="1"/>
        <v>2.595591239568356</v>
      </c>
      <c r="J9" s="76">
        <f>分析係数表!G12</f>
        <v>0.13812104376337719</v>
      </c>
      <c r="K9" s="78">
        <f t="shared" si="2"/>
        <v>0.35850577119225935</v>
      </c>
      <c r="L9" s="79"/>
      <c r="M9" s="80"/>
      <c r="N9" s="81">
        <f>分析係数表!H12</f>
        <v>9.9856155166813607E-2</v>
      </c>
      <c r="O9" s="82">
        <f t="shared" si="3"/>
        <v>0.99284789821445574</v>
      </c>
      <c r="P9" s="76">
        <f>分析係数表!C12</f>
        <v>0.17945214392608499</v>
      </c>
      <c r="Q9" s="82">
        <f t="shared" si="4"/>
        <v>0.17816868392709151</v>
      </c>
      <c r="R9" s="83">
        <v>0.20184449350880962</v>
      </c>
      <c r="S9" s="84">
        <f t="shared" si="5"/>
        <v>2.7974357330771658</v>
      </c>
      <c r="T9" s="85">
        <f>分析係数表!F12</f>
        <v>0.32915888701671298</v>
      </c>
      <c r="U9" s="86">
        <f t="shared" si="6"/>
        <v>0.9208008324004624</v>
      </c>
      <c r="V9" s="87">
        <f>分析係数表!D12</f>
        <v>3.0966801766929276E-2</v>
      </c>
      <c r="W9" s="167">
        <f t="shared" si="7"/>
        <v>0</v>
      </c>
      <c r="X9" s="76">
        <f>分析係数表!E12</f>
        <v>3.3835784871806551E-2</v>
      </c>
      <c r="Y9" s="166">
        <f t="shared" si="8"/>
        <v>0</v>
      </c>
    </row>
    <row r="10" spans="1:25" x14ac:dyDescent="0.2">
      <c r="A10" s="6" t="s">
        <v>224</v>
      </c>
      <c r="B10" s="5" t="s">
        <v>28</v>
      </c>
      <c r="C10" s="90"/>
      <c r="D10" s="76">
        <f>投入係数表!C10</f>
        <v>4.3383947939262474E-3</v>
      </c>
      <c r="E10" s="77">
        <f t="shared" si="9"/>
        <v>0.43383947939262474</v>
      </c>
      <c r="F10" s="76">
        <f>分析係数表!C13</f>
        <v>0</v>
      </c>
      <c r="G10" s="77">
        <f t="shared" si="0"/>
        <v>0</v>
      </c>
      <c r="H10" s="77">
        <v>0</v>
      </c>
      <c r="I10" s="77">
        <f t="shared" si="1"/>
        <v>0</v>
      </c>
      <c r="J10" s="76">
        <f>分析係数表!G13</f>
        <v>0.24464487034949267</v>
      </c>
      <c r="K10" s="78">
        <f t="shared" si="2"/>
        <v>0</v>
      </c>
      <c r="L10" s="79"/>
      <c r="M10" s="80"/>
      <c r="N10" s="81">
        <f>分析係数表!H13</f>
        <v>1.5382116839125794E-2</v>
      </c>
      <c r="O10" s="82">
        <f t="shared" si="3"/>
        <v>0.15294102149539596</v>
      </c>
      <c r="P10" s="76">
        <f>分析係数表!C13</f>
        <v>0</v>
      </c>
      <c r="Q10" s="82">
        <f t="shared" si="4"/>
        <v>0</v>
      </c>
      <c r="R10" s="83">
        <v>0</v>
      </c>
      <c r="S10" s="84">
        <f t="shared" si="5"/>
        <v>0</v>
      </c>
      <c r="T10" s="85">
        <f>分析係数表!F13</f>
        <v>0.38331454340473509</v>
      </c>
      <c r="U10" s="86">
        <f t="shared" si="6"/>
        <v>0</v>
      </c>
      <c r="V10" s="87">
        <f>分析係数表!D13</f>
        <v>0.35963923337091319</v>
      </c>
      <c r="W10" s="167">
        <f t="shared" si="7"/>
        <v>0</v>
      </c>
      <c r="X10" s="76">
        <f>分析係数表!E13</f>
        <v>0.25591882750845546</v>
      </c>
      <c r="Y10" s="166">
        <f t="shared" si="8"/>
        <v>0</v>
      </c>
    </row>
    <row r="11" spans="1:25" x14ac:dyDescent="0.2">
      <c r="A11" s="6" t="s">
        <v>225</v>
      </c>
      <c r="B11" s="5" t="s">
        <v>268</v>
      </c>
      <c r="C11" s="90"/>
      <c r="D11" s="76">
        <f>投入係数表!C11</f>
        <v>2.6898047722342732E-2</v>
      </c>
      <c r="E11" s="77">
        <f t="shared" si="9"/>
        <v>2.6898047722342731</v>
      </c>
      <c r="F11" s="76">
        <f>分析係数表!C14</f>
        <v>0.39919982218270722</v>
      </c>
      <c r="G11" s="77">
        <f t="shared" si="0"/>
        <v>1.0737695867821191</v>
      </c>
      <c r="H11" s="77">
        <v>1.3304349435371685</v>
      </c>
      <c r="I11" s="77">
        <f t="shared" si="1"/>
        <v>1.3304349435371685</v>
      </c>
      <c r="J11" s="76">
        <f>分析係数表!G14</f>
        <v>0.17087329631499243</v>
      </c>
      <c r="K11" s="78">
        <f t="shared" si="2"/>
        <v>0.22733580433484682</v>
      </c>
      <c r="L11" s="79"/>
      <c r="M11" s="80"/>
      <c r="N11" s="81">
        <f>分析係数表!H14</f>
        <v>1.2412417057213123E-3</v>
      </c>
      <c r="O11" s="82">
        <f t="shared" si="3"/>
        <v>1.2341394645556083E-2</v>
      </c>
      <c r="P11" s="76">
        <f>分析係数表!C14</f>
        <v>0.39919982218270722</v>
      </c>
      <c r="Q11" s="82">
        <f t="shared" si="4"/>
        <v>4.9266825479926035E-3</v>
      </c>
      <c r="R11" s="83">
        <v>2.1850224823720753E-2</v>
      </c>
      <c r="S11" s="84">
        <f t="shared" si="5"/>
        <v>1.3522851683608892</v>
      </c>
      <c r="T11" s="85">
        <f>分析係数表!F14</f>
        <v>0.36951034830893487</v>
      </c>
      <c r="U11" s="86">
        <f t="shared" si="6"/>
        <v>0.49968336357403881</v>
      </c>
      <c r="V11" s="87">
        <f>分析係数表!D14</f>
        <v>9.6163553760726911E-2</v>
      </c>
      <c r="W11" s="167">
        <f t="shared" si="7"/>
        <v>0</v>
      </c>
      <c r="X11" s="76">
        <f>分析係数表!E14</f>
        <v>9.187279151943463E-2</v>
      </c>
      <c r="Y11" s="166">
        <f t="shared" si="8"/>
        <v>0</v>
      </c>
    </row>
    <row r="12" spans="1:25" x14ac:dyDescent="0.2">
      <c r="A12" s="6" t="s">
        <v>226</v>
      </c>
      <c r="B12" s="5" t="s">
        <v>29</v>
      </c>
      <c r="C12" s="90"/>
      <c r="D12" s="76">
        <f>投入係数表!C12</f>
        <v>6.7895878524945774E-2</v>
      </c>
      <c r="E12" s="77">
        <f t="shared" si="9"/>
        <v>6.7895878524945772</v>
      </c>
      <c r="F12" s="76">
        <f>分析係数表!C15</f>
        <v>0</v>
      </c>
      <c r="G12" s="77">
        <f t="shared" si="0"/>
        <v>0</v>
      </c>
      <c r="H12" s="77">
        <v>0</v>
      </c>
      <c r="I12" s="77">
        <f t="shared" si="1"/>
        <v>0</v>
      </c>
      <c r="J12" s="76">
        <f>分析係数表!G15</f>
        <v>9.6153846153846159E-2</v>
      </c>
      <c r="K12" s="78">
        <f t="shared" si="2"/>
        <v>0</v>
      </c>
      <c r="L12" s="79"/>
      <c r="M12" s="80"/>
      <c r="N12" s="81">
        <f>分析係数表!H15</f>
        <v>9.1875087002923298E-3</v>
      </c>
      <c r="O12" s="82">
        <f t="shared" si="3"/>
        <v>9.134938840448989E-2</v>
      </c>
      <c r="P12" s="76">
        <f>分析係数表!C15</f>
        <v>0</v>
      </c>
      <c r="Q12" s="82">
        <f t="shared" si="4"/>
        <v>0</v>
      </c>
      <c r="R12" s="83">
        <v>0</v>
      </c>
      <c r="S12" s="84">
        <f t="shared" si="5"/>
        <v>0</v>
      </c>
      <c r="T12" s="85">
        <f>分析係数表!F15</f>
        <v>0.30384615384615382</v>
      </c>
      <c r="U12" s="86">
        <f t="shared" si="6"/>
        <v>0</v>
      </c>
      <c r="V12" s="87">
        <f>分析係数表!D15</f>
        <v>3.9743589743589741E-2</v>
      </c>
      <c r="W12" s="167">
        <f t="shared" si="7"/>
        <v>0</v>
      </c>
      <c r="X12" s="76">
        <f>分析係数表!E15</f>
        <v>3.3974358974358972E-2</v>
      </c>
      <c r="Y12" s="166">
        <f t="shared" si="8"/>
        <v>0</v>
      </c>
    </row>
    <row r="13" spans="1:25" x14ac:dyDescent="0.2">
      <c r="A13" s="6" t="s">
        <v>227</v>
      </c>
      <c r="B13" s="5" t="s">
        <v>30</v>
      </c>
      <c r="C13" s="90"/>
      <c r="D13" s="76">
        <f>投入係数表!C13</f>
        <v>6.9414316702819953E-3</v>
      </c>
      <c r="E13" s="77">
        <f t="shared" si="9"/>
        <v>0.69414316702819956</v>
      </c>
      <c r="F13" s="76">
        <f>分析係数表!C16</f>
        <v>2.8203419942260721E-2</v>
      </c>
      <c r="G13" s="77">
        <f t="shared" si="0"/>
        <v>1.9577211239747139E-2</v>
      </c>
      <c r="H13" s="77">
        <v>2.4847750354673331E-2</v>
      </c>
      <c r="I13" s="77">
        <f t="shared" si="1"/>
        <v>2.4847750354673331E-2</v>
      </c>
      <c r="J13" s="76">
        <f>分析係数表!G16</f>
        <v>3.2028469750889681E-2</v>
      </c>
      <c r="K13" s="78">
        <f t="shared" si="2"/>
        <v>7.9583542061231315E-4</v>
      </c>
      <c r="L13" s="79"/>
      <c r="M13" s="80"/>
      <c r="N13" s="81">
        <f>分析係数表!H16</f>
        <v>1.817781077444202E-2</v>
      </c>
      <c r="O13" s="82">
        <f t="shared" si="3"/>
        <v>0.18073799448211572</v>
      </c>
      <c r="P13" s="76">
        <f>分析係数表!C16</f>
        <v>2.8203419942260721E-2</v>
      </c>
      <c r="Q13" s="82">
        <f t="shared" si="4"/>
        <v>5.0974295579011104E-3</v>
      </c>
      <c r="R13" s="83">
        <v>5.9723162336635079E-3</v>
      </c>
      <c r="S13" s="84">
        <f t="shared" si="5"/>
        <v>3.0820066588336838E-2</v>
      </c>
      <c r="T13" s="85">
        <f>分析係数表!F16</f>
        <v>0.28469750889679718</v>
      </c>
      <c r="U13" s="86">
        <f t="shared" si="6"/>
        <v>8.7743961817329085E-3</v>
      </c>
      <c r="V13" s="87">
        <f>分析係数表!D16</f>
        <v>0</v>
      </c>
      <c r="W13" s="167">
        <f t="shared" si="7"/>
        <v>0</v>
      </c>
      <c r="X13" s="76">
        <f>分析係数表!E16</f>
        <v>0</v>
      </c>
      <c r="Y13" s="166">
        <f t="shared" si="8"/>
        <v>0</v>
      </c>
    </row>
    <row r="14" spans="1:25" x14ac:dyDescent="0.2">
      <c r="A14" s="6" t="s">
        <v>2</v>
      </c>
      <c r="B14" s="5" t="s">
        <v>365</v>
      </c>
      <c r="C14" s="90"/>
      <c r="D14" s="76">
        <f>投入係数表!C14</f>
        <v>8.0260303687635579E-3</v>
      </c>
      <c r="E14" s="77">
        <f t="shared" si="9"/>
        <v>0.80260303687635581</v>
      </c>
      <c r="F14" s="76">
        <f>分析係数表!C17</f>
        <v>0.39389614666813044</v>
      </c>
      <c r="G14" s="77">
        <f t="shared" si="0"/>
        <v>0.31614224352973597</v>
      </c>
      <c r="H14" s="77">
        <v>0.43607225539593114</v>
      </c>
      <c r="I14" s="77">
        <f t="shared" si="1"/>
        <v>0.43607225539593114</v>
      </c>
      <c r="J14" s="76">
        <f>分析係数表!G17</f>
        <v>0.21203948952564411</v>
      </c>
      <c r="K14" s="78">
        <f t="shared" si="2"/>
        <v>9.246453843044955E-2</v>
      </c>
      <c r="L14" s="79"/>
      <c r="M14" s="80"/>
      <c r="N14" s="81">
        <f>分析係数表!H17</f>
        <v>3.0625029000974431E-3</v>
      </c>
      <c r="O14" s="82">
        <f t="shared" si="3"/>
        <v>3.0449796134829961E-2</v>
      </c>
      <c r="P14" s="76">
        <f>分析係数表!C17</f>
        <v>0.39389614666813044</v>
      </c>
      <c r="Q14" s="82">
        <f t="shared" si="4"/>
        <v>1.1994057364339653E-2</v>
      </c>
      <c r="R14" s="83">
        <v>2.6190179749486685E-2</v>
      </c>
      <c r="S14" s="84">
        <f t="shared" si="5"/>
        <v>0.46226243514541782</v>
      </c>
      <c r="T14" s="85">
        <f>分析係数表!F17</f>
        <v>0.32203226583192873</v>
      </c>
      <c r="U14" s="86">
        <f t="shared" si="6"/>
        <v>0.14886341939886391</v>
      </c>
      <c r="V14" s="87">
        <f>分析係数表!D17</f>
        <v>4.2475319046472428E-2</v>
      </c>
      <c r="W14" s="167">
        <f t="shared" si="7"/>
        <v>0</v>
      </c>
      <c r="X14" s="76">
        <f>分析係数表!E17</f>
        <v>3.9345051769804962E-2</v>
      </c>
      <c r="Y14" s="166">
        <f t="shared" si="8"/>
        <v>0</v>
      </c>
    </row>
    <row r="15" spans="1:25" x14ac:dyDescent="0.2">
      <c r="A15" s="6" t="s">
        <v>3</v>
      </c>
      <c r="B15" s="5" t="s">
        <v>31</v>
      </c>
      <c r="C15" s="90"/>
      <c r="D15" s="76">
        <f>投入係数表!C15</f>
        <v>2.6030368763557484E-3</v>
      </c>
      <c r="E15" s="77">
        <f t="shared" si="9"/>
        <v>0.26030368763557482</v>
      </c>
      <c r="F15" s="76">
        <f>分析係数表!C18</f>
        <v>0.54026666666666667</v>
      </c>
      <c r="G15" s="77">
        <f t="shared" si="0"/>
        <v>0.14063340563991322</v>
      </c>
      <c r="H15" s="77">
        <v>0.17580971759332328</v>
      </c>
      <c r="I15" s="77">
        <f t="shared" si="1"/>
        <v>0.17580971759332328</v>
      </c>
      <c r="J15" s="76">
        <f>分析係数表!G18</f>
        <v>0.21567989590110606</v>
      </c>
      <c r="K15" s="78">
        <f t="shared" si="2"/>
        <v>3.791862158893082E-2</v>
      </c>
      <c r="L15" s="79"/>
      <c r="M15" s="80"/>
      <c r="N15" s="81">
        <f>分析係数表!H18</f>
        <v>4.8721637047004782E-4</v>
      </c>
      <c r="O15" s="82">
        <f t="shared" si="3"/>
        <v>4.8442857487229485E-3</v>
      </c>
      <c r="P15" s="76">
        <f>分析係数表!C18</f>
        <v>0.54026666666666667</v>
      </c>
      <c r="Q15" s="82">
        <f t="shared" si="4"/>
        <v>2.6172061138433852E-3</v>
      </c>
      <c r="R15" s="83">
        <v>5.9819307003783568E-3</v>
      </c>
      <c r="S15" s="84">
        <f t="shared" si="5"/>
        <v>0.18179164829370165</v>
      </c>
      <c r="T15" s="85">
        <f>分析係数表!F18</f>
        <v>0.45949902407286924</v>
      </c>
      <c r="U15" s="86">
        <f t="shared" si="6"/>
        <v>8.3533084975554187E-2</v>
      </c>
      <c r="V15" s="87">
        <f>分析係数表!D18</f>
        <v>4.4079375406636305E-2</v>
      </c>
      <c r="W15" s="167">
        <f t="shared" si="7"/>
        <v>0</v>
      </c>
      <c r="X15" s="76">
        <f>分析係数表!E18</f>
        <v>4.0663630448926479E-2</v>
      </c>
      <c r="Y15" s="166">
        <f t="shared" si="8"/>
        <v>0</v>
      </c>
    </row>
    <row r="16" spans="1:25" x14ac:dyDescent="0.2">
      <c r="A16" s="6" t="s">
        <v>4</v>
      </c>
      <c r="B16" s="5" t="s">
        <v>32</v>
      </c>
      <c r="C16" s="90"/>
      <c r="D16" s="76">
        <f>投入係数表!C16</f>
        <v>0</v>
      </c>
      <c r="E16" s="77">
        <f t="shared" si="9"/>
        <v>0</v>
      </c>
      <c r="F16" s="76">
        <f>分析係数表!C19</f>
        <v>0.24452905261713653</v>
      </c>
      <c r="G16" s="77">
        <f t="shared" si="0"/>
        <v>0</v>
      </c>
      <c r="H16" s="77">
        <v>1.7312728959815293E-2</v>
      </c>
      <c r="I16" s="77">
        <f t="shared" si="1"/>
        <v>1.7312728959815293E-2</v>
      </c>
      <c r="J16" s="76">
        <f>分析係数表!G19</f>
        <v>5.7649667405764965E-2</v>
      </c>
      <c r="K16" s="78">
        <f t="shared" si="2"/>
        <v>9.9807306641950676E-4</v>
      </c>
      <c r="L16" s="79"/>
      <c r="M16" s="80"/>
      <c r="N16" s="81">
        <f>分析係数表!H19</f>
        <v>-1.2760428750406013E-4</v>
      </c>
      <c r="O16" s="82">
        <f t="shared" si="3"/>
        <v>-1.268741505617915E-3</v>
      </c>
      <c r="P16" s="76">
        <f>分析係数表!C19</f>
        <v>0.24452905261713653</v>
      </c>
      <c r="Q16" s="82">
        <f t="shared" si="4"/>
        <v>-3.1024415838478819E-4</v>
      </c>
      <c r="R16" s="83">
        <v>2.6203731347112179E-3</v>
      </c>
      <c r="S16" s="84">
        <f t="shared" si="5"/>
        <v>1.9933102094526509E-2</v>
      </c>
      <c r="T16" s="85">
        <f>分析係数表!F19</f>
        <v>0.24006968641114981</v>
      </c>
      <c r="U16" s="86">
        <f t="shared" si="6"/>
        <v>4.7853335690344126E-3</v>
      </c>
      <c r="V16" s="87">
        <f>分析係数表!D19</f>
        <v>1.4982578397212544E-2</v>
      </c>
      <c r="W16" s="167">
        <f t="shared" si="7"/>
        <v>0</v>
      </c>
      <c r="X16" s="76">
        <f>分析係数表!E19</f>
        <v>1.6312955337345583E-2</v>
      </c>
      <c r="Y16" s="166">
        <f t="shared" si="8"/>
        <v>0</v>
      </c>
    </row>
    <row r="17" spans="1:25" x14ac:dyDescent="0.2">
      <c r="A17" s="6" t="s">
        <v>5</v>
      </c>
      <c r="B17" s="5" t="s">
        <v>33</v>
      </c>
      <c r="C17" s="90"/>
      <c r="D17" s="76">
        <f>投入係数表!C17</f>
        <v>0</v>
      </c>
      <c r="E17" s="77">
        <f t="shared" si="9"/>
        <v>0</v>
      </c>
      <c r="F17" s="76">
        <f>分析係数表!C20</f>
        <v>4.2707629979743422E-2</v>
      </c>
      <c r="G17" s="77">
        <f t="shared" si="0"/>
        <v>0</v>
      </c>
      <c r="H17" s="77">
        <v>1.2068923986425786E-3</v>
      </c>
      <c r="I17" s="77">
        <f t="shared" si="1"/>
        <v>1.2068923986425786E-3</v>
      </c>
      <c r="J17" s="76">
        <f>分析係数表!G20</f>
        <v>0.10064412238325282</v>
      </c>
      <c r="K17" s="78">
        <f t="shared" si="2"/>
        <v>1.2146662627240123E-4</v>
      </c>
      <c r="L17" s="79"/>
      <c r="M17" s="80"/>
      <c r="N17" s="81">
        <f>分析係数表!H20</f>
        <v>6.0322026820101154E-4</v>
      </c>
      <c r="O17" s="82">
        <f t="shared" si="3"/>
        <v>5.9976871174665077E-3</v>
      </c>
      <c r="P17" s="76">
        <f>分析係数表!C20</f>
        <v>4.2707629979743422E-2</v>
      </c>
      <c r="Q17" s="82">
        <f t="shared" si="4"/>
        <v>2.5614700214703355E-4</v>
      </c>
      <c r="R17" s="83">
        <v>6.8587151820186554E-4</v>
      </c>
      <c r="S17" s="84">
        <f t="shared" si="5"/>
        <v>1.8927639168444441E-3</v>
      </c>
      <c r="T17" s="85">
        <f>分析係数表!F20</f>
        <v>0.22302737520128824</v>
      </c>
      <c r="U17" s="86">
        <f t="shared" si="6"/>
        <v>4.2213816824952576E-4</v>
      </c>
      <c r="V17" s="87">
        <f>分析係数表!D20</f>
        <v>6.5217391304347824E-2</v>
      </c>
      <c r="W17" s="167">
        <f t="shared" si="7"/>
        <v>0</v>
      </c>
      <c r="X17" s="76">
        <f>分析係数表!E20</f>
        <v>4.9919484702093397E-2</v>
      </c>
      <c r="Y17" s="166">
        <f t="shared" si="8"/>
        <v>0</v>
      </c>
    </row>
    <row r="18" spans="1:25" x14ac:dyDescent="0.2">
      <c r="A18" s="6" t="s">
        <v>6</v>
      </c>
      <c r="B18" s="5" t="s">
        <v>34</v>
      </c>
      <c r="C18" s="90"/>
      <c r="D18" s="76">
        <f>投入係数表!C18</f>
        <v>1.3015184381778742E-3</v>
      </c>
      <c r="E18" s="77">
        <f t="shared" si="9"/>
        <v>0.13015184381778741</v>
      </c>
      <c r="F18" s="76">
        <f>分析係数表!C21</f>
        <v>0.66002922908293749</v>
      </c>
      <c r="G18" s="77">
        <f t="shared" si="0"/>
        <v>8.5904021138777112E-2</v>
      </c>
      <c r="H18" s="77">
        <v>0.16051006237912824</v>
      </c>
      <c r="I18" s="77">
        <f t="shared" si="1"/>
        <v>0.16051006237912824</v>
      </c>
      <c r="J18" s="76">
        <f>分析係数表!G21</f>
        <v>0.28519544705706157</v>
      </c>
      <c r="K18" s="78">
        <f t="shared" si="2"/>
        <v>4.5776738997372314E-2</v>
      </c>
      <c r="L18" s="79"/>
      <c r="M18" s="80"/>
      <c r="N18" s="81">
        <f>分析係数表!H21</f>
        <v>9.9763352048628834E-4</v>
      </c>
      <c r="O18" s="82">
        <f t="shared" si="3"/>
        <v>9.9192517711946086E-3</v>
      </c>
      <c r="P18" s="76">
        <f>分析係数表!C21</f>
        <v>0.66002922908293749</v>
      </c>
      <c r="Q18" s="82">
        <f t="shared" si="4"/>
        <v>6.5469960996211397E-3</v>
      </c>
      <c r="R18" s="83">
        <v>1.5559328116371448E-2</v>
      </c>
      <c r="S18" s="84">
        <f t="shared" si="5"/>
        <v>0.17606939049549969</v>
      </c>
      <c r="T18" s="85">
        <f>分析係数表!F21</f>
        <v>0.42593979332035348</v>
      </c>
      <c r="U18" s="86">
        <f t="shared" si="6"/>
        <v>7.4994959797693744E-2</v>
      </c>
      <c r="V18" s="87">
        <f>分析係数表!D21</f>
        <v>6.6534371723828062E-2</v>
      </c>
      <c r="W18" s="167">
        <f t="shared" si="7"/>
        <v>0</v>
      </c>
      <c r="X18" s="76">
        <f>分析係数表!E21</f>
        <v>5.7623184064699719E-2</v>
      </c>
      <c r="Y18" s="166">
        <f t="shared" si="8"/>
        <v>0</v>
      </c>
    </row>
    <row r="19" spans="1:25" x14ac:dyDescent="0.2">
      <c r="A19" s="6" t="s">
        <v>7</v>
      </c>
      <c r="B19" s="5" t="s">
        <v>269</v>
      </c>
      <c r="C19" s="90"/>
      <c r="D19" s="76">
        <f>投入係数表!C19</f>
        <v>0</v>
      </c>
      <c r="E19" s="77">
        <f t="shared" si="9"/>
        <v>0</v>
      </c>
      <c r="F19" s="76">
        <f>分析係数表!C22</f>
        <v>0.17124965967873673</v>
      </c>
      <c r="G19" s="77">
        <f t="shared" si="0"/>
        <v>0</v>
      </c>
      <c r="H19" s="77">
        <v>2.5864225683135456E-3</v>
      </c>
      <c r="I19" s="77">
        <f t="shared" si="1"/>
        <v>2.5864225683135456E-3</v>
      </c>
      <c r="J19" s="76">
        <f>分析係数表!G22</f>
        <v>0.19461524128936092</v>
      </c>
      <c r="K19" s="78">
        <f t="shared" si="2"/>
        <v>5.0335725220858926E-4</v>
      </c>
      <c r="L19" s="79"/>
      <c r="M19" s="80"/>
      <c r="N19" s="81">
        <f>分析係数表!H22</f>
        <v>4.6401559092385505E-5</v>
      </c>
      <c r="O19" s="82">
        <f t="shared" si="3"/>
        <v>4.6136054749742366E-4</v>
      </c>
      <c r="P19" s="76">
        <f>分析係数表!C22</f>
        <v>0.17124965967873673</v>
      </c>
      <c r="Q19" s="82">
        <f t="shared" si="4"/>
        <v>7.9007836748129455E-5</v>
      </c>
      <c r="R19" s="83">
        <v>8.7081248872138953E-4</v>
      </c>
      <c r="S19" s="84">
        <f t="shared" si="5"/>
        <v>3.4572350570349353E-3</v>
      </c>
      <c r="T19" s="85">
        <f>分析係数表!F22</f>
        <v>0.41301782497981493</v>
      </c>
      <c r="U19" s="86">
        <f t="shared" si="6"/>
        <v>1.4278997037005354E-3</v>
      </c>
      <c r="V19" s="87">
        <f>分析係数表!D22</f>
        <v>5.1580647164772377E-2</v>
      </c>
      <c r="W19" s="167">
        <f t="shared" si="7"/>
        <v>0</v>
      </c>
      <c r="X19" s="76">
        <f>分析係数表!E22</f>
        <v>5.2356996459847212E-2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0.21567238203202493</v>
      </c>
      <c r="K20" s="78">
        <f t="shared" si="2"/>
        <v>0</v>
      </c>
      <c r="L20" s="79"/>
      <c r="M20" s="80"/>
      <c r="N20" s="81">
        <f>分析係数表!H23</f>
        <v>2.3200779546192752E-5</v>
      </c>
      <c r="O20" s="82">
        <f t="shared" si="3"/>
        <v>2.3068027374871183E-4</v>
      </c>
      <c r="P20" s="76">
        <f>分析係数表!C23</f>
        <v>0</v>
      </c>
      <c r="Q20" s="82">
        <f t="shared" si="4"/>
        <v>0</v>
      </c>
      <c r="R20" s="83">
        <v>0</v>
      </c>
      <c r="S20" s="84">
        <f t="shared" si="5"/>
        <v>0</v>
      </c>
      <c r="T20" s="85">
        <f>分析係数表!F23</f>
        <v>0.44083888337820604</v>
      </c>
      <c r="U20" s="86">
        <f t="shared" si="6"/>
        <v>0</v>
      </c>
      <c r="V20" s="87">
        <f>分析係数表!D23</f>
        <v>0.13461810967833357</v>
      </c>
      <c r="W20" s="167">
        <f t="shared" si="7"/>
        <v>0</v>
      </c>
      <c r="X20" s="76">
        <f>分析係数表!E23</f>
        <v>0.12611591327759672</v>
      </c>
      <c r="Y20" s="166">
        <f t="shared" si="8"/>
        <v>0</v>
      </c>
    </row>
    <row r="21" spans="1:25" x14ac:dyDescent="0.2">
      <c r="A21" s="6" t="s">
        <v>9</v>
      </c>
      <c r="B21" s="5" t="s">
        <v>271</v>
      </c>
      <c r="C21" s="90"/>
      <c r="D21" s="76">
        <f>投入係数表!C21</f>
        <v>4.3383947939262471E-4</v>
      </c>
      <c r="E21" s="77">
        <f t="shared" si="9"/>
        <v>4.3383947939262472E-2</v>
      </c>
      <c r="F21" s="76">
        <f>分析係数表!C24</f>
        <v>0.51311288483466355</v>
      </c>
      <c r="G21" s="77">
        <f t="shared" si="0"/>
        <v>2.2260862682631825E-2</v>
      </c>
      <c r="H21" s="77">
        <v>3.0542178715537036E-2</v>
      </c>
      <c r="I21" s="77">
        <f t="shared" si="1"/>
        <v>3.0542178715537036E-2</v>
      </c>
      <c r="J21" s="76">
        <f>分析係数表!G24</f>
        <v>0.20766129032258066</v>
      </c>
      <c r="K21" s="78">
        <f t="shared" si="2"/>
        <v>6.3424282413312803E-3</v>
      </c>
      <c r="L21" s="79"/>
      <c r="M21" s="80"/>
      <c r="N21" s="81">
        <f>分析係数表!H24</f>
        <v>3.8281286251218039E-4</v>
      </c>
      <c r="O21" s="82">
        <f t="shared" si="3"/>
        <v>3.8062245168537451E-3</v>
      </c>
      <c r="P21" s="76">
        <f>分析係数表!C24</f>
        <v>0.51311288483466355</v>
      </c>
      <c r="Q21" s="82">
        <f t="shared" si="4"/>
        <v>1.9530228421712485E-3</v>
      </c>
      <c r="R21" s="83">
        <v>6.5542545256763798E-3</v>
      </c>
      <c r="S21" s="84">
        <f t="shared" si="5"/>
        <v>3.7096433241213415E-2</v>
      </c>
      <c r="T21" s="85">
        <f>分析係数表!F24</f>
        <v>0.39045698924731181</v>
      </c>
      <c r="U21" s="86">
        <f t="shared" si="6"/>
        <v>1.4484561635178087E-2</v>
      </c>
      <c r="V21" s="87">
        <f>分析係数表!D24</f>
        <v>0.10147849462365591</v>
      </c>
      <c r="W21" s="167">
        <f t="shared" si="7"/>
        <v>0</v>
      </c>
      <c r="X21" s="76">
        <f>分析係数表!E24</f>
        <v>0.10215053763440861</v>
      </c>
      <c r="Y21" s="166">
        <f t="shared" si="8"/>
        <v>0</v>
      </c>
    </row>
    <row r="22" spans="1:25" x14ac:dyDescent="0.2">
      <c r="A22" s="6" t="s">
        <v>10</v>
      </c>
      <c r="B22" s="5" t="s">
        <v>272</v>
      </c>
      <c r="C22" s="90"/>
      <c r="D22" s="76">
        <f>投入係数表!C22</f>
        <v>0</v>
      </c>
      <c r="E22" s="77">
        <f t="shared" si="9"/>
        <v>0</v>
      </c>
      <c r="F22" s="76">
        <f>分析係数表!C25</f>
        <v>1.2221950623319433E-2</v>
      </c>
      <c r="G22" s="77">
        <f t="shared" si="0"/>
        <v>0</v>
      </c>
      <c r="H22" s="77">
        <v>2.6619084551545775E-4</v>
      </c>
      <c r="I22" s="77">
        <f t="shared" si="1"/>
        <v>2.6619084551545775E-4</v>
      </c>
      <c r="J22" s="76">
        <f>分析係数表!G25</f>
        <v>0.19604612850082373</v>
      </c>
      <c r="K22" s="78">
        <f t="shared" si="2"/>
        <v>5.2185684705666347E-5</v>
      </c>
      <c r="L22" s="79"/>
      <c r="M22" s="80"/>
      <c r="N22" s="81">
        <f>分析係数表!H25</f>
        <v>5.5681870910862603E-4</v>
      </c>
      <c r="O22" s="82">
        <f t="shared" si="3"/>
        <v>5.5363265699690835E-3</v>
      </c>
      <c r="P22" s="76">
        <f>分析係数表!C25</f>
        <v>1.2221950623319433E-2</v>
      </c>
      <c r="Q22" s="82">
        <f t="shared" si="4"/>
        <v>6.7664709972733579E-5</v>
      </c>
      <c r="R22" s="83">
        <v>2.9730363480644884E-4</v>
      </c>
      <c r="S22" s="84">
        <f t="shared" si="5"/>
        <v>5.6349448032190659E-4</v>
      </c>
      <c r="T22" s="85">
        <f>分析係数表!F25</f>
        <v>0.34761120263591433</v>
      </c>
      <c r="U22" s="86">
        <f t="shared" si="6"/>
        <v>1.9587699398339751E-4</v>
      </c>
      <c r="V22" s="87">
        <f>分析係数表!D25</f>
        <v>0.15321252059308071</v>
      </c>
      <c r="W22" s="167">
        <f t="shared" si="7"/>
        <v>0</v>
      </c>
      <c r="X22" s="76">
        <f>分析係数表!E25</f>
        <v>0.13179571663920922</v>
      </c>
      <c r="Y22" s="166">
        <f t="shared" si="8"/>
        <v>0</v>
      </c>
    </row>
    <row r="23" spans="1:25" x14ac:dyDescent="0.2">
      <c r="A23" s="6" t="s">
        <v>11</v>
      </c>
      <c r="B23" s="5" t="s">
        <v>35</v>
      </c>
      <c r="C23" s="90"/>
      <c r="D23" s="76">
        <f>投入係数表!C23</f>
        <v>0</v>
      </c>
      <c r="E23" s="77">
        <f t="shared" si="9"/>
        <v>0</v>
      </c>
      <c r="F23" s="76">
        <f>分析係数表!C26</f>
        <v>0.60782312925170068</v>
      </c>
      <c r="G23" s="77">
        <f t="shared" si="0"/>
        <v>0</v>
      </c>
      <c r="H23" s="77">
        <v>7.8263230519719507E-3</v>
      </c>
      <c r="I23" s="77">
        <f t="shared" si="1"/>
        <v>7.8263230519719507E-3</v>
      </c>
      <c r="J23" s="76">
        <f>分析係数表!G26</f>
        <v>0.19637522405895241</v>
      </c>
      <c r="K23" s="78">
        <f t="shared" si="2"/>
        <v>1.536895942888736E-3</v>
      </c>
      <c r="L23" s="79"/>
      <c r="M23" s="80"/>
      <c r="N23" s="81">
        <f>分析係数表!H26</f>
        <v>1.1774395619692821E-2</v>
      </c>
      <c r="O23" s="82">
        <f t="shared" si="3"/>
        <v>0.11707023892747125</v>
      </c>
      <c r="P23" s="76">
        <f>分析係数表!C26</f>
        <v>0.60782312925170068</v>
      </c>
      <c r="Q23" s="82">
        <f t="shared" si="4"/>
        <v>7.1157998967139841E-2</v>
      </c>
      <c r="R23" s="83">
        <v>7.9165897260026749E-2</v>
      </c>
      <c r="S23" s="84">
        <f t="shared" si="5"/>
        <v>8.69922203119987E-2</v>
      </c>
      <c r="T23" s="85">
        <f>分析係数表!F26</f>
        <v>0.33484365664210319</v>
      </c>
      <c r="U23" s="86">
        <f t="shared" si="6"/>
        <v>2.9128793148685089E-2</v>
      </c>
      <c r="V23" s="87">
        <f>分析係数表!D26</f>
        <v>7.1200955984863576E-2</v>
      </c>
      <c r="W23" s="167">
        <f t="shared" si="7"/>
        <v>0</v>
      </c>
      <c r="X23" s="76">
        <f>分析係数表!E26</f>
        <v>7.8271260705038842E-2</v>
      </c>
      <c r="Y23" s="166">
        <f t="shared" si="8"/>
        <v>0</v>
      </c>
    </row>
    <row r="24" spans="1:25" x14ac:dyDescent="0.2">
      <c r="A24" s="6" t="s">
        <v>12</v>
      </c>
      <c r="B24" s="5" t="s">
        <v>367</v>
      </c>
      <c r="C24" s="90"/>
      <c r="D24" s="76">
        <f>投入係数表!C24</f>
        <v>0</v>
      </c>
      <c r="E24" s="77">
        <f t="shared" si="9"/>
        <v>0</v>
      </c>
      <c r="F24" s="76">
        <f>分析係数表!C27</f>
        <v>3.3949453036589916E-2</v>
      </c>
      <c r="G24" s="77">
        <f t="shared" si="0"/>
        <v>0</v>
      </c>
      <c r="H24" s="77">
        <v>7.7792073219087657E-5</v>
      </c>
      <c r="I24" s="77">
        <f t="shared" si="1"/>
        <v>7.7792073219087657E-5</v>
      </c>
      <c r="J24" s="76">
        <f>分析係数表!G27</f>
        <v>0.16810344827586207</v>
      </c>
      <c r="K24" s="78">
        <f t="shared" si="2"/>
        <v>1.3077115756656976E-5</v>
      </c>
      <c r="L24" s="79"/>
      <c r="M24" s="80"/>
      <c r="N24" s="81">
        <f>分析係数表!H27</f>
        <v>1.1983202635608557E-2</v>
      </c>
      <c r="O24" s="82">
        <f t="shared" si="3"/>
        <v>0.11914636139120967</v>
      </c>
      <c r="P24" s="76">
        <f>分析係数表!C27</f>
        <v>3.3949453036589916E-2</v>
      </c>
      <c r="Q24" s="82">
        <f t="shared" si="4"/>
        <v>4.0449538005314428E-3</v>
      </c>
      <c r="R24" s="83">
        <v>4.0753833210627494E-3</v>
      </c>
      <c r="S24" s="84">
        <f t="shared" si="5"/>
        <v>4.1531753942818375E-3</v>
      </c>
      <c r="T24" s="85">
        <f>分析係数表!F27</f>
        <v>0.32327586206896552</v>
      </c>
      <c r="U24" s="86">
        <f t="shared" si="6"/>
        <v>1.3426213559100768E-3</v>
      </c>
      <c r="V24" s="87">
        <f>分析係数表!D27</f>
        <v>0.10344827586206896</v>
      </c>
      <c r="W24" s="167">
        <f t="shared" si="7"/>
        <v>0</v>
      </c>
      <c r="X24" s="76">
        <f>分析係数表!E27</f>
        <v>0.10344827586206896</v>
      </c>
      <c r="Y24" s="166">
        <f t="shared" si="8"/>
        <v>0</v>
      </c>
    </row>
    <row r="25" spans="1:25" x14ac:dyDescent="0.2">
      <c r="A25" s="6" t="s">
        <v>13</v>
      </c>
      <c r="B25" s="5" t="s">
        <v>192</v>
      </c>
      <c r="C25" s="90"/>
      <c r="D25" s="76">
        <f>投入係数表!C25</f>
        <v>0</v>
      </c>
      <c r="E25" s="77">
        <f t="shared" si="9"/>
        <v>0</v>
      </c>
      <c r="F25" s="76">
        <f>分析係数表!C28</f>
        <v>0.13648255813953492</v>
      </c>
      <c r="G25" s="77">
        <f t="shared" si="0"/>
        <v>0</v>
      </c>
      <c r="H25" s="77">
        <v>5.0244191886563644E-3</v>
      </c>
      <c r="I25" s="77">
        <f t="shared" si="1"/>
        <v>5.0244191886563644E-3</v>
      </c>
      <c r="J25" s="76">
        <f>分析係数表!G28</f>
        <v>0.12488465087665333</v>
      </c>
      <c r="K25" s="78">
        <f t="shared" si="2"/>
        <v>6.2747283623330787E-4</v>
      </c>
      <c r="L25" s="79"/>
      <c r="M25" s="80"/>
      <c r="N25" s="81">
        <f>分析係数表!H28</f>
        <v>2.2469954990487682E-2</v>
      </c>
      <c r="O25" s="82">
        <f t="shared" si="3"/>
        <v>0.22341384512562742</v>
      </c>
      <c r="P25" s="76">
        <f>分析係数表!C28</f>
        <v>0.13648255813953492</v>
      </c>
      <c r="Q25" s="82">
        <f t="shared" si="4"/>
        <v>3.0492093106535494E-2</v>
      </c>
      <c r="R25" s="83">
        <v>3.3757281092132753E-2</v>
      </c>
      <c r="S25" s="84">
        <f t="shared" si="5"/>
        <v>3.8781700280789116E-2</v>
      </c>
      <c r="T25" s="85">
        <f>分析係数表!F28</f>
        <v>0.21362657643801908</v>
      </c>
      <c r="U25" s="86">
        <f t="shared" si="6"/>
        <v>8.2848018594303425E-3</v>
      </c>
      <c r="V25" s="87">
        <f>分析係数表!D28</f>
        <v>9.3202091664103356E-2</v>
      </c>
      <c r="W25" s="167">
        <f t="shared" si="7"/>
        <v>0</v>
      </c>
      <c r="X25" s="76">
        <f>分析係数表!E28</f>
        <v>8.2743771147339273E-2</v>
      </c>
      <c r="Y25" s="166">
        <f t="shared" si="8"/>
        <v>0</v>
      </c>
    </row>
    <row r="26" spans="1:25" x14ac:dyDescent="0.2">
      <c r="A26" s="6" t="s">
        <v>14</v>
      </c>
      <c r="B26" s="5" t="s">
        <v>50</v>
      </c>
      <c r="C26" s="90"/>
      <c r="D26" s="76">
        <f>投入係数表!C26</f>
        <v>1.3015184381778742E-3</v>
      </c>
      <c r="E26" s="77">
        <f t="shared" si="9"/>
        <v>0.13015184381778741</v>
      </c>
      <c r="F26" s="76">
        <f>分析係数表!C29</f>
        <v>0.28024852844996728</v>
      </c>
      <c r="G26" s="77">
        <f t="shared" si="0"/>
        <v>3.6474862704984894E-2</v>
      </c>
      <c r="H26" s="77">
        <v>6.1407850150984294E-2</v>
      </c>
      <c r="I26" s="77">
        <f t="shared" si="1"/>
        <v>6.1407850150984294E-2</v>
      </c>
      <c r="J26" s="76">
        <f>分析係数表!G29</f>
        <v>0.26283748014822655</v>
      </c>
      <c r="K26" s="78">
        <f t="shared" si="2"/>
        <v>1.6140284595004606E-2</v>
      </c>
      <c r="L26" s="79"/>
      <c r="M26" s="80"/>
      <c r="N26" s="81">
        <f>分析係数表!H29</f>
        <v>1.0707159760567955E-2</v>
      </c>
      <c r="O26" s="82">
        <f t="shared" si="3"/>
        <v>0.10645894633503052</v>
      </c>
      <c r="P26" s="76">
        <f>分析係数表!C29</f>
        <v>0.28024852844996728</v>
      </c>
      <c r="Q26" s="82">
        <f t="shared" si="4"/>
        <v>2.9834963050726339E-2</v>
      </c>
      <c r="R26" s="83">
        <v>3.8012514344927611E-2</v>
      </c>
      <c r="S26" s="84">
        <f t="shared" si="5"/>
        <v>9.9420364495911906E-2</v>
      </c>
      <c r="T26" s="85">
        <f>分析係数表!F29</f>
        <v>0.48438327157226047</v>
      </c>
      <c r="U26" s="86">
        <f t="shared" si="6"/>
        <v>4.8157561415436416E-2</v>
      </c>
      <c r="V26" s="87">
        <f>分析係数表!D29</f>
        <v>0.14107993647432504</v>
      </c>
      <c r="W26" s="167">
        <f t="shared" si="7"/>
        <v>0</v>
      </c>
      <c r="X26" s="76">
        <f>分析係数表!E29</f>
        <v>9.6876654314452096E-2</v>
      </c>
      <c r="Y26" s="166">
        <f t="shared" si="8"/>
        <v>0</v>
      </c>
    </row>
    <row r="27" spans="1:25" x14ac:dyDescent="0.2">
      <c r="A27" s="6" t="s">
        <v>15</v>
      </c>
      <c r="B27" s="5" t="s">
        <v>36</v>
      </c>
      <c r="C27" s="90"/>
      <c r="D27" s="76">
        <f>投入係数表!C27</f>
        <v>2.8199566160520607E-3</v>
      </c>
      <c r="E27" s="77">
        <f t="shared" si="9"/>
        <v>0.28199566160520606</v>
      </c>
      <c r="F27" s="76">
        <f>分析係数表!C30</f>
        <v>1</v>
      </c>
      <c r="G27" s="77">
        <f t="shared" si="0"/>
        <v>0.28199566160520606</v>
      </c>
      <c r="H27" s="77">
        <v>0.3232526271722625</v>
      </c>
      <c r="I27" s="77">
        <f t="shared" si="1"/>
        <v>0.3232526271722625</v>
      </c>
      <c r="J27" s="76">
        <f>分析係数表!G30</f>
        <v>0.34440913030915921</v>
      </c>
      <c r="K27" s="78">
        <f t="shared" si="2"/>
        <v>0.11133115619454981</v>
      </c>
      <c r="L27" s="79"/>
      <c r="M27" s="80"/>
      <c r="N27" s="81">
        <f>分析係数表!H30</f>
        <v>0</v>
      </c>
      <c r="O27" s="82">
        <f t="shared" si="3"/>
        <v>0</v>
      </c>
      <c r="P27" s="76">
        <f>分析係数表!C30</f>
        <v>1</v>
      </c>
      <c r="Q27" s="82">
        <f t="shared" si="4"/>
        <v>0</v>
      </c>
      <c r="R27" s="83">
        <v>2.0775931292097542E-2</v>
      </c>
      <c r="S27" s="84">
        <f t="shared" si="5"/>
        <v>0.34402855846436003</v>
      </c>
      <c r="T27" s="85">
        <f>分析係数表!F30</f>
        <v>0.44047963016469227</v>
      </c>
      <c r="U27" s="86">
        <f t="shared" si="6"/>
        <v>0.15153757219847352</v>
      </c>
      <c r="V27" s="87">
        <f>分析係数表!D30</f>
        <v>0.18679572377925455</v>
      </c>
      <c r="W27" s="167">
        <f t="shared" si="7"/>
        <v>0</v>
      </c>
      <c r="X27" s="76">
        <f>分析係数表!E30</f>
        <v>0.11282866223634788</v>
      </c>
      <c r="Y27" s="166">
        <f t="shared" si="8"/>
        <v>0</v>
      </c>
    </row>
    <row r="28" spans="1:25" x14ac:dyDescent="0.2">
      <c r="A28" s="6" t="s">
        <v>16</v>
      </c>
      <c r="B28" s="5" t="s">
        <v>193</v>
      </c>
      <c r="C28" s="90"/>
      <c r="D28" s="76">
        <f>投入係数表!C28</f>
        <v>9.9783080260303688E-3</v>
      </c>
      <c r="E28" s="77">
        <f t="shared" si="9"/>
        <v>0.99783080260303691</v>
      </c>
      <c r="F28" s="76">
        <f>分析係数表!C31</f>
        <v>5.0425200622829069E-2</v>
      </c>
      <c r="G28" s="77">
        <f t="shared" si="0"/>
        <v>5.0315818408896686E-2</v>
      </c>
      <c r="H28" s="77">
        <v>6.2823242902174226E-2</v>
      </c>
      <c r="I28" s="77">
        <f t="shared" si="1"/>
        <v>6.2823242902174226E-2</v>
      </c>
      <c r="J28" s="76">
        <f>分析係数表!G31</f>
        <v>7.0921985815602842E-2</v>
      </c>
      <c r="K28" s="78">
        <f t="shared" si="2"/>
        <v>4.4555491419981724E-3</v>
      </c>
      <c r="L28" s="79"/>
      <c r="M28" s="80"/>
      <c r="N28" s="81">
        <f>分析係数表!H31</f>
        <v>2.4500023200779545E-2</v>
      </c>
      <c r="O28" s="82">
        <f t="shared" si="3"/>
        <v>0.24359836907863969</v>
      </c>
      <c r="P28" s="76">
        <f>分析係数表!C31</f>
        <v>5.0425200622829069E-2</v>
      </c>
      <c r="Q28" s="82">
        <f t="shared" si="4"/>
        <v>1.2283496632184367E-2</v>
      </c>
      <c r="R28" s="83">
        <v>1.5457837836474742E-2</v>
      </c>
      <c r="S28" s="84">
        <f t="shared" si="5"/>
        <v>7.8281080738648964E-2</v>
      </c>
      <c r="T28" s="85">
        <f>分析係数表!F31</f>
        <v>0.3475177304964539</v>
      </c>
      <c r="U28" s="86">
        <f t="shared" si="6"/>
        <v>2.7204063519104961E-2</v>
      </c>
      <c r="V28" s="87">
        <f>分析係数表!D31</f>
        <v>0</v>
      </c>
      <c r="W28" s="167">
        <f t="shared" si="7"/>
        <v>0</v>
      </c>
      <c r="X28" s="76">
        <f>分析係数表!E31</f>
        <v>0</v>
      </c>
      <c r="Y28" s="166">
        <f t="shared" si="8"/>
        <v>0</v>
      </c>
    </row>
    <row r="29" spans="1:25" x14ac:dyDescent="0.2">
      <c r="A29" s="6" t="s">
        <v>17</v>
      </c>
      <c r="B29" s="5" t="s">
        <v>273</v>
      </c>
      <c r="C29" s="90"/>
      <c r="D29" s="76">
        <f>投入係数表!C29</f>
        <v>6.5075921908893709E-4</v>
      </c>
      <c r="E29" s="77">
        <f t="shared" si="9"/>
        <v>6.5075921908893705E-2</v>
      </c>
      <c r="F29" s="76">
        <f>分析係数表!C32</f>
        <v>0.71921182266009853</v>
      </c>
      <c r="G29" s="77">
        <f t="shared" si="0"/>
        <v>4.680337240738168E-2</v>
      </c>
      <c r="H29" s="77">
        <v>6.5635712313716357E-2</v>
      </c>
      <c r="I29" s="77">
        <f t="shared" si="1"/>
        <v>6.5635712313716357E-2</v>
      </c>
      <c r="J29" s="76">
        <f>分析係数表!G32</f>
        <v>0.13945578231292516</v>
      </c>
      <c r="K29" s="78">
        <f t="shared" si="2"/>
        <v>9.1532796083754094E-3</v>
      </c>
      <c r="L29" s="79"/>
      <c r="M29" s="80"/>
      <c r="N29" s="81">
        <f>分析係数表!H32</f>
        <v>7.0646373718156932E-3</v>
      </c>
      <c r="O29" s="82">
        <f t="shared" si="3"/>
        <v>7.0242143356482753E-2</v>
      </c>
      <c r="P29" s="76">
        <f>分析係数表!C32</f>
        <v>0.71921182266009853</v>
      </c>
      <c r="Q29" s="82">
        <f t="shared" si="4"/>
        <v>5.0518979950967893E-2</v>
      </c>
      <c r="R29" s="83">
        <v>6.3614839475171672E-2</v>
      </c>
      <c r="S29" s="84">
        <f t="shared" si="5"/>
        <v>0.12925055178888803</v>
      </c>
      <c r="T29" s="85">
        <f>分析係数表!F32</f>
        <v>0.48185941043083902</v>
      </c>
      <c r="U29" s="86">
        <f t="shared" si="6"/>
        <v>6.2280594682854212E-2</v>
      </c>
      <c r="V29" s="87">
        <f>分析係数表!D32</f>
        <v>7.9365079365079361E-3</v>
      </c>
      <c r="W29" s="167">
        <f t="shared" si="7"/>
        <v>0</v>
      </c>
      <c r="X29" s="76">
        <f>分析係数表!E32</f>
        <v>1.2471655328798186E-2</v>
      </c>
      <c r="Y29" s="166">
        <f t="shared" si="8"/>
        <v>0</v>
      </c>
    </row>
    <row r="30" spans="1:25" x14ac:dyDescent="0.2">
      <c r="A30" s="6" t="s">
        <v>18</v>
      </c>
      <c r="B30" s="5" t="s">
        <v>274</v>
      </c>
      <c r="C30" s="90"/>
      <c r="D30" s="76">
        <f>投入係数表!C30</f>
        <v>4.3383947939262471E-4</v>
      </c>
      <c r="E30" s="77">
        <f t="shared" si="9"/>
        <v>4.3383947939262472E-2</v>
      </c>
      <c r="F30" s="76">
        <f>分析係数表!C33</f>
        <v>0.83046964490263453</v>
      </c>
      <c r="G30" s="77">
        <f t="shared" si="0"/>
        <v>3.6029051839593686E-2</v>
      </c>
      <c r="H30" s="77">
        <v>5.1653240082614703E-2</v>
      </c>
      <c r="I30" s="77">
        <f t="shared" si="1"/>
        <v>5.1653240082614703E-2</v>
      </c>
      <c r="J30" s="76">
        <f>分析係数表!G33</f>
        <v>0.50688705234159781</v>
      </c>
      <c r="K30" s="78">
        <f t="shared" si="2"/>
        <v>2.6182358609369436E-2</v>
      </c>
      <c r="L30" s="79"/>
      <c r="M30" s="80"/>
      <c r="N30" s="81">
        <f>分析係数表!H33</f>
        <v>1.0440350795786737E-3</v>
      </c>
      <c r="O30" s="82">
        <f t="shared" si="3"/>
        <v>1.0380612318692032E-2</v>
      </c>
      <c r="P30" s="76">
        <f>分析係数表!C33</f>
        <v>0.83046964490263453</v>
      </c>
      <c r="Q30" s="82">
        <f t="shared" si="4"/>
        <v>8.6207834261760857E-3</v>
      </c>
      <c r="R30" s="83">
        <v>2.2305431830737348E-2</v>
      </c>
      <c r="S30" s="84">
        <f t="shared" si="5"/>
        <v>7.395867191335205E-2</v>
      </c>
      <c r="T30" s="85">
        <f>分析係数表!F33</f>
        <v>0.64600550964187331</v>
      </c>
      <c r="U30" s="86">
        <f t="shared" si="6"/>
        <v>4.777770954182109E-2</v>
      </c>
      <c r="V30" s="87">
        <f>分析係数表!D33</f>
        <v>3.9944903581267219E-2</v>
      </c>
      <c r="W30" s="167">
        <f t="shared" si="7"/>
        <v>0</v>
      </c>
      <c r="X30" s="76">
        <f>分析係数表!E33</f>
        <v>3.71900826446281E-2</v>
      </c>
      <c r="Y30" s="166">
        <f t="shared" si="8"/>
        <v>0</v>
      </c>
    </row>
    <row r="31" spans="1:25" x14ac:dyDescent="0.2">
      <c r="A31" s="6" t="s">
        <v>19</v>
      </c>
      <c r="B31" s="5" t="s">
        <v>275</v>
      </c>
      <c r="C31" s="90"/>
      <c r="D31" s="76">
        <f>投入係数表!C31</f>
        <v>7.2451193058568328E-2</v>
      </c>
      <c r="E31" s="77">
        <f t="shared" si="9"/>
        <v>7.2451193058568331</v>
      </c>
      <c r="F31" s="76">
        <f>分析係数表!C34</f>
        <v>0.2537092984222894</v>
      </c>
      <c r="G31" s="77">
        <f t="shared" si="0"/>
        <v>1.8381541360747216</v>
      </c>
      <c r="H31" s="77">
        <v>2.0578879868779527</v>
      </c>
      <c r="I31" s="77">
        <f t="shared" si="1"/>
        <v>2.0578879868779527</v>
      </c>
      <c r="J31" s="76">
        <f>分析係数表!G34</f>
        <v>0.42494765662747624</v>
      </c>
      <c r="K31" s="78">
        <f t="shared" si="2"/>
        <v>0.87449467762562061</v>
      </c>
      <c r="L31" s="79"/>
      <c r="M31" s="80"/>
      <c r="N31" s="81">
        <f>分析係数表!H34</f>
        <v>0.17513108440443598</v>
      </c>
      <c r="O31" s="82">
        <f t="shared" si="3"/>
        <v>1.7412900463921512</v>
      </c>
      <c r="P31" s="76">
        <f>分析係数表!C34</f>
        <v>0.2537092984222894</v>
      </c>
      <c r="Q31" s="82">
        <f t="shared" si="4"/>
        <v>0.44178147601986845</v>
      </c>
      <c r="R31" s="83">
        <v>0.47629160285576516</v>
      </c>
      <c r="S31" s="84">
        <f t="shared" si="5"/>
        <v>2.5341795897337178</v>
      </c>
      <c r="T31" s="85">
        <f>分析係数表!F34</f>
        <v>0.69995168304074729</v>
      </c>
      <c r="U31" s="86">
        <f t="shared" si="6"/>
        <v>1.7738032689616263</v>
      </c>
      <c r="V31" s="87">
        <f>分析係数表!D34</f>
        <v>0.29215654694797877</v>
      </c>
      <c r="W31" s="167">
        <f t="shared" si="7"/>
        <v>1</v>
      </c>
      <c r="X31" s="76">
        <f>分析係数表!E34</f>
        <v>0.2001932678370108</v>
      </c>
      <c r="Y31" s="166">
        <f t="shared" si="8"/>
        <v>1</v>
      </c>
    </row>
    <row r="32" spans="1:25" x14ac:dyDescent="0.2">
      <c r="A32" s="6" t="s">
        <v>20</v>
      </c>
      <c r="B32" s="5" t="s">
        <v>37</v>
      </c>
      <c r="C32" s="90"/>
      <c r="D32" s="76">
        <f>投入係数表!C32</f>
        <v>4.9891540130151844E-3</v>
      </c>
      <c r="E32" s="77">
        <f t="shared" si="9"/>
        <v>0.49891540130151846</v>
      </c>
      <c r="F32" s="76">
        <f>分析係数表!C35</f>
        <v>0.44329670329670334</v>
      </c>
      <c r="G32" s="77">
        <f t="shared" si="0"/>
        <v>0.22116755262091492</v>
      </c>
      <c r="H32" s="77">
        <v>0.29403156618823773</v>
      </c>
      <c r="I32" s="77">
        <f t="shared" si="1"/>
        <v>0.29403156618823773</v>
      </c>
      <c r="J32" s="76">
        <f>分析係数表!G35</f>
        <v>0.31419939577039274</v>
      </c>
      <c r="K32" s="78">
        <f t="shared" si="2"/>
        <v>9.2384540433766538E-2</v>
      </c>
      <c r="L32" s="79"/>
      <c r="M32" s="80"/>
      <c r="N32" s="81">
        <f>分析係数表!H35</f>
        <v>6.616862326574173E-2</v>
      </c>
      <c r="O32" s="82">
        <f t="shared" si="3"/>
        <v>0.65790014073132619</v>
      </c>
      <c r="P32" s="76">
        <f>分析係数表!C35</f>
        <v>0.44329670329670334</v>
      </c>
      <c r="Q32" s="82">
        <f t="shared" si="4"/>
        <v>0.29164496348463409</v>
      </c>
      <c r="R32" s="83">
        <v>0.34479279668285678</v>
      </c>
      <c r="S32" s="84">
        <f t="shared" si="5"/>
        <v>0.63882436287109456</v>
      </c>
      <c r="T32" s="85">
        <f>分析係数表!F35</f>
        <v>0.64443411573320941</v>
      </c>
      <c r="U32" s="86">
        <f t="shared" si="6"/>
        <v>0.41168021339566474</v>
      </c>
      <c r="V32" s="87">
        <f>分析係数表!D35</f>
        <v>7.0415988844991867E-2</v>
      </c>
      <c r="W32" s="167">
        <f t="shared" si="7"/>
        <v>0</v>
      </c>
      <c r="X32" s="76">
        <f>分析係数表!E35</f>
        <v>6.2979316755751802E-2</v>
      </c>
      <c r="Y32" s="166">
        <f t="shared" si="8"/>
        <v>0</v>
      </c>
    </row>
    <row r="33" spans="1:25" x14ac:dyDescent="0.2">
      <c r="A33" s="6" t="s">
        <v>21</v>
      </c>
      <c r="B33" s="5" t="s">
        <v>38</v>
      </c>
      <c r="C33" s="90"/>
      <c r="D33" s="76">
        <f>投入係数表!C33</f>
        <v>1.9522776572668114E-3</v>
      </c>
      <c r="E33" s="77">
        <f t="shared" si="9"/>
        <v>0.19522776572668113</v>
      </c>
      <c r="F33" s="76">
        <f>分析係数表!C36</f>
        <v>0.8186980166346769</v>
      </c>
      <c r="G33" s="77">
        <f t="shared" si="0"/>
        <v>0.1598325845924532</v>
      </c>
      <c r="H33" s="77">
        <v>0.26876874161199077</v>
      </c>
      <c r="I33" s="77">
        <f t="shared" si="1"/>
        <v>0.26876874161199077</v>
      </c>
      <c r="J33" s="76">
        <f>分析係数表!G36</f>
        <v>7.7781269641734763E-2</v>
      </c>
      <c r="K33" s="78">
        <f t="shared" si="2"/>
        <v>2.0905173962591991E-2</v>
      </c>
      <c r="L33" s="79"/>
      <c r="M33" s="80"/>
      <c r="N33" s="81">
        <f>分析係数表!H36</f>
        <v>0.1158646930536866</v>
      </c>
      <c r="O33" s="82">
        <f t="shared" si="3"/>
        <v>1.1520172871010668</v>
      </c>
      <c r="P33" s="76">
        <f>分析係数表!C36</f>
        <v>0.8186980166346769</v>
      </c>
      <c r="Q33" s="82">
        <f t="shared" si="4"/>
        <v>0.94315426807850455</v>
      </c>
      <c r="R33" s="83">
        <v>1.02161818592888</v>
      </c>
      <c r="S33" s="84">
        <f t="shared" si="5"/>
        <v>1.2903869275408708</v>
      </c>
      <c r="T33" s="85">
        <f>分析係数表!F36</f>
        <v>0.82023884349465748</v>
      </c>
      <c r="U33" s="86">
        <f t="shared" si="6"/>
        <v>1.0584254811067482</v>
      </c>
      <c r="V33" s="87">
        <f>分析係数表!D36</f>
        <v>8.8780641106222507E-3</v>
      </c>
      <c r="W33" s="167">
        <f t="shared" si="7"/>
        <v>0</v>
      </c>
      <c r="X33" s="76">
        <f>分析係数表!E36</f>
        <v>3.4569453174104338E-3</v>
      </c>
      <c r="Y33" s="166">
        <f t="shared" si="8"/>
        <v>0</v>
      </c>
    </row>
    <row r="34" spans="1:25" x14ac:dyDescent="0.2">
      <c r="A34" s="6" t="s">
        <v>22</v>
      </c>
      <c r="B34" s="5" t="s">
        <v>378</v>
      </c>
      <c r="C34" s="90"/>
      <c r="D34" s="76">
        <f>投入係数表!C34</f>
        <v>3.0151843817787419E-2</v>
      </c>
      <c r="E34" s="77">
        <f t="shared" si="9"/>
        <v>3.015184381778742</v>
      </c>
      <c r="F34" s="76">
        <f>分析係数表!C37</f>
        <v>0.56668970283344855</v>
      </c>
      <c r="G34" s="77">
        <f t="shared" si="0"/>
        <v>1.7086739412982506</v>
      </c>
      <c r="H34" s="77">
        <v>2.0033104373401023</v>
      </c>
      <c r="I34" s="77">
        <f t="shared" si="1"/>
        <v>2.0033104373401023</v>
      </c>
      <c r="J34" s="76">
        <f>分析係数表!G37</f>
        <v>0.49872274427515739</v>
      </c>
      <c r="K34" s="78">
        <f t="shared" si="2"/>
        <v>0.9990964789453215</v>
      </c>
      <c r="L34" s="79"/>
      <c r="M34" s="80"/>
      <c r="N34" s="81">
        <f>分析係数表!H37</f>
        <v>5.3152985940327593E-2</v>
      </c>
      <c r="O34" s="82">
        <f t="shared" si="3"/>
        <v>0.52848850715829876</v>
      </c>
      <c r="P34" s="76">
        <f>分析係数表!C37</f>
        <v>0.56668970283344855</v>
      </c>
      <c r="Q34" s="82">
        <f t="shared" si="4"/>
        <v>0.29948899507242915</v>
      </c>
      <c r="R34" s="83">
        <v>0.34726092357179417</v>
      </c>
      <c r="S34" s="84">
        <f t="shared" si="5"/>
        <v>2.3505713609118963</v>
      </c>
      <c r="T34" s="85">
        <f>分析係数表!F37</f>
        <v>0.72283550770915062</v>
      </c>
      <c r="U34" s="86">
        <f t="shared" si="6"/>
        <v>1.6990764430713396</v>
      </c>
      <c r="V34" s="87">
        <f>分析係数表!D37</f>
        <v>9.0457075084390104E-2</v>
      </c>
      <c r="W34" s="167">
        <f t="shared" si="7"/>
        <v>0</v>
      </c>
      <c r="X34" s="76">
        <f>分析係数表!E37</f>
        <v>8.3386552321868437E-2</v>
      </c>
      <c r="Y34" s="166">
        <f t="shared" si="8"/>
        <v>0</v>
      </c>
    </row>
    <row r="35" spans="1:25" x14ac:dyDescent="0.2">
      <c r="A35" s="6" t="s">
        <v>23</v>
      </c>
      <c r="B35" s="5" t="s">
        <v>194</v>
      </c>
      <c r="C35" s="90"/>
      <c r="D35" s="76">
        <f>投入係数表!C35</f>
        <v>3.036876355748373E-3</v>
      </c>
      <c r="E35" s="77">
        <f t="shared" si="9"/>
        <v>0.3036876355748373</v>
      </c>
      <c r="F35" s="76">
        <f>分析係数表!C38</f>
        <v>1.0683527744467458E-2</v>
      </c>
      <c r="G35" s="77">
        <f t="shared" si="0"/>
        <v>3.2444552803154968E-3</v>
      </c>
      <c r="H35" s="77">
        <v>5.2384670564598378E-3</v>
      </c>
      <c r="I35" s="77">
        <f t="shared" si="1"/>
        <v>5.2384670564598378E-3</v>
      </c>
      <c r="J35" s="76">
        <f>分析係数表!G38</f>
        <v>0.34057971014492755</v>
      </c>
      <c r="K35" s="78">
        <f t="shared" si="2"/>
        <v>1.7841155916928433E-3</v>
      </c>
      <c r="L35" s="79"/>
      <c r="M35" s="80"/>
      <c r="N35" s="81">
        <f>分析係数表!H38</f>
        <v>4.6331956753746927E-2</v>
      </c>
      <c r="O35" s="82">
        <f t="shared" si="3"/>
        <v>0.46066850667617754</v>
      </c>
      <c r="P35" s="76">
        <f>分析係数表!C38</f>
        <v>1.0683527744467458E-2</v>
      </c>
      <c r="Q35" s="82">
        <f t="shared" si="4"/>
        <v>4.921564772077335E-3</v>
      </c>
      <c r="R35" s="83">
        <v>5.8117780804703362E-3</v>
      </c>
      <c r="S35" s="84">
        <f t="shared" si="5"/>
        <v>1.1050245136930174E-2</v>
      </c>
      <c r="T35" s="85">
        <f>分析係数表!F38</f>
        <v>0.55072463768115942</v>
      </c>
      <c r="U35" s="86">
        <f t="shared" si="6"/>
        <v>6.0856422493238641E-3</v>
      </c>
      <c r="V35" s="87">
        <f>分析係数表!D38</f>
        <v>0.29710144927536231</v>
      </c>
      <c r="W35" s="167">
        <f t="shared" si="7"/>
        <v>0</v>
      </c>
      <c r="X35" s="76">
        <f>分析係数表!E38</f>
        <v>0.18840579710144928</v>
      </c>
      <c r="Y35" s="166">
        <f t="shared" si="8"/>
        <v>0</v>
      </c>
    </row>
    <row r="36" spans="1:25" x14ac:dyDescent="0.2">
      <c r="A36" s="6" t="s">
        <v>24</v>
      </c>
      <c r="B36" s="5" t="s">
        <v>39</v>
      </c>
      <c r="C36" s="90"/>
      <c r="D36" s="76">
        <f>投入係数表!C36</f>
        <v>0</v>
      </c>
      <c r="E36" s="77">
        <f t="shared" si="9"/>
        <v>0</v>
      </c>
      <c r="F36" s="76">
        <f>分析係数表!C39</f>
        <v>1</v>
      </c>
      <c r="G36" s="77">
        <f t="shared" si="0"/>
        <v>0</v>
      </c>
      <c r="H36" s="77">
        <v>2.1825295150279006E-2</v>
      </c>
      <c r="I36" s="77">
        <f t="shared" si="1"/>
        <v>2.1825295150279006E-2</v>
      </c>
      <c r="J36" s="76">
        <f>分析係数表!G39</f>
        <v>0.35121951219512193</v>
      </c>
      <c r="K36" s="78">
        <f t="shared" si="2"/>
        <v>7.6654695161955527E-3</v>
      </c>
      <c r="L36" s="79"/>
      <c r="M36" s="80"/>
      <c r="N36" s="81">
        <f>分析係数表!H39</f>
        <v>4.1645399285415987E-3</v>
      </c>
      <c r="O36" s="82">
        <f t="shared" si="3"/>
        <v>4.140710913789377E-2</v>
      </c>
      <c r="P36" s="76">
        <f>分析係数表!C39</f>
        <v>1</v>
      </c>
      <c r="Q36" s="82">
        <f t="shared" si="4"/>
        <v>4.140710913789377E-2</v>
      </c>
      <c r="R36" s="83">
        <v>5.2367953790535007E-2</v>
      </c>
      <c r="S36" s="84">
        <f t="shared" si="5"/>
        <v>7.4193248940814013E-2</v>
      </c>
      <c r="T36" s="85">
        <f>分析係数表!F39</f>
        <v>0.70184774575018483</v>
      </c>
      <c r="U36" s="86">
        <f t="shared" si="6"/>
        <v>5.2072364518992602E-2</v>
      </c>
      <c r="V36" s="87">
        <f>分析係数表!D39</f>
        <v>7.4944567627494463E-2</v>
      </c>
      <c r="W36" s="167">
        <f t="shared" si="7"/>
        <v>0</v>
      </c>
      <c r="X36" s="76">
        <f>分析係数表!E39</f>
        <v>9.5048041389504803E-2</v>
      </c>
      <c r="Y36" s="166">
        <f t="shared" si="8"/>
        <v>0</v>
      </c>
    </row>
    <row r="37" spans="1:25" x14ac:dyDescent="0.2">
      <c r="A37" s="6" t="s">
        <v>25</v>
      </c>
      <c r="B37" s="5" t="s">
        <v>40</v>
      </c>
      <c r="C37" s="90"/>
      <c r="D37" s="76">
        <f>投入係数表!C37</f>
        <v>0</v>
      </c>
      <c r="E37" s="77">
        <f t="shared" si="9"/>
        <v>0</v>
      </c>
      <c r="F37" s="76">
        <f>分析係数表!C40</f>
        <v>0.77416905685844439</v>
      </c>
      <c r="G37" s="77">
        <f t="shared" si="0"/>
        <v>0</v>
      </c>
      <c r="H37" s="77">
        <v>1.0855320802368033E-3</v>
      </c>
      <c r="I37" s="77">
        <f t="shared" si="1"/>
        <v>1.0855320802368033E-3</v>
      </c>
      <c r="J37" s="76">
        <f>分析係数表!G40</f>
        <v>0.54967502321262762</v>
      </c>
      <c r="K37" s="78">
        <f t="shared" si="2"/>
        <v>5.9668987140221673E-4</v>
      </c>
      <c r="L37" s="79"/>
      <c r="M37" s="80"/>
      <c r="N37" s="81">
        <f>分析係数表!H40</f>
        <v>3.1866270706695746E-2</v>
      </c>
      <c r="O37" s="82">
        <f t="shared" si="3"/>
        <v>0.31683935599385571</v>
      </c>
      <c r="P37" s="76">
        <f>分析係数表!C40</f>
        <v>0.77416905685844439</v>
      </c>
      <c r="Q37" s="82">
        <f t="shared" si="4"/>
        <v>0.24528722540540018</v>
      </c>
      <c r="R37" s="83">
        <v>0.24560753345650252</v>
      </c>
      <c r="S37" s="84">
        <f t="shared" si="5"/>
        <v>0.24669306553673931</v>
      </c>
      <c r="T37" s="85">
        <f>分析係数表!F40</f>
        <v>0.74643369629442058</v>
      </c>
      <c r="U37" s="86">
        <f t="shared" si="6"/>
        <v>0.18414001675879005</v>
      </c>
      <c r="V37" s="87">
        <f>分析係数表!D40</f>
        <v>8.7617118257786786E-2</v>
      </c>
      <c r="W37" s="167">
        <f t="shared" si="7"/>
        <v>0</v>
      </c>
      <c r="X37" s="76">
        <f>分析係数表!E40</f>
        <v>5.7567316620241414E-2</v>
      </c>
      <c r="Y37" s="166">
        <f t="shared" si="8"/>
        <v>0</v>
      </c>
    </row>
    <row r="38" spans="1:25" x14ac:dyDescent="0.2">
      <c r="A38" s="6" t="s">
        <v>26</v>
      </c>
      <c r="B38" s="5" t="s">
        <v>277</v>
      </c>
      <c r="C38" s="90"/>
      <c r="D38" s="76">
        <f>投入係数表!C38</f>
        <v>4.3383947939262471E-4</v>
      </c>
      <c r="E38" s="77">
        <f t="shared" si="9"/>
        <v>4.3383947939262472E-2</v>
      </c>
      <c r="F38" s="76">
        <f>分析係数表!C41</f>
        <v>0.79005741127348639</v>
      </c>
      <c r="G38" s="77">
        <f t="shared" si="0"/>
        <v>3.4275809599717412E-2</v>
      </c>
      <c r="H38" s="77">
        <v>3.8492386985708733E-2</v>
      </c>
      <c r="I38" s="77">
        <f t="shared" si="1"/>
        <v>3.8492386985708733E-2</v>
      </c>
      <c r="J38" s="76">
        <f>分析係数表!G41</f>
        <v>0.45390187685215672</v>
      </c>
      <c r="K38" s="78">
        <f t="shared" si="2"/>
        <v>1.7471766697332726E-2</v>
      </c>
      <c r="L38" s="79"/>
      <c r="M38" s="80"/>
      <c r="N38" s="81">
        <f>分析係数表!H41</f>
        <v>5.3791007377847894E-2</v>
      </c>
      <c r="O38" s="82">
        <f t="shared" si="3"/>
        <v>0.53483221468638842</v>
      </c>
      <c r="P38" s="76">
        <f>分析係数表!C41</f>
        <v>0.79005741127348639</v>
      </c>
      <c r="Q38" s="82">
        <f t="shared" si="4"/>
        <v>0.42254815500079357</v>
      </c>
      <c r="R38" s="83">
        <v>0.42980355594786768</v>
      </c>
      <c r="S38" s="84">
        <f t="shared" si="5"/>
        <v>0.4682959429335764</v>
      </c>
      <c r="T38" s="85">
        <f>分析係数表!F41</f>
        <v>0.55729338162660524</v>
      </c>
      <c r="U38" s="86">
        <f t="shared" si="6"/>
        <v>0.26097822963947254</v>
      </c>
      <c r="V38" s="87">
        <f>分析係数表!D41</f>
        <v>0.17657227527164965</v>
      </c>
      <c r="W38" s="167">
        <f t="shared" si="7"/>
        <v>0</v>
      </c>
      <c r="X38" s="76">
        <f>分析係数表!E41</f>
        <v>0.1767369114257491</v>
      </c>
      <c r="Y38" s="166">
        <f t="shared" si="8"/>
        <v>0</v>
      </c>
    </row>
    <row r="39" spans="1:25" x14ac:dyDescent="0.2">
      <c r="A39" s="6" t="s">
        <v>51</v>
      </c>
      <c r="B39" s="5" t="s">
        <v>368</v>
      </c>
      <c r="C39" s="90"/>
      <c r="D39" s="76">
        <f>投入係数表!C39</f>
        <v>2.1691973969631235E-4</v>
      </c>
      <c r="E39" s="77">
        <f>$C$5*D39</f>
        <v>2.1691973969631236E-2</v>
      </c>
      <c r="F39" s="76">
        <f>分析係数表!C42</f>
        <v>0.34014502307185235</v>
      </c>
      <c r="G39" s="77">
        <f>E39*F39</f>
        <v>7.3784169863742371E-3</v>
      </c>
      <c r="H39" s="77">
        <v>1.1206379100887887E-2</v>
      </c>
      <c r="I39" s="77">
        <f>C39+H39</f>
        <v>1.1206379100887887E-2</v>
      </c>
      <c r="J39" s="76">
        <f>分析係数表!G42</f>
        <v>0.48461538461538461</v>
      </c>
      <c r="K39" s="78">
        <f>I39*J39</f>
        <v>5.4307837181225916E-3</v>
      </c>
      <c r="L39" s="79"/>
      <c r="M39" s="80"/>
      <c r="N39" s="81">
        <f>分析係数表!H42</f>
        <v>1.4175676302723771E-2</v>
      </c>
      <c r="O39" s="82">
        <f t="shared" si="3"/>
        <v>0.14094564726046294</v>
      </c>
      <c r="P39" s="76">
        <f>分析係数表!C42</f>
        <v>0.34014502307185235</v>
      </c>
      <c r="Q39" s="82">
        <f>O39*P39</f>
        <v>4.7941960439287327E-2</v>
      </c>
      <c r="R39" s="83">
        <v>4.9769861636238741E-2</v>
      </c>
      <c r="S39" s="84">
        <f>I39+R39</f>
        <v>6.0976240737126625E-2</v>
      </c>
      <c r="T39" s="85">
        <f>分析係数表!F42</f>
        <v>0.55384615384615388</v>
      </c>
      <c r="U39" s="86">
        <f t="shared" si="6"/>
        <v>3.3771456408254748E-2</v>
      </c>
      <c r="V39" s="87">
        <f>分析係数表!D42</f>
        <v>0.60961538461538467</v>
      </c>
      <c r="W39" s="167">
        <f t="shared" si="7"/>
        <v>0</v>
      </c>
      <c r="X39" s="76">
        <f>分析係数表!E42</f>
        <v>0.4653846153846154</v>
      </c>
      <c r="Y39" s="166">
        <f t="shared" si="8"/>
        <v>0</v>
      </c>
    </row>
    <row r="40" spans="1:25" x14ac:dyDescent="0.2">
      <c r="A40" s="6" t="s">
        <v>195</v>
      </c>
      <c r="B40" s="5" t="s">
        <v>41</v>
      </c>
      <c r="C40" s="90"/>
      <c r="D40" s="76">
        <f>投入係数表!C40</f>
        <v>1.9739696312364424E-2</v>
      </c>
      <c r="E40" s="77">
        <f>$C$5*D40</f>
        <v>1.9739696312364423</v>
      </c>
      <c r="F40" s="76">
        <f>分析係数表!C43</f>
        <v>0.24206930209858468</v>
      </c>
      <c r="G40" s="77">
        <f>E40*F40</f>
        <v>0.47783745099720615</v>
      </c>
      <c r="H40" s="77">
        <v>0.65290098824442244</v>
      </c>
      <c r="I40" s="77">
        <f>C40+H40</f>
        <v>0.65290098824442244</v>
      </c>
      <c r="J40" s="76">
        <f>分析係数表!G43</f>
        <v>0.37677668031799566</v>
      </c>
      <c r="K40" s="78">
        <f>I40*J40</f>
        <v>0.24599786692707221</v>
      </c>
      <c r="L40" s="79"/>
      <c r="M40" s="80"/>
      <c r="N40" s="81">
        <f>分析係数表!H43</f>
        <v>3.8768502621688086E-2</v>
      </c>
      <c r="O40" s="82">
        <f t="shared" si="3"/>
        <v>0.38546673743409743</v>
      </c>
      <c r="P40" s="76">
        <f>分析係数表!C43</f>
        <v>0.24206930209858468</v>
      </c>
      <c r="Q40" s="82">
        <f>O40*P40</f>
        <v>9.330966411289035E-2</v>
      </c>
      <c r="R40" s="83">
        <v>0.15134726631632098</v>
      </c>
      <c r="S40" s="84">
        <f>I40+R40</f>
        <v>0.80424825456074345</v>
      </c>
      <c r="T40" s="85">
        <f>分析係数表!F43</f>
        <v>0.60202360876897132</v>
      </c>
      <c r="U40" s="86">
        <f t="shared" si="6"/>
        <v>0.48417643655680509</v>
      </c>
      <c r="V40" s="87">
        <f>分析係数表!D43</f>
        <v>0.42833052276559863</v>
      </c>
      <c r="W40" s="167">
        <f t="shared" si="7"/>
        <v>0</v>
      </c>
      <c r="X40" s="76">
        <f>分析係数表!E43</f>
        <v>0.32088653336545409</v>
      </c>
      <c r="Y40" s="166">
        <f t="shared" si="8"/>
        <v>0</v>
      </c>
    </row>
    <row r="41" spans="1:25" x14ac:dyDescent="0.2">
      <c r="A41" s="6" t="s">
        <v>341</v>
      </c>
      <c r="B41" s="5" t="s">
        <v>346</v>
      </c>
      <c r="C41" s="90"/>
      <c r="D41" s="76">
        <f>投入係数表!C41</f>
        <v>0</v>
      </c>
      <c r="E41" s="77">
        <f>$C$5*D41</f>
        <v>0</v>
      </c>
      <c r="F41" s="76">
        <f>分析係数表!C44</f>
        <v>0.38560429982568278</v>
      </c>
      <c r="G41" s="77">
        <f>E41*F41</f>
        <v>0</v>
      </c>
      <c r="H41" s="77">
        <v>1.7380973648622013E-3</v>
      </c>
      <c r="I41" s="77">
        <f>C41+H41</f>
        <v>1.7380973648622013E-3</v>
      </c>
      <c r="J41" s="76">
        <f>分析係数表!G44</f>
        <v>0.26838368034661209</v>
      </c>
      <c r="K41" s="78">
        <f>I41*J41</f>
        <v>4.6647696758246582E-4</v>
      </c>
      <c r="L41" s="79"/>
      <c r="M41" s="80"/>
      <c r="N41" s="81">
        <f>分析係数表!H44</f>
        <v>0.12265092107094798</v>
      </c>
      <c r="O41" s="82">
        <f t="shared" si="3"/>
        <v>1.2194912671725651</v>
      </c>
      <c r="P41" s="76">
        <f>分析係数表!C44</f>
        <v>0.38560429982568278</v>
      </c>
      <c r="Q41" s="82">
        <f>O41*P41</f>
        <v>0.4702410762216116</v>
      </c>
      <c r="R41" s="83">
        <v>0.4760422461943235</v>
      </c>
      <c r="S41" s="84">
        <f>I41+R41</f>
        <v>0.47778034355918569</v>
      </c>
      <c r="T41" s="85">
        <f>分析係数表!F44</f>
        <v>0.48224816464075099</v>
      </c>
      <c r="U41" s="86">
        <f t="shared" si="6"/>
        <v>0.23040869378284476</v>
      </c>
      <c r="V41" s="87">
        <f>分析係数表!D44</f>
        <v>0.27476230593332529</v>
      </c>
      <c r="W41" s="167">
        <f t="shared" si="7"/>
        <v>0</v>
      </c>
      <c r="X41" s="76">
        <f>分析係数表!E44</f>
        <v>0.19448790468167049</v>
      </c>
      <c r="Y41" s="166">
        <f t="shared" si="8"/>
        <v>0</v>
      </c>
    </row>
    <row r="42" spans="1:25" x14ac:dyDescent="0.2">
      <c r="A42" s="6" t="s">
        <v>342</v>
      </c>
      <c r="B42" s="5" t="s">
        <v>279</v>
      </c>
      <c r="C42" s="90"/>
      <c r="D42" s="76">
        <f>投入係数表!C42</f>
        <v>1.3015184381778742E-3</v>
      </c>
      <c r="E42" s="77">
        <f>$C$5*D42</f>
        <v>0.13015184381778741</v>
      </c>
      <c r="F42" s="76">
        <f>分析係数表!C45</f>
        <v>1</v>
      </c>
      <c r="G42" s="77">
        <f>E42*F42</f>
        <v>0.13015184381778741</v>
      </c>
      <c r="H42" s="77">
        <v>0.16138497422882939</v>
      </c>
      <c r="I42" s="77">
        <f>C42+H42</f>
        <v>0.16138497422882939</v>
      </c>
      <c r="J42" s="76">
        <f>分析係数表!G45</f>
        <v>0</v>
      </c>
      <c r="K42" s="78">
        <f>I42*J42</f>
        <v>0</v>
      </c>
      <c r="L42" s="79"/>
      <c r="M42" s="80"/>
      <c r="N42" s="81">
        <f>分析係数表!H45</f>
        <v>0</v>
      </c>
      <c r="O42" s="82">
        <f t="shared" si="3"/>
        <v>0</v>
      </c>
      <c r="P42" s="76">
        <f>分析係数表!C45</f>
        <v>1</v>
      </c>
      <c r="Q42" s="82">
        <f>O42*P42</f>
        <v>0</v>
      </c>
      <c r="R42" s="83">
        <v>1.1209220462678735E-2</v>
      </c>
      <c r="S42" s="84">
        <f>I42+R42</f>
        <v>0.17259419469150811</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4.1214750542299351E-3</v>
      </c>
      <c r="E43" s="77">
        <f>$C$5*D43</f>
        <v>0.4121475054229935</v>
      </c>
      <c r="F43" s="76">
        <f>分析係数表!C46</f>
        <v>0.21981660723382579</v>
      </c>
      <c r="G43" s="77">
        <f>E43*F43</f>
        <v>9.0596866321967243E-2</v>
      </c>
      <c r="H43" s="77">
        <v>0.11511512381092281</v>
      </c>
      <c r="I43" s="77">
        <f>C43+H43</f>
        <v>0.11511512381092281</v>
      </c>
      <c r="J43" s="76">
        <f>分析係数表!G46</f>
        <v>9.2485549132947983E-3</v>
      </c>
      <c r="K43" s="78">
        <f>I43*J43</f>
        <v>1.0646485439160492E-3</v>
      </c>
      <c r="L43" s="79"/>
      <c r="M43" s="80"/>
      <c r="N43" s="81">
        <f>分析係数表!H46</f>
        <v>2.3827200593939956E-2</v>
      </c>
      <c r="O43" s="82">
        <f t="shared" si="3"/>
        <v>0.23690864113992705</v>
      </c>
      <c r="P43" s="76">
        <f>分析係数表!C46</f>
        <v>0.21981660723382579</v>
      </c>
      <c r="Q43" s="82">
        <f>O43*P43</f>
        <v>5.2076453719754723E-2</v>
      </c>
      <c r="R43" s="83">
        <v>5.7811772100821203E-2</v>
      </c>
      <c r="S43" s="84">
        <f>I43+R43</f>
        <v>0.17292689591174401</v>
      </c>
      <c r="T43" s="85">
        <f>分析係数表!F46</f>
        <v>0.31329479768786128</v>
      </c>
      <c r="U43" s="86">
        <f t="shared" si="6"/>
        <v>5.4177096869459686E-2</v>
      </c>
      <c r="V43" s="87">
        <f>分析係数表!D46</f>
        <v>4.6242774566473991E-3</v>
      </c>
      <c r="W43" s="167">
        <f t="shared" si="7"/>
        <v>0</v>
      </c>
      <c r="X43" s="76">
        <f>分析係数表!E46</f>
        <v>1.5028901734104046E-2</v>
      </c>
      <c r="Y43" s="166">
        <f t="shared" si="8"/>
        <v>0</v>
      </c>
    </row>
    <row r="44" spans="1:25" x14ac:dyDescent="0.2">
      <c r="A44" s="192">
        <v>40</v>
      </c>
      <c r="B44" s="14" t="s">
        <v>151</v>
      </c>
      <c r="C44" s="197">
        <f>SUM(C5:C43)</f>
        <v>100</v>
      </c>
      <c r="D44" s="92">
        <f>投入係数表!C44</f>
        <v>0.54533622559652928</v>
      </c>
      <c r="E44" s="91">
        <f>SUM(E5:E43)</f>
        <v>54.533622559652919</v>
      </c>
      <c r="F44" s="92">
        <f>分析係数表!C47</f>
        <v>0.36533716964755569</v>
      </c>
      <c r="G44" s="91">
        <f>SUM(G5:G43)</f>
        <v>14.251005850967523</v>
      </c>
      <c r="H44" s="91">
        <f>SUM(H5:H43)</f>
        <v>16.552183064178589</v>
      </c>
      <c r="I44" s="91">
        <f>SUM(I5:I43)</f>
        <v>116.55218306417859</v>
      </c>
      <c r="J44" s="92">
        <f>分析係数表!G47</f>
        <v>0.24761623449681225</v>
      </c>
      <c r="K44" s="93">
        <f>SUM(K5:K43)</f>
        <v>15.849279212194968</v>
      </c>
      <c r="L44" s="94">
        <f>最終需要_まとめ!$L$33</f>
        <v>0.62733333333333341</v>
      </c>
      <c r="M44" s="91">
        <f>K44*L44</f>
        <v>9.9427811591169775</v>
      </c>
      <c r="N44" s="95">
        <f>分析係数表!H47</f>
        <v>1</v>
      </c>
      <c r="O44" s="96">
        <f>SUM(O5:O43)</f>
        <v>9.9427811591169739</v>
      </c>
      <c r="P44" s="92">
        <f>分析係数表!C47</f>
        <v>0.36533716964755569</v>
      </c>
      <c r="Q44" s="96">
        <f>SUM(Q5:Q43)</f>
        <v>3.8183031772815088</v>
      </c>
      <c r="R44" s="91">
        <f>SUM(R5:R43)</f>
        <v>4.3029518103225364</v>
      </c>
      <c r="S44" s="97">
        <f>SUM(S5:S43)</f>
        <v>120.85513487450115</v>
      </c>
      <c r="T44" s="98">
        <f>分析係数表!F47</f>
        <v>0.45972075178637212</v>
      </c>
      <c r="U44" s="99">
        <f>SUM(U5:U43)</f>
        <v>56.068929304603323</v>
      </c>
      <c r="V44" s="100">
        <f>分析係数表!D47</f>
        <v>9.0631212476228726E-2</v>
      </c>
      <c r="W44" s="164">
        <f>SUM(W5:W43)</f>
        <v>26</v>
      </c>
      <c r="X44" s="92">
        <f>分析係数表!E47</f>
        <v>7.5404319154090987E-2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0</v>
      </c>
      <c r="E5" s="77">
        <f t="shared" ref="E5:E38" si="0">$C$6*D5</f>
        <v>0</v>
      </c>
      <c r="F5" s="76">
        <f>分析係数表!C8</f>
        <v>0.3615635179153095</v>
      </c>
      <c r="G5" s="77">
        <f t="shared" ref="G5:G38" si="1">E5*F5</f>
        <v>0</v>
      </c>
      <c r="H5" s="77">
        <f t="array" ref="H5:H43">MMULT(逆行列係数!C5:AO43,'2'!G5:G43)</f>
        <v>5.2576066040216064E-2</v>
      </c>
      <c r="I5" s="77">
        <f t="shared" ref="I5:I38" si="2">C5+H5</f>
        <v>5.2576066040216064E-2</v>
      </c>
      <c r="J5" s="76">
        <f>分析係数表!G8</f>
        <v>0.11973969631236442</v>
      </c>
      <c r="K5" s="78">
        <f t="shared" ref="K5:K38" si="3">I5*J5</f>
        <v>6.2954421809542872E-3</v>
      </c>
      <c r="L5" s="79" t="s">
        <v>182</v>
      </c>
      <c r="M5" s="80" t="s">
        <v>182</v>
      </c>
      <c r="N5" s="81">
        <f>分析係数表!H8</f>
        <v>1.2737227970859822E-2</v>
      </c>
      <c r="O5" s="82">
        <f t="shared" ref="O5:O43" si="4">$M$44*N5</f>
        <v>0.20688939823282163</v>
      </c>
      <c r="P5" s="76">
        <f>分析係数表!C8</f>
        <v>0.3615635179153095</v>
      </c>
      <c r="Q5" s="82">
        <f t="shared" ref="Q5:Q38" si="5">O5*P5</f>
        <v>7.4803658644440399E-2</v>
      </c>
      <c r="R5" s="83">
        <f t="array" ref="R5:R43">MMULT(逆行列係数!C5:AO43,'2'!Q5:Q43)</f>
        <v>0.10936905217675666</v>
      </c>
      <c r="S5" s="84">
        <f t="shared" ref="S5:S38" si="6">I5+R5</f>
        <v>0.16194511821697272</v>
      </c>
      <c r="T5" s="85">
        <f>分析係数表!F8</f>
        <v>0.45140997830802604</v>
      </c>
      <c r="U5" s="86">
        <f t="shared" ref="U5:U43" si="7">S5*T5</f>
        <v>7.3103642301414362E-2</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75">
        <f>最終需要_まとめ!$C$7</f>
        <v>100</v>
      </c>
      <c r="D6" s="76">
        <f>投入係数表!D6</f>
        <v>0.15686274509803921</v>
      </c>
      <c r="E6" s="77">
        <f t="shared" si="0"/>
        <v>15.686274509803921</v>
      </c>
      <c r="F6" s="76">
        <f>分析係数表!C9</f>
        <v>5.4524361948955935E-2</v>
      </c>
      <c r="G6" s="77">
        <f t="shared" si="1"/>
        <v>0.85528410900323026</v>
      </c>
      <c r="H6" s="77">
        <v>0.86277169435403034</v>
      </c>
      <c r="I6" s="77">
        <f t="shared" si="2"/>
        <v>100.86277169435402</v>
      </c>
      <c r="J6" s="76">
        <f>分析係数表!G9</f>
        <v>0.23529411764705882</v>
      </c>
      <c r="K6" s="78">
        <f t="shared" si="3"/>
        <v>23.732416869259769</v>
      </c>
      <c r="L6" s="79"/>
      <c r="M6" s="80"/>
      <c r="N6" s="81">
        <f>分析係数表!H9</f>
        <v>6.7282260683958976E-4</v>
      </c>
      <c r="O6" s="82">
        <f t="shared" si="4"/>
        <v>1.0928583877507881E-2</v>
      </c>
      <c r="P6" s="76">
        <f>分析係数表!C9</f>
        <v>5.4524361948955935E-2</v>
      </c>
      <c r="Q6" s="82">
        <f t="shared" si="5"/>
        <v>5.9587406292676399E-4</v>
      </c>
      <c r="R6" s="83">
        <v>8.5062189228098269E-4</v>
      </c>
      <c r="S6" s="84">
        <f t="shared" si="6"/>
        <v>100.86362231624631</v>
      </c>
      <c r="T6" s="85">
        <f>分析係数表!F9</f>
        <v>0.68627450980392157</v>
      </c>
      <c r="U6" s="86">
        <f t="shared" si="7"/>
        <v>69.220132962129824</v>
      </c>
      <c r="V6" s="87">
        <f>分析係数表!D9</f>
        <v>3.9215686274509803E-2</v>
      </c>
      <c r="W6" s="167">
        <f t="shared" si="8"/>
        <v>4</v>
      </c>
      <c r="X6" s="76">
        <f>分析係数表!E9</f>
        <v>0</v>
      </c>
      <c r="Y6" s="166">
        <f t="shared" si="9"/>
        <v>0</v>
      </c>
    </row>
    <row r="7" spans="1:25" x14ac:dyDescent="0.2">
      <c r="A7" s="6" t="s">
        <v>221</v>
      </c>
      <c r="B7" s="5" t="s">
        <v>267</v>
      </c>
      <c r="C7" s="90"/>
      <c r="D7" s="76">
        <f>投入係数表!D7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2.1103472315187635E-2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投入係数表!D8</f>
        <v>0</v>
      </c>
      <c r="E8" s="77">
        <f t="shared" si="0"/>
        <v>0</v>
      </c>
      <c r="F8" s="76">
        <f>分析係数表!C11</f>
        <v>1.7638036809815905E-2</v>
      </c>
      <c r="G8" s="77">
        <f t="shared" si="1"/>
        <v>0</v>
      </c>
      <c r="H8" s="77">
        <v>6.8287063176459146E-5</v>
      </c>
      <c r="I8" s="77">
        <f t="shared" si="2"/>
        <v>6.8287063176459146E-5</v>
      </c>
      <c r="J8" s="76">
        <f>分析係数表!G11</f>
        <v>0.36619718309859156</v>
      </c>
      <c r="K8" s="78">
        <f t="shared" si="3"/>
        <v>2.5006530177294899E-5</v>
      </c>
      <c r="L8" s="79"/>
      <c r="M8" s="80"/>
      <c r="N8" s="81">
        <f>分析係数表!H11</f>
        <v>-2.3200779546192752E-5</v>
      </c>
      <c r="O8" s="82">
        <f t="shared" si="4"/>
        <v>-3.7684771991406492E-4</v>
      </c>
      <c r="P8" s="76">
        <f>分析係数表!C11</f>
        <v>1.7638036809815905E-2</v>
      </c>
      <c r="Q8" s="82">
        <f t="shared" si="5"/>
        <v>-6.6468539555394708E-6</v>
      </c>
      <c r="R8" s="83">
        <v>2.5484605218147819E-4</v>
      </c>
      <c r="S8" s="84">
        <f t="shared" si="6"/>
        <v>3.2313311535793737E-4</v>
      </c>
      <c r="T8" s="85">
        <f>分析係数表!F11</f>
        <v>0.60563380281690138</v>
      </c>
      <c r="U8" s="86">
        <f t="shared" si="7"/>
        <v>1.9570033747030009E-4</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投入係数表!D9</f>
        <v>3.9215686274509803E-2</v>
      </c>
      <c r="E9" s="77">
        <f t="shared" si="0"/>
        <v>3.9215686274509802</v>
      </c>
      <c r="F9" s="76">
        <f>分析係数表!C12</f>
        <v>0.17945214392608499</v>
      </c>
      <c r="G9" s="77">
        <f t="shared" si="1"/>
        <v>0.70373389774935291</v>
      </c>
      <c r="H9" s="77">
        <v>0.7374357017119223</v>
      </c>
      <c r="I9" s="77">
        <f t="shared" si="2"/>
        <v>0.7374357017119223</v>
      </c>
      <c r="J9" s="76">
        <f>分析係数表!G12</f>
        <v>0.13812104376337719</v>
      </c>
      <c r="K9" s="78">
        <f t="shared" si="3"/>
        <v>0.10185538882882919</v>
      </c>
      <c r="L9" s="79"/>
      <c r="M9" s="80"/>
      <c r="N9" s="81">
        <f>分析係数表!H12</f>
        <v>9.9856155166813607E-2</v>
      </c>
      <c r="O9" s="82">
        <f t="shared" si="4"/>
        <v>1.6219525865101354</v>
      </c>
      <c r="P9" s="76">
        <f>分析係数表!C12</f>
        <v>0.17945214392608499</v>
      </c>
      <c r="Q9" s="82">
        <f t="shared" si="5"/>
        <v>0.29106286899570266</v>
      </c>
      <c r="R9" s="83">
        <v>0.32974053619714383</v>
      </c>
      <c r="S9" s="84">
        <f t="shared" si="6"/>
        <v>1.0671762379090661</v>
      </c>
      <c r="T9" s="85">
        <f>分析係数表!F12</f>
        <v>0.32915888701671298</v>
      </c>
      <c r="U9" s="86">
        <f t="shared" si="7"/>
        <v>0.35127054272083108</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投入係数表!D10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0.24985003830302502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投入係数表!D11</f>
        <v>0</v>
      </c>
      <c r="E11" s="77">
        <f t="shared" si="0"/>
        <v>0</v>
      </c>
      <c r="F11" s="76">
        <f>分析係数表!C14</f>
        <v>0.39919982218270722</v>
      </c>
      <c r="G11" s="77">
        <f t="shared" si="1"/>
        <v>0</v>
      </c>
      <c r="H11" s="77">
        <v>1.751954049754784E-2</v>
      </c>
      <c r="I11" s="77">
        <f t="shared" si="2"/>
        <v>1.751954049754784E-2</v>
      </c>
      <c r="J11" s="76">
        <f>分析係数表!G14</f>
        <v>0.17087329631499243</v>
      </c>
      <c r="K11" s="78">
        <f t="shared" si="3"/>
        <v>2.993621634740002E-3</v>
      </c>
      <c r="L11" s="79"/>
      <c r="M11" s="80"/>
      <c r="N11" s="81">
        <f>分析係数表!H14</f>
        <v>1.2412417057213123E-3</v>
      </c>
      <c r="O11" s="82">
        <f t="shared" si="4"/>
        <v>2.0161353015402471E-2</v>
      </c>
      <c r="P11" s="76">
        <f>分析係数表!C14</f>
        <v>0.39919982218270722</v>
      </c>
      <c r="Q11" s="82">
        <f t="shared" si="5"/>
        <v>8.0484085387114539E-3</v>
      </c>
      <c r="R11" s="83">
        <v>3.5695325268248472E-2</v>
      </c>
      <c r="S11" s="84">
        <f t="shared" si="6"/>
        <v>5.3214865765796315E-2</v>
      </c>
      <c r="T11" s="85">
        <f>分析係数表!F14</f>
        <v>0.36951034830893487</v>
      </c>
      <c r="U11" s="86">
        <f t="shared" si="7"/>
        <v>1.9663443584332609E-2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0.1492316970859697</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投入係数表!D13</f>
        <v>0</v>
      </c>
      <c r="E13" s="77">
        <f t="shared" si="0"/>
        <v>0</v>
      </c>
      <c r="F13" s="76">
        <f>分析係数表!C16</f>
        <v>2.8203419942260721E-2</v>
      </c>
      <c r="G13" s="77">
        <f t="shared" si="1"/>
        <v>0</v>
      </c>
      <c r="H13" s="77">
        <v>3.8881898116733286E-3</v>
      </c>
      <c r="I13" s="77">
        <f t="shared" si="2"/>
        <v>3.8881898116733286E-3</v>
      </c>
      <c r="J13" s="76">
        <f>分析係数表!G16</f>
        <v>3.2028469750889681E-2</v>
      </c>
      <c r="K13" s="78">
        <f t="shared" si="3"/>
        <v>1.2453276976889666E-4</v>
      </c>
      <c r="L13" s="79"/>
      <c r="M13" s="80"/>
      <c r="N13" s="81">
        <f>分析係数表!H16</f>
        <v>1.817781077444202E-2</v>
      </c>
      <c r="O13" s="82">
        <f t="shared" si="4"/>
        <v>0.29526018855266983</v>
      </c>
      <c r="P13" s="76">
        <f>分析係数表!C16</f>
        <v>2.8203419942260721E-2</v>
      </c>
      <c r="Q13" s="82">
        <f t="shared" si="5"/>
        <v>8.3273470899820293E-3</v>
      </c>
      <c r="R13" s="83">
        <v>9.7565939154102312E-3</v>
      </c>
      <c r="S13" s="84">
        <f t="shared" si="6"/>
        <v>1.3644783727083561E-2</v>
      </c>
      <c r="T13" s="85">
        <f>分析係数表!F16</f>
        <v>0.28469750889679718</v>
      </c>
      <c r="U13" s="86">
        <f t="shared" si="7"/>
        <v>3.8846359365362453E-3</v>
      </c>
      <c r="V13" s="87">
        <f>分析係数表!D16</f>
        <v>0</v>
      </c>
      <c r="W13" s="167">
        <f t="shared" si="8"/>
        <v>0</v>
      </c>
      <c r="X13" s="76">
        <f>分析係数表!E16</f>
        <v>0</v>
      </c>
      <c r="Y13" s="166">
        <f t="shared" si="9"/>
        <v>0</v>
      </c>
    </row>
    <row r="14" spans="1:25" x14ac:dyDescent="0.2">
      <c r="A14" s="6" t="s">
        <v>2</v>
      </c>
      <c r="B14" s="5" t="s">
        <v>365</v>
      </c>
      <c r="C14" s="90"/>
      <c r="D14" s="76">
        <f>投入係数表!D14</f>
        <v>0</v>
      </c>
      <c r="E14" s="77">
        <f t="shared" si="0"/>
        <v>0</v>
      </c>
      <c r="F14" s="76">
        <f>分析係数表!C17</f>
        <v>0.39389614666813044</v>
      </c>
      <c r="G14" s="77">
        <f t="shared" si="1"/>
        <v>0</v>
      </c>
      <c r="H14" s="77">
        <v>2.0668771633414011E-2</v>
      </c>
      <c r="I14" s="77">
        <f t="shared" si="2"/>
        <v>2.0668771633414011E-2</v>
      </c>
      <c r="J14" s="76">
        <f>分析係数表!G17</f>
        <v>0.21203948952564411</v>
      </c>
      <c r="K14" s="78">
        <f t="shared" si="3"/>
        <v>4.3825957862712204E-3</v>
      </c>
      <c r="L14" s="79"/>
      <c r="M14" s="80"/>
      <c r="N14" s="81">
        <f>分析係数表!H17</f>
        <v>3.0625029000974431E-3</v>
      </c>
      <c r="O14" s="82">
        <f t="shared" si="4"/>
        <v>4.9743899028656564E-2</v>
      </c>
      <c r="P14" s="76">
        <f>分析係数表!C17</f>
        <v>0.39389614666813044</v>
      </c>
      <c r="Q14" s="82">
        <f t="shared" si="5"/>
        <v>1.9593930147636378E-2</v>
      </c>
      <c r="R14" s="83">
        <v>4.2785234135299298E-2</v>
      </c>
      <c r="S14" s="84">
        <f t="shared" si="6"/>
        <v>6.3454005768713309E-2</v>
      </c>
      <c r="T14" s="85">
        <f>分析係数表!F17</f>
        <v>0.32203226583192873</v>
      </c>
      <c r="U14" s="86">
        <f t="shared" si="7"/>
        <v>2.0434237253811025E-2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投入係数表!D15</f>
        <v>0</v>
      </c>
      <c r="E15" s="77">
        <f t="shared" si="0"/>
        <v>0</v>
      </c>
      <c r="F15" s="76">
        <f>分析係数表!C18</f>
        <v>0.54026666666666667</v>
      </c>
      <c r="G15" s="77">
        <f t="shared" si="1"/>
        <v>0</v>
      </c>
      <c r="H15" s="77">
        <v>2.7001225554497458E-3</v>
      </c>
      <c r="I15" s="77">
        <f t="shared" si="2"/>
        <v>2.7001225554497458E-3</v>
      </c>
      <c r="J15" s="76">
        <f>分析係数表!G18</f>
        <v>0.21567989590110606</v>
      </c>
      <c r="K15" s="78">
        <f t="shared" si="3"/>
        <v>5.8236215167962969E-4</v>
      </c>
      <c r="L15" s="79"/>
      <c r="M15" s="80"/>
      <c r="N15" s="81">
        <f>分析係数表!H18</f>
        <v>4.8721637047004782E-4</v>
      </c>
      <c r="O15" s="82">
        <f t="shared" si="4"/>
        <v>7.9138021181953625E-3</v>
      </c>
      <c r="P15" s="76">
        <f>分析係数表!C18</f>
        <v>0.54026666666666667</v>
      </c>
      <c r="Q15" s="82">
        <f t="shared" si="5"/>
        <v>4.2755634910570149E-3</v>
      </c>
      <c r="R15" s="83">
        <v>9.7723004593673803E-3</v>
      </c>
      <c r="S15" s="84">
        <f t="shared" si="6"/>
        <v>1.2472423014817127E-2</v>
      </c>
      <c r="T15" s="85">
        <f>分析係数表!F18</f>
        <v>0.45949902407286924</v>
      </c>
      <c r="U15" s="86">
        <f t="shared" si="7"/>
        <v>5.731066203132463E-3</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投入係数表!D16</f>
        <v>0</v>
      </c>
      <c r="E16" s="77">
        <f t="shared" si="0"/>
        <v>0</v>
      </c>
      <c r="F16" s="76">
        <f>分析係数表!C19</f>
        <v>0.24452905261713653</v>
      </c>
      <c r="G16" s="77">
        <f t="shared" si="1"/>
        <v>0</v>
      </c>
      <c r="H16" s="77">
        <v>1.4807782278661768E-3</v>
      </c>
      <c r="I16" s="77">
        <f t="shared" si="2"/>
        <v>1.4807782278661768E-3</v>
      </c>
      <c r="J16" s="76">
        <f>分析係数表!G19</f>
        <v>5.7649667405764965E-2</v>
      </c>
      <c r="K16" s="78">
        <f t="shared" si="3"/>
        <v>8.5366372338183135E-5</v>
      </c>
      <c r="L16" s="79"/>
      <c r="M16" s="80"/>
      <c r="N16" s="81">
        <f>分析係数表!H19</f>
        <v>-1.2760428750406013E-4</v>
      </c>
      <c r="O16" s="82">
        <f t="shared" si="4"/>
        <v>-2.072662459527357E-3</v>
      </c>
      <c r="P16" s="76">
        <f>分析係数表!C19</f>
        <v>0.24452905261713653</v>
      </c>
      <c r="Q16" s="82">
        <f t="shared" si="5"/>
        <v>-5.068261876233287E-4</v>
      </c>
      <c r="R16" s="83">
        <v>4.2807372520100766E-3</v>
      </c>
      <c r="S16" s="84">
        <f t="shared" si="6"/>
        <v>5.7615154798762534E-3</v>
      </c>
      <c r="T16" s="85">
        <f>分析係数表!F19</f>
        <v>0.24006968641114981</v>
      </c>
      <c r="U16" s="86">
        <f t="shared" si="7"/>
        <v>1.3831652145068775E-3</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投入係数表!D17</f>
        <v>0</v>
      </c>
      <c r="E17" s="77">
        <f t="shared" si="0"/>
        <v>0</v>
      </c>
      <c r="F17" s="76">
        <f>分析係数表!C20</f>
        <v>4.2707629979743422E-2</v>
      </c>
      <c r="G17" s="77">
        <f t="shared" si="1"/>
        <v>0</v>
      </c>
      <c r="H17" s="77">
        <v>1.7932634435712875E-4</v>
      </c>
      <c r="I17" s="77">
        <f t="shared" si="2"/>
        <v>1.7932634435712875E-4</v>
      </c>
      <c r="J17" s="76">
        <f>分析係数表!G20</f>
        <v>0.10064412238325282</v>
      </c>
      <c r="K17" s="78">
        <f t="shared" si="3"/>
        <v>1.8048142548020206E-5</v>
      </c>
      <c r="L17" s="79"/>
      <c r="M17" s="80"/>
      <c r="N17" s="81">
        <f>分析係数表!H20</f>
        <v>6.0322026820101154E-4</v>
      </c>
      <c r="O17" s="82">
        <f t="shared" si="4"/>
        <v>9.7980407177656863E-3</v>
      </c>
      <c r="P17" s="76">
        <f>分析係数表!C20</f>
        <v>4.2707629979743422E-2</v>
      </c>
      <c r="Q17" s="82">
        <f t="shared" si="5"/>
        <v>4.1845109750079658E-4</v>
      </c>
      <c r="R17" s="83">
        <v>1.1204647609787846E-3</v>
      </c>
      <c r="S17" s="84">
        <f t="shared" si="6"/>
        <v>1.2997911053359134E-3</v>
      </c>
      <c r="T17" s="85">
        <f>分析係数表!F20</f>
        <v>0.22302737520128824</v>
      </c>
      <c r="U17" s="86">
        <f t="shared" si="7"/>
        <v>2.8988899853304989E-4</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投入係数表!D18</f>
        <v>0</v>
      </c>
      <c r="E18" s="77">
        <f t="shared" si="0"/>
        <v>0</v>
      </c>
      <c r="F18" s="76">
        <f>分析係数表!C21</f>
        <v>0.66002922908293749</v>
      </c>
      <c r="G18" s="77">
        <f t="shared" si="1"/>
        <v>0</v>
      </c>
      <c r="H18" s="77">
        <v>1.2214666193748776E-2</v>
      </c>
      <c r="I18" s="77">
        <f t="shared" si="2"/>
        <v>1.2214666193748776E-2</v>
      </c>
      <c r="J18" s="76">
        <f>分析係数表!G21</f>
        <v>0.28519544705706157</v>
      </c>
      <c r="K18" s="78">
        <f t="shared" si="3"/>
        <v>3.483567185778959E-3</v>
      </c>
      <c r="L18" s="79"/>
      <c r="M18" s="80"/>
      <c r="N18" s="81">
        <f>分析係数表!H21</f>
        <v>9.9763352048628834E-4</v>
      </c>
      <c r="O18" s="82">
        <f t="shared" si="4"/>
        <v>1.620445195630479E-2</v>
      </c>
      <c r="P18" s="76">
        <f>分析係数表!C21</f>
        <v>0.66002922908293749</v>
      </c>
      <c r="Q18" s="82">
        <f t="shared" si="5"/>
        <v>1.0695411932431349E-2</v>
      </c>
      <c r="R18" s="83">
        <v>2.5418286656087013E-2</v>
      </c>
      <c r="S18" s="84">
        <f t="shared" si="6"/>
        <v>3.7632952849835789E-2</v>
      </c>
      <c r="T18" s="85">
        <f>分析係数表!F21</f>
        <v>0.42593979332035348</v>
      </c>
      <c r="U18" s="86">
        <f t="shared" si="7"/>
        <v>1.6029372158893662E-2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投入係数表!D19</f>
        <v>0</v>
      </c>
      <c r="E19" s="77">
        <f t="shared" si="0"/>
        <v>0</v>
      </c>
      <c r="F19" s="76">
        <f>分析係数表!C22</f>
        <v>0.17124965967873673</v>
      </c>
      <c r="G19" s="77">
        <f t="shared" si="1"/>
        <v>0</v>
      </c>
      <c r="H19" s="77">
        <v>2.6308597185491374E-3</v>
      </c>
      <c r="I19" s="77">
        <f t="shared" si="2"/>
        <v>2.6308597185491374E-3</v>
      </c>
      <c r="J19" s="76">
        <f>分析係数表!G22</f>
        <v>0.19461524128936092</v>
      </c>
      <c r="K19" s="78">
        <f t="shared" si="3"/>
        <v>5.1200539892390059E-4</v>
      </c>
      <c r="L19" s="79"/>
      <c r="M19" s="80"/>
      <c r="N19" s="81">
        <f>分析係数表!H22</f>
        <v>4.6401559092385505E-5</v>
      </c>
      <c r="O19" s="82">
        <f t="shared" si="4"/>
        <v>7.5369543982812984E-4</v>
      </c>
      <c r="P19" s="76">
        <f>分析係数表!C22</f>
        <v>0.17124965967873673</v>
      </c>
      <c r="Q19" s="82">
        <f t="shared" si="5"/>
        <v>1.2907008757198304E-4</v>
      </c>
      <c r="R19" s="83">
        <v>1.4225910846838532E-3</v>
      </c>
      <c r="S19" s="84">
        <f t="shared" si="6"/>
        <v>4.0534508032329906E-3</v>
      </c>
      <c r="T19" s="85">
        <f>分析係数表!F22</f>
        <v>0.41301782497981493</v>
      </c>
      <c r="U19" s="86">
        <f t="shared" si="7"/>
        <v>1.6741474344139735E-3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3.7684771991406492E-4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投入係数表!D21</f>
        <v>0</v>
      </c>
      <c r="E21" s="77">
        <f t="shared" si="0"/>
        <v>0</v>
      </c>
      <c r="F21" s="76">
        <f>分析係数表!C24</f>
        <v>0.51311288483466355</v>
      </c>
      <c r="G21" s="77">
        <f t="shared" si="1"/>
        <v>0</v>
      </c>
      <c r="H21" s="77">
        <v>4.7165861277203075E-3</v>
      </c>
      <c r="I21" s="77">
        <f t="shared" si="2"/>
        <v>4.7165861277203075E-3</v>
      </c>
      <c r="J21" s="76">
        <f>分析係数表!G24</f>
        <v>0.20766129032258066</v>
      </c>
      <c r="K21" s="78">
        <f t="shared" si="3"/>
        <v>9.7945236119998335E-4</v>
      </c>
      <c r="L21" s="79"/>
      <c r="M21" s="80"/>
      <c r="N21" s="81">
        <f>分析係数表!H24</f>
        <v>3.8281286251218039E-4</v>
      </c>
      <c r="O21" s="82">
        <f t="shared" si="4"/>
        <v>6.2179873785820705E-3</v>
      </c>
      <c r="P21" s="76">
        <f>分析係数表!C24</f>
        <v>0.51311288483466355</v>
      </c>
      <c r="Q21" s="82">
        <f t="shared" si="5"/>
        <v>3.1905294416897734E-3</v>
      </c>
      <c r="R21" s="83">
        <v>1.0707269562321551E-2</v>
      </c>
      <c r="S21" s="84">
        <f t="shared" si="6"/>
        <v>1.5423855690041857E-2</v>
      </c>
      <c r="T21" s="85">
        <f>分析係数表!F24</f>
        <v>0.39045698924731181</v>
      </c>
      <c r="U21" s="86">
        <f t="shared" si="7"/>
        <v>6.0223522553187626E-3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投入係数表!D22</f>
        <v>0</v>
      </c>
      <c r="E22" s="77">
        <f t="shared" si="0"/>
        <v>0</v>
      </c>
      <c r="F22" s="76">
        <f>分析係数表!C25</f>
        <v>1.2221950623319433E-2</v>
      </c>
      <c r="G22" s="77">
        <f t="shared" si="1"/>
        <v>0</v>
      </c>
      <c r="H22" s="77">
        <v>2.8744347641018118E-4</v>
      </c>
      <c r="I22" s="77">
        <f t="shared" si="2"/>
        <v>2.8744347641018118E-4</v>
      </c>
      <c r="J22" s="76">
        <f>分析係数表!G25</f>
        <v>0.19604612850082373</v>
      </c>
      <c r="K22" s="78">
        <f t="shared" si="3"/>
        <v>5.6352180713033878E-5</v>
      </c>
      <c r="L22" s="79"/>
      <c r="M22" s="80"/>
      <c r="N22" s="81">
        <f>分析係数表!H25</f>
        <v>5.5681870910862603E-4</v>
      </c>
      <c r="O22" s="82">
        <f t="shared" si="4"/>
        <v>9.0443452779375572E-3</v>
      </c>
      <c r="P22" s="76">
        <f>分析係数表!C25</f>
        <v>1.2221950623319433E-2</v>
      </c>
      <c r="Q22" s="82">
        <f t="shared" si="5"/>
        <v>1.105395414072051E-4</v>
      </c>
      <c r="R22" s="83">
        <v>4.8568607570242993E-4</v>
      </c>
      <c r="S22" s="84">
        <f t="shared" si="6"/>
        <v>7.7312955211261106E-4</v>
      </c>
      <c r="T22" s="85">
        <f>分析係数表!F25</f>
        <v>0.34761120263591433</v>
      </c>
      <c r="U22" s="86">
        <f t="shared" si="7"/>
        <v>2.6874849340323051E-4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投入係数表!D23</f>
        <v>0</v>
      </c>
      <c r="E23" s="77">
        <f t="shared" si="0"/>
        <v>0</v>
      </c>
      <c r="F23" s="76">
        <f>分析係数表!C26</f>
        <v>0.60782312925170068</v>
      </c>
      <c r="G23" s="77">
        <f t="shared" si="1"/>
        <v>0</v>
      </c>
      <c r="H23" s="77">
        <v>8.3713643854430638E-3</v>
      </c>
      <c r="I23" s="77">
        <f t="shared" si="2"/>
        <v>8.3713643854430638E-3</v>
      </c>
      <c r="J23" s="76">
        <f>分析係数表!G26</f>
        <v>0.19637522405895241</v>
      </c>
      <c r="K23" s="78">
        <f t="shared" si="3"/>
        <v>1.6439285568705161E-3</v>
      </c>
      <c r="L23" s="79"/>
      <c r="M23" s="80"/>
      <c r="N23" s="81">
        <f>分析係数表!H26</f>
        <v>1.1774395619692821E-2</v>
      </c>
      <c r="O23" s="82">
        <f t="shared" si="4"/>
        <v>0.19125021785638793</v>
      </c>
      <c r="P23" s="76">
        <f>分析係数表!C26</f>
        <v>0.60782312925170068</v>
      </c>
      <c r="Q23" s="82">
        <f t="shared" si="5"/>
        <v>0.11624630588753919</v>
      </c>
      <c r="R23" s="83">
        <v>0.1293283009967765</v>
      </c>
      <c r="S23" s="84">
        <f t="shared" si="6"/>
        <v>0.13769966538221956</v>
      </c>
      <c r="T23" s="85">
        <f>分析係数表!F26</f>
        <v>0.33484365664210319</v>
      </c>
      <c r="U23" s="86">
        <f t="shared" si="7"/>
        <v>4.6107859474976427E-2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投入係数表!D24</f>
        <v>0</v>
      </c>
      <c r="E24" s="77">
        <f t="shared" si="0"/>
        <v>0</v>
      </c>
      <c r="F24" s="76">
        <f>分析係数表!C27</f>
        <v>3.3949453036589916E-2</v>
      </c>
      <c r="G24" s="77">
        <f t="shared" si="1"/>
        <v>0</v>
      </c>
      <c r="H24" s="77">
        <v>6.88598446586173E-5</v>
      </c>
      <c r="I24" s="77">
        <f t="shared" si="2"/>
        <v>6.88598446586173E-5</v>
      </c>
      <c r="J24" s="76">
        <f>分析係数表!G27</f>
        <v>0.16810344827586207</v>
      </c>
      <c r="K24" s="78">
        <f t="shared" si="3"/>
        <v>1.1575577334853771E-5</v>
      </c>
      <c r="L24" s="79"/>
      <c r="M24" s="80"/>
      <c r="N24" s="81">
        <f>分析係数表!H27</f>
        <v>1.1983202635608557E-2</v>
      </c>
      <c r="O24" s="82">
        <f t="shared" si="4"/>
        <v>0.19464184733561452</v>
      </c>
      <c r="P24" s="76">
        <f>分析係数表!C27</f>
        <v>3.3949453036589916E-2</v>
      </c>
      <c r="Q24" s="82">
        <f t="shared" si="5"/>
        <v>6.6079842550755491E-3</v>
      </c>
      <c r="R24" s="83">
        <v>6.6576950311377997E-3</v>
      </c>
      <c r="S24" s="84">
        <f t="shared" si="6"/>
        <v>6.7265548757964172E-3</v>
      </c>
      <c r="T24" s="85">
        <f>分析係数表!F27</f>
        <v>0.32327586206896552</v>
      </c>
      <c r="U24" s="86">
        <f t="shared" si="7"/>
        <v>2.17453282622729E-3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投入係数表!D25</f>
        <v>0</v>
      </c>
      <c r="E25" s="77">
        <f t="shared" si="0"/>
        <v>0</v>
      </c>
      <c r="F25" s="76">
        <f>分析係数表!C28</f>
        <v>0.13648255813953492</v>
      </c>
      <c r="G25" s="77">
        <f t="shared" si="1"/>
        <v>0</v>
      </c>
      <c r="H25" s="77">
        <v>7.9571236405683726E-3</v>
      </c>
      <c r="I25" s="77">
        <f t="shared" si="2"/>
        <v>7.9571236405683726E-3</v>
      </c>
      <c r="J25" s="76">
        <f>分析係数表!G28</f>
        <v>0.12488465087665333</v>
      </c>
      <c r="K25" s="78">
        <f t="shared" si="3"/>
        <v>9.9372260783474591E-4</v>
      </c>
      <c r="L25" s="79"/>
      <c r="M25" s="80"/>
      <c r="N25" s="81">
        <f>分析係数表!H28</f>
        <v>2.2469954990487682E-2</v>
      </c>
      <c r="O25" s="82">
        <f t="shared" si="4"/>
        <v>0.36497701673677185</v>
      </c>
      <c r="P25" s="76">
        <f>分析係数表!C28</f>
        <v>0.13648255813953492</v>
      </c>
      <c r="Q25" s="82">
        <f t="shared" si="5"/>
        <v>4.981299690637047E-2</v>
      </c>
      <c r="R25" s="83">
        <v>5.5147127248193824E-2</v>
      </c>
      <c r="S25" s="84">
        <f t="shared" si="6"/>
        <v>6.3104250888762203E-2</v>
      </c>
      <c r="T25" s="85">
        <f>分析係数表!F28</f>
        <v>0.21362657643801908</v>
      </c>
      <c r="U25" s="86">
        <f t="shared" si="7"/>
        <v>1.3480745076052092E-2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投入係数表!D26</f>
        <v>0</v>
      </c>
      <c r="E26" s="77">
        <f t="shared" si="0"/>
        <v>0</v>
      </c>
      <c r="F26" s="76">
        <f>分析係数表!C29</f>
        <v>0.28024852844996728</v>
      </c>
      <c r="G26" s="77">
        <f t="shared" si="1"/>
        <v>0</v>
      </c>
      <c r="H26" s="77">
        <v>7.6553786137509034E-3</v>
      </c>
      <c r="I26" s="77">
        <f t="shared" si="2"/>
        <v>7.6553786137509034E-3</v>
      </c>
      <c r="J26" s="76">
        <f>分析係数表!G29</f>
        <v>0.26283748014822655</v>
      </c>
      <c r="K26" s="78">
        <f t="shared" si="3"/>
        <v>2.0121204244189111E-3</v>
      </c>
      <c r="L26" s="79"/>
      <c r="M26" s="80"/>
      <c r="N26" s="81">
        <f>分析係数表!H29</f>
        <v>1.0707159760567955E-2</v>
      </c>
      <c r="O26" s="82">
        <f t="shared" si="4"/>
        <v>0.17391522274034094</v>
      </c>
      <c r="P26" s="76">
        <f>分析係数表!C29</f>
        <v>0.28024852844996728</v>
      </c>
      <c r="Q26" s="82">
        <f t="shared" si="5"/>
        <v>4.8739485248028833E-2</v>
      </c>
      <c r="R26" s="83">
        <v>6.2098631696142784E-2</v>
      </c>
      <c r="S26" s="84">
        <f t="shared" si="6"/>
        <v>6.9754010309893685E-2</v>
      </c>
      <c r="T26" s="85">
        <f>分析係数表!F29</f>
        <v>0.48438327157226047</v>
      </c>
      <c r="U26" s="86">
        <f t="shared" si="7"/>
        <v>3.3787675719191487E-2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投入係数表!D27</f>
        <v>0</v>
      </c>
      <c r="E27" s="77">
        <f t="shared" si="0"/>
        <v>0</v>
      </c>
      <c r="F27" s="76">
        <f>分析係数表!C30</f>
        <v>1</v>
      </c>
      <c r="G27" s="77">
        <f t="shared" si="1"/>
        <v>0</v>
      </c>
      <c r="H27" s="77">
        <v>1.075765906877867E-2</v>
      </c>
      <c r="I27" s="77">
        <f t="shared" si="2"/>
        <v>1.075765906877867E-2</v>
      </c>
      <c r="J27" s="76">
        <f>分析係数表!G30</f>
        <v>0.34440913030915921</v>
      </c>
      <c r="K27" s="78">
        <f t="shared" si="3"/>
        <v>3.7050360040405011E-3</v>
      </c>
      <c r="L27" s="79"/>
      <c r="M27" s="80"/>
      <c r="N27" s="81">
        <f>分析係数表!H30</f>
        <v>0</v>
      </c>
      <c r="O27" s="82">
        <f t="shared" si="4"/>
        <v>0</v>
      </c>
      <c r="P27" s="76">
        <f>分析係数表!C30</f>
        <v>1</v>
      </c>
      <c r="Q27" s="82">
        <f t="shared" si="5"/>
        <v>0</v>
      </c>
      <c r="R27" s="83">
        <v>3.3940320120510306E-2</v>
      </c>
      <c r="S27" s="84">
        <f t="shared" si="6"/>
        <v>4.4697979189288972E-2</v>
      </c>
      <c r="T27" s="85">
        <f>分析係数表!F30</f>
        <v>0.44047963016469227</v>
      </c>
      <c r="U27" s="86">
        <f t="shared" si="7"/>
        <v>1.968854934240712E-2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投入係数表!D28</f>
        <v>0</v>
      </c>
      <c r="E28" s="77">
        <f t="shared" si="0"/>
        <v>0</v>
      </c>
      <c r="F28" s="76">
        <f>分析係数表!C31</f>
        <v>5.0425200622829069E-2</v>
      </c>
      <c r="G28" s="77">
        <f t="shared" si="1"/>
        <v>0</v>
      </c>
      <c r="H28" s="77">
        <v>3.1328487175365555E-3</v>
      </c>
      <c r="I28" s="77">
        <f t="shared" si="2"/>
        <v>3.1328487175365555E-3</v>
      </c>
      <c r="J28" s="76">
        <f>分析係数表!G31</f>
        <v>7.0921985815602842E-2</v>
      </c>
      <c r="K28" s="78">
        <f t="shared" si="3"/>
        <v>2.2218785230755715E-4</v>
      </c>
      <c r="L28" s="79"/>
      <c r="M28" s="80"/>
      <c r="N28" s="81">
        <f>分析係数表!H31</f>
        <v>2.4500023200779545E-2</v>
      </c>
      <c r="O28" s="82">
        <f t="shared" si="4"/>
        <v>0.39795119222925252</v>
      </c>
      <c r="P28" s="76">
        <f>分析係数表!C31</f>
        <v>5.0425200622829069E-2</v>
      </c>
      <c r="Q28" s="82">
        <f t="shared" si="5"/>
        <v>2.0066768706254075E-2</v>
      </c>
      <c r="R28" s="83">
        <v>2.5252488428301932E-2</v>
      </c>
      <c r="S28" s="84">
        <f t="shared" si="6"/>
        <v>2.8385337145838487E-2</v>
      </c>
      <c r="T28" s="85">
        <f>分析係数表!F31</f>
        <v>0.3475177304964539</v>
      </c>
      <c r="U28" s="86">
        <f t="shared" si="7"/>
        <v>9.8644079442984818E-3</v>
      </c>
      <c r="V28" s="87">
        <f>分析係数表!D31</f>
        <v>0</v>
      </c>
      <c r="W28" s="167">
        <f t="shared" si="8"/>
        <v>0</v>
      </c>
      <c r="X28" s="76">
        <f>分析係数表!E31</f>
        <v>0</v>
      </c>
      <c r="Y28" s="166">
        <f t="shared" si="9"/>
        <v>0</v>
      </c>
    </row>
    <row r="29" spans="1:25" x14ac:dyDescent="0.2">
      <c r="A29" s="6" t="s">
        <v>17</v>
      </c>
      <c r="B29" s="5" t="s">
        <v>273</v>
      </c>
      <c r="C29" s="90"/>
      <c r="D29" s="76">
        <f>投入係数表!D29</f>
        <v>0</v>
      </c>
      <c r="E29" s="77">
        <f t="shared" si="0"/>
        <v>0</v>
      </c>
      <c r="F29" s="76">
        <f>分析係数表!C32</f>
        <v>0.71921182266009853</v>
      </c>
      <c r="G29" s="77">
        <f t="shared" si="1"/>
        <v>0</v>
      </c>
      <c r="H29" s="77">
        <v>5.9265097692526077E-3</v>
      </c>
      <c r="I29" s="77">
        <f t="shared" si="2"/>
        <v>5.9265097692526077E-3</v>
      </c>
      <c r="J29" s="76">
        <f>分析係数表!G32</f>
        <v>0.13945578231292516</v>
      </c>
      <c r="K29" s="78">
        <f t="shared" si="3"/>
        <v>8.2648605625631599E-4</v>
      </c>
      <c r="L29" s="79"/>
      <c r="M29" s="80"/>
      <c r="N29" s="81">
        <f>分析係数表!H32</f>
        <v>7.0646373718156932E-3</v>
      </c>
      <c r="O29" s="82">
        <f t="shared" si="4"/>
        <v>0.11475013071383276</v>
      </c>
      <c r="P29" s="76">
        <f>分析係数表!C32</f>
        <v>0.71921182266009853</v>
      </c>
      <c r="Q29" s="82">
        <f t="shared" si="5"/>
        <v>8.2529650661180218E-2</v>
      </c>
      <c r="R29" s="83">
        <v>0.10392352505629701</v>
      </c>
      <c r="S29" s="84">
        <f t="shared" si="6"/>
        <v>0.10985003482554961</v>
      </c>
      <c r="T29" s="85">
        <f>分析係数表!F32</f>
        <v>0.48185941043083902</v>
      </c>
      <c r="U29" s="86">
        <f t="shared" si="7"/>
        <v>5.2932273016846471E-2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投入係数表!D30</f>
        <v>0</v>
      </c>
      <c r="E30" s="77">
        <f t="shared" si="0"/>
        <v>0</v>
      </c>
      <c r="F30" s="76">
        <f>分析係数表!C33</f>
        <v>0.83046964490263453</v>
      </c>
      <c r="G30" s="77">
        <f t="shared" si="1"/>
        <v>0</v>
      </c>
      <c r="H30" s="77">
        <v>7.5003654772700431E-3</v>
      </c>
      <c r="I30" s="77">
        <f t="shared" si="2"/>
        <v>7.5003654772700431E-3</v>
      </c>
      <c r="J30" s="76">
        <f>分析係数表!G33</f>
        <v>0.50688705234159781</v>
      </c>
      <c r="K30" s="78">
        <f t="shared" si="3"/>
        <v>3.8018381482580934E-3</v>
      </c>
      <c r="L30" s="79"/>
      <c r="M30" s="80"/>
      <c r="N30" s="81">
        <f>分析係数表!H33</f>
        <v>1.0440350795786737E-3</v>
      </c>
      <c r="O30" s="82">
        <f t="shared" si="4"/>
        <v>1.6958147396132918E-2</v>
      </c>
      <c r="P30" s="76">
        <f>分析係数表!C33</f>
        <v>0.83046964490263453</v>
      </c>
      <c r="Q30" s="82">
        <f t="shared" si="5"/>
        <v>1.4083226646273041E-2</v>
      </c>
      <c r="R30" s="83">
        <v>3.6438968059612491E-2</v>
      </c>
      <c r="S30" s="84">
        <f t="shared" si="6"/>
        <v>4.3939333536882536E-2</v>
      </c>
      <c r="T30" s="85">
        <f>分析係数表!F33</f>
        <v>0.64600550964187331</v>
      </c>
      <c r="U30" s="86">
        <f t="shared" si="7"/>
        <v>2.8385051554818058E-2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投入係数表!D31</f>
        <v>3.9215686274509803E-2</v>
      </c>
      <c r="E31" s="77">
        <f t="shared" si="0"/>
        <v>3.9215686274509802</v>
      </c>
      <c r="F31" s="76">
        <f>分析係数表!C34</f>
        <v>0.2537092984222894</v>
      </c>
      <c r="G31" s="77">
        <f t="shared" si="1"/>
        <v>0.99493842518544862</v>
      </c>
      <c r="H31" s="77">
        <v>1.0388430222796829</v>
      </c>
      <c r="I31" s="77">
        <f t="shared" si="2"/>
        <v>1.0388430222796829</v>
      </c>
      <c r="J31" s="76">
        <f>分析係数表!G34</f>
        <v>0.42494765662747624</v>
      </c>
      <c r="K31" s="78">
        <f t="shared" si="3"/>
        <v>0.44145390792155637</v>
      </c>
      <c r="L31" s="79"/>
      <c r="M31" s="80"/>
      <c r="N31" s="81">
        <f>分析係数表!H34</f>
        <v>0.17513108440443598</v>
      </c>
      <c r="O31" s="82">
        <f t="shared" si="4"/>
        <v>2.8446350137713186</v>
      </c>
      <c r="P31" s="76">
        <f>分析係数表!C34</f>
        <v>0.2537092984222894</v>
      </c>
      <c r="Q31" s="82">
        <f t="shared" si="5"/>
        <v>0.72171035361140079</v>
      </c>
      <c r="R31" s="83">
        <v>0.77808735716143018</v>
      </c>
      <c r="S31" s="84">
        <f t="shared" si="6"/>
        <v>1.8169303794411131</v>
      </c>
      <c r="T31" s="85">
        <f>分析係数表!F34</f>
        <v>0.69995168304074729</v>
      </c>
      <c r="U31" s="86">
        <f t="shared" si="7"/>
        <v>1.2717634770576707</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投入係数表!D32</f>
        <v>0</v>
      </c>
      <c r="E32" s="77">
        <f t="shared" si="0"/>
        <v>0</v>
      </c>
      <c r="F32" s="76">
        <f>分析係数表!C35</f>
        <v>0.44329670329670334</v>
      </c>
      <c r="G32" s="77">
        <f t="shared" si="1"/>
        <v>0</v>
      </c>
      <c r="H32" s="77">
        <v>2.7698230269521108E-2</v>
      </c>
      <c r="I32" s="77">
        <f t="shared" si="2"/>
        <v>2.7698230269521108E-2</v>
      </c>
      <c r="J32" s="76">
        <f>分析係数表!G35</f>
        <v>0.31419939577039274</v>
      </c>
      <c r="K32" s="78">
        <f t="shared" si="3"/>
        <v>8.7027672145927343E-3</v>
      </c>
      <c r="L32" s="79"/>
      <c r="M32" s="80"/>
      <c r="N32" s="81">
        <f>分析係数表!H35</f>
        <v>6.616862326574173E-2</v>
      </c>
      <c r="O32" s="82">
        <f t="shared" si="4"/>
        <v>1.074769697194913</v>
      </c>
      <c r="P32" s="76">
        <f>分析係数表!C35</f>
        <v>0.44329670329670334</v>
      </c>
      <c r="Q32" s="82">
        <f t="shared" si="5"/>
        <v>0.47644186356970103</v>
      </c>
      <c r="R32" s="83">
        <v>0.5632661049044464</v>
      </c>
      <c r="S32" s="84">
        <f t="shared" si="6"/>
        <v>0.59096433517396751</v>
      </c>
      <c r="T32" s="85">
        <f>分析係数表!F35</f>
        <v>0.64443411573320941</v>
      </c>
      <c r="U32" s="86">
        <f t="shared" si="7"/>
        <v>0.38083757876769975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投入係数表!D33</f>
        <v>0</v>
      </c>
      <c r="E33" s="77">
        <f t="shared" si="0"/>
        <v>0</v>
      </c>
      <c r="F33" s="76">
        <f>分析係数表!C36</f>
        <v>0.8186980166346769</v>
      </c>
      <c r="G33" s="77">
        <f t="shared" si="1"/>
        <v>0</v>
      </c>
      <c r="H33" s="77">
        <v>6.2776334060037214E-2</v>
      </c>
      <c r="I33" s="77">
        <f t="shared" si="2"/>
        <v>6.2776334060037214E-2</v>
      </c>
      <c r="J33" s="76">
        <f>分析係数表!G36</f>
        <v>7.7781269641734763E-2</v>
      </c>
      <c r="K33" s="78">
        <f t="shared" si="3"/>
        <v>4.8828229666433723E-3</v>
      </c>
      <c r="L33" s="79"/>
      <c r="M33" s="80"/>
      <c r="N33" s="81">
        <f>分析係数表!H36</f>
        <v>0.1158646930536866</v>
      </c>
      <c r="O33" s="82">
        <f t="shared" si="4"/>
        <v>1.8819775132508401</v>
      </c>
      <c r="P33" s="76">
        <f>分析係数表!C36</f>
        <v>0.8186980166346769</v>
      </c>
      <c r="Q33" s="82">
        <f t="shared" si="5"/>
        <v>1.540771257449524</v>
      </c>
      <c r="R33" s="83">
        <v>1.6689527792455705</v>
      </c>
      <c r="S33" s="84">
        <f t="shared" si="6"/>
        <v>1.7317291133056076</v>
      </c>
      <c r="T33" s="85">
        <f>分析係数表!F36</f>
        <v>0.82023884349465748</v>
      </c>
      <c r="U33" s="86">
        <f t="shared" si="7"/>
        <v>1.4204314851438202</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投入係数表!D34</f>
        <v>3.9215686274509803E-2</v>
      </c>
      <c r="E34" s="77">
        <f t="shared" si="0"/>
        <v>3.9215686274509802</v>
      </c>
      <c r="F34" s="76">
        <f>分析係数表!C37</f>
        <v>0.56668970283344855</v>
      </c>
      <c r="G34" s="77">
        <f t="shared" si="1"/>
        <v>2.2223125601311708</v>
      </c>
      <c r="H34" s="77">
        <v>2.3427392829479889</v>
      </c>
      <c r="I34" s="77">
        <f t="shared" si="2"/>
        <v>2.3427392829479889</v>
      </c>
      <c r="J34" s="76">
        <f>分析係数表!G37</f>
        <v>0.49872274427515739</v>
      </c>
      <c r="K34" s="78">
        <f t="shared" si="3"/>
        <v>1.1683773643130355</v>
      </c>
      <c r="L34" s="79"/>
      <c r="M34" s="80"/>
      <c r="N34" s="81">
        <f>分析係数表!H37</f>
        <v>5.3152985940327593E-2</v>
      </c>
      <c r="O34" s="82">
        <f t="shared" si="4"/>
        <v>0.86335812632312259</v>
      </c>
      <c r="P34" s="76">
        <f>分析係数表!C37</f>
        <v>0.56668970283344855</v>
      </c>
      <c r="Q34" s="82">
        <f t="shared" si="5"/>
        <v>0.48925616004489325</v>
      </c>
      <c r="R34" s="83">
        <v>0.56729812712914629</v>
      </c>
      <c r="S34" s="84">
        <f t="shared" si="6"/>
        <v>2.9100374100771353</v>
      </c>
      <c r="T34" s="85">
        <f>分析係数表!F37</f>
        <v>0.72283550770915062</v>
      </c>
      <c r="U34" s="86">
        <f t="shared" si="7"/>
        <v>2.1034783687657277</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投入係数表!D35</f>
        <v>0</v>
      </c>
      <c r="E35" s="77">
        <f t="shared" si="0"/>
        <v>0</v>
      </c>
      <c r="F35" s="76">
        <f>分析係数表!C38</f>
        <v>1.0683527744467458E-2</v>
      </c>
      <c r="G35" s="77">
        <f t="shared" si="1"/>
        <v>0</v>
      </c>
      <c r="H35" s="77">
        <v>1.0469406388990013E-3</v>
      </c>
      <c r="I35" s="77">
        <f t="shared" si="2"/>
        <v>1.0469406388990013E-3</v>
      </c>
      <c r="J35" s="76">
        <f>分析係数表!G38</f>
        <v>0.34057971014492755</v>
      </c>
      <c r="K35" s="78">
        <f t="shared" si="3"/>
        <v>3.5656673933516715E-4</v>
      </c>
      <c r="L35" s="79"/>
      <c r="M35" s="80"/>
      <c r="N35" s="81">
        <f>分析係数表!H38</f>
        <v>4.6331956753746927E-2</v>
      </c>
      <c r="O35" s="82">
        <f t="shared" si="4"/>
        <v>0.75256489666838755</v>
      </c>
      <c r="P35" s="76">
        <f>分析係数表!C38</f>
        <v>1.0683527744467458E-2</v>
      </c>
      <c r="Q35" s="82">
        <f t="shared" si="5"/>
        <v>8.0400479530690037E-3</v>
      </c>
      <c r="R35" s="83">
        <v>9.494332925309424E-3</v>
      </c>
      <c r="S35" s="84">
        <f t="shared" si="6"/>
        <v>1.0541273564208425E-2</v>
      </c>
      <c r="T35" s="85">
        <f>分析係数表!F38</f>
        <v>0.55072463768115942</v>
      </c>
      <c r="U35" s="86">
        <f t="shared" si="7"/>
        <v>5.8053390643466691E-3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投入係数表!D36</f>
        <v>0</v>
      </c>
      <c r="E36" s="77">
        <f t="shared" si="0"/>
        <v>0</v>
      </c>
      <c r="F36" s="76">
        <f>分析係数表!C39</f>
        <v>1</v>
      </c>
      <c r="G36" s="77">
        <f t="shared" si="1"/>
        <v>0</v>
      </c>
      <c r="H36" s="77">
        <v>2.1924767444893509E-3</v>
      </c>
      <c r="I36" s="77">
        <f t="shared" si="2"/>
        <v>2.1924767444893509E-3</v>
      </c>
      <c r="J36" s="76">
        <f>分析係数表!G39</f>
        <v>0.35121951219512193</v>
      </c>
      <c r="K36" s="78">
        <f t="shared" si="3"/>
        <v>7.7004061269869879E-4</v>
      </c>
      <c r="L36" s="79"/>
      <c r="M36" s="80"/>
      <c r="N36" s="81">
        <f>分析係数表!H39</f>
        <v>4.1645399285415987E-3</v>
      </c>
      <c r="O36" s="82">
        <f t="shared" si="4"/>
        <v>6.7644165724574642E-2</v>
      </c>
      <c r="P36" s="76">
        <f>分析係数表!C39</f>
        <v>1</v>
      </c>
      <c r="Q36" s="82">
        <f t="shared" si="5"/>
        <v>6.7644165724574642E-2</v>
      </c>
      <c r="R36" s="83">
        <v>8.5550201852222479E-2</v>
      </c>
      <c r="S36" s="84">
        <f t="shared" si="6"/>
        <v>8.7742678596711837E-2</v>
      </c>
      <c r="T36" s="85">
        <f>分析係数表!F39</f>
        <v>0.70184774575018483</v>
      </c>
      <c r="U36" s="86">
        <f t="shared" si="7"/>
        <v>6.1582001179185192E-2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投入係数表!D37</f>
        <v>0</v>
      </c>
      <c r="E37" s="77">
        <f t="shared" si="0"/>
        <v>0</v>
      </c>
      <c r="F37" s="76">
        <f>分析係数表!C40</f>
        <v>0.77416905685844439</v>
      </c>
      <c r="G37" s="77">
        <f t="shared" si="1"/>
        <v>0</v>
      </c>
      <c r="H37" s="77">
        <v>7.6515631744234207E-4</v>
      </c>
      <c r="I37" s="77">
        <f t="shared" si="2"/>
        <v>7.6515631744234207E-4</v>
      </c>
      <c r="J37" s="76">
        <f>分析係数表!G40</f>
        <v>0.54967502321262762</v>
      </c>
      <c r="K37" s="78">
        <f t="shared" si="3"/>
        <v>4.2058731655140807E-4</v>
      </c>
      <c r="L37" s="79"/>
      <c r="M37" s="80"/>
      <c r="N37" s="81">
        <f>分析係数表!H40</f>
        <v>3.1866270706695746E-2</v>
      </c>
      <c r="O37" s="82">
        <f t="shared" si="4"/>
        <v>0.51760034330196814</v>
      </c>
      <c r="P37" s="76">
        <f>分析係数表!C40</f>
        <v>0.77416905685844439</v>
      </c>
      <c r="Q37" s="82">
        <f t="shared" si="5"/>
        <v>0.40071016960369171</v>
      </c>
      <c r="R37" s="83">
        <v>0.40123343653400373</v>
      </c>
      <c r="S37" s="84">
        <f t="shared" si="6"/>
        <v>0.40199859285144607</v>
      </c>
      <c r="T37" s="85">
        <f>分析係数表!F40</f>
        <v>0.74643369629442058</v>
      </c>
      <c r="U37" s="86">
        <f t="shared" si="7"/>
        <v>0.30006529556726075</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投入係数表!D38</f>
        <v>0</v>
      </c>
      <c r="E38" s="77">
        <f t="shared" si="0"/>
        <v>0</v>
      </c>
      <c r="F38" s="76">
        <f>分析係数表!C41</f>
        <v>0.79005741127348639</v>
      </c>
      <c r="G38" s="77">
        <f t="shared" si="1"/>
        <v>0</v>
      </c>
      <c r="H38" s="77">
        <v>1.9168593442716196E-3</v>
      </c>
      <c r="I38" s="77">
        <f t="shared" si="2"/>
        <v>1.9168593442716196E-3</v>
      </c>
      <c r="J38" s="76">
        <f>分析係数表!G41</f>
        <v>0.45390187685215672</v>
      </c>
      <c r="K38" s="78">
        <f t="shared" si="3"/>
        <v>8.7006605402648257E-4</v>
      </c>
      <c r="L38" s="79"/>
      <c r="M38" s="80"/>
      <c r="N38" s="81">
        <f>分析係数表!H41</f>
        <v>5.3791007377847894E-2</v>
      </c>
      <c r="O38" s="82">
        <f t="shared" si="4"/>
        <v>0.87372143862075946</v>
      </c>
      <c r="P38" s="76">
        <f>分析係数表!C41</f>
        <v>0.79005741127348639</v>
      </c>
      <c r="Q38" s="82">
        <f t="shared" si="5"/>
        <v>0.6902900979708636</v>
      </c>
      <c r="R38" s="83">
        <v>0.70214278593388235</v>
      </c>
      <c r="S38" s="84">
        <f t="shared" si="6"/>
        <v>0.70405964527815401</v>
      </c>
      <c r="T38" s="85">
        <f>分析係数表!F41</f>
        <v>0.55729338162660524</v>
      </c>
      <c r="U38" s="86">
        <f t="shared" si="7"/>
        <v>0.3923677805838906</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投入係数表!D39</f>
        <v>0</v>
      </c>
      <c r="E39" s="77">
        <f>$C$6*D39</f>
        <v>0</v>
      </c>
      <c r="F39" s="76">
        <f>分析係数表!C42</f>
        <v>0.34014502307185235</v>
      </c>
      <c r="G39" s="77">
        <f>E39*F39</f>
        <v>0</v>
      </c>
      <c r="H39" s="77">
        <v>2.288818764836064E-3</v>
      </c>
      <c r="I39" s="77">
        <f>C39+H39</f>
        <v>2.288818764836064E-3</v>
      </c>
      <c r="J39" s="76">
        <f>分析係数表!G42</f>
        <v>0.48461538461538461</v>
      </c>
      <c r="K39" s="78">
        <f>I39*J39</f>
        <v>1.1091967860359388E-3</v>
      </c>
      <c r="L39" s="79"/>
      <c r="M39" s="80"/>
      <c r="N39" s="81">
        <f>分析係数表!H42</f>
        <v>1.4175676302723771E-2</v>
      </c>
      <c r="O39" s="82">
        <f t="shared" si="4"/>
        <v>0.23025395686749364</v>
      </c>
      <c r="P39" s="76">
        <f>分析係数表!C42</f>
        <v>0.34014502307185235</v>
      </c>
      <c r="Q39" s="82">
        <f>O39*P39</f>
        <v>7.8319737471078926E-2</v>
      </c>
      <c r="R39" s="83">
        <v>8.1305863623546151E-2</v>
      </c>
      <c r="S39" s="84">
        <f>I39+R39</f>
        <v>8.3594682388382219E-2</v>
      </c>
      <c r="T39" s="85">
        <f>分析係数表!F42</f>
        <v>0.55384615384615388</v>
      </c>
      <c r="U39" s="86">
        <f t="shared" si="7"/>
        <v>4.629859332279631E-2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投入係数表!D40</f>
        <v>3.9215686274509803E-2</v>
      </c>
      <c r="E40" s="77">
        <f>$C$6*D40</f>
        <v>3.9215686274509802</v>
      </c>
      <c r="F40" s="76">
        <f>分析係数表!C43</f>
        <v>0.24206930209858468</v>
      </c>
      <c r="G40" s="77">
        <f>E40*F40</f>
        <v>0.94929138077876341</v>
      </c>
      <c r="H40" s="77">
        <v>1.0552101361668957</v>
      </c>
      <c r="I40" s="77">
        <f>C40+H40</f>
        <v>1.0552101361668957</v>
      </c>
      <c r="J40" s="76">
        <f>分析係数表!G43</f>
        <v>0.37677668031799566</v>
      </c>
      <c r="K40" s="78">
        <f>I40*J40</f>
        <v>0.39757857214286313</v>
      </c>
      <c r="L40" s="79"/>
      <c r="M40" s="80"/>
      <c r="N40" s="81">
        <f>分析係数表!H43</f>
        <v>3.8768502621688086E-2</v>
      </c>
      <c r="O40" s="82">
        <f t="shared" si="4"/>
        <v>0.62971253997640242</v>
      </c>
      <c r="P40" s="76">
        <f>分析係数表!C43</f>
        <v>0.24206930209858468</v>
      </c>
      <c r="Q40" s="82">
        <f>O40*P40</f>
        <v>0.15243407507481485</v>
      </c>
      <c r="R40" s="83">
        <v>0.24724642163665198</v>
      </c>
      <c r="S40" s="84">
        <f>I40+R40</f>
        <v>1.3024565578035476</v>
      </c>
      <c r="T40" s="85">
        <f>分析係数表!F43</f>
        <v>0.60202360876897132</v>
      </c>
      <c r="U40" s="86">
        <f t="shared" si="7"/>
        <v>0.78410959719370399</v>
      </c>
      <c r="V40" s="87">
        <f>分析係数表!D43</f>
        <v>0.42833052276559863</v>
      </c>
      <c r="W40" s="167">
        <f t="shared" si="8"/>
        <v>1</v>
      </c>
      <c r="X40" s="76">
        <f>分析係数表!E43</f>
        <v>0.32088653336545409</v>
      </c>
      <c r="Y40" s="166">
        <f t="shared" si="9"/>
        <v>0</v>
      </c>
    </row>
    <row r="41" spans="1:25" x14ac:dyDescent="0.2">
      <c r="A41" s="6" t="s">
        <v>341</v>
      </c>
      <c r="B41" s="5" t="s">
        <v>42</v>
      </c>
      <c r="C41" s="90"/>
      <c r="D41" s="76">
        <f>投入係数表!D41</f>
        <v>0</v>
      </c>
      <c r="E41" s="77">
        <f>$C$6*D41</f>
        <v>0</v>
      </c>
      <c r="F41" s="76">
        <f>分析係数表!C44</f>
        <v>0.38560429982568278</v>
      </c>
      <c r="G41" s="77">
        <f>E41*F41</f>
        <v>0</v>
      </c>
      <c r="H41" s="77">
        <v>1.1364603824637733E-3</v>
      </c>
      <c r="I41" s="77">
        <f>C41+H41</f>
        <v>1.1364603824637733E-3</v>
      </c>
      <c r="J41" s="76">
        <f>分析係数表!G44</f>
        <v>0.26838368034661209</v>
      </c>
      <c r="K41" s="78">
        <f>I41*J41</f>
        <v>3.0500742001374583E-4</v>
      </c>
      <c r="L41" s="79"/>
      <c r="M41" s="80"/>
      <c r="N41" s="81">
        <f>分析係数表!H44</f>
        <v>0.12265092107094798</v>
      </c>
      <c r="O41" s="82">
        <f t="shared" si="4"/>
        <v>1.992205471325704</v>
      </c>
      <c r="P41" s="76">
        <f>分析係数表!C44</f>
        <v>0.38560429982568278</v>
      </c>
      <c r="Q41" s="82">
        <f>O41*P41</f>
        <v>0.76820299587944241</v>
      </c>
      <c r="R41" s="83">
        <v>0.77767999901249696</v>
      </c>
      <c r="S41" s="84">
        <f>I41+R41</f>
        <v>0.77881645939496069</v>
      </c>
      <c r="T41" s="85">
        <f>分析係数表!F44</f>
        <v>0.48224816464075099</v>
      </c>
      <c r="U41" s="86">
        <f t="shared" si="7"/>
        <v>0.37558280813522776</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投入係数表!D42</f>
        <v>0</v>
      </c>
      <c r="E42" s="77">
        <f>$C$6*D42</f>
        <v>0</v>
      </c>
      <c r="F42" s="76">
        <f>分析係数表!C45</f>
        <v>1</v>
      </c>
      <c r="G42" s="77">
        <f>E42*F42</f>
        <v>0</v>
      </c>
      <c r="H42" s="77">
        <v>1.4759489455036148E-2</v>
      </c>
      <c r="I42" s="77">
        <f>C42+H42</f>
        <v>1.4759489455036148E-2</v>
      </c>
      <c r="J42" s="76">
        <f>分析係数表!G45</f>
        <v>0</v>
      </c>
      <c r="K42" s="78">
        <f>I42*J42</f>
        <v>0</v>
      </c>
      <c r="L42" s="79"/>
      <c r="M42" s="80"/>
      <c r="N42" s="81">
        <f>分析係数表!H45</f>
        <v>0</v>
      </c>
      <c r="O42" s="82">
        <f t="shared" si="4"/>
        <v>0</v>
      </c>
      <c r="P42" s="76">
        <f>分析係数表!C45</f>
        <v>1</v>
      </c>
      <c r="Q42" s="82">
        <f>O42*P42</f>
        <v>0</v>
      </c>
      <c r="R42" s="83">
        <v>1.8311791921905282E-2</v>
      </c>
      <c r="S42" s="84">
        <f>I42+R42</f>
        <v>3.307128137694143E-2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0</v>
      </c>
      <c r="E43" s="77">
        <f>$C$6*D43</f>
        <v>0</v>
      </c>
      <c r="F43" s="76">
        <f>分析係数表!C46</f>
        <v>0.21981660723382579</v>
      </c>
      <c r="G43" s="77">
        <f>E43*F43</f>
        <v>0</v>
      </c>
      <c r="H43" s="77">
        <v>1.1563977951117615E-2</v>
      </c>
      <c r="I43" s="77">
        <f>C43+H43</f>
        <v>1.1563977951117615E-2</v>
      </c>
      <c r="J43" s="76">
        <f>分析係数表!G46</f>
        <v>9.2485549132947983E-3</v>
      </c>
      <c r="K43" s="78">
        <f>I43*J43</f>
        <v>1.0695008509704153E-4</v>
      </c>
      <c r="L43" s="79"/>
      <c r="M43" s="80"/>
      <c r="N43" s="81">
        <f>分析係数表!H46</f>
        <v>2.3827200593939956E-2</v>
      </c>
      <c r="O43" s="82">
        <f t="shared" si="4"/>
        <v>0.38702260835174462</v>
      </c>
      <c r="P43" s="76">
        <f>分析係数表!C46</f>
        <v>0.21981660723382579</v>
      </c>
      <c r="Q43" s="82">
        <f>O43*P43</f>
        <v>8.5073996690666231E-2</v>
      </c>
      <c r="R43" s="83">
        <v>9.4443422258630283E-2</v>
      </c>
      <c r="S43" s="84">
        <f>I43+R43</f>
        <v>0.1060074002097479</v>
      </c>
      <c r="T43" s="85">
        <f>分析係数表!F46</f>
        <v>0.31329479768786128</v>
      </c>
      <c r="U43" s="86">
        <f t="shared" si="7"/>
        <v>3.3211567002129114E-2</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投入係数表!D44</f>
        <v>0.31372549019607843</v>
      </c>
      <c r="E44" s="91">
        <f>SUM(E5:E43)</f>
        <v>31.372549019607842</v>
      </c>
      <c r="F44" s="92">
        <f>分析係数表!C47</f>
        <v>0.36533716964755569</v>
      </c>
      <c r="G44" s="91">
        <f>SUM(G5:G43)</f>
        <v>5.7255603728479665</v>
      </c>
      <c r="H44" s="91">
        <f>SUM(H5:H43)</f>
        <v>6.3334453285960217</v>
      </c>
      <c r="I44" s="91">
        <f>SUM(I5:I43)</f>
        <v>106.33344532859597</v>
      </c>
      <c r="J44" s="92">
        <f>分析係数表!G47</f>
        <v>0.24761623449681225</v>
      </c>
      <c r="K44" s="93">
        <f>SUM(K5:K43)</f>
        <v>25.891961355583458</v>
      </c>
      <c r="L44" s="94">
        <f>最終需要_まとめ!$L$33</f>
        <v>0.62733333333333341</v>
      </c>
      <c r="M44" s="91">
        <f>K44*L44</f>
        <v>16.242890423736025</v>
      </c>
      <c r="N44" s="95">
        <f>分析係数表!H47</f>
        <v>1</v>
      </c>
      <c r="O44" s="96">
        <f>SUM(O5:O43)</f>
        <v>16.242890423736025</v>
      </c>
      <c r="P44" s="92">
        <f>分析係数表!C47</f>
        <v>0.36533716964755569</v>
      </c>
      <c r="Q44" s="96">
        <f>SUM(Q5:Q43)</f>
        <v>6.2377195193839219</v>
      </c>
      <c r="R44" s="91">
        <f>SUM(R5:R43)</f>
        <v>7.029459226264688</v>
      </c>
      <c r="S44" s="97">
        <f>SUM(S5:S43)</f>
        <v>113.36290455486072</v>
      </c>
      <c r="T44" s="98">
        <f>分析係数表!F47</f>
        <v>0.45972075178637212</v>
      </c>
      <c r="U44" s="99">
        <f>SUM(U5:U43)</f>
        <v>77.102038891760714</v>
      </c>
      <c r="V44" s="100">
        <f>分析係数表!D47</f>
        <v>9.0631212476228726E-2</v>
      </c>
      <c r="W44" s="164">
        <f>SUM(W5:W43)</f>
        <v>6</v>
      </c>
      <c r="X44" s="92">
        <f>分析係数表!E47</f>
        <v>7.5404319154090987E-2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0.3615635179153095</v>
      </c>
      <c r="G5" s="77">
        <f t="shared" ref="G5:G38" si="1">E5*F5</f>
        <v>0</v>
      </c>
      <c r="H5" s="77">
        <f t="array" ref="H5:H43">MMULT(逆行列係数!C5:AO43,'3'!G5:G43)</f>
        <v>0</v>
      </c>
      <c r="I5" s="77">
        <f t="shared" ref="I5:I38" si="2">C5+H5</f>
        <v>0</v>
      </c>
      <c r="J5" s="76">
        <f>分析係数表!G8</f>
        <v>0.11973969631236442</v>
      </c>
      <c r="K5" s="78">
        <f t="shared" ref="K5:K38" si="3">I5*J5</f>
        <v>0</v>
      </c>
      <c r="L5" s="79" t="s">
        <v>182</v>
      </c>
      <c r="M5" s="80" t="s">
        <v>182</v>
      </c>
      <c r="N5" s="81">
        <f>分析係数表!H8</f>
        <v>1.2737227970859822E-2</v>
      </c>
      <c r="O5" s="82">
        <f t="shared" ref="O5:O44" si="4">$M$44*N5</f>
        <v>0</v>
      </c>
      <c r="P5" s="76">
        <f>分析係数表!C8</f>
        <v>0.3615635179153095</v>
      </c>
      <c r="Q5" s="82">
        <f t="shared" ref="Q5:Q38" si="5">O5*P5</f>
        <v>0</v>
      </c>
      <c r="R5" s="83">
        <f t="array" ref="R5:R43">MMULT(逆行列係数!C5:AO43,'3'!Q5:Q43)</f>
        <v>0</v>
      </c>
      <c r="S5" s="84">
        <f t="shared" ref="S5:S38" si="6">I5+R5</f>
        <v>0</v>
      </c>
      <c r="T5" s="85">
        <f>分析係数表!F8</f>
        <v>0.45140997830802604</v>
      </c>
      <c r="U5" s="86">
        <f t="shared" ref="U5:U38" si="7">S5*T5</f>
        <v>0</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投入係数表!E6</f>
        <v>0</v>
      </c>
      <c r="E6" s="77">
        <f t="shared" si="0"/>
        <v>0</v>
      </c>
      <c r="F6" s="76">
        <f>分析係数表!C9</f>
        <v>5.4524361948955935E-2</v>
      </c>
      <c r="G6" s="77">
        <f t="shared" si="1"/>
        <v>0</v>
      </c>
      <c r="H6" s="77">
        <v>0</v>
      </c>
      <c r="I6" s="77">
        <f t="shared" si="2"/>
        <v>0</v>
      </c>
      <c r="J6" s="76">
        <f>分析係数表!G9</f>
        <v>0.23529411764705882</v>
      </c>
      <c r="K6" s="78">
        <f t="shared" si="3"/>
        <v>0</v>
      </c>
      <c r="L6" s="79"/>
      <c r="M6" s="80"/>
      <c r="N6" s="81">
        <f>分析係数表!H9</f>
        <v>6.7282260683958976E-4</v>
      </c>
      <c r="O6" s="82">
        <f t="shared" si="4"/>
        <v>0</v>
      </c>
      <c r="P6" s="76">
        <f>分析係数表!C9</f>
        <v>5.4524361948955935E-2</v>
      </c>
      <c r="Q6" s="82">
        <f t="shared" si="5"/>
        <v>0</v>
      </c>
      <c r="R6" s="83">
        <v>0</v>
      </c>
      <c r="S6" s="84">
        <f t="shared" si="6"/>
        <v>0</v>
      </c>
      <c r="T6" s="85">
        <f>分析係数表!F9</f>
        <v>0.68627450980392157</v>
      </c>
      <c r="U6" s="86">
        <f t="shared" si="7"/>
        <v>0</v>
      </c>
      <c r="V6" s="87">
        <f>分析係数表!D9</f>
        <v>3.9215686274509803E-2</v>
      </c>
      <c r="W6" s="167">
        <f t="shared" si="8"/>
        <v>0</v>
      </c>
      <c r="X6" s="76">
        <f>分析係数表!E9</f>
        <v>0</v>
      </c>
      <c r="Y6" s="166">
        <f t="shared" si="9"/>
        <v>0</v>
      </c>
    </row>
    <row r="7" spans="1:25" x14ac:dyDescent="0.2">
      <c r="A7" s="6" t="s">
        <v>221</v>
      </c>
      <c r="B7" s="5" t="s">
        <v>267</v>
      </c>
      <c r="C7" s="75">
        <f>最終需要_まとめ!$C$8</f>
        <v>100</v>
      </c>
      <c r="D7" s="76">
        <f>投入係数表!E7</f>
        <v>0</v>
      </c>
      <c r="E7" s="77">
        <f t="shared" si="0"/>
        <v>0</v>
      </c>
      <c r="F7" s="76">
        <f>分析係数表!C10</f>
        <v>0</v>
      </c>
      <c r="G7" s="77">
        <f t="shared" si="1"/>
        <v>0</v>
      </c>
      <c r="H7" s="77">
        <v>0</v>
      </c>
      <c r="I7" s="77">
        <f t="shared" si="2"/>
        <v>100</v>
      </c>
      <c r="J7" s="76">
        <f>分析係数表!G10</f>
        <v>0</v>
      </c>
      <c r="K7" s="78">
        <f t="shared" si="3"/>
        <v>0</v>
      </c>
      <c r="L7" s="79"/>
      <c r="M7" s="80"/>
      <c r="N7" s="81">
        <f>分析係数表!H10</f>
        <v>1.2992436545867941E-3</v>
      </c>
      <c r="O7" s="82">
        <f t="shared" si="4"/>
        <v>0</v>
      </c>
      <c r="P7" s="76">
        <f>分析係数表!C10</f>
        <v>0</v>
      </c>
      <c r="Q7" s="82">
        <f t="shared" si="5"/>
        <v>0</v>
      </c>
      <c r="R7" s="83">
        <v>0</v>
      </c>
      <c r="S7" s="84">
        <f t="shared" si="6"/>
        <v>100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投入係数表!E8</f>
        <v>0</v>
      </c>
      <c r="E8" s="77">
        <f t="shared" si="0"/>
        <v>0</v>
      </c>
      <c r="F8" s="76">
        <f>分析係数表!C11</f>
        <v>1.7638036809815905E-2</v>
      </c>
      <c r="G8" s="77">
        <f t="shared" si="1"/>
        <v>0</v>
      </c>
      <c r="H8" s="77">
        <v>0</v>
      </c>
      <c r="I8" s="77">
        <f t="shared" si="2"/>
        <v>0</v>
      </c>
      <c r="J8" s="76">
        <f>分析係数表!G11</f>
        <v>0.36619718309859156</v>
      </c>
      <c r="K8" s="78">
        <f t="shared" si="3"/>
        <v>0</v>
      </c>
      <c r="L8" s="79"/>
      <c r="M8" s="80"/>
      <c r="N8" s="81">
        <f>分析係数表!H11</f>
        <v>-2.3200779546192752E-5</v>
      </c>
      <c r="O8" s="82">
        <f t="shared" si="4"/>
        <v>0</v>
      </c>
      <c r="P8" s="76">
        <f>分析係数表!C11</f>
        <v>1.7638036809815905E-2</v>
      </c>
      <c r="Q8" s="82">
        <f t="shared" si="5"/>
        <v>0</v>
      </c>
      <c r="R8" s="83">
        <v>0</v>
      </c>
      <c r="S8" s="84">
        <f t="shared" si="6"/>
        <v>0</v>
      </c>
      <c r="T8" s="85">
        <f>分析係数表!F11</f>
        <v>0.60563380281690138</v>
      </c>
      <c r="U8" s="86">
        <f t="shared" si="7"/>
        <v>0</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投入係数表!E9</f>
        <v>0</v>
      </c>
      <c r="E9" s="77">
        <f t="shared" si="0"/>
        <v>0</v>
      </c>
      <c r="F9" s="76">
        <f>分析係数表!C12</f>
        <v>0.17945214392608499</v>
      </c>
      <c r="G9" s="77">
        <f t="shared" si="1"/>
        <v>0</v>
      </c>
      <c r="H9" s="77">
        <v>0</v>
      </c>
      <c r="I9" s="77">
        <f t="shared" si="2"/>
        <v>0</v>
      </c>
      <c r="J9" s="76">
        <f>分析係数表!G12</f>
        <v>0.13812104376337719</v>
      </c>
      <c r="K9" s="78">
        <f t="shared" si="3"/>
        <v>0</v>
      </c>
      <c r="L9" s="79"/>
      <c r="M9" s="80"/>
      <c r="N9" s="81">
        <f>分析係数表!H12</f>
        <v>9.9856155166813607E-2</v>
      </c>
      <c r="O9" s="82">
        <f t="shared" si="4"/>
        <v>0</v>
      </c>
      <c r="P9" s="76">
        <f>分析係数表!C12</f>
        <v>0.17945214392608499</v>
      </c>
      <c r="Q9" s="82">
        <f t="shared" si="5"/>
        <v>0</v>
      </c>
      <c r="R9" s="83">
        <v>0</v>
      </c>
      <c r="S9" s="84">
        <f t="shared" si="6"/>
        <v>0</v>
      </c>
      <c r="T9" s="85">
        <f>分析係数表!F12</f>
        <v>0.32915888701671298</v>
      </c>
      <c r="U9" s="86">
        <f t="shared" si="7"/>
        <v>0</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投入係数表!E10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投入係数表!E11</f>
        <v>0</v>
      </c>
      <c r="E11" s="77">
        <f t="shared" si="0"/>
        <v>0</v>
      </c>
      <c r="F11" s="76">
        <f>分析係数表!C14</f>
        <v>0.39919982218270722</v>
      </c>
      <c r="G11" s="77">
        <f t="shared" si="1"/>
        <v>0</v>
      </c>
      <c r="H11" s="77">
        <v>0</v>
      </c>
      <c r="I11" s="77">
        <f t="shared" si="2"/>
        <v>0</v>
      </c>
      <c r="J11" s="76">
        <f>分析係数表!G14</f>
        <v>0.17087329631499243</v>
      </c>
      <c r="K11" s="78">
        <f t="shared" si="3"/>
        <v>0</v>
      </c>
      <c r="L11" s="79"/>
      <c r="M11" s="80"/>
      <c r="N11" s="81">
        <f>分析係数表!H14</f>
        <v>1.2412417057213123E-3</v>
      </c>
      <c r="O11" s="82">
        <f t="shared" si="4"/>
        <v>0</v>
      </c>
      <c r="P11" s="76">
        <f>分析係数表!C14</f>
        <v>0.39919982218270722</v>
      </c>
      <c r="Q11" s="82">
        <f t="shared" si="5"/>
        <v>0</v>
      </c>
      <c r="R11" s="83">
        <v>0</v>
      </c>
      <c r="S11" s="84">
        <f t="shared" si="6"/>
        <v>0</v>
      </c>
      <c r="T11" s="85">
        <f>分析係数表!F14</f>
        <v>0.36951034830893487</v>
      </c>
      <c r="U11" s="86">
        <f t="shared" si="7"/>
        <v>0</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投入係数表!E12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投入係数表!E13</f>
        <v>0</v>
      </c>
      <c r="E13" s="77">
        <f t="shared" si="0"/>
        <v>0</v>
      </c>
      <c r="F13" s="76">
        <f>分析係数表!C16</f>
        <v>2.8203419942260721E-2</v>
      </c>
      <c r="G13" s="77">
        <f t="shared" si="1"/>
        <v>0</v>
      </c>
      <c r="H13" s="77">
        <v>0</v>
      </c>
      <c r="I13" s="77">
        <f t="shared" si="2"/>
        <v>0</v>
      </c>
      <c r="J13" s="76">
        <f>分析係数表!G16</f>
        <v>3.2028469750889681E-2</v>
      </c>
      <c r="K13" s="78">
        <f t="shared" si="3"/>
        <v>0</v>
      </c>
      <c r="L13" s="79"/>
      <c r="M13" s="80"/>
      <c r="N13" s="81">
        <f>分析係数表!H16</f>
        <v>1.817781077444202E-2</v>
      </c>
      <c r="O13" s="82">
        <f t="shared" si="4"/>
        <v>0</v>
      </c>
      <c r="P13" s="76">
        <f>分析係数表!C16</f>
        <v>2.8203419942260721E-2</v>
      </c>
      <c r="Q13" s="82">
        <f t="shared" si="5"/>
        <v>0</v>
      </c>
      <c r="R13" s="83">
        <v>0</v>
      </c>
      <c r="S13" s="84">
        <f t="shared" si="6"/>
        <v>0</v>
      </c>
      <c r="T13" s="85">
        <f>分析係数表!F16</f>
        <v>0.28469750889679718</v>
      </c>
      <c r="U13" s="86">
        <f t="shared" si="7"/>
        <v>0</v>
      </c>
      <c r="V13" s="87">
        <f>分析係数表!D16</f>
        <v>0</v>
      </c>
      <c r="W13" s="167">
        <f t="shared" si="8"/>
        <v>0</v>
      </c>
      <c r="X13" s="76">
        <f>分析係数表!E16</f>
        <v>0</v>
      </c>
      <c r="Y13" s="166">
        <f t="shared" si="9"/>
        <v>0</v>
      </c>
    </row>
    <row r="14" spans="1:25" x14ac:dyDescent="0.2">
      <c r="A14" s="6" t="s">
        <v>2</v>
      </c>
      <c r="B14" s="5" t="s">
        <v>365</v>
      </c>
      <c r="C14" s="90"/>
      <c r="D14" s="76">
        <f>投入係数表!E14</f>
        <v>0</v>
      </c>
      <c r="E14" s="77">
        <f t="shared" si="0"/>
        <v>0</v>
      </c>
      <c r="F14" s="76">
        <f>分析係数表!C17</f>
        <v>0.39389614666813044</v>
      </c>
      <c r="G14" s="77">
        <f t="shared" si="1"/>
        <v>0</v>
      </c>
      <c r="H14" s="77">
        <v>0</v>
      </c>
      <c r="I14" s="77">
        <f t="shared" si="2"/>
        <v>0</v>
      </c>
      <c r="J14" s="76">
        <f>分析係数表!G17</f>
        <v>0.21203948952564411</v>
      </c>
      <c r="K14" s="78">
        <f t="shared" si="3"/>
        <v>0</v>
      </c>
      <c r="L14" s="79"/>
      <c r="M14" s="80"/>
      <c r="N14" s="81">
        <f>分析係数表!H17</f>
        <v>3.0625029000974431E-3</v>
      </c>
      <c r="O14" s="82">
        <f t="shared" si="4"/>
        <v>0</v>
      </c>
      <c r="P14" s="76">
        <f>分析係数表!C17</f>
        <v>0.39389614666813044</v>
      </c>
      <c r="Q14" s="82">
        <f t="shared" si="5"/>
        <v>0</v>
      </c>
      <c r="R14" s="83">
        <v>0</v>
      </c>
      <c r="S14" s="84">
        <f t="shared" si="6"/>
        <v>0</v>
      </c>
      <c r="T14" s="85">
        <f>分析係数表!F17</f>
        <v>0.32203226583192873</v>
      </c>
      <c r="U14" s="86">
        <f t="shared" si="7"/>
        <v>0</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投入係数表!E15</f>
        <v>0</v>
      </c>
      <c r="E15" s="77">
        <f t="shared" si="0"/>
        <v>0</v>
      </c>
      <c r="F15" s="76">
        <f>分析係数表!C18</f>
        <v>0.54026666666666667</v>
      </c>
      <c r="G15" s="77">
        <f t="shared" si="1"/>
        <v>0</v>
      </c>
      <c r="H15" s="77">
        <v>0</v>
      </c>
      <c r="I15" s="77">
        <f t="shared" si="2"/>
        <v>0</v>
      </c>
      <c r="J15" s="76">
        <f>分析係数表!G18</f>
        <v>0.21567989590110606</v>
      </c>
      <c r="K15" s="78">
        <f t="shared" si="3"/>
        <v>0</v>
      </c>
      <c r="L15" s="79"/>
      <c r="M15" s="80"/>
      <c r="N15" s="81">
        <f>分析係数表!H18</f>
        <v>4.8721637047004782E-4</v>
      </c>
      <c r="O15" s="82">
        <f t="shared" si="4"/>
        <v>0</v>
      </c>
      <c r="P15" s="76">
        <f>分析係数表!C18</f>
        <v>0.54026666666666667</v>
      </c>
      <c r="Q15" s="82">
        <f t="shared" si="5"/>
        <v>0</v>
      </c>
      <c r="R15" s="83">
        <v>0</v>
      </c>
      <c r="S15" s="84">
        <f t="shared" si="6"/>
        <v>0</v>
      </c>
      <c r="T15" s="85">
        <f>分析係数表!F18</f>
        <v>0.45949902407286924</v>
      </c>
      <c r="U15" s="86">
        <f t="shared" si="7"/>
        <v>0</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投入係数表!E16</f>
        <v>0</v>
      </c>
      <c r="E16" s="77">
        <f t="shared" si="0"/>
        <v>0</v>
      </c>
      <c r="F16" s="76">
        <f>分析係数表!C19</f>
        <v>0.24452905261713653</v>
      </c>
      <c r="G16" s="77">
        <f t="shared" si="1"/>
        <v>0</v>
      </c>
      <c r="H16" s="77">
        <v>0</v>
      </c>
      <c r="I16" s="77">
        <f t="shared" si="2"/>
        <v>0</v>
      </c>
      <c r="J16" s="76">
        <f>分析係数表!G19</f>
        <v>5.7649667405764965E-2</v>
      </c>
      <c r="K16" s="78">
        <f t="shared" si="3"/>
        <v>0</v>
      </c>
      <c r="L16" s="79"/>
      <c r="M16" s="80"/>
      <c r="N16" s="81">
        <f>分析係数表!H19</f>
        <v>-1.2760428750406013E-4</v>
      </c>
      <c r="O16" s="82">
        <f t="shared" si="4"/>
        <v>0</v>
      </c>
      <c r="P16" s="76">
        <f>分析係数表!C19</f>
        <v>0.24452905261713653</v>
      </c>
      <c r="Q16" s="82">
        <f t="shared" si="5"/>
        <v>0</v>
      </c>
      <c r="R16" s="83">
        <v>0</v>
      </c>
      <c r="S16" s="84">
        <f t="shared" si="6"/>
        <v>0</v>
      </c>
      <c r="T16" s="85">
        <f>分析係数表!F19</f>
        <v>0.24006968641114981</v>
      </c>
      <c r="U16" s="86">
        <f t="shared" si="7"/>
        <v>0</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投入係数表!E17</f>
        <v>0</v>
      </c>
      <c r="E17" s="77">
        <f t="shared" si="0"/>
        <v>0</v>
      </c>
      <c r="F17" s="76">
        <f>分析係数表!C20</f>
        <v>4.2707629979743422E-2</v>
      </c>
      <c r="G17" s="77">
        <f t="shared" si="1"/>
        <v>0</v>
      </c>
      <c r="H17" s="77">
        <v>0</v>
      </c>
      <c r="I17" s="77">
        <f t="shared" si="2"/>
        <v>0</v>
      </c>
      <c r="J17" s="76">
        <f>分析係数表!G20</f>
        <v>0.10064412238325282</v>
      </c>
      <c r="K17" s="78">
        <f t="shared" si="3"/>
        <v>0</v>
      </c>
      <c r="L17" s="79"/>
      <c r="M17" s="80"/>
      <c r="N17" s="81">
        <f>分析係数表!H20</f>
        <v>6.0322026820101154E-4</v>
      </c>
      <c r="O17" s="82">
        <f t="shared" si="4"/>
        <v>0</v>
      </c>
      <c r="P17" s="76">
        <f>分析係数表!C20</f>
        <v>4.2707629979743422E-2</v>
      </c>
      <c r="Q17" s="82">
        <f t="shared" si="5"/>
        <v>0</v>
      </c>
      <c r="R17" s="83">
        <v>0</v>
      </c>
      <c r="S17" s="84">
        <f t="shared" si="6"/>
        <v>0</v>
      </c>
      <c r="T17" s="85">
        <f>分析係数表!F20</f>
        <v>0.22302737520128824</v>
      </c>
      <c r="U17" s="86">
        <f t="shared" si="7"/>
        <v>0</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投入係数表!E18</f>
        <v>0</v>
      </c>
      <c r="E18" s="77">
        <f t="shared" si="0"/>
        <v>0</v>
      </c>
      <c r="F18" s="76">
        <f>分析係数表!C21</f>
        <v>0.66002922908293749</v>
      </c>
      <c r="G18" s="77">
        <f t="shared" si="1"/>
        <v>0</v>
      </c>
      <c r="H18" s="77">
        <v>0</v>
      </c>
      <c r="I18" s="77">
        <f t="shared" si="2"/>
        <v>0</v>
      </c>
      <c r="J18" s="76">
        <f>分析係数表!G21</f>
        <v>0.28519544705706157</v>
      </c>
      <c r="K18" s="78">
        <f t="shared" si="3"/>
        <v>0</v>
      </c>
      <c r="L18" s="79"/>
      <c r="M18" s="80"/>
      <c r="N18" s="81">
        <f>分析係数表!H21</f>
        <v>9.9763352048628834E-4</v>
      </c>
      <c r="O18" s="82">
        <f t="shared" si="4"/>
        <v>0</v>
      </c>
      <c r="P18" s="76">
        <f>分析係数表!C21</f>
        <v>0.66002922908293749</v>
      </c>
      <c r="Q18" s="82">
        <f t="shared" si="5"/>
        <v>0</v>
      </c>
      <c r="R18" s="83">
        <v>0</v>
      </c>
      <c r="S18" s="84">
        <f t="shared" si="6"/>
        <v>0</v>
      </c>
      <c r="T18" s="85">
        <f>分析係数表!F21</f>
        <v>0.42593979332035348</v>
      </c>
      <c r="U18" s="86">
        <f t="shared" si="7"/>
        <v>0</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投入係数表!E19</f>
        <v>0</v>
      </c>
      <c r="E19" s="77">
        <f t="shared" si="0"/>
        <v>0</v>
      </c>
      <c r="F19" s="76">
        <f>分析係数表!C22</f>
        <v>0.17124965967873673</v>
      </c>
      <c r="G19" s="77">
        <f t="shared" si="1"/>
        <v>0</v>
      </c>
      <c r="H19" s="77">
        <v>0</v>
      </c>
      <c r="I19" s="77">
        <f t="shared" si="2"/>
        <v>0</v>
      </c>
      <c r="J19" s="76">
        <f>分析係数表!G22</f>
        <v>0.19461524128936092</v>
      </c>
      <c r="K19" s="78">
        <f t="shared" si="3"/>
        <v>0</v>
      </c>
      <c r="L19" s="79"/>
      <c r="M19" s="80"/>
      <c r="N19" s="81">
        <f>分析係数表!H22</f>
        <v>4.6401559092385505E-5</v>
      </c>
      <c r="O19" s="82">
        <f t="shared" si="4"/>
        <v>0</v>
      </c>
      <c r="P19" s="76">
        <f>分析係数表!C22</f>
        <v>0.17124965967873673</v>
      </c>
      <c r="Q19" s="82">
        <f t="shared" si="5"/>
        <v>0</v>
      </c>
      <c r="R19" s="83">
        <v>0</v>
      </c>
      <c r="S19" s="84">
        <f t="shared" si="6"/>
        <v>0</v>
      </c>
      <c r="T19" s="85">
        <f>分析係数表!F22</f>
        <v>0.41301782497981493</v>
      </c>
      <c r="U19" s="86">
        <f t="shared" si="7"/>
        <v>0</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0</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投入係数表!E21</f>
        <v>0</v>
      </c>
      <c r="E21" s="77">
        <f t="shared" si="0"/>
        <v>0</v>
      </c>
      <c r="F21" s="76">
        <f>分析係数表!C24</f>
        <v>0.51311288483466355</v>
      </c>
      <c r="G21" s="77">
        <f t="shared" si="1"/>
        <v>0</v>
      </c>
      <c r="H21" s="77">
        <v>0</v>
      </c>
      <c r="I21" s="77">
        <f t="shared" si="2"/>
        <v>0</v>
      </c>
      <c r="J21" s="76">
        <f>分析係数表!G24</f>
        <v>0.20766129032258066</v>
      </c>
      <c r="K21" s="78">
        <f t="shared" si="3"/>
        <v>0</v>
      </c>
      <c r="L21" s="79"/>
      <c r="M21" s="80"/>
      <c r="N21" s="81">
        <f>分析係数表!H24</f>
        <v>3.8281286251218039E-4</v>
      </c>
      <c r="O21" s="82">
        <f t="shared" si="4"/>
        <v>0</v>
      </c>
      <c r="P21" s="76">
        <f>分析係数表!C24</f>
        <v>0.51311288483466355</v>
      </c>
      <c r="Q21" s="82">
        <f t="shared" si="5"/>
        <v>0</v>
      </c>
      <c r="R21" s="83">
        <v>0</v>
      </c>
      <c r="S21" s="84">
        <f t="shared" si="6"/>
        <v>0</v>
      </c>
      <c r="T21" s="85">
        <f>分析係数表!F24</f>
        <v>0.39045698924731181</v>
      </c>
      <c r="U21" s="86">
        <f t="shared" si="7"/>
        <v>0</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投入係数表!E22</f>
        <v>0</v>
      </c>
      <c r="E22" s="77">
        <f t="shared" si="0"/>
        <v>0</v>
      </c>
      <c r="F22" s="76">
        <f>分析係数表!C25</f>
        <v>1.2221950623319433E-2</v>
      </c>
      <c r="G22" s="77">
        <f t="shared" si="1"/>
        <v>0</v>
      </c>
      <c r="H22" s="77">
        <v>0</v>
      </c>
      <c r="I22" s="77">
        <f t="shared" si="2"/>
        <v>0</v>
      </c>
      <c r="J22" s="76">
        <f>分析係数表!G25</f>
        <v>0.19604612850082373</v>
      </c>
      <c r="K22" s="78">
        <f t="shared" si="3"/>
        <v>0</v>
      </c>
      <c r="L22" s="79"/>
      <c r="M22" s="80"/>
      <c r="N22" s="81">
        <f>分析係数表!H25</f>
        <v>5.5681870910862603E-4</v>
      </c>
      <c r="O22" s="82">
        <f t="shared" si="4"/>
        <v>0</v>
      </c>
      <c r="P22" s="76">
        <f>分析係数表!C25</f>
        <v>1.2221950623319433E-2</v>
      </c>
      <c r="Q22" s="82">
        <f t="shared" si="5"/>
        <v>0</v>
      </c>
      <c r="R22" s="83">
        <v>0</v>
      </c>
      <c r="S22" s="84">
        <f t="shared" si="6"/>
        <v>0</v>
      </c>
      <c r="T22" s="85">
        <f>分析係数表!F25</f>
        <v>0.34761120263591433</v>
      </c>
      <c r="U22" s="86">
        <f t="shared" si="7"/>
        <v>0</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投入係数表!E23</f>
        <v>0</v>
      </c>
      <c r="E23" s="77">
        <f t="shared" si="0"/>
        <v>0</v>
      </c>
      <c r="F23" s="76">
        <f>分析係数表!C26</f>
        <v>0.60782312925170068</v>
      </c>
      <c r="G23" s="77">
        <f t="shared" si="1"/>
        <v>0</v>
      </c>
      <c r="H23" s="77">
        <v>0</v>
      </c>
      <c r="I23" s="77">
        <f t="shared" si="2"/>
        <v>0</v>
      </c>
      <c r="J23" s="76">
        <f>分析係数表!G26</f>
        <v>0.19637522405895241</v>
      </c>
      <c r="K23" s="78">
        <f t="shared" si="3"/>
        <v>0</v>
      </c>
      <c r="L23" s="79"/>
      <c r="M23" s="80"/>
      <c r="N23" s="81">
        <f>分析係数表!H26</f>
        <v>1.1774395619692821E-2</v>
      </c>
      <c r="O23" s="82">
        <f t="shared" si="4"/>
        <v>0</v>
      </c>
      <c r="P23" s="76">
        <f>分析係数表!C26</f>
        <v>0.60782312925170068</v>
      </c>
      <c r="Q23" s="82">
        <f t="shared" si="5"/>
        <v>0</v>
      </c>
      <c r="R23" s="83">
        <v>0</v>
      </c>
      <c r="S23" s="84">
        <f t="shared" si="6"/>
        <v>0</v>
      </c>
      <c r="T23" s="85">
        <f>分析係数表!F26</f>
        <v>0.33484365664210319</v>
      </c>
      <c r="U23" s="86">
        <f t="shared" si="7"/>
        <v>0</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投入係数表!E24</f>
        <v>0</v>
      </c>
      <c r="E24" s="77">
        <f t="shared" si="0"/>
        <v>0</v>
      </c>
      <c r="F24" s="76">
        <f>分析係数表!C27</f>
        <v>3.3949453036589916E-2</v>
      </c>
      <c r="G24" s="77">
        <f t="shared" si="1"/>
        <v>0</v>
      </c>
      <c r="H24" s="77">
        <v>0</v>
      </c>
      <c r="I24" s="77">
        <f t="shared" si="2"/>
        <v>0</v>
      </c>
      <c r="J24" s="76">
        <f>分析係数表!G27</f>
        <v>0.16810344827586207</v>
      </c>
      <c r="K24" s="78">
        <f t="shared" si="3"/>
        <v>0</v>
      </c>
      <c r="L24" s="79"/>
      <c r="M24" s="80"/>
      <c r="N24" s="81">
        <f>分析係数表!H27</f>
        <v>1.1983202635608557E-2</v>
      </c>
      <c r="O24" s="82">
        <f t="shared" si="4"/>
        <v>0</v>
      </c>
      <c r="P24" s="76">
        <f>分析係数表!C27</f>
        <v>3.3949453036589916E-2</v>
      </c>
      <c r="Q24" s="82">
        <f t="shared" si="5"/>
        <v>0</v>
      </c>
      <c r="R24" s="83">
        <v>0</v>
      </c>
      <c r="S24" s="84">
        <f t="shared" si="6"/>
        <v>0</v>
      </c>
      <c r="T24" s="85">
        <f>分析係数表!F27</f>
        <v>0.32327586206896552</v>
      </c>
      <c r="U24" s="86">
        <f t="shared" si="7"/>
        <v>0</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投入係数表!E25</f>
        <v>0</v>
      </c>
      <c r="E25" s="77">
        <f t="shared" si="0"/>
        <v>0</v>
      </c>
      <c r="F25" s="76">
        <f>分析係数表!C28</f>
        <v>0.13648255813953492</v>
      </c>
      <c r="G25" s="77">
        <f t="shared" si="1"/>
        <v>0</v>
      </c>
      <c r="H25" s="77">
        <v>0</v>
      </c>
      <c r="I25" s="77">
        <f t="shared" si="2"/>
        <v>0</v>
      </c>
      <c r="J25" s="76">
        <f>分析係数表!G28</f>
        <v>0.12488465087665333</v>
      </c>
      <c r="K25" s="78">
        <f t="shared" si="3"/>
        <v>0</v>
      </c>
      <c r="L25" s="79"/>
      <c r="M25" s="80"/>
      <c r="N25" s="81">
        <f>分析係数表!H28</f>
        <v>2.2469954990487682E-2</v>
      </c>
      <c r="O25" s="82">
        <f t="shared" si="4"/>
        <v>0</v>
      </c>
      <c r="P25" s="76">
        <f>分析係数表!C28</f>
        <v>0.13648255813953492</v>
      </c>
      <c r="Q25" s="82">
        <f t="shared" si="5"/>
        <v>0</v>
      </c>
      <c r="R25" s="83">
        <v>0</v>
      </c>
      <c r="S25" s="84">
        <f t="shared" si="6"/>
        <v>0</v>
      </c>
      <c r="T25" s="85">
        <f>分析係数表!F28</f>
        <v>0.21362657643801908</v>
      </c>
      <c r="U25" s="86">
        <f t="shared" si="7"/>
        <v>0</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投入係数表!E26</f>
        <v>0</v>
      </c>
      <c r="E26" s="77">
        <f t="shared" si="0"/>
        <v>0</v>
      </c>
      <c r="F26" s="76">
        <f>分析係数表!C29</f>
        <v>0.28024852844996728</v>
      </c>
      <c r="G26" s="77">
        <f t="shared" si="1"/>
        <v>0</v>
      </c>
      <c r="H26" s="77">
        <v>0</v>
      </c>
      <c r="I26" s="77">
        <f t="shared" si="2"/>
        <v>0</v>
      </c>
      <c r="J26" s="76">
        <f>分析係数表!G29</f>
        <v>0.26283748014822655</v>
      </c>
      <c r="K26" s="78">
        <f t="shared" si="3"/>
        <v>0</v>
      </c>
      <c r="L26" s="79"/>
      <c r="M26" s="80"/>
      <c r="N26" s="81">
        <f>分析係数表!H29</f>
        <v>1.0707159760567955E-2</v>
      </c>
      <c r="O26" s="82">
        <f t="shared" si="4"/>
        <v>0</v>
      </c>
      <c r="P26" s="76">
        <f>分析係数表!C29</f>
        <v>0.28024852844996728</v>
      </c>
      <c r="Q26" s="82">
        <f t="shared" si="5"/>
        <v>0</v>
      </c>
      <c r="R26" s="83">
        <v>0</v>
      </c>
      <c r="S26" s="84">
        <f t="shared" si="6"/>
        <v>0</v>
      </c>
      <c r="T26" s="85">
        <f>分析係数表!F29</f>
        <v>0.48438327157226047</v>
      </c>
      <c r="U26" s="86">
        <f t="shared" si="7"/>
        <v>0</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投入係数表!E27</f>
        <v>0</v>
      </c>
      <c r="E27" s="77">
        <f t="shared" si="0"/>
        <v>0</v>
      </c>
      <c r="F27" s="76">
        <f>分析係数表!C30</f>
        <v>1</v>
      </c>
      <c r="G27" s="77">
        <f t="shared" si="1"/>
        <v>0</v>
      </c>
      <c r="H27" s="77">
        <v>0</v>
      </c>
      <c r="I27" s="77">
        <f t="shared" si="2"/>
        <v>0</v>
      </c>
      <c r="J27" s="76">
        <f>分析係数表!G30</f>
        <v>0.34440913030915921</v>
      </c>
      <c r="K27" s="78">
        <f t="shared" si="3"/>
        <v>0</v>
      </c>
      <c r="L27" s="79"/>
      <c r="M27" s="80"/>
      <c r="N27" s="81">
        <f>分析係数表!H30</f>
        <v>0</v>
      </c>
      <c r="O27" s="82">
        <f t="shared" si="4"/>
        <v>0</v>
      </c>
      <c r="P27" s="76">
        <f>分析係数表!C30</f>
        <v>1</v>
      </c>
      <c r="Q27" s="82">
        <f t="shared" si="5"/>
        <v>0</v>
      </c>
      <c r="R27" s="83">
        <v>0</v>
      </c>
      <c r="S27" s="84">
        <f t="shared" si="6"/>
        <v>0</v>
      </c>
      <c r="T27" s="85">
        <f>分析係数表!F30</f>
        <v>0.44047963016469227</v>
      </c>
      <c r="U27" s="86">
        <f t="shared" si="7"/>
        <v>0</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投入係数表!E28</f>
        <v>0</v>
      </c>
      <c r="E28" s="77">
        <f t="shared" si="0"/>
        <v>0</v>
      </c>
      <c r="F28" s="76">
        <f>分析係数表!C31</f>
        <v>5.0425200622829069E-2</v>
      </c>
      <c r="G28" s="77">
        <f t="shared" si="1"/>
        <v>0</v>
      </c>
      <c r="H28" s="77">
        <v>0</v>
      </c>
      <c r="I28" s="77">
        <f t="shared" si="2"/>
        <v>0</v>
      </c>
      <c r="J28" s="76">
        <f>分析係数表!G31</f>
        <v>7.0921985815602842E-2</v>
      </c>
      <c r="K28" s="78">
        <f t="shared" si="3"/>
        <v>0</v>
      </c>
      <c r="L28" s="79"/>
      <c r="M28" s="80"/>
      <c r="N28" s="81">
        <f>分析係数表!H31</f>
        <v>2.4500023200779545E-2</v>
      </c>
      <c r="O28" s="82">
        <f t="shared" si="4"/>
        <v>0</v>
      </c>
      <c r="P28" s="76">
        <f>分析係数表!C31</f>
        <v>5.0425200622829069E-2</v>
      </c>
      <c r="Q28" s="82">
        <f t="shared" si="5"/>
        <v>0</v>
      </c>
      <c r="R28" s="83">
        <v>0</v>
      </c>
      <c r="S28" s="84">
        <f t="shared" si="6"/>
        <v>0</v>
      </c>
      <c r="T28" s="85">
        <f>分析係数表!F31</f>
        <v>0.3475177304964539</v>
      </c>
      <c r="U28" s="86">
        <f t="shared" si="7"/>
        <v>0</v>
      </c>
      <c r="V28" s="87">
        <f>分析係数表!D31</f>
        <v>0</v>
      </c>
      <c r="W28" s="167">
        <f t="shared" si="8"/>
        <v>0</v>
      </c>
      <c r="X28" s="76">
        <f>分析係数表!E31</f>
        <v>0</v>
      </c>
      <c r="Y28" s="166">
        <f t="shared" si="9"/>
        <v>0</v>
      </c>
    </row>
    <row r="29" spans="1:25" x14ac:dyDescent="0.2">
      <c r="A29" s="6" t="s">
        <v>17</v>
      </c>
      <c r="B29" s="5" t="s">
        <v>273</v>
      </c>
      <c r="C29" s="90"/>
      <c r="D29" s="76">
        <f>投入係数表!E29</f>
        <v>0</v>
      </c>
      <c r="E29" s="77">
        <f t="shared" si="0"/>
        <v>0</v>
      </c>
      <c r="F29" s="76">
        <f>分析係数表!C32</f>
        <v>0.71921182266009853</v>
      </c>
      <c r="G29" s="77">
        <f t="shared" si="1"/>
        <v>0</v>
      </c>
      <c r="H29" s="77">
        <v>0</v>
      </c>
      <c r="I29" s="77">
        <f t="shared" si="2"/>
        <v>0</v>
      </c>
      <c r="J29" s="76">
        <f>分析係数表!G32</f>
        <v>0.13945578231292516</v>
      </c>
      <c r="K29" s="78">
        <f t="shared" si="3"/>
        <v>0</v>
      </c>
      <c r="L29" s="79"/>
      <c r="M29" s="80"/>
      <c r="N29" s="81">
        <f>分析係数表!H32</f>
        <v>7.0646373718156932E-3</v>
      </c>
      <c r="O29" s="82">
        <f t="shared" si="4"/>
        <v>0</v>
      </c>
      <c r="P29" s="76">
        <f>分析係数表!C32</f>
        <v>0.71921182266009853</v>
      </c>
      <c r="Q29" s="82">
        <f t="shared" si="5"/>
        <v>0</v>
      </c>
      <c r="R29" s="83">
        <v>0</v>
      </c>
      <c r="S29" s="84">
        <f t="shared" si="6"/>
        <v>0</v>
      </c>
      <c r="T29" s="85">
        <f>分析係数表!F32</f>
        <v>0.48185941043083902</v>
      </c>
      <c r="U29" s="86">
        <f t="shared" si="7"/>
        <v>0</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投入係数表!E30</f>
        <v>0</v>
      </c>
      <c r="E30" s="77">
        <f t="shared" si="0"/>
        <v>0</v>
      </c>
      <c r="F30" s="76">
        <f>分析係数表!C33</f>
        <v>0.83046964490263453</v>
      </c>
      <c r="G30" s="77">
        <f t="shared" si="1"/>
        <v>0</v>
      </c>
      <c r="H30" s="77">
        <v>0</v>
      </c>
      <c r="I30" s="77">
        <f t="shared" si="2"/>
        <v>0</v>
      </c>
      <c r="J30" s="76">
        <f>分析係数表!G33</f>
        <v>0.50688705234159781</v>
      </c>
      <c r="K30" s="78">
        <f t="shared" si="3"/>
        <v>0</v>
      </c>
      <c r="L30" s="79"/>
      <c r="M30" s="80"/>
      <c r="N30" s="81">
        <f>分析係数表!H33</f>
        <v>1.0440350795786737E-3</v>
      </c>
      <c r="O30" s="82">
        <f t="shared" si="4"/>
        <v>0</v>
      </c>
      <c r="P30" s="76">
        <f>分析係数表!C33</f>
        <v>0.83046964490263453</v>
      </c>
      <c r="Q30" s="82">
        <f t="shared" si="5"/>
        <v>0</v>
      </c>
      <c r="R30" s="83">
        <v>0</v>
      </c>
      <c r="S30" s="84">
        <f t="shared" si="6"/>
        <v>0</v>
      </c>
      <c r="T30" s="85">
        <f>分析係数表!F33</f>
        <v>0.64600550964187331</v>
      </c>
      <c r="U30" s="86">
        <f t="shared" si="7"/>
        <v>0</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投入係数表!E31</f>
        <v>0</v>
      </c>
      <c r="E31" s="77">
        <f t="shared" si="0"/>
        <v>0</v>
      </c>
      <c r="F31" s="76">
        <f>分析係数表!C34</f>
        <v>0.2537092984222894</v>
      </c>
      <c r="G31" s="77">
        <f t="shared" si="1"/>
        <v>0</v>
      </c>
      <c r="H31" s="77">
        <v>0</v>
      </c>
      <c r="I31" s="77">
        <f t="shared" si="2"/>
        <v>0</v>
      </c>
      <c r="J31" s="76">
        <f>分析係数表!G34</f>
        <v>0.42494765662747624</v>
      </c>
      <c r="K31" s="78">
        <f t="shared" si="3"/>
        <v>0</v>
      </c>
      <c r="L31" s="79"/>
      <c r="M31" s="80"/>
      <c r="N31" s="81">
        <f>分析係数表!H34</f>
        <v>0.17513108440443598</v>
      </c>
      <c r="O31" s="82">
        <f t="shared" si="4"/>
        <v>0</v>
      </c>
      <c r="P31" s="76">
        <f>分析係数表!C34</f>
        <v>0.2537092984222894</v>
      </c>
      <c r="Q31" s="82">
        <f t="shared" si="5"/>
        <v>0</v>
      </c>
      <c r="R31" s="83">
        <v>0</v>
      </c>
      <c r="S31" s="84">
        <f t="shared" si="6"/>
        <v>0</v>
      </c>
      <c r="T31" s="85">
        <f>分析係数表!F34</f>
        <v>0.69995168304074729</v>
      </c>
      <c r="U31" s="86">
        <f t="shared" si="7"/>
        <v>0</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投入係数表!E32</f>
        <v>0</v>
      </c>
      <c r="E32" s="77">
        <f t="shared" si="0"/>
        <v>0</v>
      </c>
      <c r="F32" s="76">
        <f>分析係数表!C35</f>
        <v>0.44329670329670334</v>
      </c>
      <c r="G32" s="77">
        <f t="shared" si="1"/>
        <v>0</v>
      </c>
      <c r="H32" s="77">
        <v>0</v>
      </c>
      <c r="I32" s="77">
        <f t="shared" si="2"/>
        <v>0</v>
      </c>
      <c r="J32" s="76">
        <f>分析係数表!G35</f>
        <v>0.31419939577039274</v>
      </c>
      <c r="K32" s="78">
        <f t="shared" si="3"/>
        <v>0</v>
      </c>
      <c r="L32" s="79"/>
      <c r="M32" s="80"/>
      <c r="N32" s="81">
        <f>分析係数表!H35</f>
        <v>6.616862326574173E-2</v>
      </c>
      <c r="O32" s="82">
        <f t="shared" si="4"/>
        <v>0</v>
      </c>
      <c r="P32" s="76">
        <f>分析係数表!C35</f>
        <v>0.44329670329670334</v>
      </c>
      <c r="Q32" s="82">
        <f t="shared" si="5"/>
        <v>0</v>
      </c>
      <c r="R32" s="83">
        <v>0</v>
      </c>
      <c r="S32" s="84">
        <f t="shared" si="6"/>
        <v>0</v>
      </c>
      <c r="T32" s="85">
        <f>分析係数表!F35</f>
        <v>0.64443411573320941</v>
      </c>
      <c r="U32" s="86">
        <f t="shared" si="7"/>
        <v>0</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投入係数表!E33</f>
        <v>0</v>
      </c>
      <c r="E33" s="77">
        <f t="shared" si="0"/>
        <v>0</v>
      </c>
      <c r="F33" s="76">
        <f>分析係数表!C36</f>
        <v>0.8186980166346769</v>
      </c>
      <c r="G33" s="77">
        <f t="shared" si="1"/>
        <v>0</v>
      </c>
      <c r="H33" s="77">
        <v>0</v>
      </c>
      <c r="I33" s="77">
        <f t="shared" si="2"/>
        <v>0</v>
      </c>
      <c r="J33" s="76">
        <f>分析係数表!G36</f>
        <v>7.7781269641734763E-2</v>
      </c>
      <c r="K33" s="78">
        <f t="shared" si="3"/>
        <v>0</v>
      </c>
      <c r="L33" s="79"/>
      <c r="M33" s="80"/>
      <c r="N33" s="81">
        <f>分析係数表!H36</f>
        <v>0.1158646930536866</v>
      </c>
      <c r="O33" s="82">
        <f t="shared" si="4"/>
        <v>0</v>
      </c>
      <c r="P33" s="76">
        <f>分析係数表!C36</f>
        <v>0.8186980166346769</v>
      </c>
      <c r="Q33" s="82">
        <f t="shared" si="5"/>
        <v>0</v>
      </c>
      <c r="R33" s="83">
        <v>0</v>
      </c>
      <c r="S33" s="84">
        <f t="shared" si="6"/>
        <v>0</v>
      </c>
      <c r="T33" s="85">
        <f>分析係数表!F36</f>
        <v>0.82023884349465748</v>
      </c>
      <c r="U33" s="86">
        <f t="shared" si="7"/>
        <v>0</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投入係数表!E34</f>
        <v>0</v>
      </c>
      <c r="E34" s="77">
        <f t="shared" si="0"/>
        <v>0</v>
      </c>
      <c r="F34" s="76">
        <f>分析係数表!C37</f>
        <v>0.56668970283344855</v>
      </c>
      <c r="G34" s="77">
        <f t="shared" si="1"/>
        <v>0</v>
      </c>
      <c r="H34" s="77">
        <v>0</v>
      </c>
      <c r="I34" s="77">
        <f t="shared" si="2"/>
        <v>0</v>
      </c>
      <c r="J34" s="76">
        <f>分析係数表!G37</f>
        <v>0.49872274427515739</v>
      </c>
      <c r="K34" s="78">
        <f t="shared" si="3"/>
        <v>0</v>
      </c>
      <c r="L34" s="79"/>
      <c r="M34" s="80"/>
      <c r="N34" s="81">
        <f>分析係数表!H37</f>
        <v>5.3152985940327593E-2</v>
      </c>
      <c r="O34" s="82">
        <f t="shared" si="4"/>
        <v>0</v>
      </c>
      <c r="P34" s="76">
        <f>分析係数表!C37</f>
        <v>0.56668970283344855</v>
      </c>
      <c r="Q34" s="82">
        <f t="shared" si="5"/>
        <v>0</v>
      </c>
      <c r="R34" s="83">
        <v>0</v>
      </c>
      <c r="S34" s="84">
        <f t="shared" si="6"/>
        <v>0</v>
      </c>
      <c r="T34" s="85">
        <f>分析係数表!F37</f>
        <v>0.72283550770915062</v>
      </c>
      <c r="U34" s="86">
        <f t="shared" si="7"/>
        <v>0</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投入係数表!E35</f>
        <v>0</v>
      </c>
      <c r="E35" s="77">
        <f t="shared" si="0"/>
        <v>0</v>
      </c>
      <c r="F35" s="76">
        <f>分析係数表!C38</f>
        <v>1.0683527744467458E-2</v>
      </c>
      <c r="G35" s="77">
        <f t="shared" si="1"/>
        <v>0</v>
      </c>
      <c r="H35" s="77">
        <v>0</v>
      </c>
      <c r="I35" s="77">
        <f t="shared" si="2"/>
        <v>0</v>
      </c>
      <c r="J35" s="76">
        <f>分析係数表!G38</f>
        <v>0.34057971014492755</v>
      </c>
      <c r="K35" s="78">
        <f t="shared" si="3"/>
        <v>0</v>
      </c>
      <c r="L35" s="79"/>
      <c r="M35" s="80"/>
      <c r="N35" s="81">
        <f>分析係数表!H38</f>
        <v>4.6331956753746927E-2</v>
      </c>
      <c r="O35" s="82">
        <f t="shared" si="4"/>
        <v>0</v>
      </c>
      <c r="P35" s="76">
        <f>分析係数表!C38</f>
        <v>1.0683527744467458E-2</v>
      </c>
      <c r="Q35" s="82">
        <f t="shared" si="5"/>
        <v>0</v>
      </c>
      <c r="R35" s="83">
        <v>0</v>
      </c>
      <c r="S35" s="84">
        <f t="shared" si="6"/>
        <v>0</v>
      </c>
      <c r="T35" s="85">
        <f>分析係数表!F38</f>
        <v>0.55072463768115942</v>
      </c>
      <c r="U35" s="86">
        <f t="shared" si="7"/>
        <v>0</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投入係数表!E36</f>
        <v>0</v>
      </c>
      <c r="E36" s="77">
        <f t="shared" si="0"/>
        <v>0</v>
      </c>
      <c r="F36" s="76">
        <f>分析係数表!C39</f>
        <v>1</v>
      </c>
      <c r="G36" s="77">
        <f t="shared" si="1"/>
        <v>0</v>
      </c>
      <c r="H36" s="77">
        <v>0</v>
      </c>
      <c r="I36" s="77">
        <f t="shared" si="2"/>
        <v>0</v>
      </c>
      <c r="J36" s="76">
        <f>分析係数表!G39</f>
        <v>0.35121951219512193</v>
      </c>
      <c r="K36" s="78">
        <f t="shared" si="3"/>
        <v>0</v>
      </c>
      <c r="L36" s="79"/>
      <c r="M36" s="80"/>
      <c r="N36" s="81">
        <f>分析係数表!H39</f>
        <v>4.1645399285415987E-3</v>
      </c>
      <c r="O36" s="82">
        <f t="shared" si="4"/>
        <v>0</v>
      </c>
      <c r="P36" s="76">
        <f>分析係数表!C39</f>
        <v>1</v>
      </c>
      <c r="Q36" s="82">
        <f t="shared" si="5"/>
        <v>0</v>
      </c>
      <c r="R36" s="83">
        <v>0</v>
      </c>
      <c r="S36" s="84">
        <f t="shared" si="6"/>
        <v>0</v>
      </c>
      <c r="T36" s="85">
        <f>分析係数表!F39</f>
        <v>0.70184774575018483</v>
      </c>
      <c r="U36" s="86">
        <f t="shared" si="7"/>
        <v>0</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投入係数表!E37</f>
        <v>0</v>
      </c>
      <c r="E37" s="77">
        <f t="shared" si="0"/>
        <v>0</v>
      </c>
      <c r="F37" s="76">
        <f>分析係数表!C40</f>
        <v>0.77416905685844439</v>
      </c>
      <c r="G37" s="77">
        <f t="shared" si="1"/>
        <v>0</v>
      </c>
      <c r="H37" s="77">
        <v>0</v>
      </c>
      <c r="I37" s="77">
        <f t="shared" si="2"/>
        <v>0</v>
      </c>
      <c r="J37" s="76">
        <f>分析係数表!G40</f>
        <v>0.54967502321262762</v>
      </c>
      <c r="K37" s="78">
        <f t="shared" si="3"/>
        <v>0</v>
      </c>
      <c r="L37" s="79"/>
      <c r="M37" s="80"/>
      <c r="N37" s="81">
        <f>分析係数表!H40</f>
        <v>3.1866270706695746E-2</v>
      </c>
      <c r="O37" s="82">
        <f t="shared" si="4"/>
        <v>0</v>
      </c>
      <c r="P37" s="76">
        <f>分析係数表!C40</f>
        <v>0.77416905685844439</v>
      </c>
      <c r="Q37" s="82">
        <f t="shared" si="5"/>
        <v>0</v>
      </c>
      <c r="R37" s="83">
        <v>0</v>
      </c>
      <c r="S37" s="84">
        <f t="shared" si="6"/>
        <v>0</v>
      </c>
      <c r="T37" s="85">
        <f>分析係数表!F40</f>
        <v>0.74643369629442058</v>
      </c>
      <c r="U37" s="86">
        <f t="shared" si="7"/>
        <v>0</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投入係数表!E38</f>
        <v>0</v>
      </c>
      <c r="E38" s="77">
        <f t="shared" si="0"/>
        <v>0</v>
      </c>
      <c r="F38" s="76">
        <f>分析係数表!C41</f>
        <v>0.79005741127348639</v>
      </c>
      <c r="G38" s="77">
        <f t="shared" si="1"/>
        <v>0</v>
      </c>
      <c r="H38" s="77">
        <v>0</v>
      </c>
      <c r="I38" s="77">
        <f t="shared" si="2"/>
        <v>0</v>
      </c>
      <c r="J38" s="76">
        <f>分析係数表!G41</f>
        <v>0.45390187685215672</v>
      </c>
      <c r="K38" s="78">
        <f t="shared" si="3"/>
        <v>0</v>
      </c>
      <c r="L38" s="79"/>
      <c r="M38" s="80"/>
      <c r="N38" s="81">
        <f>分析係数表!H41</f>
        <v>5.3791007377847894E-2</v>
      </c>
      <c r="O38" s="82">
        <f t="shared" si="4"/>
        <v>0</v>
      </c>
      <c r="P38" s="76">
        <f>分析係数表!C41</f>
        <v>0.79005741127348639</v>
      </c>
      <c r="Q38" s="82">
        <f t="shared" si="5"/>
        <v>0</v>
      </c>
      <c r="R38" s="83">
        <v>0</v>
      </c>
      <c r="S38" s="84">
        <f t="shared" si="6"/>
        <v>0</v>
      </c>
      <c r="T38" s="85">
        <f>分析係数表!F41</f>
        <v>0.55729338162660524</v>
      </c>
      <c r="U38" s="86">
        <f t="shared" si="7"/>
        <v>0</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投入係数表!E39</f>
        <v>0</v>
      </c>
      <c r="E39" s="77">
        <f>$C$7*D39</f>
        <v>0</v>
      </c>
      <c r="F39" s="76">
        <f>分析係数表!C42</f>
        <v>0.34014502307185235</v>
      </c>
      <c r="G39" s="77">
        <f>E39*F39</f>
        <v>0</v>
      </c>
      <c r="H39" s="77">
        <v>0</v>
      </c>
      <c r="I39" s="77">
        <f>C39+H39</f>
        <v>0</v>
      </c>
      <c r="J39" s="76">
        <f>分析係数表!G42</f>
        <v>0.48461538461538461</v>
      </c>
      <c r="K39" s="78">
        <f>I39*J39</f>
        <v>0</v>
      </c>
      <c r="L39" s="79"/>
      <c r="M39" s="80"/>
      <c r="N39" s="81">
        <f>分析係数表!H42</f>
        <v>1.4175676302723771E-2</v>
      </c>
      <c r="O39" s="82">
        <f t="shared" si="4"/>
        <v>0</v>
      </c>
      <c r="P39" s="76">
        <f>分析係数表!C42</f>
        <v>0.34014502307185235</v>
      </c>
      <c r="Q39" s="82">
        <f>O39*P39</f>
        <v>0</v>
      </c>
      <c r="R39" s="83">
        <v>0</v>
      </c>
      <c r="S39" s="84">
        <f>I39+R39</f>
        <v>0</v>
      </c>
      <c r="T39" s="85">
        <f>分析係数表!F42</f>
        <v>0.55384615384615388</v>
      </c>
      <c r="U39" s="86">
        <f>S39*T39</f>
        <v>0</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投入係数表!E40</f>
        <v>0</v>
      </c>
      <c r="E40" s="77">
        <f>$C$7*D40</f>
        <v>0</v>
      </c>
      <c r="F40" s="76">
        <f>分析係数表!C43</f>
        <v>0.24206930209858468</v>
      </c>
      <c r="G40" s="77">
        <f>E40*F40</f>
        <v>0</v>
      </c>
      <c r="H40" s="77">
        <v>0</v>
      </c>
      <c r="I40" s="77">
        <f>C40+H40</f>
        <v>0</v>
      </c>
      <c r="J40" s="76">
        <f>分析係数表!G43</f>
        <v>0.37677668031799566</v>
      </c>
      <c r="K40" s="78">
        <f>I40*J40</f>
        <v>0</v>
      </c>
      <c r="L40" s="79"/>
      <c r="M40" s="80"/>
      <c r="N40" s="81">
        <f>分析係数表!H43</f>
        <v>3.8768502621688086E-2</v>
      </c>
      <c r="O40" s="82">
        <f t="shared" si="4"/>
        <v>0</v>
      </c>
      <c r="P40" s="76">
        <f>分析係数表!C43</f>
        <v>0.24206930209858468</v>
      </c>
      <c r="Q40" s="82">
        <f>O40*P40</f>
        <v>0</v>
      </c>
      <c r="R40" s="83">
        <v>0</v>
      </c>
      <c r="S40" s="84">
        <f>I40+R40</f>
        <v>0</v>
      </c>
      <c r="T40" s="85">
        <f>分析係数表!F43</f>
        <v>0.60202360876897132</v>
      </c>
      <c r="U40" s="86">
        <f>S40*T40</f>
        <v>0</v>
      </c>
      <c r="V40" s="87">
        <f>分析係数表!D43</f>
        <v>0.42833052276559863</v>
      </c>
      <c r="W40" s="167">
        <f t="shared" si="8"/>
        <v>0</v>
      </c>
      <c r="X40" s="76">
        <f>分析係数表!E43</f>
        <v>0.32088653336545409</v>
      </c>
      <c r="Y40" s="166">
        <f t="shared" si="9"/>
        <v>0</v>
      </c>
    </row>
    <row r="41" spans="1:25" x14ac:dyDescent="0.2">
      <c r="A41" s="6" t="s">
        <v>341</v>
      </c>
      <c r="B41" s="5" t="s">
        <v>42</v>
      </c>
      <c r="C41" s="90"/>
      <c r="D41" s="76">
        <f>投入係数表!E41</f>
        <v>0</v>
      </c>
      <c r="E41" s="77">
        <f>$C$7*D41</f>
        <v>0</v>
      </c>
      <c r="F41" s="76">
        <f>分析係数表!C44</f>
        <v>0.38560429982568278</v>
      </c>
      <c r="G41" s="77">
        <f>E41*F41</f>
        <v>0</v>
      </c>
      <c r="H41" s="77">
        <v>0</v>
      </c>
      <c r="I41" s="77">
        <f>C41+H41</f>
        <v>0</v>
      </c>
      <c r="J41" s="76">
        <f>分析係数表!G44</f>
        <v>0.26838368034661209</v>
      </c>
      <c r="K41" s="78">
        <f>I41*J41</f>
        <v>0</v>
      </c>
      <c r="L41" s="79"/>
      <c r="M41" s="80"/>
      <c r="N41" s="81">
        <f>分析係数表!H44</f>
        <v>0.12265092107094798</v>
      </c>
      <c r="O41" s="82">
        <f t="shared" si="4"/>
        <v>0</v>
      </c>
      <c r="P41" s="76">
        <f>分析係数表!C44</f>
        <v>0.38560429982568278</v>
      </c>
      <c r="Q41" s="82">
        <f>O41*P41</f>
        <v>0</v>
      </c>
      <c r="R41" s="83">
        <v>0</v>
      </c>
      <c r="S41" s="84">
        <f>I41+R41</f>
        <v>0</v>
      </c>
      <c r="T41" s="85">
        <f>分析係数表!F44</f>
        <v>0.48224816464075099</v>
      </c>
      <c r="U41" s="86">
        <f>S41*T41</f>
        <v>0</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投入係数表!E42</f>
        <v>0</v>
      </c>
      <c r="E42" s="77">
        <f>$C$7*D42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0</v>
      </c>
      <c r="E43" s="77">
        <f>$C$7*D43</f>
        <v>0</v>
      </c>
      <c r="F43" s="76">
        <f>分析係数表!C46</f>
        <v>0.21981660723382579</v>
      </c>
      <c r="G43" s="77">
        <f>E43*F43</f>
        <v>0</v>
      </c>
      <c r="H43" s="77">
        <v>0</v>
      </c>
      <c r="I43" s="77">
        <f>C43+H43</f>
        <v>0</v>
      </c>
      <c r="J43" s="76">
        <f>分析係数表!G46</f>
        <v>9.2485549132947983E-3</v>
      </c>
      <c r="K43" s="78">
        <f>I43*J43</f>
        <v>0</v>
      </c>
      <c r="L43" s="79"/>
      <c r="M43" s="80"/>
      <c r="N43" s="81">
        <f>分析係数表!H46</f>
        <v>2.3827200593939956E-2</v>
      </c>
      <c r="O43" s="82">
        <f t="shared" si="4"/>
        <v>0</v>
      </c>
      <c r="P43" s="76">
        <f>分析係数表!C46</f>
        <v>0.21981660723382579</v>
      </c>
      <c r="Q43" s="82">
        <f>O43*P43</f>
        <v>0</v>
      </c>
      <c r="R43" s="83">
        <v>0</v>
      </c>
      <c r="S43" s="84">
        <f>I43+R43</f>
        <v>0</v>
      </c>
      <c r="T43" s="85">
        <f>分析係数表!F46</f>
        <v>0.31329479768786128</v>
      </c>
      <c r="U43" s="86">
        <f>S43*T43</f>
        <v>0</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投入係数表!E44</f>
        <v>0</v>
      </c>
      <c r="E44" s="91">
        <f>SUM(E5:E43)</f>
        <v>0</v>
      </c>
      <c r="F44" s="92">
        <f>分析係数表!C47</f>
        <v>0.36533716964755569</v>
      </c>
      <c r="G44" s="91">
        <f>SUM(G5:G43)</f>
        <v>0</v>
      </c>
      <c r="H44" s="91">
        <f>SUM(H5:H43)</f>
        <v>0</v>
      </c>
      <c r="I44" s="91">
        <f>SUM(I5:I43)</f>
        <v>100</v>
      </c>
      <c r="J44" s="92">
        <f>分析係数表!G47</f>
        <v>0.24761623449681225</v>
      </c>
      <c r="K44" s="93">
        <f>SUM(K5:K43)</f>
        <v>0</v>
      </c>
      <c r="L44" s="94">
        <f>最終需要_まとめ!$L$33</f>
        <v>0.62733333333333341</v>
      </c>
      <c r="M44" s="91">
        <f>K44*L44</f>
        <v>0</v>
      </c>
      <c r="N44" s="95">
        <f>分析係数表!H47</f>
        <v>1</v>
      </c>
      <c r="O44" s="109">
        <f t="shared" si="4"/>
        <v>0</v>
      </c>
      <c r="P44" s="92">
        <f>分析係数表!C47</f>
        <v>0.36533716964755569</v>
      </c>
      <c r="Q44" s="96">
        <f>SUM(Q5:Q43)</f>
        <v>0</v>
      </c>
      <c r="R44" s="91">
        <f>SUM(R5:R43)</f>
        <v>0</v>
      </c>
      <c r="S44" s="97">
        <f>SUM(S5:S43)</f>
        <v>100</v>
      </c>
      <c r="T44" s="98">
        <f>分析係数表!F47</f>
        <v>0.45972075178637212</v>
      </c>
      <c r="U44" s="99">
        <f>SUM(U5:U43)</f>
        <v>0</v>
      </c>
      <c r="V44" s="100">
        <f>分析係数表!D47</f>
        <v>9.0631212476228726E-2</v>
      </c>
      <c r="W44" s="164">
        <f>SUM(W5:W43)</f>
        <v>0</v>
      </c>
      <c r="X44" s="92">
        <f>分析係数表!E47</f>
        <v>7.5404319154090987E-2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0.3615635179153095</v>
      </c>
      <c r="G5" s="77">
        <f t="shared" ref="G5:G38" si="1">E5*F5</f>
        <v>0</v>
      </c>
      <c r="H5" s="77">
        <f t="array" ref="H5:H43">MMULT(逆行列係数!C5:AO43,'4'!G5:G43)</f>
        <v>9.1848769472572687E-5</v>
      </c>
      <c r="I5" s="77">
        <f t="shared" ref="I5:I38" si="2">C5+H5</f>
        <v>9.1848769472572687E-5</v>
      </c>
      <c r="J5" s="76">
        <f>分析係数表!G8</f>
        <v>0.11973969631236442</v>
      </c>
      <c r="K5" s="78">
        <f t="shared" ref="K5:K38" si="3">I5*J5</f>
        <v>1.0997943763310221E-5</v>
      </c>
      <c r="L5" s="79" t="s">
        <v>181</v>
      </c>
      <c r="M5" s="80" t="s">
        <v>181</v>
      </c>
      <c r="N5" s="81">
        <f>分析係数表!H8</f>
        <v>1.2737227970859822E-2</v>
      </c>
      <c r="O5" s="82">
        <f t="shared" ref="O5:O43" si="4">$M$44*N5</f>
        <v>0.31807653822483667</v>
      </c>
      <c r="P5" s="76">
        <f>分析係数表!C8</f>
        <v>0.3615635179153095</v>
      </c>
      <c r="Q5" s="82">
        <f t="shared" ref="Q5:Q38" si="5">O5*P5</f>
        <v>0.11500487212689536</v>
      </c>
      <c r="R5" s="83">
        <f t="array" ref="R5:R43">MMULT(逆行列係数!C5:AO43,'4'!Q5:Q43)</f>
        <v>0.16814650630945399</v>
      </c>
      <c r="S5" s="84">
        <f t="shared" ref="S5:S38" si="6">I5+R5</f>
        <v>0.16823835507892657</v>
      </c>
      <c r="T5" s="85">
        <f>分析係数表!F8</f>
        <v>0.45140997830802604</v>
      </c>
      <c r="U5" s="86">
        <f t="shared" ref="U5:U43" si="7">S5*T5</f>
        <v>7.5944472216756223E-2</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投入係数表!F6</f>
        <v>0</v>
      </c>
      <c r="E6" s="77">
        <f t="shared" si="0"/>
        <v>0</v>
      </c>
      <c r="F6" s="76">
        <f>分析係数表!C9</f>
        <v>5.4524361948955935E-2</v>
      </c>
      <c r="G6" s="77">
        <f t="shared" si="1"/>
        <v>0</v>
      </c>
      <c r="H6" s="77">
        <v>2.0637557250191237E-4</v>
      </c>
      <c r="I6" s="77">
        <f t="shared" si="2"/>
        <v>2.0637557250191237E-4</v>
      </c>
      <c r="J6" s="76">
        <f>分析係数表!G9</f>
        <v>0.23529411764705882</v>
      </c>
      <c r="K6" s="78">
        <f t="shared" si="3"/>
        <v>4.8558958235744088E-5</v>
      </c>
      <c r="L6" s="79"/>
      <c r="M6" s="80"/>
      <c r="N6" s="81">
        <f>分析係数表!H9</f>
        <v>6.7282260683958976E-4</v>
      </c>
      <c r="O6" s="82">
        <f t="shared" si="4"/>
        <v>1.6801857210419421E-2</v>
      </c>
      <c r="P6" s="76">
        <f>分析係数表!C9</f>
        <v>5.4524361948955935E-2</v>
      </c>
      <c r="Q6" s="82">
        <f t="shared" si="5"/>
        <v>9.1611054395558363E-4</v>
      </c>
      <c r="R6" s="83">
        <v>1.3077657393082984E-3</v>
      </c>
      <c r="S6" s="84">
        <f t="shared" si="6"/>
        <v>1.5141413118102108E-3</v>
      </c>
      <c r="T6" s="85">
        <f>分析係数表!F9</f>
        <v>0.68627450980392157</v>
      </c>
      <c r="U6" s="86">
        <f t="shared" si="7"/>
        <v>1.0391165865364191E-3</v>
      </c>
      <c r="V6" s="87">
        <f>分析係数表!D9</f>
        <v>3.9215686274509803E-2</v>
      </c>
      <c r="W6" s="167">
        <f t="shared" si="8"/>
        <v>0</v>
      </c>
      <c r="X6" s="76">
        <f>分析係数表!E9</f>
        <v>0</v>
      </c>
      <c r="Y6" s="166">
        <f t="shared" si="9"/>
        <v>0</v>
      </c>
    </row>
    <row r="7" spans="1:25" x14ac:dyDescent="0.2">
      <c r="A7" s="6" t="s">
        <v>221</v>
      </c>
      <c r="B7" s="5" t="s">
        <v>267</v>
      </c>
      <c r="C7" s="90"/>
      <c r="D7" s="76">
        <f>投入係数表!F7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3.2444965647706471E-2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75">
        <f>最終需要_まとめ!C9</f>
        <v>100</v>
      </c>
      <c r="D8" s="76">
        <f>投入係数表!F8</f>
        <v>0</v>
      </c>
      <c r="E8" s="77">
        <f t="shared" si="0"/>
        <v>0</v>
      </c>
      <c r="F8" s="76">
        <f>分析係数表!C11</f>
        <v>1.7638036809815905E-2</v>
      </c>
      <c r="G8" s="77">
        <f t="shared" si="1"/>
        <v>0</v>
      </c>
      <c r="H8" s="77">
        <v>3.0555930844567876E-3</v>
      </c>
      <c r="I8" s="77">
        <f t="shared" si="2"/>
        <v>100.00305559308445</v>
      </c>
      <c r="J8" s="76">
        <f>分析係数表!G11</f>
        <v>0.36619718309859156</v>
      </c>
      <c r="K8" s="78">
        <f t="shared" si="3"/>
        <v>36.620837259439377</v>
      </c>
      <c r="L8" s="79"/>
      <c r="M8" s="80"/>
      <c r="N8" s="81">
        <f>分析係数表!H11</f>
        <v>-2.3200779546192752E-5</v>
      </c>
      <c r="O8" s="82">
        <f t="shared" si="4"/>
        <v>-5.7937438656618695E-4</v>
      </c>
      <c r="P8" s="76">
        <f>分析係数表!C11</f>
        <v>1.7638036809815905E-2</v>
      </c>
      <c r="Q8" s="82">
        <f t="shared" si="5"/>
        <v>-1.0219026756918916E-5</v>
      </c>
      <c r="R8" s="83">
        <v>3.9180620539545344E-4</v>
      </c>
      <c r="S8" s="84">
        <f t="shared" si="6"/>
        <v>100.00344739928985</v>
      </c>
      <c r="T8" s="85">
        <f>分析係数表!F11</f>
        <v>0.60563380281690138</v>
      </c>
      <c r="U8" s="86">
        <f t="shared" si="7"/>
        <v>60.565468143231882</v>
      </c>
      <c r="V8" s="87">
        <f>分析係数表!D11</f>
        <v>0.11267605633802817</v>
      </c>
      <c r="W8" s="167">
        <f t="shared" si="8"/>
        <v>11</v>
      </c>
      <c r="X8" s="76">
        <f>分析係数表!E11</f>
        <v>5.6338028169014086E-2</v>
      </c>
      <c r="Y8" s="166">
        <f t="shared" si="9"/>
        <v>6</v>
      </c>
    </row>
    <row r="9" spans="1:25" x14ac:dyDescent="0.2">
      <c r="A9" s="6" t="s">
        <v>223</v>
      </c>
      <c r="B9" s="5" t="s">
        <v>191</v>
      </c>
      <c r="C9" s="90"/>
      <c r="D9" s="76">
        <f>投入係数表!F9</f>
        <v>0</v>
      </c>
      <c r="E9" s="77">
        <f t="shared" si="0"/>
        <v>0</v>
      </c>
      <c r="F9" s="76">
        <f>分析係数表!C12</f>
        <v>0.17945214392608499</v>
      </c>
      <c r="G9" s="77">
        <f t="shared" si="1"/>
        <v>0</v>
      </c>
      <c r="H9" s="77">
        <v>2.3766195991447583E-4</v>
      </c>
      <c r="I9" s="77">
        <f t="shared" si="2"/>
        <v>2.3766195991447583E-4</v>
      </c>
      <c r="J9" s="76">
        <f>分析係数表!G12</f>
        <v>0.13812104376337719</v>
      </c>
      <c r="K9" s="78">
        <f t="shared" si="3"/>
        <v>3.2826117966237311E-5</v>
      </c>
      <c r="L9" s="79"/>
      <c r="M9" s="80"/>
      <c r="N9" s="81">
        <f>分析係数表!H12</f>
        <v>9.9856155166813607E-2</v>
      </c>
      <c r="O9" s="82">
        <f t="shared" si="4"/>
        <v>2.4936273597808687</v>
      </c>
      <c r="P9" s="76">
        <f>分析係数表!C12</f>
        <v>0.17945214392608499</v>
      </c>
      <c r="Q9" s="82">
        <f t="shared" si="5"/>
        <v>0.44748677586541979</v>
      </c>
      <c r="R9" s="83">
        <v>0.50695071454536256</v>
      </c>
      <c r="S9" s="84">
        <f t="shared" si="6"/>
        <v>0.50718837650527704</v>
      </c>
      <c r="T9" s="85">
        <f>分析係数表!F12</f>
        <v>0.32915888701671298</v>
      </c>
      <c r="U9" s="86">
        <f t="shared" si="7"/>
        <v>0.16694556151829057</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投入係数表!F10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0.38412521829338192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投入係数表!F11</f>
        <v>0</v>
      </c>
      <c r="E11" s="77">
        <f t="shared" si="0"/>
        <v>0</v>
      </c>
      <c r="F11" s="76">
        <f>分析係数表!C14</f>
        <v>0.39919982218270722</v>
      </c>
      <c r="G11" s="77">
        <f t="shared" si="1"/>
        <v>0</v>
      </c>
      <c r="H11" s="77">
        <v>3.9263924025621531E-2</v>
      </c>
      <c r="I11" s="77">
        <f t="shared" si="2"/>
        <v>3.9263924025621531E-2</v>
      </c>
      <c r="J11" s="76">
        <f>分析係数表!G14</f>
        <v>0.17087329631499243</v>
      </c>
      <c r="K11" s="78">
        <f t="shared" si="3"/>
        <v>6.7091561245193783E-3</v>
      </c>
      <c r="L11" s="79"/>
      <c r="M11" s="80"/>
      <c r="N11" s="81">
        <f>分析係数表!H14</f>
        <v>1.2412417057213123E-3</v>
      </c>
      <c r="O11" s="82">
        <f t="shared" si="4"/>
        <v>3.0996529681291001E-2</v>
      </c>
      <c r="P11" s="76">
        <f>分析係数表!C14</f>
        <v>0.39919982218270722</v>
      </c>
      <c r="Q11" s="82">
        <f t="shared" si="5"/>
        <v>1.2373809137052374E-2</v>
      </c>
      <c r="R11" s="83">
        <v>5.4878817325173128E-2</v>
      </c>
      <c r="S11" s="84">
        <f t="shared" si="6"/>
        <v>9.4142741350794659E-2</v>
      </c>
      <c r="T11" s="85">
        <f>分析係数表!F14</f>
        <v>0.36951034830893487</v>
      </c>
      <c r="U11" s="86">
        <f t="shared" si="7"/>
        <v>3.4786717147290099E-2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投入係数表!F12</f>
        <v>1.4084507042253521E-2</v>
      </c>
      <c r="E12" s="77">
        <f t="shared" si="0"/>
        <v>1.4084507042253522</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0.22943225708021003</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投入係数表!F13</f>
        <v>4.2253521126760563E-2</v>
      </c>
      <c r="E13" s="77">
        <f t="shared" si="0"/>
        <v>4.225352112676056</v>
      </c>
      <c r="F13" s="76">
        <f>分析係数表!C16</f>
        <v>2.8203419942260721E-2</v>
      </c>
      <c r="G13" s="77">
        <f t="shared" si="1"/>
        <v>0.11916938003772135</v>
      </c>
      <c r="H13" s="77">
        <v>0.12204647868912094</v>
      </c>
      <c r="I13" s="77">
        <f t="shared" si="2"/>
        <v>0.12204647868912094</v>
      </c>
      <c r="J13" s="76">
        <f>分析係数表!G16</f>
        <v>3.2028469750889681E-2</v>
      </c>
      <c r="K13" s="78">
        <f t="shared" si="3"/>
        <v>3.9089619508971118E-3</v>
      </c>
      <c r="L13" s="79"/>
      <c r="M13" s="80"/>
      <c r="N13" s="81">
        <f>分析係数表!H16</f>
        <v>1.817781077444202E-2</v>
      </c>
      <c r="O13" s="82">
        <f t="shared" si="4"/>
        <v>0.45393983187460746</v>
      </c>
      <c r="P13" s="76">
        <f>分析係数表!C16</f>
        <v>2.8203419942260721E-2</v>
      </c>
      <c r="Q13" s="82">
        <f t="shared" si="5"/>
        <v>1.2802655706878783E-2</v>
      </c>
      <c r="R13" s="83">
        <v>1.5000012779711715E-2</v>
      </c>
      <c r="S13" s="84">
        <f t="shared" si="6"/>
        <v>0.13704649146883266</v>
      </c>
      <c r="T13" s="85">
        <f>分析係数表!F16</f>
        <v>0.28469750889679718</v>
      </c>
      <c r="U13" s="86">
        <f t="shared" si="7"/>
        <v>3.9016794724222828E-2</v>
      </c>
      <c r="V13" s="87">
        <f>分析係数表!D16</f>
        <v>0</v>
      </c>
      <c r="W13" s="167">
        <f t="shared" si="8"/>
        <v>0</v>
      </c>
      <c r="X13" s="76">
        <f>分析係数表!E16</f>
        <v>0</v>
      </c>
      <c r="Y13" s="166">
        <f t="shared" si="9"/>
        <v>0</v>
      </c>
    </row>
    <row r="14" spans="1:25" x14ac:dyDescent="0.2">
      <c r="A14" s="6" t="s">
        <v>2</v>
      </c>
      <c r="B14" s="5" t="s">
        <v>365</v>
      </c>
      <c r="C14" s="90"/>
      <c r="D14" s="76">
        <f>投入係数表!F14</f>
        <v>0</v>
      </c>
      <c r="E14" s="77">
        <f t="shared" si="0"/>
        <v>0</v>
      </c>
      <c r="F14" s="76">
        <f>分析係数表!C17</f>
        <v>0.39389614666813044</v>
      </c>
      <c r="G14" s="77">
        <f t="shared" si="1"/>
        <v>0</v>
      </c>
      <c r="H14" s="77">
        <v>2.836626100781672E-2</v>
      </c>
      <c r="I14" s="77">
        <f t="shared" si="2"/>
        <v>2.836626100781672E-2</v>
      </c>
      <c r="J14" s="76">
        <f>分析係数表!G17</f>
        <v>0.21203948952564411</v>
      </c>
      <c r="K14" s="78">
        <f t="shared" si="3"/>
        <v>6.0147675038486406E-3</v>
      </c>
      <c r="L14" s="79"/>
      <c r="M14" s="80"/>
      <c r="N14" s="81">
        <f>分析係数表!H17</f>
        <v>3.0625029000974431E-3</v>
      </c>
      <c r="O14" s="82">
        <f t="shared" si="4"/>
        <v>7.6477419026736673E-2</v>
      </c>
      <c r="P14" s="76">
        <f>分析係数表!C17</f>
        <v>0.39389614666813044</v>
      </c>
      <c r="Q14" s="82">
        <f t="shared" si="5"/>
        <v>3.012416066175554E-2</v>
      </c>
      <c r="R14" s="83">
        <v>6.5779006933841727E-2</v>
      </c>
      <c r="S14" s="84">
        <f t="shared" si="6"/>
        <v>9.414526794165845E-2</v>
      </c>
      <c r="T14" s="85">
        <f>分析係数表!F17</f>
        <v>0.32203226583192873</v>
      </c>
      <c r="U14" s="86">
        <f t="shared" si="7"/>
        <v>3.0317813952606312E-2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投入係数表!F15</f>
        <v>0</v>
      </c>
      <c r="E15" s="77">
        <f t="shared" si="0"/>
        <v>0</v>
      </c>
      <c r="F15" s="76">
        <f>分析係数表!C18</f>
        <v>0.54026666666666667</v>
      </c>
      <c r="G15" s="77">
        <f t="shared" si="1"/>
        <v>0</v>
      </c>
      <c r="H15" s="77">
        <v>1.0186554831758104E-2</v>
      </c>
      <c r="I15" s="77">
        <f t="shared" si="2"/>
        <v>1.0186554831758104E-2</v>
      </c>
      <c r="J15" s="76">
        <f>分析係数表!G18</f>
        <v>0.21567989590110606</v>
      </c>
      <c r="K15" s="78">
        <f t="shared" si="3"/>
        <v>2.1970350857044968E-3</v>
      </c>
      <c r="L15" s="79"/>
      <c r="M15" s="80"/>
      <c r="N15" s="81">
        <f>分析係数表!H18</f>
        <v>4.8721637047004782E-4</v>
      </c>
      <c r="O15" s="82">
        <f t="shared" si="4"/>
        <v>1.2166862117889926E-2</v>
      </c>
      <c r="P15" s="76">
        <f>分析係数表!C18</f>
        <v>0.54026666666666667</v>
      </c>
      <c r="Q15" s="82">
        <f t="shared" si="5"/>
        <v>6.5733500402253304E-3</v>
      </c>
      <c r="R15" s="83">
        <v>1.5024160383078732E-2</v>
      </c>
      <c r="S15" s="84">
        <f t="shared" si="6"/>
        <v>2.5210715214836837E-2</v>
      </c>
      <c r="T15" s="85">
        <f>分析係数表!F18</f>
        <v>0.45949902407286924</v>
      </c>
      <c r="U15" s="86">
        <f t="shared" si="7"/>
        <v>1.1584299037396563E-2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投入係数表!F16</f>
        <v>0</v>
      </c>
      <c r="E16" s="77">
        <f t="shared" si="0"/>
        <v>0</v>
      </c>
      <c r="F16" s="76">
        <f>分析係数表!C19</f>
        <v>0.24452905261713653</v>
      </c>
      <c r="G16" s="77">
        <f t="shared" si="1"/>
        <v>0</v>
      </c>
      <c r="H16" s="77">
        <v>0.19668972591945172</v>
      </c>
      <c r="I16" s="77">
        <f t="shared" si="2"/>
        <v>0.19668972591945172</v>
      </c>
      <c r="J16" s="76">
        <f>分析係数表!G19</f>
        <v>5.7649667405764965E-2</v>
      </c>
      <c r="K16" s="78">
        <f t="shared" si="3"/>
        <v>1.133909728138746E-2</v>
      </c>
      <c r="L16" s="79"/>
      <c r="M16" s="80"/>
      <c r="N16" s="81">
        <f>分析係数表!H19</f>
        <v>-1.2760428750406013E-4</v>
      </c>
      <c r="O16" s="82">
        <f t="shared" si="4"/>
        <v>-3.1865591261140279E-3</v>
      </c>
      <c r="P16" s="76">
        <f>分析係数表!C19</f>
        <v>0.24452905261713653</v>
      </c>
      <c r="Q16" s="82">
        <f t="shared" si="5"/>
        <v>-7.7920628421715378E-4</v>
      </c>
      <c r="R16" s="83">
        <v>6.5813042997843489E-3</v>
      </c>
      <c r="S16" s="84">
        <f t="shared" si="6"/>
        <v>0.20327103021923607</v>
      </c>
      <c r="T16" s="85">
        <f>分析係数表!F19</f>
        <v>0.24006968641114981</v>
      </c>
      <c r="U16" s="86">
        <f t="shared" si="7"/>
        <v>4.8799212481203356E-2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投入係数表!F17</f>
        <v>0</v>
      </c>
      <c r="E17" s="77">
        <f t="shared" si="0"/>
        <v>0</v>
      </c>
      <c r="F17" s="76">
        <f>分析係数表!C20</f>
        <v>4.2707629979743422E-2</v>
      </c>
      <c r="G17" s="77">
        <f t="shared" si="1"/>
        <v>0</v>
      </c>
      <c r="H17" s="77">
        <v>8.9930580354812203E-3</v>
      </c>
      <c r="I17" s="77">
        <f t="shared" si="2"/>
        <v>8.9930580354812203E-3</v>
      </c>
      <c r="J17" s="76">
        <f>分析係数表!G20</f>
        <v>0.10064412238325282</v>
      </c>
      <c r="K17" s="78">
        <f t="shared" si="3"/>
        <v>9.0509843352266711E-4</v>
      </c>
      <c r="L17" s="79"/>
      <c r="M17" s="80"/>
      <c r="N17" s="81">
        <f>分析係数表!H20</f>
        <v>6.0322026820101154E-4</v>
      </c>
      <c r="O17" s="82">
        <f t="shared" si="4"/>
        <v>1.506373405072086E-2</v>
      </c>
      <c r="P17" s="76">
        <f>分析係数表!C20</f>
        <v>4.2707629979743422E-2</v>
      </c>
      <c r="Q17" s="82">
        <f t="shared" si="5"/>
        <v>6.4333637995144801E-4</v>
      </c>
      <c r="R17" s="83">
        <v>1.7226283967145856E-3</v>
      </c>
      <c r="S17" s="84">
        <f t="shared" si="6"/>
        <v>1.0715686432195805E-2</v>
      </c>
      <c r="T17" s="85">
        <f>分析係数表!F20</f>
        <v>0.22302737520128824</v>
      </c>
      <c r="U17" s="86">
        <f t="shared" si="7"/>
        <v>2.3898914184526878E-3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投入係数表!F18</f>
        <v>4.2253521126760563E-2</v>
      </c>
      <c r="E18" s="77">
        <f t="shared" si="0"/>
        <v>4.225352112676056</v>
      </c>
      <c r="F18" s="76">
        <f>分析係数表!C21</f>
        <v>0.66002922908293749</v>
      </c>
      <c r="G18" s="77">
        <f t="shared" si="1"/>
        <v>2.7888558975335385</v>
      </c>
      <c r="H18" s="77">
        <v>2.9405430587555541</v>
      </c>
      <c r="I18" s="77">
        <f t="shared" si="2"/>
        <v>2.9405430587555541</v>
      </c>
      <c r="J18" s="76">
        <f>分析係数表!G21</f>
        <v>0.28519544705706157</v>
      </c>
      <c r="K18" s="78">
        <f t="shared" si="3"/>
        <v>0.83862949223232952</v>
      </c>
      <c r="L18" s="79"/>
      <c r="M18" s="80"/>
      <c r="N18" s="81">
        <f>分析係数表!H21</f>
        <v>9.9763352048628834E-4</v>
      </c>
      <c r="O18" s="82">
        <f t="shared" si="4"/>
        <v>2.4913098622346037E-2</v>
      </c>
      <c r="P18" s="76">
        <f>分析係数表!C21</f>
        <v>0.66002922908293749</v>
      </c>
      <c r="Q18" s="82">
        <f t="shared" si="5"/>
        <v>1.6443373277774245E-2</v>
      </c>
      <c r="R18" s="83">
        <v>3.9078660850839532E-2</v>
      </c>
      <c r="S18" s="84">
        <f t="shared" si="6"/>
        <v>2.9796217196063934</v>
      </c>
      <c r="T18" s="85">
        <f>分析係数表!F21</f>
        <v>0.42593979332035348</v>
      </c>
      <c r="U18" s="86">
        <f t="shared" si="7"/>
        <v>1.2691394594219834</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投入係数表!F19</f>
        <v>0</v>
      </c>
      <c r="E19" s="77">
        <f t="shared" si="0"/>
        <v>0</v>
      </c>
      <c r="F19" s="76">
        <f>分析係数表!C22</f>
        <v>0.17124965967873673</v>
      </c>
      <c r="G19" s="77">
        <f t="shared" si="1"/>
        <v>0</v>
      </c>
      <c r="H19" s="77">
        <v>3.6077072820698969E-3</v>
      </c>
      <c r="I19" s="77">
        <f t="shared" si="2"/>
        <v>3.6077072820698969E-3</v>
      </c>
      <c r="J19" s="76">
        <f>分析係数表!G22</f>
        <v>0.19461524128936092</v>
      </c>
      <c r="K19" s="78">
        <f t="shared" si="3"/>
        <v>7.021148232014174E-4</v>
      </c>
      <c r="L19" s="79"/>
      <c r="M19" s="80"/>
      <c r="N19" s="81">
        <f>分析係数表!H22</f>
        <v>4.6401559092385505E-5</v>
      </c>
      <c r="O19" s="82">
        <f t="shared" si="4"/>
        <v>1.1587487731323739E-3</v>
      </c>
      <c r="P19" s="76">
        <f>分析係数表!C22</f>
        <v>0.17124965967873673</v>
      </c>
      <c r="Q19" s="82">
        <f t="shared" si="5"/>
        <v>1.9843533305207274E-4</v>
      </c>
      <c r="R19" s="83">
        <v>2.1871243833216886E-3</v>
      </c>
      <c r="S19" s="84">
        <f t="shared" si="6"/>
        <v>5.7948316653915859E-3</v>
      </c>
      <c r="T19" s="85">
        <f>分析係数表!F22</f>
        <v>0.41301782497981493</v>
      </c>
      <c r="U19" s="86">
        <f t="shared" si="7"/>
        <v>2.3933687705641913E-3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投入係数表!F20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5.7937438656618695E-4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投入係数表!F21</f>
        <v>0</v>
      </c>
      <c r="E21" s="77">
        <f t="shared" si="0"/>
        <v>0</v>
      </c>
      <c r="F21" s="76">
        <f>分析係数表!C24</f>
        <v>0.51311288483466355</v>
      </c>
      <c r="G21" s="77">
        <f t="shared" si="1"/>
        <v>0</v>
      </c>
      <c r="H21" s="77">
        <v>6.4983578228898255E-3</v>
      </c>
      <c r="I21" s="77">
        <f t="shared" si="2"/>
        <v>6.4983578228898255E-3</v>
      </c>
      <c r="J21" s="76">
        <f>分析係数表!G24</f>
        <v>0.20766129032258066</v>
      </c>
      <c r="K21" s="78">
        <f t="shared" si="3"/>
        <v>1.3494573704791373E-3</v>
      </c>
      <c r="L21" s="79"/>
      <c r="M21" s="80"/>
      <c r="N21" s="81">
        <f>分析係数表!H24</f>
        <v>3.8281286251218039E-4</v>
      </c>
      <c r="O21" s="82">
        <f t="shared" si="4"/>
        <v>9.5596773783420842E-3</v>
      </c>
      <c r="P21" s="76">
        <f>分析係数表!C24</f>
        <v>0.51311288483466355</v>
      </c>
      <c r="Q21" s="82">
        <f t="shared" si="5"/>
        <v>4.9051936376897799E-3</v>
      </c>
      <c r="R21" s="83">
        <v>1.6461603471777626E-2</v>
      </c>
      <c r="S21" s="84">
        <f t="shared" si="6"/>
        <v>2.2959961294667451E-2</v>
      </c>
      <c r="T21" s="85">
        <f>分析係数表!F24</f>
        <v>0.39045698924731181</v>
      </c>
      <c r="U21" s="86">
        <f t="shared" si="7"/>
        <v>8.9648773603506638E-3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投入係数表!F22</f>
        <v>0</v>
      </c>
      <c r="E22" s="77">
        <f t="shared" si="0"/>
        <v>0</v>
      </c>
      <c r="F22" s="76">
        <f>分析係数表!C25</f>
        <v>1.2221950623319433E-2</v>
      </c>
      <c r="G22" s="77">
        <f t="shared" si="1"/>
        <v>0</v>
      </c>
      <c r="H22" s="77">
        <v>4.7133872500573494E-4</v>
      </c>
      <c r="I22" s="77">
        <f t="shared" si="2"/>
        <v>4.7133872500573494E-4</v>
      </c>
      <c r="J22" s="76">
        <f>分析係数表!G25</f>
        <v>0.19604612850082373</v>
      </c>
      <c r="K22" s="78">
        <f t="shared" si="3"/>
        <v>9.2404132249888725E-5</v>
      </c>
      <c r="L22" s="79"/>
      <c r="M22" s="80"/>
      <c r="N22" s="81">
        <f>分析係数表!H25</f>
        <v>5.5681870910862603E-4</v>
      </c>
      <c r="O22" s="82">
        <f t="shared" si="4"/>
        <v>1.3904985277588487E-2</v>
      </c>
      <c r="P22" s="76">
        <f>分析係数表!C25</f>
        <v>1.2221950623319433E-2</v>
      </c>
      <c r="Q22" s="82">
        <f t="shared" si="5"/>
        <v>1.6994604348067016E-4</v>
      </c>
      <c r="R22" s="83">
        <v>7.467049879935644E-4</v>
      </c>
      <c r="S22" s="84">
        <f t="shared" si="6"/>
        <v>1.2180437129992994E-3</v>
      </c>
      <c r="T22" s="85">
        <f>分析係数表!F25</f>
        <v>0.34761120263591433</v>
      </c>
      <c r="U22" s="86">
        <f t="shared" si="7"/>
        <v>4.2340563993880091E-4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投入係数表!F23</f>
        <v>0</v>
      </c>
      <c r="E23" s="77">
        <f t="shared" si="0"/>
        <v>0</v>
      </c>
      <c r="F23" s="76">
        <f>分析係数表!C26</f>
        <v>0.60782312925170068</v>
      </c>
      <c r="G23" s="77">
        <f t="shared" si="1"/>
        <v>0</v>
      </c>
      <c r="H23" s="77">
        <v>1.1580766283359543E-2</v>
      </c>
      <c r="I23" s="77">
        <f t="shared" si="2"/>
        <v>1.1580766283359543E-2</v>
      </c>
      <c r="J23" s="76">
        <f>分析係数表!G26</f>
        <v>0.19637522405895241</v>
      </c>
      <c r="K23" s="78">
        <f t="shared" si="3"/>
        <v>2.2741755736690921E-3</v>
      </c>
      <c r="L23" s="79"/>
      <c r="M23" s="80"/>
      <c r="N23" s="81">
        <f>分析係数表!H26</f>
        <v>1.1774395619692821E-2</v>
      </c>
      <c r="O23" s="82">
        <f t="shared" si="4"/>
        <v>0.29403250118233987</v>
      </c>
      <c r="P23" s="76">
        <f>分析係数表!C26</f>
        <v>0.60782312925170068</v>
      </c>
      <c r="Q23" s="82">
        <f t="shared" si="5"/>
        <v>0.17871975497035419</v>
      </c>
      <c r="R23" s="83">
        <v>0.19883231633387949</v>
      </c>
      <c r="S23" s="84">
        <f t="shared" si="6"/>
        <v>0.21041308261723904</v>
      </c>
      <c r="T23" s="85">
        <f>分析係数表!F26</f>
        <v>0.33484365664210319</v>
      </c>
      <c r="U23" s="86">
        <f t="shared" si="7"/>
        <v>7.0455485988893285E-2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投入係数表!F24</f>
        <v>0</v>
      </c>
      <c r="E24" s="77">
        <f t="shared" si="0"/>
        <v>0</v>
      </c>
      <c r="F24" s="76">
        <f>分析係数表!C27</f>
        <v>3.3949453036589916E-2</v>
      </c>
      <c r="G24" s="77">
        <f t="shared" si="1"/>
        <v>0</v>
      </c>
      <c r="H24" s="77">
        <v>7.5833371623831877E-5</v>
      </c>
      <c r="I24" s="77">
        <f t="shared" si="2"/>
        <v>7.5833371623831877E-5</v>
      </c>
      <c r="J24" s="76">
        <f>分析係数表!G27</f>
        <v>0.16810344827586207</v>
      </c>
      <c r="K24" s="78">
        <f t="shared" si="3"/>
        <v>1.2747851264351049E-5</v>
      </c>
      <c r="L24" s="79"/>
      <c r="M24" s="80"/>
      <c r="N24" s="81">
        <f>分析係数表!H27</f>
        <v>1.1983202635608557E-2</v>
      </c>
      <c r="O24" s="82">
        <f t="shared" si="4"/>
        <v>0.29924687066143557</v>
      </c>
      <c r="P24" s="76">
        <f>分析係数表!C27</f>
        <v>3.3949453036589916E-2</v>
      </c>
      <c r="Q24" s="82">
        <f t="shared" si="5"/>
        <v>1.0159267581866903E-2</v>
      </c>
      <c r="R24" s="83">
        <v>1.0235694076880231E-2</v>
      </c>
      <c r="S24" s="84">
        <f t="shared" si="6"/>
        <v>1.0311527448504063E-2</v>
      </c>
      <c r="T24" s="85">
        <f>分析係数表!F27</f>
        <v>0.32327586206896552</v>
      </c>
      <c r="U24" s="86">
        <f t="shared" si="7"/>
        <v>3.3334679251629516E-3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投入係数表!F25</f>
        <v>0</v>
      </c>
      <c r="E25" s="77">
        <f t="shared" si="0"/>
        <v>0</v>
      </c>
      <c r="F25" s="76">
        <f>分析係数表!C28</f>
        <v>0.13648255813953492</v>
      </c>
      <c r="G25" s="77">
        <f t="shared" si="1"/>
        <v>0</v>
      </c>
      <c r="H25" s="77">
        <v>8.8516910020065374E-3</v>
      </c>
      <c r="I25" s="77">
        <f t="shared" si="2"/>
        <v>8.8516910020065374E-3</v>
      </c>
      <c r="J25" s="76">
        <f>分析係数表!G28</f>
        <v>0.12488465087665333</v>
      </c>
      <c r="K25" s="78">
        <f t="shared" si="3"/>
        <v>1.1054403404536001E-3</v>
      </c>
      <c r="L25" s="79"/>
      <c r="M25" s="80"/>
      <c r="N25" s="81">
        <f>分析係数表!H28</f>
        <v>2.2469954990487682E-2</v>
      </c>
      <c r="O25" s="82">
        <f t="shared" si="4"/>
        <v>0.5611240933893521</v>
      </c>
      <c r="P25" s="76">
        <f>分析係数表!C28</f>
        <v>0.13648255813953492</v>
      </c>
      <c r="Q25" s="82">
        <f t="shared" si="5"/>
        <v>7.6583651699506067E-2</v>
      </c>
      <c r="R25" s="83">
        <v>8.478446685997125E-2</v>
      </c>
      <c r="S25" s="84">
        <f t="shared" si="6"/>
        <v>9.3636157861977792E-2</v>
      </c>
      <c r="T25" s="85">
        <f>分析係数表!F28</f>
        <v>0.21362657643801908</v>
      </c>
      <c r="U25" s="86">
        <f t="shared" si="7"/>
        <v>2.000317183486422E-2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投入係数表!F26</f>
        <v>0</v>
      </c>
      <c r="E26" s="77">
        <f t="shared" si="0"/>
        <v>0</v>
      </c>
      <c r="F26" s="76">
        <f>分析係数表!C29</f>
        <v>0.28024852844996728</v>
      </c>
      <c r="G26" s="77">
        <f t="shared" si="1"/>
        <v>0</v>
      </c>
      <c r="H26" s="77">
        <v>2.4831830583806235E-2</v>
      </c>
      <c r="I26" s="77">
        <f t="shared" si="2"/>
        <v>2.4831830583806235E-2</v>
      </c>
      <c r="J26" s="76">
        <f>分析係数表!G29</f>
        <v>0.26283748014822655</v>
      </c>
      <c r="K26" s="78">
        <f t="shared" si="3"/>
        <v>6.5267357781152967E-3</v>
      </c>
      <c r="L26" s="79"/>
      <c r="M26" s="80"/>
      <c r="N26" s="81">
        <f>分析係数表!H29</f>
        <v>1.0707159760567955E-2</v>
      </c>
      <c r="O26" s="82">
        <f t="shared" si="4"/>
        <v>0.26738127940029527</v>
      </c>
      <c r="P26" s="76">
        <f>分析係数表!C29</f>
        <v>0.28024852844996728</v>
      </c>
      <c r="Q26" s="82">
        <f t="shared" si="5"/>
        <v>7.4933210087002294E-2</v>
      </c>
      <c r="R26" s="83">
        <v>9.5471870318750221E-2</v>
      </c>
      <c r="S26" s="84">
        <f t="shared" si="6"/>
        <v>0.12030370090255646</v>
      </c>
      <c r="T26" s="85">
        <f>分析係数表!F29</f>
        <v>0.48438327157226047</v>
      </c>
      <c r="U26" s="86">
        <f t="shared" si="7"/>
        <v>5.8273100225431002E-2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投入係数表!F27</f>
        <v>0</v>
      </c>
      <c r="E27" s="77">
        <f t="shared" si="0"/>
        <v>0</v>
      </c>
      <c r="F27" s="76">
        <f>分析係数表!C30</f>
        <v>1</v>
      </c>
      <c r="G27" s="77">
        <f t="shared" si="1"/>
        <v>0</v>
      </c>
      <c r="H27" s="77">
        <v>3.1849638903397516E-2</v>
      </c>
      <c r="I27" s="77">
        <f t="shared" si="2"/>
        <v>3.1849638903397516E-2</v>
      </c>
      <c r="J27" s="76">
        <f>分析係数表!G30</f>
        <v>0.34440913030915921</v>
      </c>
      <c r="K27" s="78">
        <f t="shared" si="3"/>
        <v>1.0969306435379902E-2</v>
      </c>
      <c r="L27" s="79"/>
      <c r="M27" s="80"/>
      <c r="N27" s="81">
        <f>分析係数表!H30</f>
        <v>0</v>
      </c>
      <c r="O27" s="82">
        <f t="shared" si="4"/>
        <v>0</v>
      </c>
      <c r="P27" s="76">
        <f>分析係数表!C30</f>
        <v>1</v>
      </c>
      <c r="Q27" s="82">
        <f t="shared" si="5"/>
        <v>0</v>
      </c>
      <c r="R27" s="83">
        <v>5.218063188538017E-2</v>
      </c>
      <c r="S27" s="84">
        <f t="shared" si="6"/>
        <v>8.4030270788777686E-2</v>
      </c>
      <c r="T27" s="85">
        <f>分析係数表!F30</f>
        <v>0.44047963016469227</v>
      </c>
      <c r="U27" s="86">
        <f t="shared" si="7"/>
        <v>3.7013622599679739E-2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投入係数表!F28</f>
        <v>5.6338028169014086E-2</v>
      </c>
      <c r="E28" s="77">
        <f t="shared" si="0"/>
        <v>5.6338028169014089</v>
      </c>
      <c r="F28" s="76">
        <f>分析係数表!C31</f>
        <v>5.0425200622829069E-2</v>
      </c>
      <c r="G28" s="77">
        <f t="shared" si="1"/>
        <v>0.2840856373117131</v>
      </c>
      <c r="H28" s="77">
        <v>0.2928050966920932</v>
      </c>
      <c r="I28" s="77">
        <f t="shared" si="2"/>
        <v>0.2928050966920932</v>
      </c>
      <c r="J28" s="76">
        <f>分析係数表!G31</f>
        <v>7.0921985815602842E-2</v>
      </c>
      <c r="K28" s="78">
        <f t="shared" si="3"/>
        <v>2.0766318914332851E-2</v>
      </c>
      <c r="L28" s="79"/>
      <c r="M28" s="80"/>
      <c r="N28" s="81">
        <f>分析係数表!H31</f>
        <v>2.4500023200779545E-2</v>
      </c>
      <c r="O28" s="82">
        <f t="shared" si="4"/>
        <v>0.61181935221389339</v>
      </c>
      <c r="P28" s="76">
        <f>分析係数表!C31</f>
        <v>5.0425200622829069E-2</v>
      </c>
      <c r="Q28" s="82">
        <f t="shared" si="5"/>
        <v>3.0851113580314896E-2</v>
      </c>
      <c r="R28" s="83">
        <v>3.8823758826916861E-2</v>
      </c>
      <c r="S28" s="84">
        <f t="shared" si="6"/>
        <v>0.33162885551901006</v>
      </c>
      <c r="T28" s="85">
        <f>分析係数表!F31</f>
        <v>0.3475177304964539</v>
      </c>
      <c r="U28" s="86">
        <f t="shared" si="7"/>
        <v>0.11524690723710279</v>
      </c>
      <c r="V28" s="87">
        <f>分析係数表!D31</f>
        <v>0</v>
      </c>
      <c r="W28" s="167">
        <f t="shared" si="8"/>
        <v>0</v>
      </c>
      <c r="X28" s="76">
        <f>分析係数表!E31</f>
        <v>0</v>
      </c>
      <c r="Y28" s="166">
        <f t="shared" si="9"/>
        <v>0</v>
      </c>
    </row>
    <row r="29" spans="1:25" x14ac:dyDescent="0.2">
      <c r="A29" s="6" t="s">
        <v>17</v>
      </c>
      <c r="B29" s="5" t="s">
        <v>273</v>
      </c>
      <c r="C29" s="90"/>
      <c r="D29" s="76">
        <f>投入係数表!F29</f>
        <v>0</v>
      </c>
      <c r="E29" s="77">
        <f t="shared" si="0"/>
        <v>0</v>
      </c>
      <c r="F29" s="76">
        <f>分析係数表!C32</f>
        <v>0.71921182266009853</v>
      </c>
      <c r="G29" s="77">
        <f t="shared" si="1"/>
        <v>0</v>
      </c>
      <c r="H29" s="77">
        <v>8.8697871529309809E-3</v>
      </c>
      <c r="I29" s="77">
        <f t="shared" si="2"/>
        <v>8.8697871529309809E-3</v>
      </c>
      <c r="J29" s="76">
        <f>分析係数表!G32</f>
        <v>0.13945578231292516</v>
      </c>
      <c r="K29" s="78">
        <f t="shared" si="3"/>
        <v>1.2369431063611231E-3</v>
      </c>
      <c r="L29" s="79"/>
      <c r="M29" s="80"/>
      <c r="N29" s="81">
        <f>分析係数表!H32</f>
        <v>7.0646373718156932E-3</v>
      </c>
      <c r="O29" s="82">
        <f t="shared" si="4"/>
        <v>0.17641950070940393</v>
      </c>
      <c r="P29" s="76">
        <f>分析係数表!C32</f>
        <v>0.71921182266009853</v>
      </c>
      <c r="Q29" s="82">
        <f t="shared" si="5"/>
        <v>0.12688299065799494</v>
      </c>
      <c r="R29" s="83">
        <v>0.15977442716919732</v>
      </c>
      <c r="S29" s="84">
        <f t="shared" si="6"/>
        <v>0.16864421432212831</v>
      </c>
      <c r="T29" s="85">
        <f>分析係数表!F32</f>
        <v>0.48185941043083902</v>
      </c>
      <c r="U29" s="86">
        <f t="shared" si="7"/>
        <v>8.1262801685832803E-2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投入係数表!F30</f>
        <v>0</v>
      </c>
      <c r="E30" s="77">
        <f t="shared" si="0"/>
        <v>0</v>
      </c>
      <c r="F30" s="76">
        <f>分析係数表!C33</f>
        <v>0.83046964490263453</v>
      </c>
      <c r="G30" s="77">
        <f t="shared" si="1"/>
        <v>0</v>
      </c>
      <c r="H30" s="77">
        <v>1.9049109857480918E-2</v>
      </c>
      <c r="I30" s="77">
        <f t="shared" si="2"/>
        <v>1.9049109857480918E-2</v>
      </c>
      <c r="J30" s="76">
        <f>分析係数表!G33</f>
        <v>0.50688705234159781</v>
      </c>
      <c r="K30" s="78">
        <f t="shared" si="3"/>
        <v>9.6557471453897776E-3</v>
      </c>
      <c r="L30" s="79"/>
      <c r="M30" s="80"/>
      <c r="N30" s="81">
        <f>分析係数表!H33</f>
        <v>1.0440350795786737E-3</v>
      </c>
      <c r="O30" s="82">
        <f t="shared" si="4"/>
        <v>2.6071847395478409E-2</v>
      </c>
      <c r="P30" s="76">
        <f>分析係数表!C33</f>
        <v>0.83046964490263453</v>
      </c>
      <c r="Q30" s="82">
        <f t="shared" si="5"/>
        <v>2.1651877848478631E-2</v>
      </c>
      <c r="R30" s="83">
        <v>5.6022110924426265E-2</v>
      </c>
      <c r="S30" s="84">
        <f t="shared" si="6"/>
        <v>7.5071220781907186E-2</v>
      </c>
      <c r="T30" s="85">
        <f>分析係数表!F33</f>
        <v>0.64600550964187331</v>
      </c>
      <c r="U30" s="86">
        <f t="shared" si="7"/>
        <v>4.8496422240653543E-2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投入係数表!F31</f>
        <v>4.2253521126760563E-2</v>
      </c>
      <c r="E31" s="77">
        <f t="shared" si="0"/>
        <v>4.225352112676056</v>
      </c>
      <c r="F31" s="76">
        <f>分析係数表!C34</f>
        <v>0.2537092984222894</v>
      </c>
      <c r="G31" s="77">
        <f t="shared" si="1"/>
        <v>1.0720111200941804</v>
      </c>
      <c r="H31" s="77">
        <v>1.1366320279407305</v>
      </c>
      <c r="I31" s="77">
        <f t="shared" si="2"/>
        <v>1.1366320279407305</v>
      </c>
      <c r="J31" s="76">
        <f>分析係数表!G34</f>
        <v>0.42494765662747624</v>
      </c>
      <c r="K31" s="78">
        <f t="shared" si="3"/>
        <v>0.48300911672114955</v>
      </c>
      <c r="L31" s="79"/>
      <c r="M31" s="80"/>
      <c r="N31" s="81">
        <f>分析係数表!H34</f>
        <v>0.17513108440443598</v>
      </c>
      <c r="O31" s="82">
        <f t="shared" si="4"/>
        <v>4.3734075569948621</v>
      </c>
      <c r="P31" s="76">
        <f>分析係数表!C34</f>
        <v>0.2537092984222894</v>
      </c>
      <c r="Q31" s="82">
        <f t="shared" si="5"/>
        <v>1.1095741629999052</v>
      </c>
      <c r="R31" s="83">
        <v>1.1962494700859778</v>
      </c>
      <c r="S31" s="84">
        <f t="shared" si="6"/>
        <v>2.3328814980267083</v>
      </c>
      <c r="T31" s="85">
        <f>分析係数表!F34</f>
        <v>0.69995168304074729</v>
      </c>
      <c r="U31" s="86">
        <f t="shared" si="7"/>
        <v>1.6329043308784141</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投入係数表!F32</f>
        <v>5.6338028169014086E-2</v>
      </c>
      <c r="E32" s="77">
        <f t="shared" si="0"/>
        <v>5.6338028169014089</v>
      </c>
      <c r="F32" s="76">
        <f>分析係数表!C35</f>
        <v>0.44329670329670334</v>
      </c>
      <c r="G32" s="77">
        <f t="shared" si="1"/>
        <v>2.4974462157560753</v>
      </c>
      <c r="H32" s="77">
        <v>2.5920612674978027</v>
      </c>
      <c r="I32" s="77">
        <f t="shared" si="2"/>
        <v>2.5920612674978027</v>
      </c>
      <c r="J32" s="76">
        <f>分析係数表!G35</f>
        <v>0.31419939577039274</v>
      </c>
      <c r="K32" s="78">
        <f t="shared" si="3"/>
        <v>0.81442408404764799</v>
      </c>
      <c r="L32" s="79"/>
      <c r="M32" s="80"/>
      <c r="N32" s="81">
        <f>分析係数表!H35</f>
        <v>6.616862326574173E-2</v>
      </c>
      <c r="O32" s="82">
        <f t="shared" si="4"/>
        <v>1.6523757504867651</v>
      </c>
      <c r="P32" s="76">
        <f>分析係数表!C35</f>
        <v>0.44329670329670334</v>
      </c>
      <c r="Q32" s="82">
        <f t="shared" si="5"/>
        <v>0.73249272279819899</v>
      </c>
      <c r="R32" s="83">
        <v>0.86597831632617284</v>
      </c>
      <c r="S32" s="84">
        <f t="shared" si="6"/>
        <v>3.4580395838239757</v>
      </c>
      <c r="T32" s="85">
        <f>分析係数表!F35</f>
        <v>0.64443411573320941</v>
      </c>
      <c r="U32" s="86">
        <f t="shared" si="7"/>
        <v>2.2284786813720392</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投入係数表!F33</f>
        <v>0</v>
      </c>
      <c r="E33" s="77">
        <f t="shared" si="0"/>
        <v>0</v>
      </c>
      <c r="F33" s="76">
        <f>分析係数表!C36</f>
        <v>0.8186980166346769</v>
      </c>
      <c r="G33" s="77">
        <f t="shared" si="1"/>
        <v>0</v>
      </c>
      <c r="H33" s="77">
        <v>9.2580670050949332E-2</v>
      </c>
      <c r="I33" s="77">
        <f t="shared" si="2"/>
        <v>9.2580670050949332E-2</v>
      </c>
      <c r="J33" s="76">
        <f>分析係数表!G36</f>
        <v>7.7781269641734763E-2</v>
      </c>
      <c r="K33" s="78">
        <f t="shared" si="3"/>
        <v>7.2010420608453682E-3</v>
      </c>
      <c r="L33" s="79"/>
      <c r="M33" s="80"/>
      <c r="N33" s="81">
        <f>分析係数表!H36</f>
        <v>0.1158646930536866</v>
      </c>
      <c r="O33" s="82">
        <f t="shared" si="4"/>
        <v>2.8933956865115373</v>
      </c>
      <c r="P33" s="76">
        <f>分析係数表!C36</f>
        <v>0.8186980166346769</v>
      </c>
      <c r="Q33" s="82">
        <f t="shared" si="5"/>
        <v>2.368817309886325</v>
      </c>
      <c r="R33" s="83">
        <v>2.5658865413961776</v>
      </c>
      <c r="S33" s="84">
        <f t="shared" si="6"/>
        <v>2.6584672114471268</v>
      </c>
      <c r="T33" s="85">
        <f>分析係数表!F36</f>
        <v>0.82023884349465748</v>
      </c>
      <c r="U33" s="86">
        <f t="shared" si="7"/>
        <v>2.1805780709858582</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投入係数表!F34</f>
        <v>1.4084507042253521E-2</v>
      </c>
      <c r="E34" s="77">
        <f t="shared" si="0"/>
        <v>1.4084507042253522</v>
      </c>
      <c r="F34" s="76">
        <f>分析係数表!C37</f>
        <v>0.56668970283344855</v>
      </c>
      <c r="G34" s="77">
        <f t="shared" si="1"/>
        <v>0.79815451103302615</v>
      </c>
      <c r="H34" s="77">
        <v>0.95072345633029132</v>
      </c>
      <c r="I34" s="77">
        <f t="shared" si="2"/>
        <v>0.95072345633029132</v>
      </c>
      <c r="J34" s="76">
        <f>分析係数表!G37</f>
        <v>0.49872274427515739</v>
      </c>
      <c r="K34" s="78">
        <f t="shared" si="3"/>
        <v>0.47414741118780562</v>
      </c>
      <c r="L34" s="79"/>
      <c r="M34" s="80"/>
      <c r="N34" s="81">
        <f>分析係数表!H37</f>
        <v>5.3152985940327593E-2</v>
      </c>
      <c r="O34" s="82">
        <f t="shared" si="4"/>
        <v>1.3273467196231343</v>
      </c>
      <c r="P34" s="76">
        <f>分析係数表!C37</f>
        <v>0.56668970283344855</v>
      </c>
      <c r="Q34" s="82">
        <f t="shared" si="5"/>
        <v>0.75219371810018676</v>
      </c>
      <c r="R34" s="83">
        <v>0.87217724039977362</v>
      </c>
      <c r="S34" s="84">
        <f t="shared" si="6"/>
        <v>1.8229006967300649</v>
      </c>
      <c r="T34" s="85">
        <f>分析係数表!F37</f>
        <v>0.72283550770915062</v>
      </c>
      <c r="U34" s="86">
        <f t="shared" si="7"/>
        <v>1.3176573506242408</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投入係数表!F35</f>
        <v>0</v>
      </c>
      <c r="E35" s="77">
        <f t="shared" si="0"/>
        <v>0</v>
      </c>
      <c r="F35" s="76">
        <f>分析係数表!C38</f>
        <v>1.0683527744467458E-2</v>
      </c>
      <c r="G35" s="77">
        <f t="shared" si="1"/>
        <v>0</v>
      </c>
      <c r="H35" s="77">
        <v>2.98825344124565E-3</v>
      </c>
      <c r="I35" s="77">
        <f t="shared" si="2"/>
        <v>2.98825344124565E-3</v>
      </c>
      <c r="J35" s="76">
        <f>分析係数表!G38</f>
        <v>0.34057971014492755</v>
      </c>
      <c r="K35" s="78">
        <f t="shared" si="3"/>
        <v>1.0177384908590258E-3</v>
      </c>
      <c r="L35" s="79"/>
      <c r="M35" s="80"/>
      <c r="N35" s="81">
        <f>分析係数表!H38</f>
        <v>4.6331956753746927E-2</v>
      </c>
      <c r="O35" s="82">
        <f t="shared" si="4"/>
        <v>1.1570106499726753</v>
      </c>
      <c r="P35" s="76">
        <f>分析係数表!C38</f>
        <v>1.0683527744467458E-2</v>
      </c>
      <c r="Q35" s="82">
        <f t="shared" si="5"/>
        <v>1.2360955379627404E-2</v>
      </c>
      <c r="R35" s="83">
        <v>1.4596806677537228E-2</v>
      </c>
      <c r="S35" s="84">
        <f t="shared" si="6"/>
        <v>1.7585060118782879E-2</v>
      </c>
      <c r="T35" s="85">
        <f>分析係数表!F38</f>
        <v>0.55072463768115942</v>
      </c>
      <c r="U35" s="86">
        <f t="shared" si="7"/>
        <v>9.6845258625181067E-3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投入係数表!F36</f>
        <v>0</v>
      </c>
      <c r="E36" s="77">
        <f t="shared" si="0"/>
        <v>0</v>
      </c>
      <c r="F36" s="76">
        <f>分析係数表!C39</f>
        <v>1</v>
      </c>
      <c r="G36" s="77">
        <f t="shared" si="1"/>
        <v>0</v>
      </c>
      <c r="H36" s="77">
        <v>6.1529999548273352E-2</v>
      </c>
      <c r="I36" s="77">
        <f t="shared" si="2"/>
        <v>6.1529999548273352E-2</v>
      </c>
      <c r="J36" s="76">
        <f>分析係数表!G39</f>
        <v>0.35121951219512193</v>
      </c>
      <c r="K36" s="78">
        <f t="shared" si="3"/>
        <v>2.1610536426710639E-2</v>
      </c>
      <c r="L36" s="79"/>
      <c r="M36" s="80"/>
      <c r="N36" s="81">
        <f>分析係数表!H39</f>
        <v>4.1645399285415987E-3</v>
      </c>
      <c r="O36" s="82">
        <f t="shared" si="4"/>
        <v>0.10399770238863056</v>
      </c>
      <c r="P36" s="76">
        <f>分析係数表!C39</f>
        <v>1</v>
      </c>
      <c r="Q36" s="82">
        <f t="shared" si="5"/>
        <v>0.10399770238863056</v>
      </c>
      <c r="R36" s="83">
        <v>0.13152685580809043</v>
      </c>
      <c r="S36" s="84">
        <f t="shared" si="6"/>
        <v>0.19305685535636377</v>
      </c>
      <c r="T36" s="85">
        <f>分析係数表!F39</f>
        <v>0.70184774575018483</v>
      </c>
      <c r="U36" s="86">
        <f t="shared" si="7"/>
        <v>0.1354965187334834</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投入係数表!F37</f>
        <v>0</v>
      </c>
      <c r="E37" s="77">
        <f t="shared" si="0"/>
        <v>0</v>
      </c>
      <c r="F37" s="76">
        <f>分析係数表!C40</f>
        <v>0.77416905685844439</v>
      </c>
      <c r="G37" s="77">
        <f t="shared" si="1"/>
        <v>0</v>
      </c>
      <c r="H37" s="77">
        <v>1.527175361283095E-3</v>
      </c>
      <c r="I37" s="77">
        <f t="shared" si="2"/>
        <v>1.527175361283095E-3</v>
      </c>
      <c r="J37" s="76">
        <f>分析係数表!G40</f>
        <v>0.54967502321262762</v>
      </c>
      <c r="K37" s="78">
        <f t="shared" si="3"/>
        <v>8.3945015216303819E-4</v>
      </c>
      <c r="L37" s="79"/>
      <c r="M37" s="80"/>
      <c r="N37" s="81">
        <f>分析係数表!H40</f>
        <v>3.1866270706695746E-2</v>
      </c>
      <c r="O37" s="82">
        <f t="shared" si="4"/>
        <v>0.79577071994865778</v>
      </c>
      <c r="P37" s="76">
        <f>分析係数表!C40</f>
        <v>0.77416905685844439</v>
      </c>
      <c r="Q37" s="82">
        <f t="shared" si="5"/>
        <v>0.61606106773821767</v>
      </c>
      <c r="R37" s="83">
        <v>0.61686555039988555</v>
      </c>
      <c r="S37" s="84">
        <f t="shared" si="6"/>
        <v>0.61839272576116866</v>
      </c>
      <c r="T37" s="85">
        <f>分析係数表!F40</f>
        <v>0.74643369629442058</v>
      </c>
      <c r="U37" s="86">
        <f t="shared" si="7"/>
        <v>0.46158916805149108</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投入係数表!F38</f>
        <v>0</v>
      </c>
      <c r="E38" s="77">
        <f t="shared" si="0"/>
        <v>0</v>
      </c>
      <c r="F38" s="76">
        <f>分析係数表!C41</f>
        <v>0.79005741127348639</v>
      </c>
      <c r="G38" s="77">
        <f t="shared" si="1"/>
        <v>0</v>
      </c>
      <c r="H38" s="77">
        <v>1.0673926859662791E-3</v>
      </c>
      <c r="I38" s="77">
        <f t="shared" si="2"/>
        <v>1.0673926859662791E-3</v>
      </c>
      <c r="J38" s="76">
        <f>分析係数表!G41</f>
        <v>0.45390187685215672</v>
      </c>
      <c r="K38" s="78">
        <f t="shared" si="3"/>
        <v>4.8449154349835882E-4</v>
      </c>
      <c r="L38" s="79"/>
      <c r="M38" s="80"/>
      <c r="N38" s="81">
        <f>分析係数表!H41</f>
        <v>5.3791007377847894E-2</v>
      </c>
      <c r="O38" s="82">
        <f t="shared" si="4"/>
        <v>1.3432795152537045</v>
      </c>
      <c r="P38" s="76">
        <f>分析係数表!C41</f>
        <v>0.79005741127348639</v>
      </c>
      <c r="Q38" s="82">
        <f t="shared" si="5"/>
        <v>1.0612679364380455</v>
      </c>
      <c r="R38" s="83">
        <v>1.0794905326084574</v>
      </c>
      <c r="S38" s="84">
        <f t="shared" si="6"/>
        <v>1.0805579252944237</v>
      </c>
      <c r="T38" s="85">
        <f>分析係数表!F41</f>
        <v>0.55729338162660524</v>
      </c>
      <c r="U38" s="86">
        <f t="shared" si="7"/>
        <v>0.60218778023075814</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投入係数表!F39</f>
        <v>0</v>
      </c>
      <c r="E39" s="77">
        <f>$C$8*D39</f>
        <v>0</v>
      </c>
      <c r="F39" s="76">
        <f>分析係数表!C42</f>
        <v>0.34014502307185235</v>
      </c>
      <c r="G39" s="77">
        <f>E39*F39</f>
        <v>0</v>
      </c>
      <c r="H39" s="77">
        <v>5.0842782185977755E-3</v>
      </c>
      <c r="I39" s="77">
        <f>C39+H39</f>
        <v>5.0842782185977755E-3</v>
      </c>
      <c r="J39" s="76">
        <f>分析係数表!G42</f>
        <v>0.48461538461538461</v>
      </c>
      <c r="K39" s="78">
        <f>I39*J39</f>
        <v>2.4639194443973837E-3</v>
      </c>
      <c r="L39" s="79"/>
      <c r="M39" s="80"/>
      <c r="N39" s="81">
        <f>分析係数表!H42</f>
        <v>1.4175676302723771E-2</v>
      </c>
      <c r="O39" s="82">
        <f t="shared" si="4"/>
        <v>0.35399775019194024</v>
      </c>
      <c r="P39" s="76">
        <f>分析係数表!C42</f>
        <v>0.34014502307185235</v>
      </c>
      <c r="Q39" s="82">
        <f>O39*P39</f>
        <v>0.12041057290642133</v>
      </c>
      <c r="R39" s="83">
        <v>0.12500151220728661</v>
      </c>
      <c r="S39" s="84">
        <f>I39+R39</f>
        <v>0.13008579042588439</v>
      </c>
      <c r="T39" s="85">
        <f>分析係数表!F42</f>
        <v>0.55384615384615388</v>
      </c>
      <c r="U39" s="86">
        <f t="shared" si="7"/>
        <v>7.2047514697412898E-2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投入係数表!F40</f>
        <v>4.2253521126760563E-2</v>
      </c>
      <c r="E40" s="77">
        <f>$C$8*D40</f>
        <v>4.225352112676056</v>
      </c>
      <c r="F40" s="76">
        <f>分析係数表!C43</f>
        <v>0.24206930209858468</v>
      </c>
      <c r="G40" s="77">
        <f>E40*F40</f>
        <v>1.0228280370362732</v>
      </c>
      <c r="H40" s="77">
        <v>1.202463220432054</v>
      </c>
      <c r="I40" s="77">
        <f>C40+H40</f>
        <v>1.202463220432054</v>
      </c>
      <c r="J40" s="76">
        <f>分析係数表!G43</f>
        <v>0.37677668031799566</v>
      </c>
      <c r="K40" s="78">
        <f>I40*J40</f>
        <v>0.45306010039887556</v>
      </c>
      <c r="L40" s="79"/>
      <c r="M40" s="80"/>
      <c r="N40" s="81">
        <f>分析係数表!H43</f>
        <v>3.8768502621688086E-2</v>
      </c>
      <c r="O40" s="82">
        <f t="shared" si="4"/>
        <v>0.96813459995209827</v>
      </c>
      <c r="P40" s="76">
        <f>分析係数表!C43</f>
        <v>0.24206930209858468</v>
      </c>
      <c r="Q40" s="82">
        <f>O40*P40</f>
        <v>0.23435566694789692</v>
      </c>
      <c r="R40" s="83">
        <v>0.38012235790914667</v>
      </c>
      <c r="S40" s="84">
        <f>I40+R40</f>
        <v>1.5825855783412006</v>
      </c>
      <c r="T40" s="85">
        <f>分析係数表!F43</f>
        <v>0.60202360876897132</v>
      </c>
      <c r="U40" s="86">
        <f t="shared" si="7"/>
        <v>0.95275388105869918</v>
      </c>
      <c r="V40" s="87">
        <f>分析係数表!D43</f>
        <v>0.42833052276559863</v>
      </c>
      <c r="W40" s="167">
        <f t="shared" si="8"/>
        <v>1</v>
      </c>
      <c r="X40" s="76">
        <f>分析係数表!E43</f>
        <v>0.32088653336545409</v>
      </c>
      <c r="Y40" s="166">
        <f t="shared" si="9"/>
        <v>1</v>
      </c>
    </row>
    <row r="41" spans="1:25" x14ac:dyDescent="0.2">
      <c r="A41" s="6" t="s">
        <v>341</v>
      </c>
      <c r="B41" s="5" t="s">
        <v>42</v>
      </c>
      <c r="C41" s="90"/>
      <c r="D41" s="76">
        <f>投入係数表!F41</f>
        <v>0</v>
      </c>
      <c r="E41" s="77">
        <f>$C$8*D41</f>
        <v>0</v>
      </c>
      <c r="F41" s="76">
        <f>分析係数表!C44</f>
        <v>0.38560429982568278</v>
      </c>
      <c r="G41" s="77">
        <f>E41*F41</f>
        <v>0</v>
      </c>
      <c r="H41" s="77">
        <v>1.1747185380065056E-3</v>
      </c>
      <c r="I41" s="77">
        <f>C41+H41</f>
        <v>1.1747185380065056E-3</v>
      </c>
      <c r="J41" s="76">
        <f>分析係数表!G44</f>
        <v>0.26838368034661209</v>
      </c>
      <c r="K41" s="78">
        <f>I41*J41</f>
        <v>3.152752846015775E-4</v>
      </c>
      <c r="L41" s="79"/>
      <c r="M41" s="80"/>
      <c r="N41" s="81">
        <f>分析係数表!H44</f>
        <v>0.12265092107094798</v>
      </c>
      <c r="O41" s="82">
        <f t="shared" si="4"/>
        <v>3.0628626945821473</v>
      </c>
      <c r="P41" s="76">
        <f>分析係数表!C44</f>
        <v>0.38560429982568278</v>
      </c>
      <c r="Q41" s="82">
        <f>O41*P41</f>
        <v>1.1810530248065529</v>
      </c>
      <c r="R41" s="83">
        <v>1.1956231882613069</v>
      </c>
      <c r="S41" s="84">
        <f>I41+R41</f>
        <v>1.1967979067993133</v>
      </c>
      <c r="T41" s="85">
        <f>分析係数表!F44</f>
        <v>0.48224816464075099</v>
      </c>
      <c r="U41" s="86">
        <f t="shared" si="7"/>
        <v>0.57715359399986144</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投入係数表!F42</f>
        <v>0</v>
      </c>
      <c r="E42" s="77">
        <f>$C$8*D42</f>
        <v>0</v>
      </c>
      <c r="F42" s="76">
        <f>分析係数表!C45</f>
        <v>1</v>
      </c>
      <c r="G42" s="77">
        <f>E42*F42</f>
        <v>0</v>
      </c>
      <c r="H42" s="77">
        <v>2.7701529782424981E-2</v>
      </c>
      <c r="I42" s="77">
        <f>C42+H42</f>
        <v>2.7701529782424981E-2</v>
      </c>
      <c r="J42" s="76">
        <f>分析係数表!G45</f>
        <v>0</v>
      </c>
      <c r="K42" s="78">
        <f>I42*J42</f>
        <v>0</v>
      </c>
      <c r="L42" s="79"/>
      <c r="M42" s="80"/>
      <c r="N42" s="81">
        <f>分析係数表!H45</f>
        <v>0</v>
      </c>
      <c r="O42" s="82">
        <f t="shared" si="4"/>
        <v>0</v>
      </c>
      <c r="P42" s="76">
        <f>分析係数表!C45</f>
        <v>1</v>
      </c>
      <c r="Q42" s="82">
        <f>O42*P42</f>
        <v>0</v>
      </c>
      <c r="R42" s="83">
        <v>2.8152971747051718E-2</v>
      </c>
      <c r="S42" s="84">
        <f>I42+R42</f>
        <v>5.5854501529476699E-2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1.4084507042253521E-2</v>
      </c>
      <c r="E43" s="77">
        <f>$C$8*D43</f>
        <v>1.4084507042253522</v>
      </c>
      <c r="F43" s="76">
        <f>分析係数表!C46</f>
        <v>0.21981660723382579</v>
      </c>
      <c r="G43" s="77">
        <f>E43*F43</f>
        <v>0.30960085525890957</v>
      </c>
      <c r="H43" s="77">
        <v>0.3245332293247345</v>
      </c>
      <c r="I43" s="77">
        <f>C43+H43</f>
        <v>0.3245332293247345</v>
      </c>
      <c r="J43" s="76">
        <f>分析係数表!G46</f>
        <v>9.2485549132947983E-3</v>
      </c>
      <c r="K43" s="78">
        <f>I43*J43</f>
        <v>3.0014633925987007E-3</v>
      </c>
      <c r="L43" s="79"/>
      <c r="M43" s="80"/>
      <c r="N43" s="81">
        <f>分析係数表!H46</f>
        <v>2.3827200593939956E-2</v>
      </c>
      <c r="O43" s="82">
        <f t="shared" si="4"/>
        <v>0.59501749500347401</v>
      </c>
      <c r="P43" s="76">
        <f>分析係数表!C46</f>
        <v>0.21981660723382579</v>
      </c>
      <c r="Q43" s="82">
        <f>O43*P43</f>
        <v>0.13079472699643355</v>
      </c>
      <c r="R43" s="83">
        <v>0.14519949821849268</v>
      </c>
      <c r="S43" s="84">
        <f>I43+R43</f>
        <v>0.46973272754322715</v>
      </c>
      <c r="T43" s="85">
        <f>分析係数表!F46</f>
        <v>0.31329479768786128</v>
      </c>
      <c r="U43" s="86">
        <f t="shared" si="7"/>
        <v>0.14716481984302263</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投入係数表!F44</f>
        <v>0.323943661971831</v>
      </c>
      <c r="E44" s="91">
        <f>SUM(E5:E43)</f>
        <v>32.394366197183096</v>
      </c>
      <c r="F44" s="92">
        <f>分析係数表!C47</f>
        <v>0.36533716964755569</v>
      </c>
      <c r="G44" s="91">
        <f>SUM(G5:G43)</f>
        <v>8.8921516540614363</v>
      </c>
      <c r="H44" s="91">
        <f>SUM(H5:H43)</f>
        <v>10.158238917480174</v>
      </c>
      <c r="I44" s="91">
        <f>SUM(I5:I43)</f>
        <v>110.15823891748018</v>
      </c>
      <c r="J44" s="92">
        <f>分析係数表!G47</f>
        <v>0.24761623449681225</v>
      </c>
      <c r="K44" s="93">
        <f>SUM(K5:K43)</f>
        <v>39.806899271693602</v>
      </c>
      <c r="L44" s="94">
        <f>最終需要_まとめ!$L$33</f>
        <v>0.62733333333333341</v>
      </c>
      <c r="M44" s="91">
        <f>K44*L44</f>
        <v>24.97219480977579</v>
      </c>
      <c r="N44" s="95">
        <f>分析係数表!H47</f>
        <v>1</v>
      </c>
      <c r="O44" s="96">
        <f>SUM(O5:O43)</f>
        <v>24.972194809775793</v>
      </c>
      <c r="P44" s="92">
        <f>分析係数表!C47</f>
        <v>0.36533716964755569</v>
      </c>
      <c r="Q44" s="96">
        <f>SUM(Q5:Q43)</f>
        <v>9.5900140272551155</v>
      </c>
      <c r="R44" s="91">
        <f>SUM(R5:R43)</f>
        <v>10.807252935052514</v>
      </c>
      <c r="S44" s="97">
        <f>SUM(S5:S43)</f>
        <v>120.96549185253272</v>
      </c>
      <c r="T44" s="98">
        <f>分析係数表!F47</f>
        <v>0.45972075178637212</v>
      </c>
      <c r="U44" s="99">
        <f>SUM(U5:U43)</f>
        <v>73.00899434958292</v>
      </c>
      <c r="V44" s="100">
        <f>分析係数表!D47</f>
        <v>9.0631212476228726E-2</v>
      </c>
      <c r="W44" s="164">
        <f>SUM(W5:W43)</f>
        <v>13</v>
      </c>
      <c r="X44" s="92">
        <f>分析係数表!E47</f>
        <v>7.5404319154090987E-2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0.18693929596065395</v>
      </c>
      <c r="E5" s="77">
        <f t="shared" ref="E5:E38" si="0">$C$9*D5</f>
        <v>18.693929596065395</v>
      </c>
      <c r="F5" s="76">
        <f>分析係数表!C8</f>
        <v>0.3615635179153095</v>
      </c>
      <c r="G5" s="77">
        <f t="shared" ref="G5:G38" si="1">E5*F5</f>
        <v>6.7590429484145247</v>
      </c>
      <c r="H5" s="77">
        <f t="array" ref="H5:H43">MMULT(逆行列係数!C5:AO43,'5'!G5:G43)</f>
        <v>7.3990707739342891</v>
      </c>
      <c r="I5" s="77">
        <f t="shared" ref="I5:I38" si="2">C5+H5</f>
        <v>7.3990707739342891</v>
      </c>
      <c r="J5" s="76">
        <f>分析係数表!G8</f>
        <v>0.11973969631236442</v>
      </c>
      <c r="K5" s="78">
        <f t="shared" ref="K5:K38" si="3">I5*J5</f>
        <v>0.88596248746458295</v>
      </c>
      <c r="L5" s="79" t="s">
        <v>181</v>
      </c>
      <c r="M5" s="80" t="s">
        <v>181</v>
      </c>
      <c r="N5" s="81">
        <f>分析係数表!H8</f>
        <v>1.2737227970859822E-2</v>
      </c>
      <c r="O5" s="82">
        <f t="shared" ref="O5:O43" si="4">$M$44*N5</f>
        <v>0.14712941787572345</v>
      </c>
      <c r="P5" s="76">
        <f>分析係数表!C8</f>
        <v>0.3615635179153095</v>
      </c>
      <c r="Q5" s="82">
        <f t="shared" ref="Q5:Q38" si="5">O5*P5</f>
        <v>5.3196629915978191E-2</v>
      </c>
      <c r="R5" s="83">
        <f t="array" ref="R5:R43">MMULT(逆行列係数!C5:AO43,'5'!Q5:Q43)</f>
        <v>7.7777813255938189E-2</v>
      </c>
      <c r="S5" s="84">
        <f t="shared" ref="S5:S38" si="6">I5+R5</f>
        <v>7.4768485871902275</v>
      </c>
      <c r="T5" s="85">
        <f>分析係数表!F8</f>
        <v>0.45140997830802604</v>
      </c>
      <c r="U5" s="86">
        <f t="shared" ref="U5:U43" si="7">S5*T5</f>
        <v>3.3751240585559357</v>
      </c>
      <c r="V5" s="87">
        <f>分析係数表!D8</f>
        <v>0.23297180043383947</v>
      </c>
      <c r="W5" s="167">
        <f t="shared" ref="W5:W43" si="8">ROUND(S5*V5,0)</f>
        <v>2</v>
      </c>
      <c r="X5" s="76">
        <f>分析係数表!E8</f>
        <v>7.0498915401301515E-2</v>
      </c>
      <c r="Y5" s="166">
        <f t="shared" ref="Y5:Y43" si="9">ROUND(S5*X5,0)</f>
        <v>1</v>
      </c>
    </row>
    <row r="6" spans="1:25" x14ac:dyDescent="0.2">
      <c r="A6" s="6" t="s">
        <v>220</v>
      </c>
      <c r="B6" s="5" t="s">
        <v>266</v>
      </c>
      <c r="C6" s="90"/>
      <c r="D6" s="76">
        <f>投入係数表!G6</f>
        <v>4.0985472926818162E-4</v>
      </c>
      <c r="E6" s="77">
        <f t="shared" si="0"/>
        <v>4.0985472926818159E-2</v>
      </c>
      <c r="F6" s="76">
        <f>分析係数表!C9</f>
        <v>5.4524361948955935E-2</v>
      </c>
      <c r="G6" s="77">
        <f t="shared" si="1"/>
        <v>2.2347067605109675E-3</v>
      </c>
      <c r="H6" s="77">
        <v>7.3889808694010458E-3</v>
      </c>
      <c r="I6" s="77">
        <f t="shared" si="2"/>
        <v>7.3889808694010458E-3</v>
      </c>
      <c r="J6" s="76">
        <f>分析係数表!G9</f>
        <v>0.23529411764705882</v>
      </c>
      <c r="K6" s="78">
        <f t="shared" si="3"/>
        <v>1.7385837339767166E-3</v>
      </c>
      <c r="L6" s="79"/>
      <c r="M6" s="80"/>
      <c r="N6" s="81">
        <f>分析係数表!H9</f>
        <v>6.7282260683958976E-4</v>
      </c>
      <c r="O6" s="82">
        <f t="shared" si="4"/>
        <v>7.7718636036356635E-3</v>
      </c>
      <c r="P6" s="76">
        <f>分析係数表!C9</f>
        <v>5.4524361948955935E-2</v>
      </c>
      <c r="Q6" s="82">
        <f t="shared" si="5"/>
        <v>4.2375590414254794E-4</v>
      </c>
      <c r="R6" s="83">
        <v>6.0491985047396587E-4</v>
      </c>
      <c r="S6" s="84">
        <f t="shared" si="6"/>
        <v>7.993900719875012E-3</v>
      </c>
      <c r="T6" s="85">
        <f>分析係数表!F9</f>
        <v>0.68627450980392157</v>
      </c>
      <c r="U6" s="86">
        <f t="shared" si="7"/>
        <v>5.4860102979534401E-3</v>
      </c>
      <c r="V6" s="87">
        <f>分析係数表!D9</f>
        <v>3.9215686274509803E-2</v>
      </c>
      <c r="W6" s="167">
        <f t="shared" si="8"/>
        <v>0</v>
      </c>
      <c r="X6" s="76">
        <f>分析係数表!E9</f>
        <v>0</v>
      </c>
      <c r="Y6" s="166">
        <f t="shared" si="9"/>
        <v>0</v>
      </c>
    </row>
    <row r="7" spans="1:25" x14ac:dyDescent="0.2">
      <c r="A7" s="6" t="s">
        <v>221</v>
      </c>
      <c r="B7" s="5" t="s">
        <v>267</v>
      </c>
      <c r="C7" s="90"/>
      <c r="D7" s="76">
        <f>投入係数表!G7</f>
        <v>3.3016075413270188E-2</v>
      </c>
      <c r="E7" s="77">
        <f t="shared" si="0"/>
        <v>3.3016075413270189</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1.5007736613917145E-2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投入係数表!G8</f>
        <v>3.1877590054191901E-4</v>
      </c>
      <c r="E8" s="77">
        <f t="shared" si="0"/>
        <v>3.1877590054191898E-2</v>
      </c>
      <c r="F8" s="76">
        <f>分析係数表!C11</f>
        <v>1.7638036809815905E-2</v>
      </c>
      <c r="G8" s="77">
        <f t="shared" si="1"/>
        <v>5.622581067840581E-4</v>
      </c>
      <c r="H8" s="77">
        <v>1.5550117590533222E-3</v>
      </c>
      <c r="I8" s="77">
        <f t="shared" si="2"/>
        <v>1.5550117590533222E-3</v>
      </c>
      <c r="J8" s="76">
        <f>分析係数表!G11</f>
        <v>0.36619718309859156</v>
      </c>
      <c r="K8" s="78">
        <f t="shared" si="3"/>
        <v>5.6944092585051241E-4</v>
      </c>
      <c r="L8" s="79"/>
      <c r="M8" s="80"/>
      <c r="N8" s="81">
        <f>分析係数表!H11</f>
        <v>-2.3200779546192752E-5</v>
      </c>
      <c r="O8" s="82">
        <f t="shared" si="4"/>
        <v>-2.6799529667709189E-4</v>
      </c>
      <c r="P8" s="76">
        <f>分析係数表!C11</f>
        <v>1.7638036809815905E-2</v>
      </c>
      <c r="Q8" s="82">
        <f t="shared" si="5"/>
        <v>-4.7269109076480804E-6</v>
      </c>
      <c r="R8" s="83">
        <v>1.8123379750562175E-4</v>
      </c>
      <c r="S8" s="84">
        <f t="shared" si="6"/>
        <v>1.7362455565589439E-3</v>
      </c>
      <c r="T8" s="85">
        <f>分析係数表!F11</f>
        <v>0.60563380281690138</v>
      </c>
      <c r="U8" s="86">
        <f t="shared" si="7"/>
        <v>1.0515289990427406E-3</v>
      </c>
      <c r="V8" s="87">
        <f>分析係数表!D11</f>
        <v>0.11267605633802817</v>
      </c>
      <c r="W8" s="167">
        <f t="shared" si="8"/>
        <v>0</v>
      </c>
      <c r="X8" s="76">
        <f>分析係数表!E11</f>
        <v>5.6338028169014086E-2</v>
      </c>
      <c r="Y8" s="166">
        <f t="shared" si="9"/>
        <v>0</v>
      </c>
    </row>
    <row r="9" spans="1:25" x14ac:dyDescent="0.2">
      <c r="A9" s="6" t="s">
        <v>223</v>
      </c>
      <c r="B9" s="5" t="s">
        <v>191</v>
      </c>
      <c r="C9" s="75">
        <f>最終需要_まとめ!C10</f>
        <v>100</v>
      </c>
      <c r="D9" s="76">
        <f>投入係数表!G9</f>
        <v>0.19877954369506809</v>
      </c>
      <c r="E9" s="77">
        <f t="shared" si="0"/>
        <v>19.87795436950681</v>
      </c>
      <c r="F9" s="76">
        <f>分析係数表!C12</f>
        <v>0.17945214392608499</v>
      </c>
      <c r="G9" s="77">
        <f t="shared" si="1"/>
        <v>3.5671415284728862</v>
      </c>
      <c r="H9" s="77">
        <v>3.8817417276939099</v>
      </c>
      <c r="I9" s="77">
        <f t="shared" si="2"/>
        <v>103.88174172769391</v>
      </c>
      <c r="J9" s="76">
        <f>分析係数表!G12</f>
        <v>0.13812104376337719</v>
      </c>
      <c r="K9" s="78">
        <f t="shared" si="3"/>
        <v>14.348254595386656</v>
      </c>
      <c r="L9" s="79"/>
      <c r="M9" s="80"/>
      <c r="N9" s="81">
        <f>分析係数表!H12</f>
        <v>9.9856155166813607E-2</v>
      </c>
      <c r="O9" s="82">
        <f t="shared" si="4"/>
        <v>1.1534517568982035</v>
      </c>
      <c r="P9" s="76">
        <f>分析係数表!C12</f>
        <v>0.17945214392608499</v>
      </c>
      <c r="Q9" s="82">
        <f t="shared" si="5"/>
        <v>0.206989390690692</v>
      </c>
      <c r="R9" s="83">
        <v>0.23449501789414651</v>
      </c>
      <c r="S9" s="84">
        <f t="shared" si="6"/>
        <v>104.11623674558805</v>
      </c>
      <c r="T9" s="85">
        <f>分析係数表!F12</f>
        <v>0.32915888701671298</v>
      </c>
      <c r="U9" s="86">
        <f t="shared" si="7"/>
        <v>34.270784607546361</v>
      </c>
      <c r="V9" s="87">
        <f>分析係数表!D12</f>
        <v>3.0966801766929276E-2</v>
      </c>
      <c r="W9" s="167">
        <f t="shared" si="8"/>
        <v>3</v>
      </c>
      <c r="X9" s="76">
        <f>分析係数表!E12</f>
        <v>3.3835784871806551E-2</v>
      </c>
      <c r="Y9" s="166">
        <f t="shared" si="9"/>
        <v>4</v>
      </c>
    </row>
    <row r="10" spans="1:25" x14ac:dyDescent="0.2">
      <c r="A10" s="6" t="s">
        <v>224</v>
      </c>
      <c r="B10" s="5" t="s">
        <v>28</v>
      </c>
      <c r="C10" s="90"/>
      <c r="D10" s="76">
        <f>投入係数表!G10</f>
        <v>1.0929459447151511E-3</v>
      </c>
      <c r="E10" s="77">
        <f t="shared" si="0"/>
        <v>0.1092945944715151</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0.1776808816969119</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投入係数表!G11</f>
        <v>1.7077280386174235E-2</v>
      </c>
      <c r="E11" s="77">
        <f t="shared" si="0"/>
        <v>1.7077280386174236</v>
      </c>
      <c r="F11" s="76">
        <f>分析係数表!C14</f>
        <v>0.39919982218270722</v>
      </c>
      <c r="G11" s="77">
        <f t="shared" si="1"/>
        <v>0.68172472935249884</v>
      </c>
      <c r="H11" s="77">
        <v>0.94383862353463344</v>
      </c>
      <c r="I11" s="77">
        <f t="shared" si="2"/>
        <v>0.94383862353463344</v>
      </c>
      <c r="J11" s="76">
        <f>分析係数表!G14</f>
        <v>0.17087329631499243</v>
      </c>
      <c r="K11" s="78">
        <f t="shared" si="3"/>
        <v>0.16127681679276801</v>
      </c>
      <c r="L11" s="79"/>
      <c r="M11" s="80"/>
      <c r="N11" s="81">
        <f>分析係数表!H14</f>
        <v>1.2412417057213123E-3</v>
      </c>
      <c r="O11" s="82">
        <f t="shared" si="4"/>
        <v>1.4337748372224415E-2</v>
      </c>
      <c r="P11" s="76">
        <f>分析係数表!C14</f>
        <v>0.39919982218270722</v>
      </c>
      <c r="Q11" s="82">
        <f t="shared" si="5"/>
        <v>5.7236266006923863E-3</v>
      </c>
      <c r="R11" s="83">
        <v>2.5384734415882852E-2</v>
      </c>
      <c r="S11" s="84">
        <f t="shared" si="6"/>
        <v>0.96922335795051628</v>
      </c>
      <c r="T11" s="85">
        <f>分析係数表!F14</f>
        <v>0.36951034830893487</v>
      </c>
      <c r="U11" s="86">
        <f t="shared" si="7"/>
        <v>0.35813806058545072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投入係数表!G12</f>
        <v>1.0656222960972721E-2</v>
      </c>
      <c r="E12" s="77">
        <f t="shared" si="0"/>
        <v>1.0656222960972721</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0.10612613748412839</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投入係数表!G13</f>
        <v>4.3262443644974729E-3</v>
      </c>
      <c r="E13" s="77">
        <f t="shared" si="0"/>
        <v>0.4326244364497473</v>
      </c>
      <c r="F13" s="76">
        <f>分析係数表!C16</f>
        <v>2.8203419942260721E-2</v>
      </c>
      <c r="G13" s="77">
        <f t="shared" si="1"/>
        <v>1.2201488658476109E-2</v>
      </c>
      <c r="H13" s="77">
        <v>1.7891009473008521E-2</v>
      </c>
      <c r="I13" s="77">
        <f t="shared" si="2"/>
        <v>1.7891009473008521E-2</v>
      </c>
      <c r="J13" s="76">
        <f>分析係数表!G16</f>
        <v>3.2028469750889681E-2</v>
      </c>
      <c r="K13" s="78">
        <f t="shared" si="3"/>
        <v>5.730216557191341E-4</v>
      </c>
      <c r="L13" s="79"/>
      <c r="M13" s="80"/>
      <c r="N13" s="81">
        <f>分析係数表!H16</f>
        <v>1.817781077444202E-2</v>
      </c>
      <c r="O13" s="82">
        <f t="shared" si="4"/>
        <v>0.20997431494650146</v>
      </c>
      <c r="P13" s="76">
        <f>分析係数表!C16</f>
        <v>2.8203419942260721E-2</v>
      </c>
      <c r="Q13" s="82">
        <f t="shared" si="5"/>
        <v>5.9219937815246926E-3</v>
      </c>
      <c r="R13" s="83">
        <v>6.938402815637376E-3</v>
      </c>
      <c r="S13" s="84">
        <f t="shared" si="6"/>
        <v>2.4829412288645897E-2</v>
      </c>
      <c r="T13" s="85">
        <f>分析係数表!F16</f>
        <v>0.28469750889679718</v>
      </c>
      <c r="U13" s="86">
        <f t="shared" si="7"/>
        <v>7.0688718259490106E-3</v>
      </c>
      <c r="V13" s="87">
        <f>分析係数表!D16</f>
        <v>0</v>
      </c>
      <c r="W13" s="167">
        <f t="shared" si="8"/>
        <v>0</v>
      </c>
      <c r="X13" s="76">
        <f>分析係数表!E16</f>
        <v>0</v>
      </c>
      <c r="Y13" s="166">
        <f t="shared" si="9"/>
        <v>0</v>
      </c>
    </row>
    <row r="14" spans="1:25" x14ac:dyDescent="0.2">
      <c r="A14" s="6" t="s">
        <v>2</v>
      </c>
      <c r="B14" s="5" t="s">
        <v>365</v>
      </c>
      <c r="C14" s="90"/>
      <c r="D14" s="76">
        <f>投入係数表!G14</f>
        <v>1.8898856960699484E-2</v>
      </c>
      <c r="E14" s="77">
        <f t="shared" si="0"/>
        <v>1.8898856960699484</v>
      </c>
      <c r="F14" s="76">
        <f>分析係数表!C17</f>
        <v>0.39389614666813044</v>
      </c>
      <c r="G14" s="77">
        <f t="shared" si="1"/>
        <v>0.74441869332517019</v>
      </c>
      <c r="H14" s="77">
        <v>0.93737876476604853</v>
      </c>
      <c r="I14" s="77">
        <f t="shared" si="2"/>
        <v>0.93737876476604853</v>
      </c>
      <c r="J14" s="76">
        <f>分析係数表!G17</f>
        <v>0.21203948952564411</v>
      </c>
      <c r="K14" s="78">
        <f t="shared" si="3"/>
        <v>0.19876131477317177</v>
      </c>
      <c r="L14" s="79"/>
      <c r="M14" s="80"/>
      <c r="N14" s="81">
        <f>分析係数表!H17</f>
        <v>3.0625029000974431E-3</v>
      </c>
      <c r="O14" s="82">
        <f t="shared" si="4"/>
        <v>3.5375379161376126E-2</v>
      </c>
      <c r="P14" s="76">
        <f>分析係数表!C17</f>
        <v>0.39389614666813044</v>
      </c>
      <c r="Q14" s="82">
        <f t="shared" si="5"/>
        <v>1.3934225538590136E-2</v>
      </c>
      <c r="R14" s="83">
        <v>3.0426723871655896E-2</v>
      </c>
      <c r="S14" s="84">
        <f t="shared" si="6"/>
        <v>0.96780548863770444</v>
      </c>
      <c r="T14" s="85">
        <f>分析係数表!F17</f>
        <v>0.32203226583192873</v>
      </c>
      <c r="U14" s="86">
        <f t="shared" si="7"/>
        <v>0.31166459439057692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投入係数表!G15</f>
        <v>2.3680495468828269E-3</v>
      </c>
      <c r="E15" s="77">
        <f t="shared" si="0"/>
        <v>0.23680495468828269</v>
      </c>
      <c r="F15" s="76">
        <f>分析係数表!C18</f>
        <v>0.54026666666666667</v>
      </c>
      <c r="G15" s="77">
        <f t="shared" si="1"/>
        <v>0.12793782351958954</v>
      </c>
      <c r="H15" s="77">
        <v>0.16252038936465651</v>
      </c>
      <c r="I15" s="77">
        <f t="shared" si="2"/>
        <v>0.16252038936465651</v>
      </c>
      <c r="J15" s="76">
        <f>分析係数表!G18</f>
        <v>0.21567989590110606</v>
      </c>
      <c r="K15" s="78">
        <f t="shared" si="3"/>
        <v>3.5052380659976339E-2</v>
      </c>
      <c r="L15" s="79"/>
      <c r="M15" s="80"/>
      <c r="N15" s="81">
        <f>分析係数表!H18</f>
        <v>4.8721637047004782E-4</v>
      </c>
      <c r="O15" s="82">
        <f t="shared" si="4"/>
        <v>5.6279012302189292E-3</v>
      </c>
      <c r="P15" s="76">
        <f>分析係数表!C18</f>
        <v>0.54026666666666667</v>
      </c>
      <c r="Q15" s="82">
        <f t="shared" si="5"/>
        <v>3.0405674379796136E-3</v>
      </c>
      <c r="R15" s="83">
        <v>6.9495725260671718E-3</v>
      </c>
      <c r="S15" s="84">
        <f t="shared" si="6"/>
        <v>0.16946996189072369</v>
      </c>
      <c r="T15" s="85">
        <f>分析係数表!F18</f>
        <v>0.45949902407286924</v>
      </c>
      <c r="U15" s="86">
        <f t="shared" si="7"/>
        <v>7.7871282098453884E-2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投入係数表!G16</f>
        <v>0</v>
      </c>
      <c r="E16" s="77">
        <f t="shared" si="0"/>
        <v>0</v>
      </c>
      <c r="F16" s="76">
        <f>分析係数表!C19</f>
        <v>0.24452905261713653</v>
      </c>
      <c r="G16" s="77">
        <f t="shared" si="1"/>
        <v>0</v>
      </c>
      <c r="H16" s="77">
        <v>5.554324401297344E-2</v>
      </c>
      <c r="I16" s="77">
        <f t="shared" si="2"/>
        <v>5.554324401297344E-2</v>
      </c>
      <c r="J16" s="76">
        <f>分析係数表!G19</f>
        <v>5.7649667405764965E-2</v>
      </c>
      <c r="K16" s="78">
        <f t="shared" si="3"/>
        <v>3.2020495439851649E-3</v>
      </c>
      <c r="L16" s="79"/>
      <c r="M16" s="80"/>
      <c r="N16" s="81">
        <f>分析係数表!H19</f>
        <v>-1.2760428750406013E-4</v>
      </c>
      <c r="O16" s="82">
        <f t="shared" si="4"/>
        <v>-1.4739741317240053E-3</v>
      </c>
      <c r="P16" s="76">
        <f>分析係数表!C19</f>
        <v>0.24452905261713653</v>
      </c>
      <c r="Q16" s="82">
        <f t="shared" si="5"/>
        <v>-3.6042949801263742E-4</v>
      </c>
      <c r="R16" s="83">
        <v>3.0442467586396099E-3</v>
      </c>
      <c r="S16" s="84">
        <f t="shared" si="6"/>
        <v>5.858749077161305E-2</v>
      </c>
      <c r="T16" s="85">
        <f>分析係数表!F19</f>
        <v>0.24006968641114981</v>
      </c>
      <c r="U16" s="86">
        <f t="shared" si="7"/>
        <v>1.4065080537157279E-2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投入係数表!G17</f>
        <v>1.5483400883464639E-3</v>
      </c>
      <c r="E17" s="77">
        <f t="shared" si="0"/>
        <v>0.15483400883464637</v>
      </c>
      <c r="F17" s="76">
        <f>分析係数表!C20</f>
        <v>4.2707629979743422E-2</v>
      </c>
      <c r="G17" s="77">
        <f t="shared" si="1"/>
        <v>6.6125935575904017E-3</v>
      </c>
      <c r="H17" s="77">
        <v>9.8054789830352949E-3</v>
      </c>
      <c r="I17" s="77">
        <f t="shared" si="2"/>
        <v>9.8054789830352949E-3</v>
      </c>
      <c r="J17" s="76">
        <f>分析係数表!G20</f>
        <v>0.10064412238325282</v>
      </c>
      <c r="K17" s="78">
        <f t="shared" si="3"/>
        <v>9.8686382679501758E-4</v>
      </c>
      <c r="L17" s="79"/>
      <c r="M17" s="80"/>
      <c r="N17" s="81">
        <f>分析係数表!H20</f>
        <v>6.0322026820101154E-4</v>
      </c>
      <c r="O17" s="82">
        <f t="shared" si="4"/>
        <v>6.9678777136043882E-3</v>
      </c>
      <c r="P17" s="76">
        <f>分析係数表!C20</f>
        <v>4.2707629979743422E-2</v>
      </c>
      <c r="Q17" s="82">
        <f t="shared" si="5"/>
        <v>2.975815431367168E-4</v>
      </c>
      <c r="R17" s="83">
        <v>7.9681863566326196E-4</v>
      </c>
      <c r="S17" s="84">
        <f t="shared" si="6"/>
        <v>1.0602297618698558E-2</v>
      </c>
      <c r="T17" s="85">
        <f>分析係数表!F20</f>
        <v>0.22302737520128824</v>
      </c>
      <c r="U17" s="86">
        <f t="shared" si="7"/>
        <v>2.3646026090012079E-3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投入係数表!G18</f>
        <v>1.0155289402978277E-2</v>
      </c>
      <c r="E18" s="77">
        <f t="shared" si="0"/>
        <v>1.0155289402978278</v>
      </c>
      <c r="F18" s="76">
        <f>分析係数表!C21</f>
        <v>0.66002922908293749</v>
      </c>
      <c r="G18" s="77">
        <f t="shared" si="1"/>
        <v>0.67027878357618775</v>
      </c>
      <c r="H18" s="77">
        <v>0.76816733800789316</v>
      </c>
      <c r="I18" s="77">
        <f t="shared" si="2"/>
        <v>0.76816733800789316</v>
      </c>
      <c r="J18" s="76">
        <f>分析係数表!G21</f>
        <v>0.28519544705706157</v>
      </c>
      <c r="K18" s="78">
        <f t="shared" si="3"/>
        <v>0.21907782737779402</v>
      </c>
      <c r="L18" s="79"/>
      <c r="M18" s="80"/>
      <c r="N18" s="81">
        <f>分析係数表!H21</f>
        <v>9.9763352048628834E-4</v>
      </c>
      <c r="O18" s="82">
        <f t="shared" si="4"/>
        <v>1.1523797757114951E-2</v>
      </c>
      <c r="P18" s="76">
        <f>分析係数表!C21</f>
        <v>0.66002922908293749</v>
      </c>
      <c r="Q18" s="82">
        <f t="shared" si="5"/>
        <v>7.606043349736265E-3</v>
      </c>
      <c r="R18" s="83">
        <v>1.807621729799715E-2</v>
      </c>
      <c r="S18" s="84">
        <f t="shared" si="6"/>
        <v>0.7862435553058903</v>
      </c>
      <c r="T18" s="85">
        <f>分析係数表!F21</f>
        <v>0.42593979332035348</v>
      </c>
      <c r="U18" s="86">
        <f t="shared" si="7"/>
        <v>0.33489241744645082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投入係数表!G19</f>
        <v>0</v>
      </c>
      <c r="E19" s="77">
        <f t="shared" si="0"/>
        <v>0</v>
      </c>
      <c r="F19" s="76">
        <f>分析係数表!C22</f>
        <v>0.17124965967873673</v>
      </c>
      <c r="G19" s="77">
        <f t="shared" si="1"/>
        <v>0</v>
      </c>
      <c r="H19" s="77">
        <v>3.0181826450963456E-3</v>
      </c>
      <c r="I19" s="77">
        <f t="shared" si="2"/>
        <v>3.0181826450963456E-3</v>
      </c>
      <c r="J19" s="76">
        <f>分析係数表!G22</f>
        <v>0.19461524128936092</v>
      </c>
      <c r="K19" s="78">
        <f t="shared" si="3"/>
        <v>5.8738434373078682E-4</v>
      </c>
      <c r="L19" s="79"/>
      <c r="M19" s="80"/>
      <c r="N19" s="81">
        <f>分析係数表!H22</f>
        <v>4.6401559092385505E-5</v>
      </c>
      <c r="O19" s="82">
        <f t="shared" si="4"/>
        <v>5.3599059335418379E-4</v>
      </c>
      <c r="P19" s="76">
        <f>分析係数表!C22</f>
        <v>0.17124965967873673</v>
      </c>
      <c r="Q19" s="82">
        <f t="shared" si="5"/>
        <v>9.178820670290815E-5</v>
      </c>
      <c r="R19" s="83">
        <v>1.0116758033642172E-3</v>
      </c>
      <c r="S19" s="84">
        <f t="shared" si="6"/>
        <v>4.0298584484605628E-3</v>
      </c>
      <c r="T19" s="85">
        <f>分析係数表!F22</f>
        <v>0.41301782497981493</v>
      </c>
      <c r="U19" s="86">
        <f t="shared" si="7"/>
        <v>1.6644033713597132E-3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2.6799529667709189E-4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投入係数表!G21</f>
        <v>0</v>
      </c>
      <c r="E21" s="77">
        <f t="shared" si="0"/>
        <v>0</v>
      </c>
      <c r="F21" s="76">
        <f>分析係数表!C24</f>
        <v>0.51311288483466355</v>
      </c>
      <c r="G21" s="77">
        <f t="shared" si="1"/>
        <v>0</v>
      </c>
      <c r="H21" s="77">
        <v>8.4410381681133302E-3</v>
      </c>
      <c r="I21" s="77">
        <f t="shared" si="2"/>
        <v>8.4410381681133302E-3</v>
      </c>
      <c r="J21" s="76">
        <f>分析係数表!G24</f>
        <v>0.20766129032258066</v>
      </c>
      <c r="K21" s="78">
        <f t="shared" si="3"/>
        <v>1.7528768776525667E-3</v>
      </c>
      <c r="L21" s="79"/>
      <c r="M21" s="80"/>
      <c r="N21" s="81">
        <f>分析係数表!H24</f>
        <v>3.8281286251218039E-4</v>
      </c>
      <c r="O21" s="82">
        <f t="shared" si="4"/>
        <v>4.4219223951720158E-3</v>
      </c>
      <c r="P21" s="76">
        <f>分析係数表!C24</f>
        <v>0.51311288483466355</v>
      </c>
      <c r="Q21" s="82">
        <f t="shared" si="5"/>
        <v>2.2689453567017182E-3</v>
      </c>
      <c r="R21" s="83">
        <v>7.6144759045120667E-3</v>
      </c>
      <c r="S21" s="84">
        <f t="shared" si="6"/>
        <v>1.6055514072625399E-2</v>
      </c>
      <c r="T21" s="85">
        <f>分析係数表!F24</f>
        <v>0.39045698924731181</v>
      </c>
      <c r="U21" s="86">
        <f t="shared" si="7"/>
        <v>6.2689876856151586E-3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投入係数表!G22</f>
        <v>0</v>
      </c>
      <c r="E22" s="77">
        <f t="shared" si="0"/>
        <v>0</v>
      </c>
      <c r="F22" s="76">
        <f>分析係数表!C25</f>
        <v>1.2221950623319433E-2</v>
      </c>
      <c r="G22" s="77">
        <f t="shared" si="1"/>
        <v>0</v>
      </c>
      <c r="H22" s="77">
        <v>3.1130421043738701E-4</v>
      </c>
      <c r="I22" s="77">
        <f t="shared" si="2"/>
        <v>3.1130421043738701E-4</v>
      </c>
      <c r="J22" s="76">
        <f>分析係数表!G25</f>
        <v>0.19604612850082373</v>
      </c>
      <c r="K22" s="78">
        <f t="shared" si="3"/>
        <v>6.1029985242255444E-5</v>
      </c>
      <c r="L22" s="79"/>
      <c r="M22" s="80"/>
      <c r="N22" s="81">
        <f>分析係数表!H25</f>
        <v>5.5681870910862603E-4</v>
      </c>
      <c r="O22" s="82">
        <f t="shared" si="4"/>
        <v>6.4318871202502046E-3</v>
      </c>
      <c r="P22" s="76">
        <f>分析係数表!C25</f>
        <v>1.2221950623319433E-2</v>
      </c>
      <c r="Q22" s="82">
        <f t="shared" si="5"/>
        <v>7.8610206798462219E-5</v>
      </c>
      <c r="R22" s="83">
        <v>3.453957051391655E-4</v>
      </c>
      <c r="S22" s="84">
        <f t="shared" si="6"/>
        <v>6.5669991557655246E-4</v>
      </c>
      <c r="T22" s="85">
        <f>分析係数表!F25</f>
        <v>0.34761120263591433</v>
      </c>
      <c r="U22" s="86">
        <f t="shared" si="7"/>
        <v>2.2827624742446882E-4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投入係数表!G23</f>
        <v>0</v>
      </c>
      <c r="E23" s="77">
        <f t="shared" si="0"/>
        <v>0</v>
      </c>
      <c r="F23" s="76">
        <f>分析係数表!C26</f>
        <v>0.60782312925170068</v>
      </c>
      <c r="G23" s="77">
        <f t="shared" si="1"/>
        <v>0</v>
      </c>
      <c r="H23" s="77">
        <v>8.2357382847953568E-3</v>
      </c>
      <c r="I23" s="77">
        <f t="shared" si="2"/>
        <v>8.2357382847953568E-3</v>
      </c>
      <c r="J23" s="76">
        <f>分析係数表!G26</f>
        <v>0.19637522405895241</v>
      </c>
      <c r="K23" s="78">
        <f t="shared" si="3"/>
        <v>1.6172949509675807E-3</v>
      </c>
      <c r="L23" s="79"/>
      <c r="M23" s="80"/>
      <c r="N23" s="81">
        <f>分析係数表!H26</f>
        <v>1.1774395619692821E-2</v>
      </c>
      <c r="O23" s="82">
        <f t="shared" si="4"/>
        <v>0.13600761306362413</v>
      </c>
      <c r="P23" s="76">
        <f>分析係数表!C26</f>
        <v>0.60782312925170068</v>
      </c>
      <c r="Q23" s="82">
        <f t="shared" si="5"/>
        <v>8.2668572974386512E-2</v>
      </c>
      <c r="R23" s="83">
        <v>9.1971835207810104E-2</v>
      </c>
      <c r="S23" s="84">
        <f t="shared" si="6"/>
        <v>0.10020757349260546</v>
      </c>
      <c r="T23" s="85">
        <f>分析係数表!F26</f>
        <v>0.33484365664210319</v>
      </c>
      <c r="U23" s="86">
        <f t="shared" si="7"/>
        <v>3.3553870331496309E-2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投入係数表!G24</f>
        <v>0</v>
      </c>
      <c r="E24" s="77">
        <f t="shared" si="0"/>
        <v>0</v>
      </c>
      <c r="F24" s="76">
        <f>分析係数表!C27</f>
        <v>3.3949453036589916E-2</v>
      </c>
      <c r="G24" s="77">
        <f t="shared" si="1"/>
        <v>0</v>
      </c>
      <c r="H24" s="77">
        <v>7.5621996948897297E-5</v>
      </c>
      <c r="I24" s="77">
        <f t="shared" si="2"/>
        <v>7.5621996948897297E-5</v>
      </c>
      <c r="J24" s="76">
        <f>分析係数表!G27</f>
        <v>0.16810344827586207</v>
      </c>
      <c r="K24" s="78">
        <f t="shared" si="3"/>
        <v>1.2712318452616356E-5</v>
      </c>
      <c r="L24" s="79"/>
      <c r="M24" s="80"/>
      <c r="N24" s="81">
        <f>分析係数表!H27</f>
        <v>1.1983202635608557E-2</v>
      </c>
      <c r="O24" s="82">
        <f t="shared" si="4"/>
        <v>0.13841957073371797</v>
      </c>
      <c r="P24" s="76">
        <f>分析係数表!C27</f>
        <v>3.3949453036589916E-2</v>
      </c>
      <c r="Q24" s="82">
        <f t="shared" si="5"/>
        <v>4.6992687159692938E-3</v>
      </c>
      <c r="R24" s="83">
        <v>4.7346205397295381E-3</v>
      </c>
      <c r="S24" s="84">
        <f t="shared" si="6"/>
        <v>4.8102425366784354E-3</v>
      </c>
      <c r="T24" s="85">
        <f>分析係数表!F27</f>
        <v>0.32327586206896552</v>
      </c>
      <c r="U24" s="86">
        <f t="shared" si="7"/>
        <v>1.5550353028055287E-3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投入係数表!G25</f>
        <v>0</v>
      </c>
      <c r="E25" s="77">
        <f t="shared" si="0"/>
        <v>0</v>
      </c>
      <c r="F25" s="76">
        <f>分析係数表!C28</f>
        <v>0.13648255813953492</v>
      </c>
      <c r="G25" s="77">
        <f t="shared" si="1"/>
        <v>0</v>
      </c>
      <c r="H25" s="77">
        <v>6.3866642872701575E-3</v>
      </c>
      <c r="I25" s="77">
        <f t="shared" si="2"/>
        <v>6.3866642872701575E-3</v>
      </c>
      <c r="J25" s="76">
        <f>分析係数表!G28</f>
        <v>0.12488465087665333</v>
      </c>
      <c r="K25" s="78">
        <f t="shared" si="3"/>
        <v>7.9759633978212358E-4</v>
      </c>
      <c r="L25" s="79"/>
      <c r="M25" s="80"/>
      <c r="N25" s="81">
        <f>分析係数表!H28</f>
        <v>2.2469954990487682E-2</v>
      </c>
      <c r="O25" s="82">
        <f t="shared" si="4"/>
        <v>0.25955344483176351</v>
      </c>
      <c r="P25" s="76">
        <f>分析係数表!C28</f>
        <v>0.13648255813953492</v>
      </c>
      <c r="Q25" s="82">
        <f t="shared" si="5"/>
        <v>3.5424518124567733E-2</v>
      </c>
      <c r="R25" s="83">
        <v>3.9217885492684512E-2</v>
      </c>
      <c r="S25" s="84">
        <f t="shared" si="6"/>
        <v>4.5604549779954671E-2</v>
      </c>
      <c r="T25" s="85">
        <f>分析係数表!F28</f>
        <v>0.21362657643801908</v>
      </c>
      <c r="U25" s="86">
        <f t="shared" si="7"/>
        <v>9.742343839488932E-3</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投入係数表!G26</f>
        <v>9.2900405300787824E-3</v>
      </c>
      <c r="E26" s="77">
        <f t="shared" si="0"/>
        <v>0.92900405300787825</v>
      </c>
      <c r="F26" s="76">
        <f>分析係数表!C29</f>
        <v>0.28024852844996728</v>
      </c>
      <c r="G26" s="77">
        <f t="shared" si="1"/>
        <v>0.26035201877951331</v>
      </c>
      <c r="H26" s="77">
        <v>0.29396317658151955</v>
      </c>
      <c r="I26" s="77">
        <f t="shared" si="2"/>
        <v>0.29396317658151955</v>
      </c>
      <c r="J26" s="76">
        <f>分析係数表!G29</f>
        <v>0.26283748014822655</v>
      </c>
      <c r="K26" s="78">
        <f t="shared" si="3"/>
        <v>7.7264540589054756E-2</v>
      </c>
      <c r="L26" s="79"/>
      <c r="M26" s="80"/>
      <c r="N26" s="81">
        <f>分析係数表!H29</f>
        <v>1.0707159760567955E-2</v>
      </c>
      <c r="O26" s="82">
        <f t="shared" si="4"/>
        <v>0.1236798294164779</v>
      </c>
      <c r="P26" s="76">
        <f>分析係数表!C29</f>
        <v>0.28024852844996728</v>
      </c>
      <c r="Q26" s="82">
        <f t="shared" si="5"/>
        <v>3.4661090192910908E-2</v>
      </c>
      <c r="R26" s="83">
        <v>4.4161448630880062E-2</v>
      </c>
      <c r="S26" s="84">
        <f t="shared" si="6"/>
        <v>0.33812462521239961</v>
      </c>
      <c r="T26" s="85">
        <f>分析係数表!F29</f>
        <v>0.48438327157226047</v>
      </c>
      <c r="U26" s="86">
        <f t="shared" si="7"/>
        <v>0.16378191215952656</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投入係数表!G27</f>
        <v>5.4647297235757553E-4</v>
      </c>
      <c r="E27" s="77">
        <f t="shared" si="0"/>
        <v>5.464729723575755E-2</v>
      </c>
      <c r="F27" s="76">
        <f>分析係数表!C30</f>
        <v>1</v>
      </c>
      <c r="G27" s="77">
        <f t="shared" si="1"/>
        <v>5.464729723575755E-2</v>
      </c>
      <c r="H27" s="77">
        <v>0.10929943778886228</v>
      </c>
      <c r="I27" s="77">
        <f t="shared" si="2"/>
        <v>0.10929943778886228</v>
      </c>
      <c r="J27" s="76">
        <f>分析係数表!G30</f>
        <v>0.34440913030915921</v>
      </c>
      <c r="K27" s="78">
        <f t="shared" si="3"/>
        <v>3.7643724312142107E-2</v>
      </c>
      <c r="L27" s="79"/>
      <c r="M27" s="80"/>
      <c r="N27" s="81">
        <f>分析係数表!H30</f>
        <v>0</v>
      </c>
      <c r="O27" s="82">
        <f t="shared" si="4"/>
        <v>0</v>
      </c>
      <c r="P27" s="76">
        <f>分析係数表!C30</f>
        <v>1</v>
      </c>
      <c r="Q27" s="82">
        <f t="shared" si="5"/>
        <v>0</v>
      </c>
      <c r="R27" s="83">
        <v>2.413666231571155E-2</v>
      </c>
      <c r="S27" s="84">
        <f t="shared" si="6"/>
        <v>0.13343610010457382</v>
      </c>
      <c r="T27" s="85">
        <f>分析係数表!F30</f>
        <v>0.44047963016469227</v>
      </c>
      <c r="U27" s="86">
        <f t="shared" si="7"/>
        <v>5.8775884024681535E-2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投入係数表!G28</f>
        <v>1.4071679038207569E-2</v>
      </c>
      <c r="E28" s="77">
        <f t="shared" si="0"/>
        <v>1.407167903820757</v>
      </c>
      <c r="F28" s="76">
        <f>分析係数表!C31</f>
        <v>5.0425200622829069E-2</v>
      </c>
      <c r="G28" s="77">
        <f t="shared" si="1"/>
        <v>7.0956723860167506E-2</v>
      </c>
      <c r="H28" s="77">
        <v>8.7399621315166806E-2</v>
      </c>
      <c r="I28" s="77">
        <f t="shared" si="2"/>
        <v>8.7399621315166806E-2</v>
      </c>
      <c r="J28" s="76">
        <f>分析係数表!G31</f>
        <v>7.0921985815602842E-2</v>
      </c>
      <c r="K28" s="78">
        <f t="shared" si="3"/>
        <v>6.1985547032033204E-3</v>
      </c>
      <c r="L28" s="79"/>
      <c r="M28" s="80"/>
      <c r="N28" s="81">
        <f>分析係数表!H31</f>
        <v>2.4500023200779545E-2</v>
      </c>
      <c r="O28" s="82">
        <f t="shared" si="4"/>
        <v>0.28300303329100901</v>
      </c>
      <c r="P28" s="76">
        <f>分析係数表!C31</f>
        <v>5.0425200622829069E-2</v>
      </c>
      <c r="Q28" s="82">
        <f t="shared" si="5"/>
        <v>1.4270484730568304E-2</v>
      </c>
      <c r="R28" s="83">
        <v>1.7958309870418892E-2</v>
      </c>
      <c r="S28" s="84">
        <f t="shared" si="6"/>
        <v>0.1053579311855857</v>
      </c>
      <c r="T28" s="85">
        <f>分析係数表!F31</f>
        <v>0.3475177304964539</v>
      </c>
      <c r="U28" s="86">
        <f t="shared" si="7"/>
        <v>3.6613749135416311E-2</v>
      </c>
      <c r="V28" s="87">
        <f>分析係数表!D31</f>
        <v>0</v>
      </c>
      <c r="W28" s="167">
        <f t="shared" si="8"/>
        <v>0</v>
      </c>
      <c r="X28" s="76">
        <f>分析係数表!E31</f>
        <v>0</v>
      </c>
      <c r="Y28" s="166">
        <f t="shared" si="9"/>
        <v>0</v>
      </c>
    </row>
    <row r="29" spans="1:25" x14ac:dyDescent="0.2">
      <c r="A29" s="6" t="s">
        <v>17</v>
      </c>
      <c r="B29" s="5" t="s">
        <v>273</v>
      </c>
      <c r="C29" s="90"/>
      <c r="D29" s="76">
        <f>投入係数表!G29</f>
        <v>1.9126554032515141E-3</v>
      </c>
      <c r="E29" s="77">
        <f t="shared" si="0"/>
        <v>0.19126554032515142</v>
      </c>
      <c r="F29" s="76">
        <f>分析係数表!C32</f>
        <v>0.71921182266009853</v>
      </c>
      <c r="G29" s="77">
        <f t="shared" si="1"/>
        <v>0.13756043786932073</v>
      </c>
      <c r="H29" s="77">
        <v>0.16673312162513479</v>
      </c>
      <c r="I29" s="77">
        <f t="shared" si="2"/>
        <v>0.16673312162513479</v>
      </c>
      <c r="J29" s="76">
        <f>分析係数表!G32</f>
        <v>0.13945578231292516</v>
      </c>
      <c r="K29" s="78">
        <f t="shared" si="3"/>
        <v>2.3251897913709272E-2</v>
      </c>
      <c r="L29" s="79"/>
      <c r="M29" s="80"/>
      <c r="N29" s="81">
        <f>分析係数表!H32</f>
        <v>7.0646373718156932E-3</v>
      </c>
      <c r="O29" s="82">
        <f t="shared" si="4"/>
        <v>8.1604567838174477E-2</v>
      </c>
      <c r="P29" s="76">
        <f>分析係数表!C32</f>
        <v>0.71921182266009853</v>
      </c>
      <c r="Q29" s="82">
        <f t="shared" si="5"/>
        <v>5.8690969972283125E-2</v>
      </c>
      <c r="R29" s="83">
        <v>7.3905226056674975E-2</v>
      </c>
      <c r="S29" s="84">
        <f t="shared" si="6"/>
        <v>0.24063834768180975</v>
      </c>
      <c r="T29" s="85">
        <f>分析係数表!F32</f>
        <v>0.48185941043083902</v>
      </c>
      <c r="U29" s="86">
        <f t="shared" si="7"/>
        <v>0.11595385234100811</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投入係数表!G30</f>
        <v>9.1078828726262584E-4</v>
      </c>
      <c r="E30" s="77">
        <f t="shared" si="0"/>
        <v>9.1078828726262578E-2</v>
      </c>
      <c r="F30" s="76">
        <f>分析係数表!C33</f>
        <v>0.83046964490263453</v>
      </c>
      <c r="G30" s="77">
        <f t="shared" si="1"/>
        <v>7.5638202550447148E-2</v>
      </c>
      <c r="H30" s="77">
        <v>9.3804969206546684E-2</v>
      </c>
      <c r="I30" s="77">
        <f t="shared" si="2"/>
        <v>9.3804969206546684E-2</v>
      </c>
      <c r="J30" s="76">
        <f>分析係数表!G33</f>
        <v>0.50688705234159781</v>
      </c>
      <c r="K30" s="78">
        <f t="shared" si="3"/>
        <v>4.7548524336100802E-2</v>
      </c>
      <c r="L30" s="79"/>
      <c r="M30" s="80"/>
      <c r="N30" s="81">
        <f>分析係数表!H33</f>
        <v>1.0440350795786737E-3</v>
      </c>
      <c r="O30" s="82">
        <f t="shared" si="4"/>
        <v>1.2059788350469133E-2</v>
      </c>
      <c r="P30" s="76">
        <f>分析係数表!C33</f>
        <v>0.83046964490263453</v>
      </c>
      <c r="Q30" s="82">
        <f t="shared" si="5"/>
        <v>1.001528814901503E-2</v>
      </c>
      <c r="R30" s="83">
        <v>2.5913576067197141E-2</v>
      </c>
      <c r="S30" s="84">
        <f t="shared" si="6"/>
        <v>0.11971854527374383</v>
      </c>
      <c r="T30" s="85">
        <f>分析係数表!F33</f>
        <v>0.64600550964187331</v>
      </c>
      <c r="U30" s="86">
        <f t="shared" si="7"/>
        <v>7.7338839853148572E-2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投入係数表!G31</f>
        <v>7.7781319732228238E-2</v>
      </c>
      <c r="E31" s="77">
        <f t="shared" si="0"/>
        <v>7.7781319732228233</v>
      </c>
      <c r="F31" s="76">
        <f>分析係数表!C34</f>
        <v>0.2537092984222894</v>
      </c>
      <c r="G31" s="77">
        <f t="shared" si="1"/>
        <v>1.97338440596234</v>
      </c>
      <c r="H31" s="77">
        <v>2.2641720377898844</v>
      </c>
      <c r="I31" s="77">
        <f t="shared" si="2"/>
        <v>2.2641720377898844</v>
      </c>
      <c r="J31" s="76">
        <f>分析係数表!G34</f>
        <v>0.42494765662747624</v>
      </c>
      <c r="K31" s="78">
        <f t="shared" si="3"/>
        <v>0.962154601660269</v>
      </c>
      <c r="L31" s="79"/>
      <c r="M31" s="80"/>
      <c r="N31" s="81">
        <f>分析係数表!H34</f>
        <v>0.17513108440443598</v>
      </c>
      <c r="O31" s="82">
        <f t="shared" si="4"/>
        <v>2.0229624969670277</v>
      </c>
      <c r="P31" s="76">
        <f>分析係数表!C34</f>
        <v>0.2537092984222894</v>
      </c>
      <c r="Q31" s="82">
        <f t="shared" si="5"/>
        <v>0.51324439584010728</v>
      </c>
      <c r="R31" s="83">
        <v>0.55333690799754032</v>
      </c>
      <c r="S31" s="84">
        <f t="shared" si="6"/>
        <v>2.8175089457874245</v>
      </c>
      <c r="T31" s="85">
        <f>分析係数表!F34</f>
        <v>0.69995168304074729</v>
      </c>
      <c r="U31" s="86">
        <f t="shared" si="7"/>
        <v>1.9721201285862693</v>
      </c>
      <c r="V31" s="87">
        <f>分析係数表!D34</f>
        <v>0.29215654694797877</v>
      </c>
      <c r="W31" s="167">
        <f t="shared" si="8"/>
        <v>1</v>
      </c>
      <c r="X31" s="76">
        <f>分析係数表!E34</f>
        <v>0.2001932678370108</v>
      </c>
      <c r="Y31" s="166">
        <f t="shared" si="9"/>
        <v>1</v>
      </c>
    </row>
    <row r="32" spans="1:25" x14ac:dyDescent="0.2">
      <c r="A32" s="6" t="s">
        <v>20</v>
      </c>
      <c r="B32" s="5" t="s">
        <v>37</v>
      </c>
      <c r="C32" s="90"/>
      <c r="D32" s="76">
        <f>投入係数表!G32</f>
        <v>5.1004144086707042E-3</v>
      </c>
      <c r="E32" s="77">
        <f t="shared" si="0"/>
        <v>0.51004144086707037</v>
      </c>
      <c r="F32" s="76">
        <f>分析係数表!C35</f>
        <v>0.44329670329670334</v>
      </c>
      <c r="G32" s="77">
        <f t="shared" si="1"/>
        <v>0.22609968928107277</v>
      </c>
      <c r="H32" s="77">
        <v>0.31065729573576978</v>
      </c>
      <c r="I32" s="77">
        <f t="shared" si="2"/>
        <v>0.31065729573576978</v>
      </c>
      <c r="J32" s="76">
        <f>分析係数表!G35</f>
        <v>0.31419939577039274</v>
      </c>
      <c r="K32" s="78">
        <f t="shared" si="3"/>
        <v>9.7608334611843067E-2</v>
      </c>
      <c r="L32" s="79"/>
      <c r="M32" s="80"/>
      <c r="N32" s="81">
        <f>分析係数表!H35</f>
        <v>6.616862326574173E-2</v>
      </c>
      <c r="O32" s="82">
        <f t="shared" si="4"/>
        <v>0.76432258612306603</v>
      </c>
      <c r="P32" s="76">
        <f>分析係数表!C35</f>
        <v>0.44329670329670334</v>
      </c>
      <c r="Q32" s="82">
        <f t="shared" si="5"/>
        <v>0.33882168268356577</v>
      </c>
      <c r="R32" s="83">
        <v>0.40056675127672203</v>
      </c>
      <c r="S32" s="84">
        <f t="shared" si="6"/>
        <v>0.71122404701249176</v>
      </c>
      <c r="T32" s="85">
        <f>分析係数表!F35</f>
        <v>0.64443411573320941</v>
      </c>
      <c r="U32" s="86">
        <f t="shared" si="7"/>
        <v>0.45833703982468971</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投入係数表!G33</f>
        <v>1.41172184525707E-3</v>
      </c>
      <c r="E33" s="77">
        <f t="shared" si="0"/>
        <v>0.14117218452570698</v>
      </c>
      <c r="F33" s="76">
        <f>分析係数表!C36</f>
        <v>0.8186980166346769</v>
      </c>
      <c r="G33" s="77">
        <f t="shared" si="1"/>
        <v>0.11557738747518093</v>
      </c>
      <c r="H33" s="77">
        <v>0.23319896600639389</v>
      </c>
      <c r="I33" s="77">
        <f t="shared" si="2"/>
        <v>0.23319896600639389</v>
      </c>
      <c r="J33" s="76">
        <f>分析係数表!G36</f>
        <v>7.7781269641734763E-2</v>
      </c>
      <c r="K33" s="78">
        <f t="shared" si="3"/>
        <v>1.8138511655117061E-2</v>
      </c>
      <c r="L33" s="79"/>
      <c r="M33" s="80"/>
      <c r="N33" s="81">
        <f>分析係数表!H36</f>
        <v>0.1158646930536866</v>
      </c>
      <c r="O33" s="82">
        <f t="shared" si="4"/>
        <v>1.3383685116053967</v>
      </c>
      <c r="P33" s="76">
        <f>分析係数表!C36</f>
        <v>0.8186980166346769</v>
      </c>
      <c r="Q33" s="82">
        <f t="shared" si="5"/>
        <v>1.0957196459776428</v>
      </c>
      <c r="R33" s="83">
        <v>1.1868759490331213</v>
      </c>
      <c r="S33" s="84">
        <f t="shared" si="6"/>
        <v>1.4200749150395153</v>
      </c>
      <c r="T33" s="85">
        <f>分析係数表!F36</f>
        <v>0.82023884349465748</v>
      </c>
      <c r="U33" s="86">
        <f t="shared" si="7"/>
        <v>1.164800605987786</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投入係数表!G34</f>
        <v>2.6595017988068674E-2</v>
      </c>
      <c r="E34" s="77">
        <f t="shared" si="0"/>
        <v>2.6595017988068674</v>
      </c>
      <c r="F34" s="76">
        <f>分析係数表!C37</f>
        <v>0.56668970283344855</v>
      </c>
      <c r="G34" s="77">
        <f t="shared" si="1"/>
        <v>1.5071122840508855</v>
      </c>
      <c r="H34" s="77">
        <v>1.8649293383331589</v>
      </c>
      <c r="I34" s="77">
        <f t="shared" si="2"/>
        <v>1.8649293383331589</v>
      </c>
      <c r="J34" s="76">
        <f>分析係数表!G37</f>
        <v>0.49872274427515739</v>
      </c>
      <c r="K34" s="78">
        <f t="shared" si="3"/>
        <v>0.93008267749276652</v>
      </c>
      <c r="L34" s="79"/>
      <c r="M34" s="80"/>
      <c r="N34" s="81">
        <f>分析係数表!H37</f>
        <v>5.3152985940327593E-2</v>
      </c>
      <c r="O34" s="82">
        <f t="shared" si="4"/>
        <v>0.61397722468721749</v>
      </c>
      <c r="P34" s="76">
        <f>分析係数表!C37</f>
        <v>0.56668970283344855</v>
      </c>
      <c r="Q34" s="82">
        <f t="shared" si="5"/>
        <v>0.34793457100450476</v>
      </c>
      <c r="R34" s="83">
        <v>0.40343412431685477</v>
      </c>
      <c r="S34" s="84">
        <f t="shared" si="6"/>
        <v>2.2683634626500138</v>
      </c>
      <c r="T34" s="85">
        <f>分析係数表!F37</f>
        <v>0.72283550770915062</v>
      </c>
      <c r="U34" s="86">
        <f t="shared" si="7"/>
        <v>1.6396536551935097</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投入係数表!G35</f>
        <v>3.5520743203242408E-3</v>
      </c>
      <c r="E35" s="77">
        <f t="shared" si="0"/>
        <v>0.35520743203242405</v>
      </c>
      <c r="F35" s="76">
        <f>分析係数表!C38</f>
        <v>1.0683527744467458E-2</v>
      </c>
      <c r="G35" s="77">
        <f t="shared" si="1"/>
        <v>3.7948684551594412E-3</v>
      </c>
      <c r="H35" s="77">
        <v>6.1605067889297935E-3</v>
      </c>
      <c r="I35" s="77">
        <f t="shared" si="2"/>
        <v>6.1605067889297935E-3</v>
      </c>
      <c r="J35" s="76">
        <f>分析係数表!G38</f>
        <v>0.34057971014492755</v>
      </c>
      <c r="K35" s="78">
        <f t="shared" si="3"/>
        <v>2.0981436165195674E-3</v>
      </c>
      <c r="L35" s="79"/>
      <c r="M35" s="80"/>
      <c r="N35" s="81">
        <f>分析係数表!H38</f>
        <v>4.6331956753746927E-2</v>
      </c>
      <c r="O35" s="82">
        <f t="shared" si="4"/>
        <v>0.53518660746415248</v>
      </c>
      <c r="P35" s="76">
        <f>分析係数表!C38</f>
        <v>1.0683527744467458E-2</v>
      </c>
      <c r="Q35" s="82">
        <f t="shared" si="5"/>
        <v>5.7176809693106874E-3</v>
      </c>
      <c r="R35" s="83">
        <v>6.7518958842303894E-3</v>
      </c>
      <c r="S35" s="84">
        <f t="shared" si="6"/>
        <v>1.2912402673160184E-2</v>
      </c>
      <c r="T35" s="85">
        <f>分析係数表!F38</f>
        <v>0.55072463768115942</v>
      </c>
      <c r="U35" s="86">
        <f t="shared" si="7"/>
        <v>7.1111782837693762E-3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投入係数表!G36</f>
        <v>0</v>
      </c>
      <c r="E36" s="77">
        <f t="shared" si="0"/>
        <v>0</v>
      </c>
      <c r="F36" s="76">
        <f>分析係数表!C39</f>
        <v>1</v>
      </c>
      <c r="G36" s="77">
        <f t="shared" si="1"/>
        <v>0</v>
      </c>
      <c r="H36" s="77">
        <v>3.2710233027721594E-2</v>
      </c>
      <c r="I36" s="77">
        <f t="shared" si="2"/>
        <v>3.2710233027721594E-2</v>
      </c>
      <c r="J36" s="76">
        <f>分析係数表!G39</f>
        <v>0.35121951219512193</v>
      </c>
      <c r="K36" s="78">
        <f t="shared" si="3"/>
        <v>1.1488472087785145E-2</v>
      </c>
      <c r="L36" s="79"/>
      <c r="M36" s="80"/>
      <c r="N36" s="81">
        <f>分析係数表!H39</f>
        <v>4.1645399285415987E-3</v>
      </c>
      <c r="O36" s="82">
        <f t="shared" si="4"/>
        <v>4.8105155753537986E-2</v>
      </c>
      <c r="P36" s="76">
        <f>分析係数表!C39</f>
        <v>1</v>
      </c>
      <c r="Q36" s="82">
        <f t="shared" si="5"/>
        <v>4.8105155753537986E-2</v>
      </c>
      <c r="R36" s="83">
        <v>6.0839035277696941E-2</v>
      </c>
      <c r="S36" s="84">
        <f t="shared" si="6"/>
        <v>9.3549268305418543E-2</v>
      </c>
      <c r="T36" s="85">
        <f>分析係数表!F39</f>
        <v>0.70184774575018483</v>
      </c>
      <c r="U36" s="86">
        <f t="shared" si="7"/>
        <v>6.5657343076737221E-2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投入係数表!G37</f>
        <v>9.1078828726262579E-5</v>
      </c>
      <c r="E37" s="77">
        <f t="shared" si="0"/>
        <v>9.1078828726262571E-3</v>
      </c>
      <c r="F37" s="76">
        <f>分析係数表!C40</f>
        <v>0.77416905685844439</v>
      </c>
      <c r="G37" s="77">
        <f t="shared" si="1"/>
        <v>7.0510410934782487E-3</v>
      </c>
      <c r="H37" s="77">
        <v>8.3526544988287398E-3</v>
      </c>
      <c r="I37" s="77">
        <f t="shared" si="2"/>
        <v>8.3526544988287398E-3</v>
      </c>
      <c r="J37" s="76">
        <f>分析係数表!G40</f>
        <v>0.54967502321262762</v>
      </c>
      <c r="K37" s="78">
        <f t="shared" si="3"/>
        <v>4.5912455555307463E-3</v>
      </c>
      <c r="L37" s="79"/>
      <c r="M37" s="80"/>
      <c r="N37" s="81">
        <f>分析係数表!H40</f>
        <v>3.1866270706695746E-2</v>
      </c>
      <c r="O37" s="82">
        <f t="shared" si="4"/>
        <v>0.36809153998598571</v>
      </c>
      <c r="P37" s="76">
        <f>分析係数表!C40</f>
        <v>0.77416905685844439</v>
      </c>
      <c r="Q37" s="82">
        <f t="shared" si="5"/>
        <v>0.28496508034852291</v>
      </c>
      <c r="R37" s="83">
        <v>0.28533720168247256</v>
      </c>
      <c r="S37" s="84">
        <f t="shared" si="6"/>
        <v>0.29368985618130128</v>
      </c>
      <c r="T37" s="85">
        <f>分析係数表!F40</f>
        <v>0.74643369629442058</v>
      </c>
      <c r="U37" s="86">
        <f t="shared" si="7"/>
        <v>0.21922000491358551</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投入係数表!G38</f>
        <v>0</v>
      </c>
      <c r="E38" s="77">
        <f t="shared" si="0"/>
        <v>0</v>
      </c>
      <c r="F38" s="76">
        <f>分析係数表!C41</f>
        <v>0.79005741127348639</v>
      </c>
      <c r="G38" s="77">
        <f t="shared" si="1"/>
        <v>0</v>
      </c>
      <c r="H38" s="77">
        <v>4.2404320056418391E-3</v>
      </c>
      <c r="I38" s="77">
        <f t="shared" si="2"/>
        <v>4.2404320056418391E-3</v>
      </c>
      <c r="J38" s="76">
        <f>分析係数表!G41</f>
        <v>0.45390187685215672</v>
      </c>
      <c r="K38" s="78">
        <f t="shared" si="3"/>
        <v>1.9247400460247861E-3</v>
      </c>
      <c r="L38" s="79"/>
      <c r="M38" s="80"/>
      <c r="N38" s="81">
        <f>分析係数表!H41</f>
        <v>5.3791007377847894E-2</v>
      </c>
      <c r="O38" s="82">
        <f t="shared" si="4"/>
        <v>0.62134709534583743</v>
      </c>
      <c r="P38" s="76">
        <f>分析係数表!C41</f>
        <v>0.79005741127348639</v>
      </c>
      <c r="Q38" s="82">
        <f t="shared" si="5"/>
        <v>0.49089987765123244</v>
      </c>
      <c r="R38" s="83">
        <v>0.49932891797498591</v>
      </c>
      <c r="S38" s="84">
        <f t="shared" si="6"/>
        <v>0.50356934998062775</v>
      </c>
      <c r="T38" s="85">
        <f>分析係数表!F41</f>
        <v>0.55729338162660524</v>
      </c>
      <c r="U38" s="86">
        <f t="shared" si="7"/>
        <v>0.28063586593421552</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投入係数表!G39</f>
        <v>5.4647297235757553E-4</v>
      </c>
      <c r="E39" s="77">
        <f>$C$9*D39</f>
        <v>5.464729723575755E-2</v>
      </c>
      <c r="F39" s="76">
        <f>分析係数表!C42</f>
        <v>0.34014502307185235</v>
      </c>
      <c r="G39" s="77">
        <f>E39*F39</f>
        <v>1.8588006179071123E-2</v>
      </c>
      <c r="H39" s="77">
        <v>2.3429069173832123E-2</v>
      </c>
      <c r="I39" s="77">
        <f>C39+H39</f>
        <v>2.3429069173832123E-2</v>
      </c>
      <c r="J39" s="76">
        <f>分析係数表!G42</f>
        <v>0.48461538461538461</v>
      </c>
      <c r="K39" s="78">
        <f>I39*J39</f>
        <v>1.1354087368857105E-2</v>
      </c>
      <c r="L39" s="79"/>
      <c r="M39" s="80"/>
      <c r="N39" s="81">
        <f>分析係数表!H42</f>
        <v>1.4175676302723771E-2</v>
      </c>
      <c r="O39" s="82">
        <f t="shared" si="4"/>
        <v>0.16374512626970314</v>
      </c>
      <c r="P39" s="76">
        <f>分析係数表!C42</f>
        <v>0.34014502307185235</v>
      </c>
      <c r="Q39" s="82">
        <f>O39*P39</f>
        <v>5.5697089752911551E-2</v>
      </c>
      <c r="R39" s="83">
        <v>5.7820673688428456E-2</v>
      </c>
      <c r="S39" s="84">
        <f>I39+R39</f>
        <v>8.1249742862260582E-2</v>
      </c>
      <c r="T39" s="85">
        <f>分析係数表!F42</f>
        <v>0.55384615384615388</v>
      </c>
      <c r="U39" s="86">
        <f t="shared" si="7"/>
        <v>4.4999857585252018E-2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投入係数表!G40</f>
        <v>2.6230702673163624E-2</v>
      </c>
      <c r="E40" s="77">
        <f>$C$9*D40</f>
        <v>2.6230702673163622</v>
      </c>
      <c r="F40" s="76">
        <f>分析係数表!C43</f>
        <v>0.24206930209858468</v>
      </c>
      <c r="G40" s="77">
        <f>E40*F40</f>
        <v>0.63496478896481978</v>
      </c>
      <c r="H40" s="77">
        <v>0.84383536697153538</v>
      </c>
      <c r="I40" s="77">
        <f>C40+H40</f>
        <v>0.84383536697153538</v>
      </c>
      <c r="J40" s="76">
        <f>分析係数表!G43</f>
        <v>0.37677668031799566</v>
      </c>
      <c r="K40" s="78">
        <f>I40*J40</f>
        <v>0.31793748830245272</v>
      </c>
      <c r="L40" s="79"/>
      <c r="M40" s="80"/>
      <c r="N40" s="81">
        <f>分析係数表!H43</f>
        <v>3.8768502621688086E-2</v>
      </c>
      <c r="O40" s="82">
        <f t="shared" si="4"/>
        <v>0.44782014074742049</v>
      </c>
      <c r="P40" s="76">
        <f>分析係数表!C43</f>
        <v>0.24206930209858468</v>
      </c>
      <c r="Q40" s="82">
        <f>O40*P40</f>
        <v>0.10840350893641805</v>
      </c>
      <c r="R40" s="83">
        <v>0.17582931942370197</v>
      </c>
      <c r="S40" s="84">
        <f>I40+R40</f>
        <v>1.0196646863952374</v>
      </c>
      <c r="T40" s="85">
        <f>分析係数表!F43</f>
        <v>0.60202360876897132</v>
      </c>
      <c r="U40" s="86">
        <f t="shared" si="7"/>
        <v>0.61386221423794229</v>
      </c>
      <c r="V40" s="87">
        <f>分析係数表!D43</f>
        <v>0.42833052276559863</v>
      </c>
      <c r="W40" s="167">
        <f t="shared" si="8"/>
        <v>0</v>
      </c>
      <c r="X40" s="76">
        <f>分析係数表!E43</f>
        <v>0.32088653336545409</v>
      </c>
      <c r="Y40" s="166">
        <f t="shared" si="9"/>
        <v>0</v>
      </c>
    </row>
    <row r="41" spans="1:25" x14ac:dyDescent="0.2">
      <c r="A41" s="6" t="s">
        <v>341</v>
      </c>
      <c r="B41" s="5" t="s">
        <v>42</v>
      </c>
      <c r="C41" s="90"/>
      <c r="D41" s="76">
        <f>投入係数表!G41</f>
        <v>1.3661824308939388E-4</v>
      </c>
      <c r="E41" s="77">
        <f>$C$9*D41</f>
        <v>1.3661824308939387E-2</v>
      </c>
      <c r="F41" s="76">
        <f>分析係数表!C44</f>
        <v>0.38560429982568278</v>
      </c>
      <c r="G41" s="77">
        <f>E41*F41</f>
        <v>5.2680581969900648E-3</v>
      </c>
      <c r="H41" s="77">
        <v>7.1005409763152281E-3</v>
      </c>
      <c r="I41" s="77">
        <f>C41+H41</f>
        <v>7.1005409763152281E-3</v>
      </c>
      <c r="J41" s="76">
        <f>分析係数表!G44</f>
        <v>0.26838368034661209</v>
      </c>
      <c r="K41" s="78">
        <f>I41*J41</f>
        <v>1.905669319675407E-3</v>
      </c>
      <c r="L41" s="79"/>
      <c r="M41" s="80"/>
      <c r="N41" s="81">
        <f>分析係数表!H44</f>
        <v>0.12265092107094798</v>
      </c>
      <c r="O41" s="82">
        <f t="shared" si="4"/>
        <v>1.4167571358834461</v>
      </c>
      <c r="P41" s="76">
        <f>分析係数表!C44</f>
        <v>0.38560429982568278</v>
      </c>
      <c r="Q41" s="82">
        <f>O41*P41</f>
        <v>0.54630764340537596</v>
      </c>
      <c r="R41" s="83">
        <v>0.55304721520597444</v>
      </c>
      <c r="S41" s="84">
        <f>I41+R41</f>
        <v>0.56014775618228962</v>
      </c>
      <c r="T41" s="85">
        <f>分析係数表!F44</f>
        <v>0.48224816464075099</v>
      </c>
      <c r="U41" s="86">
        <f t="shared" si="7"/>
        <v>0.27013022734654407</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投入係数表!G42</f>
        <v>1.2751036021676761E-3</v>
      </c>
      <c r="E42" s="77">
        <f>$C$9*D42</f>
        <v>0.12751036021676759</v>
      </c>
      <c r="F42" s="76">
        <f>分析係数表!C45</f>
        <v>1</v>
      </c>
      <c r="G42" s="77">
        <f>E42*F42</f>
        <v>0.12751036021676759</v>
      </c>
      <c r="H42" s="77">
        <v>0.16432425697125314</v>
      </c>
      <c r="I42" s="77">
        <f>C42+H42</f>
        <v>0.16432425697125314</v>
      </c>
      <c r="J42" s="76">
        <f>分析係数表!G45</f>
        <v>0</v>
      </c>
      <c r="K42" s="78">
        <f>I42*J42</f>
        <v>0</v>
      </c>
      <c r="L42" s="79"/>
      <c r="M42" s="80"/>
      <c r="N42" s="81">
        <f>分析係数表!H45</f>
        <v>0</v>
      </c>
      <c r="O42" s="82">
        <f t="shared" si="4"/>
        <v>0</v>
      </c>
      <c r="P42" s="76">
        <f>分析係数表!C45</f>
        <v>1</v>
      </c>
      <c r="Q42" s="82">
        <f>O42*P42</f>
        <v>0</v>
      </c>
      <c r="R42" s="83">
        <v>1.3022432801024412E-2</v>
      </c>
      <c r="S42" s="84">
        <f>I42+R42</f>
        <v>0.17734668977227755</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6.5576756682909059E-3</v>
      </c>
      <c r="E43" s="77">
        <f>$C$9*D43</f>
        <v>0.65576756682909054</v>
      </c>
      <c r="F43" s="76">
        <f>分析係数表!C46</f>
        <v>0.21981660723382579</v>
      </c>
      <c r="G43" s="77">
        <f>E43*F43</f>
        <v>0.14414860167435181</v>
      </c>
      <c r="H43" s="77">
        <v>0.17252653395719011</v>
      </c>
      <c r="I43" s="77">
        <f>C43+H43</f>
        <v>0.17252653395719011</v>
      </c>
      <c r="J43" s="76">
        <f>分析係数表!G46</f>
        <v>9.2485549132947983E-3</v>
      </c>
      <c r="K43" s="78">
        <f>I43*J43</f>
        <v>1.5956211233034924E-3</v>
      </c>
      <c r="L43" s="79"/>
      <c r="M43" s="80"/>
      <c r="N43" s="81">
        <f>分析係数表!H46</f>
        <v>2.3827200593939956E-2</v>
      </c>
      <c r="O43" s="82">
        <f t="shared" si="4"/>
        <v>0.27523116968737332</v>
      </c>
      <c r="P43" s="76">
        <f>分析係数表!C46</f>
        <v>0.21981660723382579</v>
      </c>
      <c r="Q43" s="82">
        <f>O43*P43</f>
        <v>6.0500381925675799E-2</v>
      </c>
      <c r="R43" s="83">
        <v>6.7163449929253077E-2</v>
      </c>
      <c r="S43" s="84">
        <f>I43+R43</f>
        <v>0.23968998388644319</v>
      </c>
      <c r="T43" s="85">
        <f>分析係数表!F46</f>
        <v>0.31329479768786128</v>
      </c>
      <c r="U43" s="86">
        <f t="shared" si="7"/>
        <v>7.5093625009509946E-2</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投入係数表!G44</f>
        <v>0.66159661186757135</v>
      </c>
      <c r="E44" s="91">
        <f>SUM(E5:E43)</f>
        <v>66.159661186757148</v>
      </c>
      <c r="F44" s="92">
        <f>分析係数表!C47</f>
        <v>0.36533716964755569</v>
      </c>
      <c r="G44" s="91">
        <f>SUM(G5:G43)</f>
        <v>17.934809725589545</v>
      </c>
      <c r="H44" s="91">
        <f>SUM(H5:H43)</f>
        <v>20.898207450745247</v>
      </c>
      <c r="I44" s="91">
        <f>SUM(I5:I43)</f>
        <v>120.89820745074526</v>
      </c>
      <c r="J44" s="92">
        <f>分析係数表!G47</f>
        <v>0.24761623449681225</v>
      </c>
      <c r="K44" s="93">
        <f>SUM(K5:K43)</f>
        <v>18.413071111651455</v>
      </c>
      <c r="L44" s="94">
        <f>最終需要_まとめ!$L$33</f>
        <v>0.62733333333333341</v>
      </c>
      <c r="M44" s="91">
        <f>K44*L44</f>
        <v>11.551133277376014</v>
      </c>
      <c r="N44" s="95">
        <f>分析係数表!H47</f>
        <v>1</v>
      </c>
      <c r="O44" s="96">
        <f>SUM(O5:O43)</f>
        <v>11.551133277376014</v>
      </c>
      <c r="P44" s="92">
        <f>分析係数表!C47</f>
        <v>0.36533716964755569</v>
      </c>
      <c r="Q44" s="96">
        <f>SUM(Q5:Q43)</f>
        <v>4.4359549092322617</v>
      </c>
      <c r="R44" s="91">
        <f>SUM(R5:R43)</f>
        <v>4.9990006872057355</v>
      </c>
      <c r="S44" s="97">
        <f>SUM(S5:S43)</f>
        <v>125.89720813795098</v>
      </c>
      <c r="T44" s="98">
        <f>分析係数表!F47</f>
        <v>0.45972075178637212</v>
      </c>
      <c r="U44" s="99">
        <f>SUM(U5:U43)</f>
        <v>46.075610015164138</v>
      </c>
      <c r="V44" s="100">
        <f>分析係数表!D47</f>
        <v>9.0631212476228726E-2</v>
      </c>
      <c r="W44" s="164">
        <f>SUM(W5:W43)</f>
        <v>6</v>
      </c>
      <c r="X44" s="92">
        <f>分析係数表!E47</f>
        <v>7.5404319154090987E-2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9.0191657271702363E-3</v>
      </c>
      <c r="E5" s="77">
        <f t="shared" ref="E5:E38" si="0">$C$10*D5</f>
        <v>0.90191657271702363</v>
      </c>
      <c r="F5" s="76">
        <f>分析係数表!C8</f>
        <v>0.3615635179153095</v>
      </c>
      <c r="G5" s="77">
        <f t="shared" ref="G5:G38" si="1">E5*F5</f>
        <v>0.32610012889768614</v>
      </c>
      <c r="H5" s="77">
        <f t="array" ref="H5:H43">MMULT(逆行列係数!C5:AO43,'6'!G5:G43)</f>
        <v>0.34766059218049172</v>
      </c>
      <c r="I5" s="77">
        <f t="shared" ref="I5:I38" si="2">C5+H5</f>
        <v>0.34766059218049172</v>
      </c>
      <c r="J5" s="76">
        <f>分析係数表!G8</f>
        <v>0.11973969631236442</v>
      </c>
      <c r="K5" s="78">
        <f t="shared" ref="K5:K38" si="3">I5*J5</f>
        <v>4.1628773727468857E-2</v>
      </c>
      <c r="L5" s="79" t="s">
        <v>181</v>
      </c>
      <c r="M5" s="80" t="s">
        <v>181</v>
      </c>
      <c r="N5" s="81">
        <f>分析係数表!H8</f>
        <v>1.2737227970859822E-2</v>
      </c>
      <c r="O5" s="82">
        <f t="shared" ref="O5:O43" si="4">$M$44*N5</f>
        <v>0.2162888423972826</v>
      </c>
      <c r="P5" s="76">
        <f>分析係数表!C8</f>
        <v>0.3615635179153095</v>
      </c>
      <c r="Q5" s="82">
        <f t="shared" ref="Q5:Q38" si="5">O5*P5</f>
        <v>7.8202154742991442E-2</v>
      </c>
      <c r="R5" s="83">
        <f t="array" ref="R5:R43">MMULT(逆行列係数!C5:AO43,'6'!Q5:Q43)</f>
        <v>0.11433793075650184</v>
      </c>
      <c r="S5" s="84">
        <f t="shared" ref="S5:S38" si="6">I5+R5</f>
        <v>0.46199852293699356</v>
      </c>
      <c r="T5" s="85">
        <f>分析係数表!F8</f>
        <v>0.45140997830802604</v>
      </c>
      <c r="U5" s="86">
        <f t="shared" ref="U5:U43" si="7">S5*T5</f>
        <v>0.20855074321732833</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投入係数表!H6</f>
        <v>0</v>
      </c>
      <c r="E6" s="77">
        <f t="shared" si="0"/>
        <v>0</v>
      </c>
      <c r="F6" s="76">
        <f>分析係数表!C9</f>
        <v>5.4524361948955935E-2</v>
      </c>
      <c r="G6" s="77">
        <f t="shared" si="1"/>
        <v>0</v>
      </c>
      <c r="H6" s="77">
        <v>2.0913166224411062E-3</v>
      </c>
      <c r="I6" s="77">
        <f t="shared" si="2"/>
        <v>2.0913166224411062E-3</v>
      </c>
      <c r="J6" s="76">
        <f>分析係数表!G9</f>
        <v>0.23529411764705882</v>
      </c>
      <c r="K6" s="78">
        <f t="shared" si="3"/>
        <v>4.9207449939790736E-4</v>
      </c>
      <c r="L6" s="79"/>
      <c r="M6" s="80"/>
      <c r="N6" s="81">
        <f>分析係数表!H9</f>
        <v>6.7282260683958976E-4</v>
      </c>
      <c r="O6" s="82">
        <f t="shared" si="4"/>
        <v>1.1425093678544981E-2</v>
      </c>
      <c r="P6" s="76">
        <f>分析係数表!C9</f>
        <v>5.4524361948955935E-2</v>
      </c>
      <c r="Q6" s="82">
        <f t="shared" si="5"/>
        <v>6.2294594302971494E-4</v>
      </c>
      <c r="R6" s="83">
        <v>8.8926753120621E-4</v>
      </c>
      <c r="S6" s="84">
        <f t="shared" si="6"/>
        <v>2.9805841536473163E-3</v>
      </c>
      <c r="T6" s="85">
        <f>分析係数表!F9</f>
        <v>0.68627450980392157</v>
      </c>
      <c r="U6" s="86">
        <f t="shared" si="7"/>
        <v>2.0454989289736486E-3</v>
      </c>
      <c r="V6" s="87">
        <f>分析係数表!D9</f>
        <v>3.9215686274509803E-2</v>
      </c>
      <c r="W6" s="167">
        <f t="shared" si="8"/>
        <v>0</v>
      </c>
      <c r="X6" s="76">
        <f>分析係数表!E9</f>
        <v>0</v>
      </c>
      <c r="Y6" s="166">
        <f t="shared" si="9"/>
        <v>0</v>
      </c>
    </row>
    <row r="7" spans="1:25" x14ac:dyDescent="0.2">
      <c r="A7" s="6" t="s">
        <v>221</v>
      </c>
      <c r="B7" s="5" t="s">
        <v>267</v>
      </c>
      <c r="C7" s="90"/>
      <c r="D7" s="76">
        <f>投入係数表!H7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2.2062249862017897E-2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投入係数表!H8</f>
        <v>0</v>
      </c>
      <c r="E8" s="77">
        <f t="shared" si="0"/>
        <v>0</v>
      </c>
      <c r="F8" s="76">
        <f>分析係数表!C11</f>
        <v>1.7638036809815905E-2</v>
      </c>
      <c r="G8" s="77">
        <f t="shared" si="1"/>
        <v>0</v>
      </c>
      <c r="H8" s="77">
        <v>1.264696723746012E-3</v>
      </c>
      <c r="I8" s="77">
        <f t="shared" si="2"/>
        <v>1.264696723746012E-3</v>
      </c>
      <c r="J8" s="76">
        <f>分析係数表!G11</f>
        <v>0.36619718309859156</v>
      </c>
      <c r="K8" s="78">
        <f t="shared" si="3"/>
        <v>4.6312837770980721E-4</v>
      </c>
      <c r="L8" s="79"/>
      <c r="M8" s="80"/>
      <c r="N8" s="81">
        <f>分析係数表!H11</f>
        <v>-2.3200779546192752E-5</v>
      </c>
      <c r="O8" s="82">
        <f t="shared" si="4"/>
        <v>-3.9396874753603385E-4</v>
      </c>
      <c r="P8" s="76">
        <f>分析係数表!C11</f>
        <v>1.7638036809815905E-2</v>
      </c>
      <c r="Q8" s="82">
        <f t="shared" si="5"/>
        <v>-6.948835270957634E-6</v>
      </c>
      <c r="R8" s="83">
        <v>2.6642427348461838E-4</v>
      </c>
      <c r="S8" s="84">
        <f t="shared" si="6"/>
        <v>1.5311209972306303E-3</v>
      </c>
      <c r="T8" s="85">
        <f>分析係数表!F11</f>
        <v>0.60563380281690138</v>
      </c>
      <c r="U8" s="86">
        <f t="shared" si="7"/>
        <v>9.2729863212559298E-4</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投入係数表!H9</f>
        <v>2.2547914317925591E-3</v>
      </c>
      <c r="E9" s="77">
        <f t="shared" si="0"/>
        <v>0.22547914317925591</v>
      </c>
      <c r="F9" s="76">
        <f>分析係数表!C12</f>
        <v>0.17945214392608499</v>
      </c>
      <c r="G9" s="77">
        <f t="shared" si="1"/>
        <v>4.046271565413416E-2</v>
      </c>
      <c r="H9" s="77">
        <v>5.0889528900099297E-2</v>
      </c>
      <c r="I9" s="77">
        <f t="shared" si="2"/>
        <v>5.0889528900099297E-2</v>
      </c>
      <c r="J9" s="76">
        <f>分析係数表!G12</f>
        <v>0.13812104376337719</v>
      </c>
      <c r="K9" s="78">
        <f t="shared" si="3"/>
        <v>7.0289148483082637E-3</v>
      </c>
      <c r="L9" s="79"/>
      <c r="M9" s="80"/>
      <c r="N9" s="81">
        <f>分析係数表!H12</f>
        <v>9.9856155166813607E-2</v>
      </c>
      <c r="O9" s="82">
        <f t="shared" si="4"/>
        <v>1.6956414893950897</v>
      </c>
      <c r="P9" s="76">
        <f>分析係数表!C12</f>
        <v>0.17945214392608499</v>
      </c>
      <c r="Q9" s="82">
        <f t="shared" si="5"/>
        <v>0.30428650060196877</v>
      </c>
      <c r="R9" s="83">
        <v>0.34472137999686653</v>
      </c>
      <c r="S9" s="84">
        <f t="shared" si="6"/>
        <v>0.39561090889696582</v>
      </c>
      <c r="T9" s="85">
        <f>分析係数表!F12</f>
        <v>0.32915888701671298</v>
      </c>
      <c r="U9" s="86">
        <f t="shared" si="7"/>
        <v>0.13021884646419551</v>
      </c>
      <c r="V9" s="87">
        <f>分析係数表!D12</f>
        <v>3.0966801766929276E-2</v>
      </c>
      <c r="W9" s="167">
        <f t="shared" si="8"/>
        <v>0</v>
      </c>
      <c r="X9" s="76">
        <f>分析係数表!E12</f>
        <v>3.3835784871806551E-2</v>
      </c>
      <c r="Y9" s="166">
        <f t="shared" si="9"/>
        <v>0</v>
      </c>
    </row>
    <row r="10" spans="1:25" x14ac:dyDescent="0.2">
      <c r="A10" s="6" t="s">
        <v>224</v>
      </c>
      <c r="B10" s="5" t="s">
        <v>28</v>
      </c>
      <c r="C10" s="75">
        <f>最終需要_まとめ!C11</f>
        <v>100</v>
      </c>
      <c r="D10" s="76">
        <f>投入係数表!H10</f>
        <v>0.24577226606538896</v>
      </c>
      <c r="E10" s="77">
        <f t="shared" si="0"/>
        <v>24.577226606538897</v>
      </c>
      <c r="F10" s="76">
        <f>分析係数表!C13</f>
        <v>0</v>
      </c>
      <c r="G10" s="77">
        <f t="shared" si="1"/>
        <v>0</v>
      </c>
      <c r="H10" s="77">
        <v>0</v>
      </c>
      <c r="I10" s="77">
        <f t="shared" si="2"/>
        <v>100</v>
      </c>
      <c r="J10" s="76">
        <f>分析係数表!G13</f>
        <v>0.24464487034949267</v>
      </c>
      <c r="K10" s="78">
        <f t="shared" si="3"/>
        <v>24.464487034949268</v>
      </c>
      <c r="L10" s="79"/>
      <c r="M10" s="80"/>
      <c r="N10" s="81">
        <f>分析係数表!H13</f>
        <v>1.5382116839125794E-2</v>
      </c>
      <c r="O10" s="82">
        <f t="shared" si="4"/>
        <v>0.26120127961639045</v>
      </c>
      <c r="P10" s="76">
        <f>分析係数表!C13</f>
        <v>0</v>
      </c>
      <c r="Q10" s="82">
        <f t="shared" si="5"/>
        <v>0</v>
      </c>
      <c r="R10" s="83">
        <v>0</v>
      </c>
      <c r="S10" s="84">
        <f t="shared" si="6"/>
        <v>100</v>
      </c>
      <c r="T10" s="85">
        <f>分析係数表!F13</f>
        <v>0.38331454340473509</v>
      </c>
      <c r="U10" s="86">
        <f t="shared" si="7"/>
        <v>38.331454340473506</v>
      </c>
      <c r="V10" s="87">
        <f>分析係数表!D13</f>
        <v>0.35963923337091319</v>
      </c>
      <c r="W10" s="167">
        <f t="shared" si="8"/>
        <v>36</v>
      </c>
      <c r="X10" s="76">
        <f>分析係数表!E13</f>
        <v>0.25591882750845546</v>
      </c>
      <c r="Y10" s="166">
        <f t="shared" si="9"/>
        <v>26</v>
      </c>
    </row>
    <row r="11" spans="1:25" x14ac:dyDescent="0.2">
      <c r="A11" s="6" t="s">
        <v>225</v>
      </c>
      <c r="B11" s="5" t="s">
        <v>268</v>
      </c>
      <c r="C11" s="90"/>
      <c r="D11" s="76">
        <f>投入係数表!H11</f>
        <v>6.7643742953776773E-3</v>
      </c>
      <c r="E11" s="77">
        <f t="shared" si="0"/>
        <v>0.67643742953776775</v>
      </c>
      <c r="F11" s="76">
        <f>分析係数表!C14</f>
        <v>0.39919982218270722</v>
      </c>
      <c r="G11" s="77">
        <f t="shared" si="1"/>
        <v>0.27003370158920442</v>
      </c>
      <c r="H11" s="77">
        <v>0.39703364333853158</v>
      </c>
      <c r="I11" s="77">
        <f t="shared" si="2"/>
        <v>0.39703364333853158</v>
      </c>
      <c r="J11" s="76">
        <f>分析係数表!G14</f>
        <v>0.17087329631499243</v>
      </c>
      <c r="K11" s="78">
        <f t="shared" si="3"/>
        <v>6.7842447385205923E-2</v>
      </c>
      <c r="L11" s="79"/>
      <c r="M11" s="80"/>
      <c r="N11" s="81">
        <f>分析係数表!H14</f>
        <v>1.2412417057213123E-3</v>
      </c>
      <c r="O11" s="82">
        <f t="shared" si="4"/>
        <v>2.1077327993177811E-2</v>
      </c>
      <c r="P11" s="76">
        <f>分析係数表!C14</f>
        <v>0.39919982218270722</v>
      </c>
      <c r="Q11" s="82">
        <f t="shared" si="5"/>
        <v>8.4140655869631795E-3</v>
      </c>
      <c r="R11" s="83">
        <v>3.7317043053968955E-2</v>
      </c>
      <c r="S11" s="84">
        <f t="shared" si="6"/>
        <v>0.43435068639250052</v>
      </c>
      <c r="T11" s="85">
        <f>分析係数表!F14</f>
        <v>0.36951034830893487</v>
      </c>
      <c r="U11" s="86">
        <f t="shared" si="7"/>
        <v>0.1604970734171178</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投入係数表!H12</f>
        <v>0.11386696730552424</v>
      </c>
      <c r="E12" s="77">
        <f t="shared" si="0"/>
        <v>11.386696730552424</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0.15601162402426941</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投入係数表!H13</f>
        <v>6.7643742953776773E-3</v>
      </c>
      <c r="E13" s="77">
        <f t="shared" si="0"/>
        <v>0.67643742953776775</v>
      </c>
      <c r="F13" s="76">
        <f>分析係数表!C16</f>
        <v>2.8203419942260721E-2</v>
      </c>
      <c r="G13" s="77">
        <f t="shared" si="1"/>
        <v>1.9077848889917062E-2</v>
      </c>
      <c r="H13" s="77">
        <v>2.1673322281816065E-2</v>
      </c>
      <c r="I13" s="77">
        <f t="shared" si="2"/>
        <v>2.1673322281816065E-2</v>
      </c>
      <c r="J13" s="76">
        <f>分析係数表!G16</f>
        <v>3.2028469750889681E-2</v>
      </c>
      <c r="K13" s="78">
        <f t="shared" si="3"/>
        <v>6.9416334710442921E-4</v>
      </c>
      <c r="L13" s="79"/>
      <c r="M13" s="80"/>
      <c r="N13" s="81">
        <f>分析係数表!H16</f>
        <v>1.817781077444202E-2</v>
      </c>
      <c r="O13" s="82">
        <f t="shared" si="4"/>
        <v>0.30867451369448251</v>
      </c>
      <c r="P13" s="76">
        <f>分析係数表!C16</f>
        <v>2.8203419942260721E-2</v>
      </c>
      <c r="Q13" s="82">
        <f t="shared" si="5"/>
        <v>8.7056769351985981E-3</v>
      </c>
      <c r="R13" s="83">
        <v>1.019985761343702E-2</v>
      </c>
      <c r="S13" s="84">
        <f t="shared" si="6"/>
        <v>3.1873179895253081E-2</v>
      </c>
      <c r="T13" s="85">
        <f>分析係数表!F16</f>
        <v>0.28469750889679718</v>
      </c>
      <c r="U13" s="86">
        <f t="shared" si="7"/>
        <v>9.0742149167980304E-3</v>
      </c>
      <c r="V13" s="87">
        <f>分析係数表!D16</f>
        <v>0</v>
      </c>
      <c r="W13" s="167">
        <f t="shared" si="8"/>
        <v>0</v>
      </c>
      <c r="X13" s="76">
        <f>分析係数表!E16</f>
        <v>0</v>
      </c>
      <c r="Y13" s="166">
        <f t="shared" si="9"/>
        <v>0</v>
      </c>
    </row>
    <row r="14" spans="1:25" x14ac:dyDescent="0.2">
      <c r="A14" s="6" t="s">
        <v>2</v>
      </c>
      <c r="B14" s="5" t="s">
        <v>365</v>
      </c>
      <c r="C14" s="90"/>
      <c r="D14" s="76">
        <f>投入係数表!H14</f>
        <v>1.1273957158962795E-2</v>
      </c>
      <c r="E14" s="77">
        <f t="shared" si="0"/>
        <v>1.1273957158962795</v>
      </c>
      <c r="F14" s="76">
        <f>分析係数表!C17</f>
        <v>0.39389614666813044</v>
      </c>
      <c r="G14" s="77">
        <f t="shared" si="1"/>
        <v>0.44407682826170286</v>
      </c>
      <c r="H14" s="77">
        <v>0.55004155307711122</v>
      </c>
      <c r="I14" s="77">
        <f t="shared" si="2"/>
        <v>0.55004155307711122</v>
      </c>
      <c r="J14" s="76">
        <f>分析係数表!G17</f>
        <v>0.21203948952564411</v>
      </c>
      <c r="K14" s="78">
        <f t="shared" si="3"/>
        <v>0.11663053013236314</v>
      </c>
      <c r="L14" s="79"/>
      <c r="M14" s="80"/>
      <c r="N14" s="81">
        <f>分析係数表!H17</f>
        <v>3.0625029000974431E-3</v>
      </c>
      <c r="O14" s="82">
        <f t="shared" si="4"/>
        <v>5.2003874674756465E-2</v>
      </c>
      <c r="P14" s="76">
        <f>分析係数表!C17</f>
        <v>0.39389614666813044</v>
      </c>
      <c r="Q14" s="82">
        <f t="shared" si="5"/>
        <v>2.0484125846198947E-2</v>
      </c>
      <c r="R14" s="83">
        <v>4.4729062203596771E-2</v>
      </c>
      <c r="S14" s="84">
        <f t="shared" si="6"/>
        <v>0.59477061528070796</v>
      </c>
      <c r="T14" s="85">
        <f>分析係数表!F17</f>
        <v>0.32203226583192873</v>
      </c>
      <c r="U14" s="86">
        <f t="shared" si="7"/>
        <v>0.19153532888909675</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投入係数表!H15</f>
        <v>1.1273957158962795E-3</v>
      </c>
      <c r="E15" s="77">
        <f t="shared" si="0"/>
        <v>0.11273957158962795</v>
      </c>
      <c r="F15" s="76">
        <f>分析係数表!C18</f>
        <v>0.54026666666666667</v>
      </c>
      <c r="G15" s="77">
        <f t="shared" si="1"/>
        <v>6.0909432544156331E-2</v>
      </c>
      <c r="H15" s="77">
        <v>7.8638479978135223E-2</v>
      </c>
      <c r="I15" s="77">
        <f t="shared" si="2"/>
        <v>7.8638479978135223E-2</v>
      </c>
      <c r="J15" s="76">
        <f>分析係数表!G18</f>
        <v>0.21567989590110606</v>
      </c>
      <c r="K15" s="78">
        <f t="shared" si="3"/>
        <v>1.6960739175505418E-2</v>
      </c>
      <c r="L15" s="79"/>
      <c r="M15" s="80"/>
      <c r="N15" s="81">
        <f>分析係数表!H18</f>
        <v>4.8721637047004782E-4</v>
      </c>
      <c r="O15" s="82">
        <f t="shared" si="4"/>
        <v>8.2733436982567118E-3</v>
      </c>
      <c r="P15" s="76">
        <f>分析係数表!C18</f>
        <v>0.54026666666666667</v>
      </c>
      <c r="Q15" s="82">
        <f t="shared" si="5"/>
        <v>4.4698118220448261E-3</v>
      </c>
      <c r="R15" s="83">
        <v>1.0216277740517341E-2</v>
      </c>
      <c r="S15" s="84">
        <f t="shared" si="6"/>
        <v>8.8854757718652561E-2</v>
      </c>
      <c r="T15" s="85">
        <f>分析係数表!F18</f>
        <v>0.45949902407286924</v>
      </c>
      <c r="U15" s="86">
        <f t="shared" si="7"/>
        <v>4.0828674455952098E-2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投入係数表!H16</f>
        <v>0</v>
      </c>
      <c r="E16" s="77">
        <f t="shared" si="0"/>
        <v>0</v>
      </c>
      <c r="F16" s="76">
        <f>分析係数表!C19</f>
        <v>0.24452905261713653</v>
      </c>
      <c r="G16" s="77">
        <f t="shared" si="1"/>
        <v>0</v>
      </c>
      <c r="H16" s="77">
        <v>1.6428363768498815E-2</v>
      </c>
      <c r="I16" s="77">
        <f t="shared" si="2"/>
        <v>1.6428363768498815E-2</v>
      </c>
      <c r="J16" s="76">
        <f>分析係数表!G19</f>
        <v>5.7649667405764965E-2</v>
      </c>
      <c r="K16" s="78">
        <f t="shared" si="3"/>
        <v>9.4708970727487617E-4</v>
      </c>
      <c r="L16" s="79"/>
      <c r="M16" s="80"/>
      <c r="N16" s="81">
        <f>分析係数表!H19</f>
        <v>-1.2760428750406013E-4</v>
      </c>
      <c r="O16" s="82">
        <f t="shared" si="4"/>
        <v>-2.1668281114481862E-3</v>
      </c>
      <c r="P16" s="76">
        <f>分析係数表!C19</f>
        <v>0.24452905261713653</v>
      </c>
      <c r="Q16" s="82">
        <f t="shared" si="5"/>
        <v>-5.2985242527660412E-4</v>
      </c>
      <c r="R16" s="83">
        <v>4.4752206384314399E-3</v>
      </c>
      <c r="S16" s="84">
        <f t="shared" si="6"/>
        <v>2.0903584406930256E-2</v>
      </c>
      <c r="T16" s="85">
        <f>分析係数表!F19</f>
        <v>0.24006968641114981</v>
      </c>
      <c r="U16" s="86">
        <f t="shared" si="7"/>
        <v>5.0183169534407475E-3</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投入係数表!H17</f>
        <v>0</v>
      </c>
      <c r="E17" s="77">
        <f t="shared" si="0"/>
        <v>0</v>
      </c>
      <c r="F17" s="76">
        <f>分析係数表!C20</f>
        <v>4.2707629979743422E-2</v>
      </c>
      <c r="G17" s="77">
        <f t="shared" si="1"/>
        <v>0</v>
      </c>
      <c r="H17" s="77">
        <v>1.0307856814977265E-3</v>
      </c>
      <c r="I17" s="77">
        <f t="shared" si="2"/>
        <v>1.0307856814977265E-3</v>
      </c>
      <c r="J17" s="76">
        <f>分析係数表!G20</f>
        <v>0.10064412238325282</v>
      </c>
      <c r="K17" s="78">
        <f t="shared" si="3"/>
        <v>1.0374252027956185E-4</v>
      </c>
      <c r="L17" s="79"/>
      <c r="M17" s="80"/>
      <c r="N17" s="81">
        <f>分析係数表!H20</f>
        <v>6.0322026820101154E-4</v>
      </c>
      <c r="O17" s="82">
        <f t="shared" si="4"/>
        <v>1.0243187435936879E-2</v>
      </c>
      <c r="P17" s="76">
        <f>分析係数表!C20</f>
        <v>4.2707629979743422E-2</v>
      </c>
      <c r="Q17" s="82">
        <f t="shared" si="5"/>
        <v>4.3746225882714901E-4</v>
      </c>
      <c r="R17" s="83">
        <v>1.1713699598387779E-3</v>
      </c>
      <c r="S17" s="84">
        <f t="shared" si="6"/>
        <v>2.2021556413365046E-3</v>
      </c>
      <c r="T17" s="85">
        <f>分析係数表!F20</f>
        <v>0.22302737520128824</v>
      </c>
      <c r="U17" s="86">
        <f t="shared" si="7"/>
        <v>4.9114099247199016E-4</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投入係数表!H18</f>
        <v>2.2547914317925591E-3</v>
      </c>
      <c r="E18" s="77">
        <f t="shared" si="0"/>
        <v>0.22547914317925591</v>
      </c>
      <c r="F18" s="76">
        <f>分析係数表!C21</f>
        <v>0.66002922908293749</v>
      </c>
      <c r="G18" s="77">
        <f t="shared" si="1"/>
        <v>0.14882282504688557</v>
      </c>
      <c r="H18" s="77">
        <v>0.18938498539884732</v>
      </c>
      <c r="I18" s="77">
        <f t="shared" si="2"/>
        <v>0.18938498539884732</v>
      </c>
      <c r="J18" s="76">
        <f>分析係数表!G21</f>
        <v>0.28519544705706157</v>
      </c>
      <c r="K18" s="78">
        <f t="shared" si="3"/>
        <v>5.4011735576719337E-2</v>
      </c>
      <c r="L18" s="79"/>
      <c r="M18" s="80"/>
      <c r="N18" s="81">
        <f>分析係数表!H21</f>
        <v>9.9763352048628834E-4</v>
      </c>
      <c r="O18" s="82">
        <f t="shared" si="4"/>
        <v>1.6940656144049455E-2</v>
      </c>
      <c r="P18" s="76">
        <f>分析係数表!C21</f>
        <v>0.66002922908293749</v>
      </c>
      <c r="Q18" s="82">
        <f t="shared" si="5"/>
        <v>1.1181328214916089E-2</v>
      </c>
      <c r="R18" s="83">
        <v>2.6573095787057018E-2</v>
      </c>
      <c r="S18" s="84">
        <f t="shared" si="6"/>
        <v>0.21595808118590434</v>
      </c>
      <c r="T18" s="85">
        <f>分析係数表!F21</f>
        <v>0.42593979332035348</v>
      </c>
      <c r="U18" s="86">
        <f t="shared" si="7"/>
        <v>9.1985140466184209E-2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投入係数表!H19</f>
        <v>0</v>
      </c>
      <c r="E19" s="77">
        <f t="shared" si="0"/>
        <v>0</v>
      </c>
      <c r="F19" s="76">
        <f>分析係数表!C22</f>
        <v>0.17124965967873673</v>
      </c>
      <c r="G19" s="77">
        <f t="shared" si="1"/>
        <v>0</v>
      </c>
      <c r="H19" s="77">
        <v>2.8570142040433119E-3</v>
      </c>
      <c r="I19" s="77">
        <f t="shared" si="2"/>
        <v>2.8570142040433119E-3</v>
      </c>
      <c r="J19" s="76">
        <f>分析係数表!G22</f>
        <v>0.19461524128936092</v>
      </c>
      <c r="K19" s="78">
        <f t="shared" si="3"/>
        <v>5.5601850868702059E-4</v>
      </c>
      <c r="L19" s="79"/>
      <c r="M19" s="80"/>
      <c r="N19" s="81">
        <f>分析係数表!H22</f>
        <v>4.6401559092385505E-5</v>
      </c>
      <c r="O19" s="82">
        <f t="shared" si="4"/>
        <v>7.8793749507206771E-4</v>
      </c>
      <c r="P19" s="76">
        <f>分析係数表!C22</f>
        <v>0.17124965967873673</v>
      </c>
      <c r="Q19" s="82">
        <f t="shared" si="5"/>
        <v>1.3493402787920789E-4</v>
      </c>
      <c r="R19" s="83">
        <v>1.4872225524321333E-3</v>
      </c>
      <c r="S19" s="84">
        <f t="shared" si="6"/>
        <v>4.3442367564754452E-3</v>
      </c>
      <c r="T19" s="85">
        <f>分析係数表!F22</f>
        <v>0.41301782497981493</v>
      </c>
      <c r="U19" s="86">
        <f t="shared" si="7"/>
        <v>1.7942472163568544E-3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3.9396874753603385E-4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投入係数表!H21</f>
        <v>0</v>
      </c>
      <c r="E21" s="77">
        <f t="shared" si="0"/>
        <v>0</v>
      </c>
      <c r="F21" s="76">
        <f>分析係数表!C24</f>
        <v>0.51311288483466355</v>
      </c>
      <c r="G21" s="77">
        <f t="shared" si="1"/>
        <v>0</v>
      </c>
      <c r="H21" s="77">
        <v>7.2918029158018389E-3</v>
      </c>
      <c r="I21" s="77">
        <f t="shared" si="2"/>
        <v>7.2918029158018389E-3</v>
      </c>
      <c r="J21" s="76">
        <f>分析係数表!G24</f>
        <v>0.20766129032258066</v>
      </c>
      <c r="K21" s="78">
        <f t="shared" si="3"/>
        <v>1.5142252022733657E-3</v>
      </c>
      <c r="L21" s="79"/>
      <c r="M21" s="80"/>
      <c r="N21" s="81">
        <f>分析係数表!H24</f>
        <v>3.8281286251218039E-4</v>
      </c>
      <c r="O21" s="82">
        <f t="shared" si="4"/>
        <v>6.5004843343445581E-3</v>
      </c>
      <c r="P21" s="76">
        <f>分析係数表!C24</f>
        <v>0.51311288483466355</v>
      </c>
      <c r="Q21" s="82">
        <f t="shared" si="5"/>
        <v>3.3354822696180738E-3</v>
      </c>
      <c r="R21" s="83">
        <v>1.1193724563227958E-2</v>
      </c>
      <c r="S21" s="84">
        <f t="shared" si="6"/>
        <v>1.8485527479029797E-2</v>
      </c>
      <c r="T21" s="85">
        <f>分析係数表!F24</f>
        <v>0.39045698924731181</v>
      </c>
      <c r="U21" s="86">
        <f t="shared" si="7"/>
        <v>7.217803404110424E-3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投入係数表!H22</f>
        <v>0</v>
      </c>
      <c r="E22" s="77">
        <f t="shared" si="0"/>
        <v>0</v>
      </c>
      <c r="F22" s="76">
        <f>分析係数表!C25</f>
        <v>1.2221950623319433E-2</v>
      </c>
      <c r="G22" s="77">
        <f t="shared" si="1"/>
        <v>0</v>
      </c>
      <c r="H22" s="77">
        <v>3.0641524411889235E-4</v>
      </c>
      <c r="I22" s="77">
        <f t="shared" si="2"/>
        <v>3.0641524411889235E-4</v>
      </c>
      <c r="J22" s="76">
        <f>分析係数表!G25</f>
        <v>0.19604612850082373</v>
      </c>
      <c r="K22" s="78">
        <f t="shared" si="3"/>
        <v>6.0071522323143641E-5</v>
      </c>
      <c r="L22" s="79"/>
      <c r="M22" s="80"/>
      <c r="N22" s="81">
        <f>分析係数表!H25</f>
        <v>5.5681870910862603E-4</v>
      </c>
      <c r="O22" s="82">
        <f t="shared" si="4"/>
        <v>9.455249940864812E-3</v>
      </c>
      <c r="P22" s="76">
        <f>分析係数表!C25</f>
        <v>1.2221950623319433E-2</v>
      </c>
      <c r="Q22" s="82">
        <f t="shared" si="5"/>
        <v>1.1556159790839372E-4</v>
      </c>
      <c r="R22" s="83">
        <v>5.077518711903348E-4</v>
      </c>
      <c r="S22" s="84">
        <f t="shared" si="6"/>
        <v>8.141671153092272E-4</v>
      </c>
      <c r="T22" s="85">
        <f>分析係数表!F25</f>
        <v>0.34761120263591433</v>
      </c>
      <c r="U22" s="86">
        <f t="shared" si="7"/>
        <v>2.830136100992536E-4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投入係数表!H23</f>
        <v>0</v>
      </c>
      <c r="E23" s="77">
        <f t="shared" si="0"/>
        <v>0</v>
      </c>
      <c r="F23" s="76">
        <f>分析係数表!C26</f>
        <v>0.60782312925170068</v>
      </c>
      <c r="G23" s="77">
        <f t="shared" si="1"/>
        <v>0</v>
      </c>
      <c r="H23" s="77">
        <v>8.8018457275800387E-3</v>
      </c>
      <c r="I23" s="77">
        <f t="shared" si="2"/>
        <v>8.8018457275800387E-3</v>
      </c>
      <c r="J23" s="76">
        <f>分析係数表!G26</f>
        <v>0.19637522405895241</v>
      </c>
      <c r="K23" s="78">
        <f t="shared" si="3"/>
        <v>1.7284644268858631E-3</v>
      </c>
      <c r="L23" s="79"/>
      <c r="M23" s="80"/>
      <c r="N23" s="81">
        <f>分析係数表!H26</f>
        <v>1.1774395619692821E-2</v>
      </c>
      <c r="O23" s="82">
        <f t="shared" si="4"/>
        <v>0.19993913937453717</v>
      </c>
      <c r="P23" s="76">
        <f>分析係数表!C26</f>
        <v>0.60782312925170068</v>
      </c>
      <c r="Q23" s="82">
        <f t="shared" si="5"/>
        <v>0.1215276333545231</v>
      </c>
      <c r="R23" s="83">
        <v>0.1352039725125099</v>
      </c>
      <c r="S23" s="84">
        <f t="shared" si="6"/>
        <v>0.14400581824008993</v>
      </c>
      <c r="T23" s="85">
        <f>分析係数表!F26</f>
        <v>0.33484365664210319</v>
      </c>
      <c r="U23" s="86">
        <f t="shared" si="7"/>
        <v>4.8219434757249796E-2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投入係数表!H24</f>
        <v>0</v>
      </c>
      <c r="E24" s="77">
        <f t="shared" si="0"/>
        <v>0</v>
      </c>
      <c r="F24" s="76">
        <f>分析係数表!C27</f>
        <v>3.3949453036589916E-2</v>
      </c>
      <c r="G24" s="77">
        <f t="shared" si="1"/>
        <v>0</v>
      </c>
      <c r="H24" s="77">
        <v>7.6982086955648956E-5</v>
      </c>
      <c r="I24" s="77">
        <f t="shared" si="2"/>
        <v>7.6982086955648956E-5</v>
      </c>
      <c r="J24" s="76">
        <f>分析係数表!G27</f>
        <v>0.16810344827586207</v>
      </c>
      <c r="K24" s="78">
        <f t="shared" si="3"/>
        <v>1.2940954272716851E-5</v>
      </c>
      <c r="L24" s="79"/>
      <c r="M24" s="80"/>
      <c r="N24" s="81">
        <f>分析係数表!H27</f>
        <v>1.1983202635608557E-2</v>
      </c>
      <c r="O24" s="82">
        <f t="shared" si="4"/>
        <v>0.2034848581023615</v>
      </c>
      <c r="P24" s="76">
        <f>分析係数表!C27</f>
        <v>3.3949453036589916E-2</v>
      </c>
      <c r="Q24" s="82">
        <f t="shared" si="5"/>
        <v>6.9081996338032844E-3</v>
      </c>
      <c r="R24" s="83">
        <v>6.9601688806618179E-3</v>
      </c>
      <c r="S24" s="84">
        <f t="shared" si="6"/>
        <v>7.0371509676174669E-3</v>
      </c>
      <c r="T24" s="85">
        <f>分析係数表!F27</f>
        <v>0.32327586206896552</v>
      </c>
      <c r="U24" s="86">
        <f t="shared" si="7"/>
        <v>2.2749410455659915E-3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投入係数表!H25</f>
        <v>0</v>
      </c>
      <c r="E25" s="77">
        <f t="shared" si="0"/>
        <v>0</v>
      </c>
      <c r="F25" s="76">
        <f>分析係数表!C28</f>
        <v>0.13648255813953492</v>
      </c>
      <c r="G25" s="77">
        <f t="shared" si="1"/>
        <v>0</v>
      </c>
      <c r="H25" s="77">
        <v>6.5128958954516611E-3</v>
      </c>
      <c r="I25" s="77">
        <f t="shared" si="2"/>
        <v>6.5128958954516611E-3</v>
      </c>
      <c r="J25" s="76">
        <f>分析係数表!G28</f>
        <v>0.12488465087665333</v>
      </c>
      <c r="K25" s="78">
        <f t="shared" si="3"/>
        <v>8.1336073009946922E-4</v>
      </c>
      <c r="L25" s="79"/>
      <c r="M25" s="80"/>
      <c r="N25" s="81">
        <f>分析係数表!H28</f>
        <v>2.2469954990487682E-2</v>
      </c>
      <c r="O25" s="82">
        <f t="shared" si="4"/>
        <v>0.38155873198864881</v>
      </c>
      <c r="P25" s="76">
        <f>分析係数表!C28</f>
        <v>0.13648255813953492</v>
      </c>
      <c r="Q25" s="82">
        <f t="shared" si="5"/>
        <v>5.2076111822287982E-2</v>
      </c>
      <c r="R25" s="83">
        <v>5.7652583534631929E-2</v>
      </c>
      <c r="S25" s="84">
        <f t="shared" si="6"/>
        <v>6.4165479430083591E-2</v>
      </c>
      <c r="T25" s="85">
        <f>分析係数表!F28</f>
        <v>0.21362657643801908</v>
      </c>
      <c r="U25" s="86">
        <f t="shared" si="7"/>
        <v>1.3707451696152893E-2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投入係数表!H26</f>
        <v>1.5783540022547914E-2</v>
      </c>
      <c r="E26" s="77">
        <f t="shared" si="0"/>
        <v>1.5783540022547913</v>
      </c>
      <c r="F26" s="76">
        <f>分析係数表!C29</f>
        <v>0.28024852844996728</v>
      </c>
      <c r="G26" s="77">
        <f t="shared" si="1"/>
        <v>0.44233138650502157</v>
      </c>
      <c r="H26" s="77">
        <v>0.46467527980028395</v>
      </c>
      <c r="I26" s="77">
        <f t="shared" si="2"/>
        <v>0.46467527980028395</v>
      </c>
      <c r="J26" s="76">
        <f>分析係数表!G29</f>
        <v>0.26283748014822655</v>
      </c>
      <c r="K26" s="78">
        <f t="shared" si="3"/>
        <v>0.12213407962987875</v>
      </c>
      <c r="L26" s="79"/>
      <c r="M26" s="80"/>
      <c r="N26" s="81">
        <f>分析係数表!H29</f>
        <v>1.0707159760567955E-2</v>
      </c>
      <c r="O26" s="82">
        <f t="shared" si="4"/>
        <v>0.18181657698787962</v>
      </c>
      <c r="P26" s="76">
        <f>分析係数表!C29</f>
        <v>0.28024852844996728</v>
      </c>
      <c r="Q26" s="82">
        <f t="shared" si="5"/>
        <v>5.0953828148663449E-2</v>
      </c>
      <c r="R26" s="83">
        <v>6.4919910245469253E-2</v>
      </c>
      <c r="S26" s="84">
        <f t="shared" si="6"/>
        <v>0.52959519004575317</v>
      </c>
      <c r="T26" s="85">
        <f>分析係数表!F29</f>
        <v>0.48438327157226047</v>
      </c>
      <c r="U26" s="86">
        <f t="shared" si="7"/>
        <v>0.25652705076329496</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投入係数表!H27</f>
        <v>2.2547914317925591E-3</v>
      </c>
      <c r="E27" s="77">
        <f t="shared" si="0"/>
        <v>0.22547914317925591</v>
      </c>
      <c r="F27" s="76">
        <f>分析係数表!C30</f>
        <v>1</v>
      </c>
      <c r="G27" s="77">
        <f t="shared" si="1"/>
        <v>0.22547914317925591</v>
      </c>
      <c r="H27" s="77">
        <v>0.25127057597922575</v>
      </c>
      <c r="I27" s="77">
        <f t="shared" si="2"/>
        <v>0.25127057597922575</v>
      </c>
      <c r="J27" s="76">
        <f>分析係数表!G30</f>
        <v>0.34440913030915921</v>
      </c>
      <c r="K27" s="78">
        <f t="shared" si="3"/>
        <v>8.6539880545286649E-2</v>
      </c>
      <c r="L27" s="79"/>
      <c r="M27" s="80"/>
      <c r="N27" s="81">
        <f>分析係数表!H30</f>
        <v>0</v>
      </c>
      <c r="O27" s="82">
        <f t="shared" si="4"/>
        <v>0</v>
      </c>
      <c r="P27" s="76">
        <f>分析係数表!C30</f>
        <v>1</v>
      </c>
      <c r="Q27" s="82">
        <f t="shared" si="5"/>
        <v>0</v>
      </c>
      <c r="R27" s="83">
        <v>3.5482304130428785E-2</v>
      </c>
      <c r="S27" s="84">
        <f t="shared" si="6"/>
        <v>0.28675288010965455</v>
      </c>
      <c r="T27" s="85">
        <f>分析係数表!F30</f>
        <v>0.44047963016469227</v>
      </c>
      <c r="U27" s="86">
        <f t="shared" si="7"/>
        <v>0.12630880257936097</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投入係数表!H28</f>
        <v>3.1567080045095827E-2</v>
      </c>
      <c r="E28" s="77">
        <f t="shared" si="0"/>
        <v>3.1567080045095826</v>
      </c>
      <c r="F28" s="76">
        <f>分析係数表!C31</f>
        <v>5.0425200622829069E-2</v>
      </c>
      <c r="G28" s="77">
        <f t="shared" si="1"/>
        <v>0.15917763443508612</v>
      </c>
      <c r="H28" s="77">
        <v>0.16649065194778018</v>
      </c>
      <c r="I28" s="77">
        <f t="shared" si="2"/>
        <v>0.16649065194778018</v>
      </c>
      <c r="J28" s="76">
        <f>分析係数表!G31</f>
        <v>7.0921985815602842E-2</v>
      </c>
      <c r="K28" s="78">
        <f t="shared" si="3"/>
        <v>1.1807847655870935E-2</v>
      </c>
      <c r="L28" s="79"/>
      <c r="M28" s="80"/>
      <c r="N28" s="81">
        <f>分析係数表!H31</f>
        <v>2.4500023200779545E-2</v>
      </c>
      <c r="O28" s="82">
        <f t="shared" si="4"/>
        <v>0.41603099739805172</v>
      </c>
      <c r="P28" s="76">
        <f>分析係数表!C31</f>
        <v>5.0425200622829069E-2</v>
      </c>
      <c r="Q28" s="82">
        <f t="shared" si="5"/>
        <v>2.0978446509112438E-2</v>
      </c>
      <c r="R28" s="83">
        <v>2.6399764978105658E-2</v>
      </c>
      <c r="S28" s="84">
        <f t="shared" si="6"/>
        <v>0.19289041692588582</v>
      </c>
      <c r="T28" s="85">
        <f>分析係数表!F31</f>
        <v>0.3475177304964539</v>
      </c>
      <c r="U28" s="86">
        <f t="shared" si="7"/>
        <v>6.7032839924598617E-2</v>
      </c>
      <c r="V28" s="87">
        <f>分析係数表!D31</f>
        <v>0</v>
      </c>
      <c r="W28" s="167">
        <f t="shared" si="8"/>
        <v>0</v>
      </c>
      <c r="X28" s="76">
        <f>分析係数表!E31</f>
        <v>0</v>
      </c>
      <c r="Y28" s="166">
        <f t="shared" si="9"/>
        <v>0</v>
      </c>
    </row>
    <row r="29" spans="1:25" x14ac:dyDescent="0.2">
      <c r="A29" s="6" t="s">
        <v>17</v>
      </c>
      <c r="B29" s="5" t="s">
        <v>273</v>
      </c>
      <c r="C29" s="90"/>
      <c r="D29" s="76">
        <f>投入係数表!H29</f>
        <v>1.1273957158962795E-3</v>
      </c>
      <c r="E29" s="77">
        <f t="shared" si="0"/>
        <v>0.11273957158962795</v>
      </c>
      <c r="F29" s="76">
        <f>分析係数表!C32</f>
        <v>0.71921182266009853</v>
      </c>
      <c r="G29" s="77">
        <f t="shared" si="1"/>
        <v>8.1083632768894978E-2</v>
      </c>
      <c r="H29" s="77">
        <v>9.4825720809474504E-2</v>
      </c>
      <c r="I29" s="77">
        <f t="shared" si="2"/>
        <v>9.4825720809474504E-2</v>
      </c>
      <c r="J29" s="76">
        <f>分析係数表!G32</f>
        <v>0.13945578231292516</v>
      </c>
      <c r="K29" s="78">
        <f t="shared" si="3"/>
        <v>1.3223995078872293E-2</v>
      </c>
      <c r="L29" s="79"/>
      <c r="M29" s="80"/>
      <c r="N29" s="81">
        <f>分析係数表!H32</f>
        <v>7.0646373718156932E-3</v>
      </c>
      <c r="O29" s="82">
        <f t="shared" si="4"/>
        <v>0.11996348362472231</v>
      </c>
      <c r="P29" s="76">
        <f>分析係数表!C32</f>
        <v>0.71921182266009853</v>
      </c>
      <c r="Q29" s="82">
        <f t="shared" si="5"/>
        <v>8.6279155710391423E-2</v>
      </c>
      <c r="R29" s="83">
        <v>0.10864500126283205</v>
      </c>
      <c r="S29" s="84">
        <f t="shared" si="6"/>
        <v>0.20347072207230654</v>
      </c>
      <c r="T29" s="85">
        <f>分析係数表!F32</f>
        <v>0.48185941043083902</v>
      </c>
      <c r="U29" s="86">
        <f t="shared" si="7"/>
        <v>9.8044282177698741E-2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投入係数表!H30</f>
        <v>0</v>
      </c>
      <c r="E30" s="77">
        <f t="shared" si="0"/>
        <v>0</v>
      </c>
      <c r="F30" s="76">
        <f>分析係数表!C33</f>
        <v>0.83046964490263453</v>
      </c>
      <c r="G30" s="77">
        <f t="shared" si="1"/>
        <v>0</v>
      </c>
      <c r="H30" s="77">
        <v>1.1990386179248018E-2</v>
      </c>
      <c r="I30" s="77">
        <f t="shared" si="2"/>
        <v>1.1990386179248018E-2</v>
      </c>
      <c r="J30" s="76">
        <f>分析係数表!G33</f>
        <v>0.50688705234159781</v>
      </c>
      <c r="K30" s="78">
        <f t="shared" si="3"/>
        <v>6.0777715068364609E-3</v>
      </c>
      <c r="L30" s="79"/>
      <c r="M30" s="80"/>
      <c r="N30" s="81">
        <f>分析係数表!H33</f>
        <v>1.0440350795786737E-3</v>
      </c>
      <c r="O30" s="82">
        <f t="shared" si="4"/>
        <v>1.772859363912152E-2</v>
      </c>
      <c r="P30" s="76">
        <f>分析係数表!C33</f>
        <v>0.83046964490263453</v>
      </c>
      <c r="Q30" s="82">
        <f t="shared" si="5"/>
        <v>1.4723058864104355E-2</v>
      </c>
      <c r="R30" s="83">
        <v>3.8094471186464189E-2</v>
      </c>
      <c r="S30" s="84">
        <f t="shared" si="6"/>
        <v>5.0084857365712207E-2</v>
      </c>
      <c r="T30" s="85">
        <f>分析係数表!F33</f>
        <v>0.64600550964187331</v>
      </c>
      <c r="U30" s="86">
        <f t="shared" si="7"/>
        <v>3.2355093807877447E-2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投入係数表!H31</f>
        <v>7.5535512965050733E-2</v>
      </c>
      <c r="E31" s="77">
        <f t="shared" si="0"/>
        <v>7.5535512965050735</v>
      </c>
      <c r="F31" s="76">
        <f>分析係数表!C34</f>
        <v>0.2537092984222894</v>
      </c>
      <c r="G31" s="77">
        <f t="shared" si="1"/>
        <v>1.9164062000330766</v>
      </c>
      <c r="H31" s="77">
        <v>1.9820111553955451</v>
      </c>
      <c r="I31" s="77">
        <f t="shared" si="2"/>
        <v>1.9820111553955451</v>
      </c>
      <c r="J31" s="76">
        <f>分析係数表!G34</f>
        <v>0.42494765662747624</v>
      </c>
      <c r="K31" s="78">
        <f t="shared" si="3"/>
        <v>0.84225099589485353</v>
      </c>
      <c r="L31" s="79"/>
      <c r="M31" s="80"/>
      <c r="N31" s="81">
        <f>分析係数表!H34</f>
        <v>0.17513108440443598</v>
      </c>
      <c r="O31" s="82">
        <f t="shared" si="4"/>
        <v>2.9738730907757511</v>
      </c>
      <c r="P31" s="76">
        <f>分析係数表!C34</f>
        <v>0.2537092984222894</v>
      </c>
      <c r="Q31" s="82">
        <f t="shared" si="5"/>
        <v>0.75449925545764118</v>
      </c>
      <c r="R31" s="83">
        <v>0.81343759130190352</v>
      </c>
      <c r="S31" s="84">
        <f t="shared" si="6"/>
        <v>2.7954487466974487</v>
      </c>
      <c r="T31" s="85">
        <f>分析係数表!F34</f>
        <v>0.69995168304074729</v>
      </c>
      <c r="U31" s="86">
        <f t="shared" si="7"/>
        <v>1.9566790551050268</v>
      </c>
      <c r="V31" s="87">
        <f>分析係数表!D34</f>
        <v>0.29215654694797877</v>
      </c>
      <c r="W31" s="167">
        <f t="shared" si="8"/>
        <v>1</v>
      </c>
      <c r="X31" s="76">
        <f>分析係数表!E34</f>
        <v>0.2001932678370108</v>
      </c>
      <c r="Y31" s="166">
        <f t="shared" si="9"/>
        <v>1</v>
      </c>
    </row>
    <row r="32" spans="1:25" x14ac:dyDescent="0.2">
      <c r="A32" s="6" t="s">
        <v>20</v>
      </c>
      <c r="B32" s="5" t="s">
        <v>37</v>
      </c>
      <c r="C32" s="90"/>
      <c r="D32" s="76">
        <f>投入係数表!H32</f>
        <v>1.8038331454340473E-2</v>
      </c>
      <c r="E32" s="77">
        <f t="shared" si="0"/>
        <v>1.8038331454340473</v>
      </c>
      <c r="F32" s="76">
        <f>分析係数表!C35</f>
        <v>0.44329670329670334</v>
      </c>
      <c r="G32" s="77">
        <f t="shared" si="1"/>
        <v>0.79963328666823597</v>
      </c>
      <c r="H32" s="77">
        <v>0.86172558779704544</v>
      </c>
      <c r="I32" s="77">
        <f t="shared" si="2"/>
        <v>0.86172558779704544</v>
      </c>
      <c r="J32" s="76">
        <f>分析係数表!G35</f>
        <v>0.31419939577039274</v>
      </c>
      <c r="K32" s="78">
        <f t="shared" si="3"/>
        <v>0.27075365900571818</v>
      </c>
      <c r="L32" s="79"/>
      <c r="M32" s="80"/>
      <c r="N32" s="81">
        <f>分析係数表!H35</f>
        <v>6.616862326574173E-2</v>
      </c>
      <c r="O32" s="82">
        <f t="shared" si="4"/>
        <v>1.1235988679727686</v>
      </c>
      <c r="P32" s="76">
        <f>分析係数表!C35</f>
        <v>0.44329670329670334</v>
      </c>
      <c r="Q32" s="82">
        <f t="shared" si="5"/>
        <v>0.49808767400023618</v>
      </c>
      <c r="R32" s="83">
        <v>0.58885653316227693</v>
      </c>
      <c r="S32" s="84">
        <f t="shared" si="6"/>
        <v>1.4505821209593224</v>
      </c>
      <c r="T32" s="85">
        <f>分析係数表!F35</f>
        <v>0.64443411573320941</v>
      </c>
      <c r="U32" s="86">
        <f t="shared" si="7"/>
        <v>0.93480460641882435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投入係数表!H33</f>
        <v>2.2547914317925591E-3</v>
      </c>
      <c r="E33" s="77">
        <f t="shared" si="0"/>
        <v>0.22547914317925591</v>
      </c>
      <c r="F33" s="76">
        <f>分析係数表!C36</f>
        <v>0.8186980166346769</v>
      </c>
      <c r="G33" s="77">
        <f t="shared" si="1"/>
        <v>0.18459932731334314</v>
      </c>
      <c r="H33" s="77">
        <v>0.27578472577101487</v>
      </c>
      <c r="I33" s="77">
        <f t="shared" si="2"/>
        <v>0.27578472577101487</v>
      </c>
      <c r="J33" s="76">
        <f>分析係数表!G36</f>
        <v>7.7781269641734763E-2</v>
      </c>
      <c r="K33" s="78">
        <f t="shared" si="3"/>
        <v>2.1450886118267187E-2</v>
      </c>
      <c r="L33" s="79"/>
      <c r="M33" s="80"/>
      <c r="N33" s="81">
        <f>分析係数表!H36</f>
        <v>0.1158646930536866</v>
      </c>
      <c r="O33" s="82">
        <f t="shared" si="4"/>
        <v>1.9674799251949531</v>
      </c>
      <c r="P33" s="76">
        <f>分析係数表!C36</f>
        <v>0.8186980166346769</v>
      </c>
      <c r="Q33" s="82">
        <f t="shared" si="5"/>
        <v>1.6107719125256506</v>
      </c>
      <c r="R33" s="83">
        <v>1.7447770051152167</v>
      </c>
      <c r="S33" s="84">
        <f t="shared" si="6"/>
        <v>2.0205617308862314</v>
      </c>
      <c r="T33" s="85">
        <f>分析係数表!F36</f>
        <v>0.82023884349465748</v>
      </c>
      <c r="U33" s="86">
        <f t="shared" si="7"/>
        <v>1.6573432173516858</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投入係数表!H34</f>
        <v>1.6910935738444193E-2</v>
      </c>
      <c r="E34" s="77">
        <f t="shared" si="0"/>
        <v>1.6910935738444193</v>
      </c>
      <c r="F34" s="76">
        <f>分析係数表!C37</f>
        <v>0.56668970283344855</v>
      </c>
      <c r="G34" s="77">
        <f t="shared" si="1"/>
        <v>0.95832531482544847</v>
      </c>
      <c r="H34" s="77">
        <v>1.1124754013032765</v>
      </c>
      <c r="I34" s="77">
        <f t="shared" si="2"/>
        <v>1.1124754013032765</v>
      </c>
      <c r="J34" s="76">
        <f>分析係数表!G37</f>
        <v>0.49872274427515739</v>
      </c>
      <c r="K34" s="78">
        <f t="shared" si="3"/>
        <v>0.55481678507657706</v>
      </c>
      <c r="L34" s="79"/>
      <c r="M34" s="80"/>
      <c r="N34" s="81">
        <f>分析係数表!H37</f>
        <v>5.3152985940327593E-2</v>
      </c>
      <c r="O34" s="82">
        <f t="shared" si="4"/>
        <v>0.90258240060505357</v>
      </c>
      <c r="P34" s="76">
        <f>分析係数表!C37</f>
        <v>0.56668970283344855</v>
      </c>
      <c r="Q34" s="82">
        <f t="shared" si="5"/>
        <v>0.51148415238157841</v>
      </c>
      <c r="R34" s="83">
        <v>0.59307173909815136</v>
      </c>
      <c r="S34" s="84">
        <f t="shared" si="6"/>
        <v>1.705547140401428</v>
      </c>
      <c r="T34" s="85">
        <f>分析係数表!F37</f>
        <v>0.72283550770915062</v>
      </c>
      <c r="U34" s="86">
        <f t="shared" si="7"/>
        <v>1.2328300331539561</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投入係数表!H35</f>
        <v>4.5095828635851182E-3</v>
      </c>
      <c r="E35" s="77">
        <f t="shared" si="0"/>
        <v>0.45095828635851182</v>
      </c>
      <c r="F35" s="76">
        <f>分析係数表!C38</f>
        <v>1.0683527744467458E-2</v>
      </c>
      <c r="G35" s="77">
        <f t="shared" si="1"/>
        <v>4.8178253639086614E-3</v>
      </c>
      <c r="H35" s="77">
        <v>6.8408317539280566E-3</v>
      </c>
      <c r="I35" s="77">
        <f t="shared" si="2"/>
        <v>6.8408317539280566E-3</v>
      </c>
      <c r="J35" s="76">
        <f>分析係数表!G38</f>
        <v>0.34057971014492755</v>
      </c>
      <c r="K35" s="78">
        <f t="shared" si="3"/>
        <v>2.3298484959030337E-3</v>
      </c>
      <c r="L35" s="79"/>
      <c r="M35" s="80"/>
      <c r="N35" s="81">
        <f>分析係数表!H38</f>
        <v>4.6331956753746927E-2</v>
      </c>
      <c r="O35" s="82">
        <f t="shared" si="4"/>
        <v>0.78675558882945962</v>
      </c>
      <c r="P35" s="76">
        <f>分析係数表!C38</f>
        <v>1.0683527744467458E-2</v>
      </c>
      <c r="Q35" s="82">
        <f t="shared" si="5"/>
        <v>8.4053251613743635E-3</v>
      </c>
      <c r="R35" s="83">
        <v>9.9256815249598659E-3</v>
      </c>
      <c r="S35" s="84">
        <f t="shared" si="6"/>
        <v>1.6766513278887923E-2</v>
      </c>
      <c r="T35" s="85">
        <f>分析係数表!F38</f>
        <v>0.55072463768115942</v>
      </c>
      <c r="U35" s="86">
        <f t="shared" si="7"/>
        <v>9.2337319506919004E-3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投入係数表!H36</f>
        <v>0</v>
      </c>
      <c r="E36" s="77">
        <f t="shared" si="0"/>
        <v>0</v>
      </c>
      <c r="F36" s="76">
        <f>分析係数表!C39</f>
        <v>1</v>
      </c>
      <c r="G36" s="77">
        <f t="shared" si="1"/>
        <v>0</v>
      </c>
      <c r="H36" s="77">
        <v>2.1289421868353278E-2</v>
      </c>
      <c r="I36" s="77">
        <f t="shared" si="2"/>
        <v>2.1289421868353278E-2</v>
      </c>
      <c r="J36" s="76">
        <f>分析係数表!G39</f>
        <v>0.35121951219512193</v>
      </c>
      <c r="K36" s="78">
        <f t="shared" si="3"/>
        <v>7.4772603635191994E-3</v>
      </c>
      <c r="L36" s="79"/>
      <c r="M36" s="80"/>
      <c r="N36" s="81">
        <f>分析係数表!H39</f>
        <v>4.1645399285415987E-3</v>
      </c>
      <c r="O36" s="82">
        <f t="shared" si="4"/>
        <v>7.0717390182718068E-2</v>
      </c>
      <c r="P36" s="76">
        <f>分析係数表!C39</f>
        <v>1</v>
      </c>
      <c r="Q36" s="82">
        <f t="shared" si="5"/>
        <v>7.0717390182718068E-2</v>
      </c>
      <c r="R36" s="83">
        <v>8.9436937240487305E-2</v>
      </c>
      <c r="S36" s="84">
        <f t="shared" si="6"/>
        <v>0.11072635910884059</v>
      </c>
      <c r="T36" s="85">
        <f>分析係数表!F39</f>
        <v>0.70184774575018483</v>
      </c>
      <c r="U36" s="86">
        <f t="shared" si="7"/>
        <v>7.7713045535665215E-2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投入係数表!H37</f>
        <v>0</v>
      </c>
      <c r="E37" s="77">
        <f t="shared" si="0"/>
        <v>0</v>
      </c>
      <c r="F37" s="76">
        <f>分析係数表!C40</f>
        <v>0.77416905685844439</v>
      </c>
      <c r="G37" s="77">
        <f t="shared" si="1"/>
        <v>0</v>
      </c>
      <c r="H37" s="77">
        <v>7.5465925288480194E-4</v>
      </c>
      <c r="I37" s="77">
        <f t="shared" si="2"/>
        <v>7.5465925288480194E-4</v>
      </c>
      <c r="J37" s="76">
        <f>分析係数表!G40</f>
        <v>0.54967502321262762</v>
      </c>
      <c r="K37" s="78">
        <f t="shared" si="3"/>
        <v>4.1481734234707771E-4</v>
      </c>
      <c r="L37" s="79"/>
      <c r="M37" s="80"/>
      <c r="N37" s="81">
        <f>分析係数表!H40</f>
        <v>3.1866270706695746E-2</v>
      </c>
      <c r="O37" s="82">
        <f t="shared" si="4"/>
        <v>0.54111607474074253</v>
      </c>
      <c r="P37" s="76">
        <f>分析係数表!C40</f>
        <v>0.77416905685844439</v>
      </c>
      <c r="Q37" s="82">
        <f t="shared" si="5"/>
        <v>0.41891532123298414</v>
      </c>
      <c r="R37" s="83">
        <v>0.4194623613403492</v>
      </c>
      <c r="S37" s="84">
        <f t="shared" si="6"/>
        <v>0.42021702059323401</v>
      </c>
      <c r="T37" s="85">
        <f>分析係数表!F40</f>
        <v>0.74643369629442058</v>
      </c>
      <c r="U37" s="86">
        <f t="shared" si="7"/>
        <v>0.31366414392723629</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投入係数表!H38</f>
        <v>0</v>
      </c>
      <c r="E38" s="77">
        <f t="shared" si="0"/>
        <v>0</v>
      </c>
      <c r="F38" s="76">
        <f>分析係数表!C41</f>
        <v>0.79005741127348639</v>
      </c>
      <c r="G38" s="77">
        <f t="shared" si="1"/>
        <v>0</v>
      </c>
      <c r="H38" s="77">
        <v>1.1217906562535703E-3</v>
      </c>
      <c r="I38" s="77">
        <f t="shared" si="2"/>
        <v>1.1217906562535703E-3</v>
      </c>
      <c r="J38" s="76">
        <f>分析係数表!G41</f>
        <v>0.45390187685215672</v>
      </c>
      <c r="K38" s="78">
        <f t="shared" si="3"/>
        <v>5.0918288430870813E-4</v>
      </c>
      <c r="L38" s="79"/>
      <c r="M38" s="80"/>
      <c r="N38" s="81">
        <f>分析係数表!H41</f>
        <v>5.3791007377847894E-2</v>
      </c>
      <c r="O38" s="82">
        <f t="shared" si="4"/>
        <v>0.91341654116229443</v>
      </c>
      <c r="P38" s="76">
        <f>分析係数表!C41</f>
        <v>0.79005741127348639</v>
      </c>
      <c r="Q38" s="82">
        <f t="shared" si="5"/>
        <v>0.72165150792506427</v>
      </c>
      <c r="R38" s="83">
        <v>0.73404268978703968</v>
      </c>
      <c r="S38" s="84">
        <f t="shared" si="6"/>
        <v>0.7351644804432933</v>
      </c>
      <c r="T38" s="85">
        <f>分析係数表!F41</f>
        <v>0.55729338162660524</v>
      </c>
      <c r="U38" s="86">
        <f t="shared" si="7"/>
        <v>0.40970229935800923</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投入係数表!H39</f>
        <v>1.1273957158962795E-3</v>
      </c>
      <c r="E39" s="77">
        <f>$C$10*D39</f>
        <v>0.11273957158962795</v>
      </c>
      <c r="F39" s="76">
        <f>分析係数表!C42</f>
        <v>0.34014502307185235</v>
      </c>
      <c r="G39" s="77">
        <f>E39*F39</f>
        <v>3.8347804179464748E-2</v>
      </c>
      <c r="H39" s="77">
        <v>4.1439459283253426E-2</v>
      </c>
      <c r="I39" s="77">
        <f>C39+H39</f>
        <v>4.1439459283253426E-2</v>
      </c>
      <c r="J39" s="76">
        <f>分析係数表!G42</f>
        <v>0.48461538461538461</v>
      </c>
      <c r="K39" s="78">
        <f>I39*J39</f>
        <v>2.0082199498807428E-2</v>
      </c>
      <c r="L39" s="79"/>
      <c r="M39" s="80"/>
      <c r="N39" s="81">
        <f>分析係数表!H42</f>
        <v>1.4175676302723771E-2</v>
      </c>
      <c r="O39" s="82">
        <f t="shared" si="4"/>
        <v>0.24071490474451668</v>
      </c>
      <c r="P39" s="76">
        <f>分析係数表!C42</f>
        <v>0.34014502307185235</v>
      </c>
      <c r="Q39" s="82">
        <f>O39*P39</f>
        <v>8.187797682806236E-2</v>
      </c>
      <c r="R39" s="83">
        <v>8.499976931373901E-2</v>
      </c>
      <c r="S39" s="84">
        <f>I39+R39</f>
        <v>0.12643922859699244</v>
      </c>
      <c r="T39" s="85">
        <f>分析係数表!F42</f>
        <v>0.55384615384615388</v>
      </c>
      <c r="U39" s="86">
        <f t="shared" si="7"/>
        <v>7.0027880453718896E-2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投入係数表!H40</f>
        <v>3.0439684329199548E-2</v>
      </c>
      <c r="E40" s="77">
        <f>$C$10*D40</f>
        <v>3.0439684329199546</v>
      </c>
      <c r="F40" s="76">
        <f>分析係数表!C43</f>
        <v>0.24206930209858468</v>
      </c>
      <c r="G40" s="77">
        <f>E40*F40</f>
        <v>0.73685131416705585</v>
      </c>
      <c r="H40" s="77">
        <v>0.87863193960794705</v>
      </c>
      <c r="I40" s="77">
        <f>C40+H40</f>
        <v>0.87863193960794705</v>
      </c>
      <c r="J40" s="76">
        <f>分析係数表!G43</f>
        <v>0.37677668031799566</v>
      </c>
      <c r="K40" s="78">
        <f>I40*J40</f>
        <v>0.33104802542684392</v>
      </c>
      <c r="L40" s="79"/>
      <c r="M40" s="80"/>
      <c r="N40" s="81">
        <f>分析係数表!H43</f>
        <v>3.8768502621688086E-2</v>
      </c>
      <c r="O40" s="82">
        <f t="shared" si="4"/>
        <v>0.65832177713271256</v>
      </c>
      <c r="P40" s="76">
        <f>分析係数表!C43</f>
        <v>0.24206930209858468</v>
      </c>
      <c r="Q40" s="82">
        <f>O40*P40</f>
        <v>0.15935949314681574</v>
      </c>
      <c r="R40" s="83">
        <v>0.25847937487102318</v>
      </c>
      <c r="S40" s="84">
        <f>I40+R40</f>
        <v>1.1371113144789702</v>
      </c>
      <c r="T40" s="85">
        <f>分析係数表!F43</f>
        <v>0.60202360876897132</v>
      </c>
      <c r="U40" s="86">
        <f t="shared" si="7"/>
        <v>0.68456785711465828</v>
      </c>
      <c r="V40" s="87">
        <f>分析係数表!D43</f>
        <v>0.42833052276559863</v>
      </c>
      <c r="W40" s="167">
        <f t="shared" si="8"/>
        <v>0</v>
      </c>
      <c r="X40" s="76">
        <f>分析係数表!E43</f>
        <v>0.32088653336545409</v>
      </c>
      <c r="Y40" s="166">
        <f t="shared" si="9"/>
        <v>0</v>
      </c>
    </row>
    <row r="41" spans="1:25" x14ac:dyDescent="0.2">
      <c r="A41" s="6" t="s">
        <v>341</v>
      </c>
      <c r="B41" s="5" t="s">
        <v>42</v>
      </c>
      <c r="C41" s="90"/>
      <c r="D41" s="76">
        <f>投入係数表!H41</f>
        <v>0</v>
      </c>
      <c r="E41" s="77">
        <f>$C$10*D41</f>
        <v>0</v>
      </c>
      <c r="F41" s="76">
        <f>分析係数表!C44</f>
        <v>0.38560429982568278</v>
      </c>
      <c r="G41" s="77">
        <f>E41*F41</f>
        <v>0</v>
      </c>
      <c r="H41" s="77">
        <v>1.3390534189614384E-3</v>
      </c>
      <c r="I41" s="77">
        <f>C41+H41</f>
        <v>1.3390534189614384E-3</v>
      </c>
      <c r="J41" s="76">
        <f>分析係数表!G44</f>
        <v>0.26838368034661209</v>
      </c>
      <c r="K41" s="78">
        <f>I41*J41</f>
        <v>3.5938008476158471E-4</v>
      </c>
      <c r="L41" s="79"/>
      <c r="M41" s="80"/>
      <c r="N41" s="81">
        <f>分析係数表!H44</f>
        <v>0.12265092107094798</v>
      </c>
      <c r="O41" s="82">
        <f t="shared" si="4"/>
        <v>2.0827157838492427</v>
      </c>
      <c r="P41" s="76">
        <f>分析係数表!C44</f>
        <v>0.38560429982568278</v>
      </c>
      <c r="Q41" s="82">
        <f>O41*P41</f>
        <v>0.80310416156708531</v>
      </c>
      <c r="R41" s="83">
        <v>0.81301172596889715</v>
      </c>
      <c r="S41" s="84">
        <f>I41+R41</f>
        <v>0.8143507793878586</v>
      </c>
      <c r="T41" s="85">
        <f>分析係数表!F44</f>
        <v>0.48224816464075099</v>
      </c>
      <c r="U41" s="86">
        <f t="shared" si="7"/>
        <v>0.39271916873355994</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投入係数表!H42</f>
        <v>2.2547914317925591E-3</v>
      </c>
      <c r="E42" s="77">
        <f>$C$10*D42</f>
        <v>0.22547914317925591</v>
      </c>
      <c r="F42" s="76">
        <f>分析係数表!C45</f>
        <v>1</v>
      </c>
      <c r="G42" s="77">
        <f>E42*F42</f>
        <v>0.22547914317925591</v>
      </c>
      <c r="H42" s="77">
        <v>0.24668456311409781</v>
      </c>
      <c r="I42" s="77">
        <f>C42+H42</f>
        <v>0.24668456311409781</v>
      </c>
      <c r="J42" s="76">
        <f>分析係数表!G45</f>
        <v>0</v>
      </c>
      <c r="K42" s="78">
        <f>I42*J42</f>
        <v>0</v>
      </c>
      <c r="L42" s="79"/>
      <c r="M42" s="80"/>
      <c r="N42" s="81">
        <f>分析係数表!H45</f>
        <v>0</v>
      </c>
      <c r="O42" s="82">
        <f t="shared" si="4"/>
        <v>0</v>
      </c>
      <c r="P42" s="76">
        <f>分析係数表!C45</f>
        <v>1</v>
      </c>
      <c r="Q42" s="82">
        <f>O42*P42</f>
        <v>0</v>
      </c>
      <c r="R42" s="83">
        <v>1.914373723757332E-2</v>
      </c>
      <c r="S42" s="84">
        <f>I42+R42</f>
        <v>0.26582830035167115</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4.5095828635851182E-3</v>
      </c>
      <c r="E43" s="77">
        <f>$C$10*D43</f>
        <v>0.45095828635851182</v>
      </c>
      <c r="F43" s="76">
        <f>分析係数表!C46</f>
        <v>0.21981660723382579</v>
      </c>
      <c r="G43" s="77">
        <f>E43*F43</f>
        <v>9.9128120511308135E-2</v>
      </c>
      <c r="H43" s="77">
        <v>0.11228871900076576</v>
      </c>
      <c r="I43" s="77">
        <f>C43+H43</f>
        <v>0.11228871900076576</v>
      </c>
      <c r="J43" s="76">
        <f>分析係数表!G46</f>
        <v>9.2485549132947983E-3</v>
      </c>
      <c r="K43" s="78">
        <f>I43*J43</f>
        <v>1.0385083838221111E-3</v>
      </c>
      <c r="L43" s="79"/>
      <c r="M43" s="80"/>
      <c r="N43" s="81">
        <f>分析係数表!H46</f>
        <v>2.3827200593939956E-2</v>
      </c>
      <c r="O43" s="82">
        <f t="shared" si="4"/>
        <v>0.40460590371950678</v>
      </c>
      <c r="P43" s="76">
        <f>分析係数表!C46</f>
        <v>0.21981660723382579</v>
      </c>
      <c r="Q43" s="82">
        <f>O43*P43</f>
        <v>8.8939097022397953E-2</v>
      </c>
      <c r="R43" s="83">
        <v>9.8734196371770777E-2</v>
      </c>
      <c r="S43" s="84">
        <f>I43+R43</f>
        <v>0.21102291537253653</v>
      </c>
      <c r="T43" s="85">
        <f>分析係数表!F46</f>
        <v>0.31329479768786128</v>
      </c>
      <c r="U43" s="86">
        <f t="shared" si="7"/>
        <v>6.611238157914151E-2</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投入係数表!H44</f>
        <v>0.60541149943630213</v>
      </c>
      <c r="E44" s="91">
        <f>SUM(E5:E43)</f>
        <v>60.541149943630231</v>
      </c>
      <c r="F44" s="92">
        <f>分析係数表!C47</f>
        <v>0.36533716964755569</v>
      </c>
      <c r="G44" s="91">
        <f>SUM(G5:G43)</f>
        <v>7.1811436140130427</v>
      </c>
      <c r="H44" s="91">
        <f>SUM(H5:H43)</f>
        <v>8.2136241469645093</v>
      </c>
      <c r="I44" s="91">
        <f>SUM(I5:I43)</f>
        <v>108.21362414696451</v>
      </c>
      <c r="J44" s="92">
        <f>分析係数表!G47</f>
        <v>0.24761623449681225</v>
      </c>
      <c r="K44" s="93">
        <f>SUM(K5:K43)</f>
        <v>27.068290578583628</v>
      </c>
      <c r="L44" s="94">
        <f>最終需要_まとめ!$L$33</f>
        <v>0.62733333333333341</v>
      </c>
      <c r="M44" s="91">
        <f>K44*L44</f>
        <v>16.980840956298131</v>
      </c>
      <c r="N44" s="95">
        <f>分析係数表!H47</f>
        <v>1</v>
      </c>
      <c r="O44" s="96">
        <f>SUM(O5:O43)</f>
        <v>16.980840956298131</v>
      </c>
      <c r="P44" s="92">
        <f>分析係数表!C47</f>
        <v>0.36533716964755569</v>
      </c>
      <c r="Q44" s="96">
        <f>SUM(Q5:Q43)</f>
        <v>6.5211129500614922</v>
      </c>
      <c r="R44" s="96">
        <f>SUM(R5:R43)</f>
        <v>7.3488231476062476</v>
      </c>
      <c r="S44" s="97">
        <f>SUM(S5:S43)</f>
        <v>115.56244729457077</v>
      </c>
      <c r="T44" s="98">
        <f>分析係数表!F47</f>
        <v>0.45972075178637212</v>
      </c>
      <c r="U44" s="99">
        <f>SUM(U5:U43)</f>
        <v>47.631788999471745</v>
      </c>
      <c r="V44" s="100">
        <f>分析係数表!D47</f>
        <v>9.0631212476228726E-2</v>
      </c>
      <c r="W44" s="164">
        <f>SUM(W5:W43)</f>
        <v>37</v>
      </c>
      <c r="X44" s="92">
        <f>分析係数表!E47</f>
        <v>7.5404319154090987E-2</v>
      </c>
      <c r="Y44" s="165">
        <f>SUM(Y5:Y43)</f>
        <v>27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1.2619888944977284E-4</v>
      </c>
      <c r="E5" s="77">
        <f t="shared" ref="E5:E38" si="0">$C$11*D5</f>
        <v>1.2619888944977283E-2</v>
      </c>
      <c r="F5" s="76">
        <f>分析係数表!C8</f>
        <v>0.3615635179153095</v>
      </c>
      <c r="G5" s="77">
        <f t="shared" ref="G5:G38" si="1">E5*F5</f>
        <v>4.5628914426465101E-3</v>
      </c>
      <c r="H5" s="77">
        <f t="array" ref="H5:H43">MMULT(逆行列係数!C5:AO43,'7'!G5:G43)</f>
        <v>8.1395593051674878E-3</v>
      </c>
      <c r="I5" s="77">
        <f t="shared" ref="I5:I38" si="2">C5+H5</f>
        <v>8.1395593051674878E-3</v>
      </c>
      <c r="J5" s="76">
        <f>分析係数表!G8</f>
        <v>0.11973969631236442</v>
      </c>
      <c r="K5" s="78">
        <f t="shared" ref="K5:K38" si="3">I5*J5</f>
        <v>9.7462835931723488E-4</v>
      </c>
      <c r="L5" s="79" t="s">
        <v>183</v>
      </c>
      <c r="M5" s="80" t="s">
        <v>183</v>
      </c>
      <c r="N5" s="81">
        <f>分析係数表!H8</f>
        <v>1.2737227970859822E-2</v>
      </c>
      <c r="O5" s="82">
        <f t="shared" ref="O5:O43" si="4">$M$44*N5</f>
        <v>0.17800607176922781</v>
      </c>
      <c r="P5" s="76">
        <f>分析係数表!C8</f>
        <v>0.3615635179153095</v>
      </c>
      <c r="Q5" s="82">
        <f t="shared" ref="Q5:Q38" si="5">O5*P5</f>
        <v>6.4360501519167071E-2</v>
      </c>
      <c r="R5" s="83">
        <f t="array" ref="R5:R43">MMULT(逆行列係数!C5:AO43,'7'!Q5:Q43)</f>
        <v>9.4100304401289692E-2</v>
      </c>
      <c r="S5" s="84">
        <f t="shared" ref="S5:S38" si="6">I5+R5</f>
        <v>0.10223986370645718</v>
      </c>
      <c r="T5" s="85">
        <f>分析係数表!F8</f>
        <v>0.45140997830802604</v>
      </c>
      <c r="U5" s="86">
        <f t="shared" ref="U5:U43" si="7">S5*T5</f>
        <v>4.6152094657947375E-2</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投入係数表!I6</f>
        <v>9.5532559313478038E-2</v>
      </c>
      <c r="E6" s="77">
        <f t="shared" si="0"/>
        <v>9.5532559313478043</v>
      </c>
      <c r="F6" s="76">
        <f>分析係数表!C9</f>
        <v>5.4524361948955935E-2</v>
      </c>
      <c r="G6" s="77">
        <f t="shared" si="1"/>
        <v>0.52088518419181784</v>
      </c>
      <c r="H6" s="77">
        <v>0.58096019955175449</v>
      </c>
      <c r="I6" s="77">
        <f t="shared" si="2"/>
        <v>0.58096019955175449</v>
      </c>
      <c r="J6" s="76">
        <f>分析係数表!G9</f>
        <v>0.23529411764705882</v>
      </c>
      <c r="K6" s="78">
        <f t="shared" si="3"/>
        <v>0.13669651754158929</v>
      </c>
      <c r="L6" s="79"/>
      <c r="M6" s="80"/>
      <c r="N6" s="81">
        <f>分析係数表!H9</f>
        <v>6.7282260683958976E-4</v>
      </c>
      <c r="O6" s="82">
        <f t="shared" si="4"/>
        <v>9.4028708220539256E-3</v>
      </c>
      <c r="P6" s="76">
        <f>分析係数表!C9</f>
        <v>5.4524361948955935E-2</v>
      </c>
      <c r="Q6" s="82">
        <f t="shared" si="5"/>
        <v>5.1268553206094503E-4</v>
      </c>
      <c r="R6" s="83">
        <v>7.318686356052428E-4</v>
      </c>
      <c r="S6" s="84">
        <f t="shared" si="6"/>
        <v>0.58169206818735975</v>
      </c>
      <c r="T6" s="85">
        <f>分析係数表!F9</f>
        <v>0.68627450980392157</v>
      </c>
      <c r="U6" s="86">
        <f t="shared" si="7"/>
        <v>0.3992004389521096</v>
      </c>
      <c r="V6" s="87">
        <f>分析係数表!D9</f>
        <v>3.9215686274509803E-2</v>
      </c>
      <c r="W6" s="167">
        <f t="shared" si="8"/>
        <v>0</v>
      </c>
      <c r="X6" s="76">
        <f>分析係数表!E9</f>
        <v>0</v>
      </c>
      <c r="Y6" s="166">
        <f t="shared" si="9"/>
        <v>0</v>
      </c>
    </row>
    <row r="7" spans="1:25" x14ac:dyDescent="0.2">
      <c r="A7" s="6" t="s">
        <v>221</v>
      </c>
      <c r="B7" s="5" t="s">
        <v>267</v>
      </c>
      <c r="C7" s="90"/>
      <c r="D7" s="76">
        <f>投入係数表!I7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1.8157267794311031E-2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投入係数表!I8</f>
        <v>1.8929833417465926E-3</v>
      </c>
      <c r="E8" s="77">
        <f t="shared" si="0"/>
        <v>0.18929833417465927</v>
      </c>
      <c r="F8" s="76">
        <f>分析係数表!C11</f>
        <v>1.7638036809815905E-2</v>
      </c>
      <c r="G8" s="77">
        <f t="shared" si="1"/>
        <v>3.3388509862094721E-3</v>
      </c>
      <c r="H8" s="77">
        <v>5.3517935386030524E-3</v>
      </c>
      <c r="I8" s="77">
        <f t="shared" si="2"/>
        <v>5.3517935386030524E-3</v>
      </c>
      <c r="J8" s="76">
        <f>分析係数表!G11</f>
        <v>0.36619718309859156</v>
      </c>
      <c r="K8" s="78">
        <f t="shared" si="3"/>
        <v>1.9598117183616814E-3</v>
      </c>
      <c r="L8" s="79"/>
      <c r="M8" s="80"/>
      <c r="N8" s="81">
        <f>分析係数表!H11</f>
        <v>-2.3200779546192752E-5</v>
      </c>
      <c r="O8" s="82">
        <f t="shared" si="4"/>
        <v>-3.2423692489841127E-4</v>
      </c>
      <c r="P8" s="76">
        <f>分析係数表!C11</f>
        <v>1.7638036809815905E-2</v>
      </c>
      <c r="Q8" s="82">
        <f t="shared" si="5"/>
        <v>-5.7189028164596929E-6</v>
      </c>
      <c r="R8" s="83">
        <v>2.1926761372117464E-4</v>
      </c>
      <c r="S8" s="84">
        <f t="shared" si="6"/>
        <v>5.5710611523242274E-3</v>
      </c>
      <c r="T8" s="85">
        <f>分析係数表!F11</f>
        <v>0.60563380281690138</v>
      </c>
      <c r="U8" s="86">
        <f t="shared" si="7"/>
        <v>3.3740229514076306E-3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投入係数表!I9</f>
        <v>1.3881877839475012E-3</v>
      </c>
      <c r="E9" s="77">
        <f t="shared" si="0"/>
        <v>0.13881877839475013</v>
      </c>
      <c r="F9" s="76">
        <f>分析係数表!C12</f>
        <v>0.17945214392608499</v>
      </c>
      <c r="G9" s="77">
        <f t="shared" si="1"/>
        <v>2.4911327400137996E-2</v>
      </c>
      <c r="H9" s="77">
        <v>3.3306462408405055E-2</v>
      </c>
      <c r="I9" s="77">
        <f t="shared" si="2"/>
        <v>3.3306462408405055E-2</v>
      </c>
      <c r="J9" s="76">
        <f>分析係数表!G12</f>
        <v>0.13812104376337719</v>
      </c>
      <c r="K9" s="78">
        <f t="shared" si="3"/>
        <v>4.600323351914592E-3</v>
      </c>
      <c r="L9" s="79"/>
      <c r="M9" s="80"/>
      <c r="N9" s="81">
        <f>分析係数表!H12</f>
        <v>9.9856155166813607E-2</v>
      </c>
      <c r="O9" s="82">
        <f t="shared" si="4"/>
        <v>1.3955157247627621</v>
      </c>
      <c r="P9" s="76">
        <f>分析係数表!C12</f>
        <v>0.17945214392608499</v>
      </c>
      <c r="Q9" s="82">
        <f t="shared" si="5"/>
        <v>0.25042828869124201</v>
      </c>
      <c r="R9" s="83">
        <v>0.2837062607020564</v>
      </c>
      <c r="S9" s="84">
        <f t="shared" si="6"/>
        <v>0.31701272311046147</v>
      </c>
      <c r="T9" s="85">
        <f>分析係数表!F12</f>
        <v>0.32915888701671298</v>
      </c>
      <c r="U9" s="86">
        <f t="shared" si="7"/>
        <v>0.1043475551091769</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投入係数表!I10</f>
        <v>4.6693589096415949E-3</v>
      </c>
      <c r="E10" s="77">
        <f t="shared" si="0"/>
        <v>0.46693589096415949</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0.21496908120764668</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75">
        <f>最終需要_まとめ!C12</f>
        <v>100</v>
      </c>
      <c r="D11" s="76">
        <f>投入係数表!I11</f>
        <v>0.2378849066128218</v>
      </c>
      <c r="E11" s="77">
        <f t="shared" si="0"/>
        <v>23.788490661282179</v>
      </c>
      <c r="F11" s="76">
        <f>分析係数表!C14</f>
        <v>0.39919982218270722</v>
      </c>
      <c r="G11" s="77">
        <f t="shared" si="1"/>
        <v>9.4963612419788372</v>
      </c>
      <c r="H11" s="77">
        <v>10.57913689902856</v>
      </c>
      <c r="I11" s="77">
        <f t="shared" si="2"/>
        <v>110.57913689902855</v>
      </c>
      <c r="J11" s="76">
        <f>分析係数表!G14</f>
        <v>0.17087329631499243</v>
      </c>
      <c r="K11" s="78">
        <f t="shared" si="3"/>
        <v>18.895021625603821</v>
      </c>
      <c r="L11" s="79"/>
      <c r="M11" s="80"/>
      <c r="N11" s="81">
        <f>分析係数表!H14</f>
        <v>1.2412417057213123E-3</v>
      </c>
      <c r="O11" s="82">
        <f t="shared" si="4"/>
        <v>1.7346675482065005E-2</v>
      </c>
      <c r="P11" s="76">
        <f>分析係数表!C14</f>
        <v>0.39919982218270722</v>
      </c>
      <c r="Q11" s="82">
        <f t="shared" si="5"/>
        <v>6.9247897679014774E-3</v>
      </c>
      <c r="R11" s="83">
        <v>3.0711987592401204E-2</v>
      </c>
      <c r="S11" s="84">
        <f t="shared" si="6"/>
        <v>110.60984888662095</v>
      </c>
      <c r="T11" s="85">
        <f>分析係数表!F14</f>
        <v>0.36951034830893487</v>
      </c>
      <c r="U11" s="86">
        <f t="shared" si="7"/>
        <v>40.871483788493961</v>
      </c>
      <c r="V11" s="87">
        <f>分析係数表!D14</f>
        <v>9.6163553760726911E-2</v>
      </c>
      <c r="W11" s="167">
        <f t="shared" si="8"/>
        <v>11</v>
      </c>
      <c r="X11" s="76">
        <f>分析係数表!E14</f>
        <v>9.187279151943463E-2</v>
      </c>
      <c r="Y11" s="166">
        <f t="shared" si="9"/>
        <v>10</v>
      </c>
    </row>
    <row r="12" spans="1:25" x14ac:dyDescent="0.2">
      <c r="A12" s="6" t="s">
        <v>226</v>
      </c>
      <c r="B12" s="5" t="s">
        <v>29</v>
      </c>
      <c r="C12" s="90"/>
      <c r="D12" s="76">
        <f>投入係数表!I12</f>
        <v>3.7354871277132759E-2</v>
      </c>
      <c r="E12" s="77">
        <f t="shared" si="0"/>
        <v>3.735487127713276</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0.12839782225977087</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投入係数表!I13</f>
        <v>2.6501766784452299E-3</v>
      </c>
      <c r="E13" s="77">
        <f t="shared" si="0"/>
        <v>0.26501766784452296</v>
      </c>
      <c r="F13" s="76">
        <f>分析係数表!C16</f>
        <v>2.8203419942260721E-2</v>
      </c>
      <c r="G13" s="77">
        <f t="shared" si="1"/>
        <v>7.4744045783376465E-3</v>
      </c>
      <c r="H13" s="77">
        <v>1.2742016653154718E-2</v>
      </c>
      <c r="I13" s="77">
        <f t="shared" si="2"/>
        <v>1.2742016653154718E-2</v>
      </c>
      <c r="J13" s="76">
        <f>分析係数表!G16</f>
        <v>3.2028469750889681E-2</v>
      </c>
      <c r="K13" s="78">
        <f t="shared" si="3"/>
        <v>4.0810729494089847E-4</v>
      </c>
      <c r="L13" s="79"/>
      <c r="M13" s="80"/>
      <c r="N13" s="81">
        <f>分析係数表!H16</f>
        <v>1.817781077444202E-2</v>
      </c>
      <c r="O13" s="82">
        <f t="shared" si="4"/>
        <v>0.25403963065790525</v>
      </c>
      <c r="P13" s="76">
        <f>分析係数表!C16</f>
        <v>2.8203419942260721E-2</v>
      </c>
      <c r="Q13" s="82">
        <f t="shared" si="5"/>
        <v>7.164786385421713E-3</v>
      </c>
      <c r="R13" s="83">
        <v>8.394499532427966E-3</v>
      </c>
      <c r="S13" s="84">
        <f t="shared" si="6"/>
        <v>2.1136516185582682E-2</v>
      </c>
      <c r="T13" s="85">
        <f>分析係数表!F16</f>
        <v>0.28469750889679718</v>
      </c>
      <c r="U13" s="86">
        <f t="shared" si="7"/>
        <v>6.0175135047922232E-3</v>
      </c>
      <c r="V13" s="87">
        <f>分析係数表!D16</f>
        <v>0</v>
      </c>
      <c r="W13" s="167">
        <f t="shared" si="8"/>
        <v>0</v>
      </c>
      <c r="X13" s="76">
        <f>分析係数表!E16</f>
        <v>0</v>
      </c>
      <c r="Y13" s="166">
        <f t="shared" si="9"/>
        <v>0</v>
      </c>
    </row>
    <row r="14" spans="1:25" x14ac:dyDescent="0.2">
      <c r="A14" s="6" t="s">
        <v>2</v>
      </c>
      <c r="B14" s="5" t="s">
        <v>365</v>
      </c>
      <c r="C14" s="90"/>
      <c r="D14" s="76">
        <f>投入係数表!I14</f>
        <v>1.6405855628470471E-2</v>
      </c>
      <c r="E14" s="77">
        <f t="shared" si="0"/>
        <v>1.6405855628470472</v>
      </c>
      <c r="F14" s="76">
        <f>分析係数表!C17</f>
        <v>0.39389614666813044</v>
      </c>
      <c r="G14" s="77">
        <f t="shared" si="1"/>
        <v>0.64622033148481783</v>
      </c>
      <c r="H14" s="77">
        <v>0.84346154865394984</v>
      </c>
      <c r="I14" s="77">
        <f t="shared" si="2"/>
        <v>0.84346154865394984</v>
      </c>
      <c r="J14" s="76">
        <f>分析係数表!G17</f>
        <v>0.21203948952564411</v>
      </c>
      <c r="K14" s="78">
        <f t="shared" si="3"/>
        <v>0.17884715621109276</v>
      </c>
      <c r="L14" s="79"/>
      <c r="M14" s="80"/>
      <c r="N14" s="81">
        <f>分析係数表!H17</f>
        <v>3.0625029000974431E-3</v>
      </c>
      <c r="O14" s="82">
        <f t="shared" si="4"/>
        <v>4.2799274086590289E-2</v>
      </c>
      <c r="P14" s="76">
        <f>分析係数表!C17</f>
        <v>0.39389614666813044</v>
      </c>
      <c r="Q14" s="82">
        <f t="shared" si="5"/>
        <v>1.6858469142901084E-2</v>
      </c>
      <c r="R14" s="83">
        <v>3.6812091500119555E-2</v>
      </c>
      <c r="S14" s="84">
        <f t="shared" si="6"/>
        <v>0.88027364015406939</v>
      </c>
      <c r="T14" s="85">
        <f>分析係数表!F17</f>
        <v>0.32203226583192873</v>
      </c>
      <c r="U14" s="86">
        <f t="shared" si="7"/>
        <v>0.28347651489093484</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投入係数表!I15</f>
        <v>2.5239777889954568E-3</v>
      </c>
      <c r="E15" s="77">
        <f t="shared" si="0"/>
        <v>0.25239777889954568</v>
      </c>
      <c r="F15" s="76">
        <f>分析係数表!C18</f>
        <v>0.54026666666666667</v>
      </c>
      <c r="G15" s="77">
        <f t="shared" si="1"/>
        <v>0.13636210668012788</v>
      </c>
      <c r="H15" s="77">
        <v>0.17567277126837616</v>
      </c>
      <c r="I15" s="77">
        <f t="shared" si="2"/>
        <v>0.17567277126837616</v>
      </c>
      <c r="J15" s="76">
        <f>分析係数表!G18</f>
        <v>0.21567989590110606</v>
      </c>
      <c r="K15" s="78">
        <f t="shared" si="3"/>
        <v>3.7889085019822188E-2</v>
      </c>
      <c r="L15" s="79"/>
      <c r="M15" s="80"/>
      <c r="N15" s="81">
        <f>分析係数表!H18</f>
        <v>4.8721637047004782E-4</v>
      </c>
      <c r="O15" s="82">
        <f t="shared" si="4"/>
        <v>6.8089754228666376E-3</v>
      </c>
      <c r="P15" s="76">
        <f>分析係数表!C18</f>
        <v>0.54026666666666667</v>
      </c>
      <c r="Q15" s="82">
        <f t="shared" si="5"/>
        <v>3.6786624551274154E-3</v>
      </c>
      <c r="R15" s="83">
        <v>8.4080133239260568E-3</v>
      </c>
      <c r="S15" s="84">
        <f t="shared" si="6"/>
        <v>0.1840807845923022</v>
      </c>
      <c r="T15" s="85">
        <f>分析係数表!F18</f>
        <v>0.45949902407286924</v>
      </c>
      <c r="U15" s="86">
        <f t="shared" si="7"/>
        <v>8.4584940870730929E-2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投入係数表!I16</f>
        <v>8.2029278142352353E-3</v>
      </c>
      <c r="E16" s="77">
        <f t="shared" si="0"/>
        <v>0.82029278142352358</v>
      </c>
      <c r="F16" s="76">
        <f>分析係数表!C19</f>
        <v>0.24452905261713653</v>
      </c>
      <c r="G16" s="77">
        <f t="shared" si="1"/>
        <v>0.20058541671017008</v>
      </c>
      <c r="H16" s="77">
        <v>0.33374317695220501</v>
      </c>
      <c r="I16" s="77">
        <f t="shared" si="2"/>
        <v>0.33374317695220501</v>
      </c>
      <c r="J16" s="76">
        <f>分析係数表!G19</f>
        <v>5.7649667405764965E-2</v>
      </c>
      <c r="K16" s="78">
        <f t="shared" si="3"/>
        <v>1.9240183150237983E-2</v>
      </c>
      <c r="L16" s="79"/>
      <c r="M16" s="80"/>
      <c r="N16" s="81">
        <f>分析係数表!H19</f>
        <v>-1.2760428750406013E-4</v>
      </c>
      <c r="O16" s="82">
        <f t="shared" si="4"/>
        <v>-1.7833030869412619E-3</v>
      </c>
      <c r="P16" s="76">
        <f>分析係数表!C19</f>
        <v>0.24452905261713653</v>
      </c>
      <c r="Q16" s="82">
        <f t="shared" si="5"/>
        <v>-4.3606941437896184E-4</v>
      </c>
      <c r="R16" s="83">
        <v>3.6831139198781181E-3</v>
      </c>
      <c r="S16" s="84">
        <f t="shared" si="6"/>
        <v>0.33742629087208315</v>
      </c>
      <c r="T16" s="85">
        <f>分析係数表!F19</f>
        <v>0.24006968641114981</v>
      </c>
      <c r="U16" s="86">
        <f t="shared" si="7"/>
        <v>8.1005823836538426E-2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投入係数表!I17</f>
        <v>2.5239777889954568E-3</v>
      </c>
      <c r="E17" s="77">
        <f t="shared" si="0"/>
        <v>0.25239777889954568</v>
      </c>
      <c r="F17" s="76">
        <f>分析係数表!C20</f>
        <v>4.2707629979743422E-2</v>
      </c>
      <c r="G17" s="77">
        <f t="shared" si="1"/>
        <v>1.0779310948950889E-2</v>
      </c>
      <c r="H17" s="77">
        <v>1.6121687950799053E-2</v>
      </c>
      <c r="I17" s="77">
        <f t="shared" si="2"/>
        <v>1.6121687950799053E-2</v>
      </c>
      <c r="J17" s="76">
        <f>分析係数表!G20</f>
        <v>0.10064412238325282</v>
      </c>
      <c r="K17" s="78">
        <f t="shared" si="3"/>
        <v>1.6225531351448323E-3</v>
      </c>
      <c r="L17" s="79"/>
      <c r="M17" s="80"/>
      <c r="N17" s="81">
        <f>分析係数表!H20</f>
        <v>6.0322026820101154E-4</v>
      </c>
      <c r="O17" s="82">
        <f t="shared" si="4"/>
        <v>8.4301600473586924E-3</v>
      </c>
      <c r="P17" s="76">
        <f>分析係数表!C20</f>
        <v>4.2707629979743422E-2</v>
      </c>
      <c r="Q17" s="82">
        <f t="shared" si="5"/>
        <v>3.6003215597261133E-4</v>
      </c>
      <c r="R17" s="83">
        <v>9.6403939670814363E-4</v>
      </c>
      <c r="S17" s="84">
        <f t="shared" si="6"/>
        <v>1.7085727347507199E-2</v>
      </c>
      <c r="T17" s="85">
        <f>分析係数表!F20</f>
        <v>0.22302737520128824</v>
      </c>
      <c r="U17" s="86">
        <f t="shared" si="7"/>
        <v>3.8105849237193993E-3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投入係数表!I18</f>
        <v>1.4134275618374558E-2</v>
      </c>
      <c r="E18" s="77">
        <f t="shared" si="0"/>
        <v>1.4134275618374559</v>
      </c>
      <c r="F18" s="76">
        <f>分析係数表!C21</f>
        <v>0.66002922908293749</v>
      </c>
      <c r="G18" s="77">
        <f t="shared" si="1"/>
        <v>0.93290350400415201</v>
      </c>
      <c r="H18" s="77">
        <v>1.116959381120249</v>
      </c>
      <c r="I18" s="77">
        <f t="shared" si="2"/>
        <v>1.116959381120249</v>
      </c>
      <c r="J18" s="76">
        <f>分析係数表!G21</f>
        <v>0.28519544705706157</v>
      </c>
      <c r="K18" s="78">
        <f t="shared" si="3"/>
        <v>0.31855173004316822</v>
      </c>
      <c r="L18" s="79"/>
      <c r="M18" s="80"/>
      <c r="N18" s="81">
        <f>分析係数表!H21</f>
        <v>9.9763352048628834E-4</v>
      </c>
      <c r="O18" s="82">
        <f t="shared" si="4"/>
        <v>1.3942187770631685E-2</v>
      </c>
      <c r="P18" s="76">
        <f>分析係数表!C21</f>
        <v>0.66002922908293749</v>
      </c>
      <c r="Q18" s="82">
        <f t="shared" si="5"/>
        <v>9.2022514459795899E-3</v>
      </c>
      <c r="R18" s="83">
        <v>2.1869701383453642E-2</v>
      </c>
      <c r="S18" s="84">
        <f t="shared" si="6"/>
        <v>1.1388290825037026</v>
      </c>
      <c r="T18" s="85">
        <f>分析係数表!F21</f>
        <v>0.42593979332035348</v>
      </c>
      <c r="U18" s="86">
        <f t="shared" si="7"/>
        <v>0.48507262402883489</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投入係数表!I19</f>
        <v>1.0095911155981827E-3</v>
      </c>
      <c r="E19" s="77">
        <f t="shared" si="0"/>
        <v>0.10095911155981827</v>
      </c>
      <c r="F19" s="76">
        <f>分析係数表!C22</f>
        <v>0.17124965967873673</v>
      </c>
      <c r="G19" s="77">
        <f t="shared" si="1"/>
        <v>1.7289213496086493E-2</v>
      </c>
      <c r="H19" s="77">
        <v>2.2340185443654736E-2</v>
      </c>
      <c r="I19" s="77">
        <f t="shared" si="2"/>
        <v>2.2340185443654736E-2</v>
      </c>
      <c r="J19" s="76">
        <f>分析係数表!G22</f>
        <v>0.19461524128936092</v>
      </c>
      <c r="K19" s="78">
        <f t="shared" si="3"/>
        <v>4.3477405805659348E-3</v>
      </c>
      <c r="L19" s="79"/>
      <c r="M19" s="80"/>
      <c r="N19" s="81">
        <f>分析係数表!H22</f>
        <v>4.6401559092385505E-5</v>
      </c>
      <c r="O19" s="82">
        <f t="shared" si="4"/>
        <v>6.4847384979682253E-4</v>
      </c>
      <c r="P19" s="76">
        <f>分析係数表!C22</f>
        <v>0.17124965967873673</v>
      </c>
      <c r="Q19" s="82">
        <f t="shared" si="5"/>
        <v>1.1105092608826609E-4</v>
      </c>
      <c r="R19" s="83">
        <v>1.2239865980639907E-3</v>
      </c>
      <c r="S19" s="84">
        <f t="shared" si="6"/>
        <v>2.3564172041718727E-2</v>
      </c>
      <c r="T19" s="85">
        <f>分析係数表!F22</f>
        <v>0.41301782497981493</v>
      </c>
      <c r="U19" s="86">
        <f t="shared" si="7"/>
        <v>9.732423084120834E-3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投入係数表!I20</f>
        <v>1.2619888944977284E-4</v>
      </c>
      <c r="E20" s="77">
        <f t="shared" si="0"/>
        <v>1.2619888944977283E-2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3.2423692489841127E-4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投入係数表!I21</f>
        <v>0</v>
      </c>
      <c r="E21" s="77">
        <f t="shared" si="0"/>
        <v>0</v>
      </c>
      <c r="F21" s="76">
        <f>分析係数表!C24</f>
        <v>0.51311288483466355</v>
      </c>
      <c r="G21" s="77">
        <f t="shared" si="1"/>
        <v>0</v>
      </c>
      <c r="H21" s="77">
        <v>6.3631317333244768E-3</v>
      </c>
      <c r="I21" s="77">
        <f t="shared" si="2"/>
        <v>6.3631317333244768E-3</v>
      </c>
      <c r="J21" s="76">
        <f>分析係数表!G24</f>
        <v>0.20766129032258066</v>
      </c>
      <c r="K21" s="78">
        <f t="shared" si="3"/>
        <v>1.3213761462347201E-3</v>
      </c>
      <c r="L21" s="79"/>
      <c r="M21" s="80"/>
      <c r="N21" s="81">
        <f>分析係数表!H24</f>
        <v>3.8281286251218039E-4</v>
      </c>
      <c r="O21" s="82">
        <f t="shared" si="4"/>
        <v>5.3499092608237861E-3</v>
      </c>
      <c r="P21" s="76">
        <f>分析係数表!C24</f>
        <v>0.51311288483466355</v>
      </c>
      <c r="Q21" s="82">
        <f t="shared" si="5"/>
        <v>2.7451073744249755E-3</v>
      </c>
      <c r="R21" s="83">
        <v>9.2124536609566599E-3</v>
      </c>
      <c r="S21" s="84">
        <f t="shared" si="6"/>
        <v>1.5575585394281137E-2</v>
      </c>
      <c r="T21" s="85">
        <f>分析係数表!F24</f>
        <v>0.39045698924731181</v>
      </c>
      <c r="U21" s="86">
        <f t="shared" si="7"/>
        <v>6.0815961788154163E-3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投入係数表!I22</f>
        <v>0</v>
      </c>
      <c r="E22" s="77">
        <f t="shared" si="0"/>
        <v>0</v>
      </c>
      <c r="F22" s="76">
        <f>分析係数表!C25</f>
        <v>1.2221950623319433E-2</v>
      </c>
      <c r="G22" s="77">
        <f t="shared" si="1"/>
        <v>0</v>
      </c>
      <c r="H22" s="77">
        <v>3.0984413860582889E-4</v>
      </c>
      <c r="I22" s="77">
        <f t="shared" si="2"/>
        <v>3.0984413860582889E-4</v>
      </c>
      <c r="J22" s="76">
        <f>分析係数表!G25</f>
        <v>0.19604612850082373</v>
      </c>
      <c r="K22" s="78">
        <f t="shared" si="3"/>
        <v>6.0743743812345373E-5</v>
      </c>
      <c r="L22" s="79"/>
      <c r="M22" s="80"/>
      <c r="N22" s="81">
        <f>分析係数表!H25</f>
        <v>5.5681870910862603E-4</v>
      </c>
      <c r="O22" s="82">
        <f t="shared" si="4"/>
        <v>7.7816861975618708E-3</v>
      </c>
      <c r="P22" s="76">
        <f>分析係数表!C25</f>
        <v>1.2221950623319433E-2</v>
      </c>
      <c r="Q22" s="82">
        <f t="shared" si="5"/>
        <v>9.5107384472767543E-5</v>
      </c>
      <c r="R22" s="83">
        <v>4.1788062214531506E-4</v>
      </c>
      <c r="S22" s="84">
        <f t="shared" si="6"/>
        <v>7.2772476075114395E-4</v>
      </c>
      <c r="T22" s="85">
        <f>分析係数表!F25</f>
        <v>0.34761120263591433</v>
      </c>
      <c r="U22" s="86">
        <f t="shared" si="7"/>
        <v>2.5296527927263818E-4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投入係数表!I23</f>
        <v>1.2619888944977284E-4</v>
      </c>
      <c r="E23" s="77">
        <f t="shared" si="0"/>
        <v>1.2619888944977283E-2</v>
      </c>
      <c r="F23" s="76">
        <f>分析係数表!C26</f>
        <v>0.60782312925170068</v>
      </c>
      <c r="G23" s="77">
        <f t="shared" si="1"/>
        <v>7.6706603893450355E-3</v>
      </c>
      <c r="H23" s="77">
        <v>1.7610753276424845E-2</v>
      </c>
      <c r="I23" s="77">
        <f t="shared" si="2"/>
        <v>1.7610753276424845E-2</v>
      </c>
      <c r="J23" s="76">
        <f>分析係数表!G26</f>
        <v>0.19637522405895241</v>
      </c>
      <c r="K23" s="78">
        <f t="shared" si="3"/>
        <v>3.4583156205048593E-3</v>
      </c>
      <c r="L23" s="79"/>
      <c r="M23" s="80"/>
      <c r="N23" s="81">
        <f>分析係数表!H26</f>
        <v>1.1774395619692821E-2</v>
      </c>
      <c r="O23" s="82">
        <f t="shared" si="4"/>
        <v>0.16455023938594371</v>
      </c>
      <c r="P23" s="76">
        <f>分析係数表!C26</f>
        <v>0.60782312925170068</v>
      </c>
      <c r="Q23" s="82">
        <f t="shared" si="5"/>
        <v>0.10001744142268075</v>
      </c>
      <c r="R23" s="83">
        <v>0.11127309096388648</v>
      </c>
      <c r="S23" s="84">
        <f t="shared" si="6"/>
        <v>0.12888384424031132</v>
      </c>
      <c r="T23" s="85">
        <f>分析係数表!F26</f>
        <v>0.33484365664210319</v>
      </c>
      <c r="U23" s="86">
        <f t="shared" si="7"/>
        <v>4.3155937687517111E-2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投入係数表!I24</f>
        <v>0</v>
      </c>
      <c r="E24" s="77">
        <f t="shared" si="0"/>
        <v>0</v>
      </c>
      <c r="F24" s="76">
        <f>分析係数表!C27</f>
        <v>3.3949453036589916E-2</v>
      </c>
      <c r="G24" s="77">
        <f t="shared" si="1"/>
        <v>0</v>
      </c>
      <c r="H24" s="77">
        <v>8.0376016786144947E-5</v>
      </c>
      <c r="I24" s="77">
        <f t="shared" si="2"/>
        <v>8.0376016786144947E-5</v>
      </c>
      <c r="J24" s="76">
        <f>分析係数表!G27</f>
        <v>0.16810344827586207</v>
      </c>
      <c r="K24" s="78">
        <f t="shared" si="3"/>
        <v>1.3511485580429539E-5</v>
      </c>
      <c r="L24" s="79"/>
      <c r="M24" s="80"/>
      <c r="N24" s="81">
        <f>分析係数表!H27</f>
        <v>1.1983202635608557E-2</v>
      </c>
      <c r="O24" s="82">
        <f t="shared" si="4"/>
        <v>0.16746837171002943</v>
      </c>
      <c r="P24" s="76">
        <f>分析係数表!C27</f>
        <v>3.3949453036589916E-2</v>
      </c>
      <c r="Q24" s="82">
        <f t="shared" si="5"/>
        <v>5.685459620483827E-3</v>
      </c>
      <c r="R24" s="83">
        <v>5.7282303958209133E-3</v>
      </c>
      <c r="S24" s="84">
        <f t="shared" si="6"/>
        <v>5.8086064126070579E-3</v>
      </c>
      <c r="T24" s="85">
        <f>分析係数表!F27</f>
        <v>0.32327586206896552</v>
      </c>
      <c r="U24" s="86">
        <f t="shared" si="7"/>
        <v>1.877782245454868E-3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投入係数表!I25</f>
        <v>0</v>
      </c>
      <c r="E25" s="77">
        <f t="shared" si="0"/>
        <v>0</v>
      </c>
      <c r="F25" s="76">
        <f>分析係数表!C28</f>
        <v>0.13648255813953492</v>
      </c>
      <c r="G25" s="77">
        <f t="shared" si="1"/>
        <v>0</v>
      </c>
      <c r="H25" s="77">
        <v>5.417620711959871E-3</v>
      </c>
      <c r="I25" s="77">
        <f t="shared" si="2"/>
        <v>5.417620711959871E-3</v>
      </c>
      <c r="J25" s="76">
        <f>分析係数表!G28</f>
        <v>0.12488465087665333</v>
      </c>
      <c r="K25" s="78">
        <f t="shared" si="3"/>
        <v>6.7657767119523452E-4</v>
      </c>
      <c r="L25" s="79"/>
      <c r="M25" s="80"/>
      <c r="N25" s="81">
        <f>分析係数表!H28</f>
        <v>2.2469954990487682E-2</v>
      </c>
      <c r="O25" s="82">
        <f t="shared" si="4"/>
        <v>0.31402346176411133</v>
      </c>
      <c r="P25" s="76">
        <f>分析係数表!C28</f>
        <v>0.13648255813953492</v>
      </c>
      <c r="Q25" s="82">
        <f t="shared" si="5"/>
        <v>4.2858725377398342E-2</v>
      </c>
      <c r="R25" s="83">
        <v>4.7448170735949285E-2</v>
      </c>
      <c r="S25" s="84">
        <f t="shared" si="6"/>
        <v>5.2865791447909156E-2</v>
      </c>
      <c r="T25" s="85">
        <f>分析係数表!F28</f>
        <v>0.21362657643801908</v>
      </c>
      <c r="U25" s="86">
        <f t="shared" si="7"/>
        <v>1.1293538037703141E-2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投入係数表!I26</f>
        <v>1.1484098939929329E-2</v>
      </c>
      <c r="E26" s="77">
        <f t="shared" si="0"/>
        <v>1.1484098939929328</v>
      </c>
      <c r="F26" s="76">
        <f>分析係数表!C29</f>
        <v>0.28024852844996728</v>
      </c>
      <c r="G26" s="77">
        <f t="shared" si="1"/>
        <v>0.32184018284890237</v>
      </c>
      <c r="H26" s="77">
        <v>0.37666205264690777</v>
      </c>
      <c r="I26" s="77">
        <f t="shared" si="2"/>
        <v>0.37666205264690777</v>
      </c>
      <c r="J26" s="76">
        <f>分析係数表!G29</f>
        <v>0.26283748014822655</v>
      </c>
      <c r="K26" s="78">
        <f t="shared" si="3"/>
        <v>9.9000904785171887E-2</v>
      </c>
      <c r="L26" s="79"/>
      <c r="M26" s="80"/>
      <c r="N26" s="81">
        <f>分析係数表!H29</f>
        <v>1.0707159760567955E-2</v>
      </c>
      <c r="O26" s="82">
        <f t="shared" si="4"/>
        <v>0.1496353408406168</v>
      </c>
      <c r="P26" s="76">
        <f>分析係数表!C29</f>
        <v>0.28024852844996728</v>
      </c>
      <c r="Q26" s="82">
        <f t="shared" si="5"/>
        <v>4.1935084074692153E-2</v>
      </c>
      <c r="R26" s="83">
        <v>5.3429192529406297E-2</v>
      </c>
      <c r="S26" s="84">
        <f t="shared" si="6"/>
        <v>0.43009124517631409</v>
      </c>
      <c r="T26" s="85">
        <f>分析係数表!F29</f>
        <v>0.48438327157226047</v>
      </c>
      <c r="U26" s="86">
        <f t="shared" si="7"/>
        <v>0.20832900441309021</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投入係数表!I27</f>
        <v>2.1453811206461385E-3</v>
      </c>
      <c r="E27" s="77">
        <f t="shared" si="0"/>
        <v>0.21453811206461385</v>
      </c>
      <c r="F27" s="76">
        <f>分析係数表!C30</f>
        <v>1</v>
      </c>
      <c r="G27" s="77">
        <f t="shared" si="1"/>
        <v>0.21453811206461385</v>
      </c>
      <c r="H27" s="77">
        <v>0.26871807887030214</v>
      </c>
      <c r="I27" s="77">
        <f t="shared" si="2"/>
        <v>0.26871807887030214</v>
      </c>
      <c r="J27" s="76">
        <f>分析係数表!G30</f>
        <v>0.34440913030915921</v>
      </c>
      <c r="K27" s="78">
        <f t="shared" si="3"/>
        <v>9.2548959842068804E-2</v>
      </c>
      <c r="L27" s="79"/>
      <c r="M27" s="80"/>
      <c r="N27" s="81">
        <f>分析係数表!H30</f>
        <v>0</v>
      </c>
      <c r="O27" s="82">
        <f t="shared" si="4"/>
        <v>0</v>
      </c>
      <c r="P27" s="76">
        <f>分析係数表!C30</f>
        <v>1</v>
      </c>
      <c r="Q27" s="82">
        <f t="shared" si="5"/>
        <v>0</v>
      </c>
      <c r="R27" s="83">
        <v>2.9201994451369947E-2</v>
      </c>
      <c r="S27" s="84">
        <f t="shared" si="6"/>
        <v>0.29792007332167209</v>
      </c>
      <c r="T27" s="85">
        <f>分析係数表!F30</f>
        <v>0.44047963016469227</v>
      </c>
      <c r="U27" s="86">
        <f t="shared" si="7"/>
        <v>0.13122772371536812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投入係数表!I28</f>
        <v>2.9782937910146391E-2</v>
      </c>
      <c r="E28" s="77">
        <f t="shared" si="0"/>
        <v>2.978293791014639</v>
      </c>
      <c r="F28" s="76">
        <f>分析係数表!C31</f>
        <v>5.0425200622829069E-2</v>
      </c>
      <c r="G28" s="77">
        <f t="shared" si="1"/>
        <v>0.15018106192563932</v>
      </c>
      <c r="H28" s="77">
        <v>0.1758277949984991</v>
      </c>
      <c r="I28" s="77">
        <f t="shared" si="2"/>
        <v>0.1758277949984991</v>
      </c>
      <c r="J28" s="76">
        <f>分析係数表!G31</f>
        <v>7.0921985815602842E-2</v>
      </c>
      <c r="K28" s="78">
        <f t="shared" si="3"/>
        <v>1.2470056382872277E-2</v>
      </c>
      <c r="L28" s="79"/>
      <c r="M28" s="80"/>
      <c r="N28" s="81">
        <f>分析係数表!H31</f>
        <v>2.4500023200779545E-2</v>
      </c>
      <c r="O28" s="82">
        <f t="shared" si="4"/>
        <v>0.34239419269272231</v>
      </c>
      <c r="P28" s="76">
        <f>分析係数表!C31</f>
        <v>5.0425200622829069E-2</v>
      </c>
      <c r="Q28" s="82">
        <f t="shared" si="5"/>
        <v>1.7265295858622118E-2</v>
      </c>
      <c r="R28" s="83">
        <v>2.1727049843614423E-2</v>
      </c>
      <c r="S28" s="84">
        <f t="shared" si="6"/>
        <v>0.19755484484211353</v>
      </c>
      <c r="T28" s="85">
        <f>分析係数表!F31</f>
        <v>0.3475177304964539</v>
      </c>
      <c r="U28" s="86">
        <f t="shared" si="7"/>
        <v>6.8653811328110381E-2</v>
      </c>
      <c r="V28" s="87">
        <f>分析係数表!D31</f>
        <v>0</v>
      </c>
      <c r="W28" s="167">
        <f t="shared" si="8"/>
        <v>0</v>
      </c>
      <c r="X28" s="76">
        <f>分析係数表!E31</f>
        <v>0</v>
      </c>
      <c r="Y28" s="166">
        <f t="shared" si="9"/>
        <v>0</v>
      </c>
    </row>
    <row r="29" spans="1:25" x14ac:dyDescent="0.2">
      <c r="A29" s="6" t="s">
        <v>17</v>
      </c>
      <c r="B29" s="5" t="s">
        <v>273</v>
      </c>
      <c r="C29" s="90"/>
      <c r="D29" s="76">
        <f>投入係数表!I29</f>
        <v>1.1357900050479556E-3</v>
      </c>
      <c r="E29" s="77">
        <f t="shared" si="0"/>
        <v>0.11357900050479555</v>
      </c>
      <c r="F29" s="76">
        <f>分析係数表!C32</f>
        <v>0.71921182266009853</v>
      </c>
      <c r="G29" s="77">
        <f t="shared" si="1"/>
        <v>8.1687359968966256E-2</v>
      </c>
      <c r="H29" s="77">
        <v>0.10618103495005914</v>
      </c>
      <c r="I29" s="77">
        <f t="shared" si="2"/>
        <v>0.10618103495005914</v>
      </c>
      <c r="J29" s="76">
        <f>分析係数表!G32</f>
        <v>0.13945578231292516</v>
      </c>
      <c r="K29" s="78">
        <f t="shared" si="3"/>
        <v>1.4807559295756546E-2</v>
      </c>
      <c r="L29" s="79"/>
      <c r="M29" s="80"/>
      <c r="N29" s="81">
        <f>分析係数表!H32</f>
        <v>7.0646373718156932E-3</v>
      </c>
      <c r="O29" s="82">
        <f t="shared" si="4"/>
        <v>9.8730143631566236E-2</v>
      </c>
      <c r="P29" s="76">
        <f>分析係数表!C32</f>
        <v>0.71921182266009853</v>
      </c>
      <c r="Q29" s="82">
        <f t="shared" si="5"/>
        <v>7.1007886552752073E-2</v>
      </c>
      <c r="R29" s="83">
        <v>8.9415014097844664E-2</v>
      </c>
      <c r="S29" s="84">
        <f t="shared" si="6"/>
        <v>0.19559604904790379</v>
      </c>
      <c r="T29" s="85">
        <f>分析係数表!F32</f>
        <v>0.48185941043083902</v>
      </c>
      <c r="U29" s="86">
        <f t="shared" si="7"/>
        <v>9.4249796876824388E-2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投入係数表!I30</f>
        <v>5.0479555779909136E-4</v>
      </c>
      <c r="E30" s="77">
        <f t="shared" si="0"/>
        <v>5.0479555779909133E-2</v>
      </c>
      <c r="F30" s="76">
        <f>分析係数表!C33</f>
        <v>0.83046964490263453</v>
      </c>
      <c r="G30" s="77">
        <f t="shared" si="1"/>
        <v>4.192173876338387E-2</v>
      </c>
      <c r="H30" s="77">
        <v>6.0361995036556544E-2</v>
      </c>
      <c r="I30" s="77">
        <f t="shared" si="2"/>
        <v>6.0361995036556544E-2</v>
      </c>
      <c r="J30" s="76">
        <f>分析係数表!G33</f>
        <v>0.50688705234159781</v>
      </c>
      <c r="K30" s="78">
        <f t="shared" si="3"/>
        <v>3.0596713737538306E-2</v>
      </c>
      <c r="L30" s="79"/>
      <c r="M30" s="80"/>
      <c r="N30" s="81">
        <f>分析係数表!H33</f>
        <v>1.0440350795786737E-3</v>
      </c>
      <c r="O30" s="82">
        <f t="shared" si="4"/>
        <v>1.4590661620428507E-2</v>
      </c>
      <c r="P30" s="76">
        <f>分析係数表!C33</f>
        <v>0.83046964490263453</v>
      </c>
      <c r="Q30" s="82">
        <f t="shared" si="5"/>
        <v>1.2117101574811761E-2</v>
      </c>
      <c r="R30" s="83">
        <v>3.1351812219573477E-2</v>
      </c>
      <c r="S30" s="84">
        <f t="shared" si="6"/>
        <v>9.1713807256130014E-2</v>
      </c>
      <c r="T30" s="85">
        <f>分析係数表!F33</f>
        <v>0.64600550964187331</v>
      </c>
      <c r="U30" s="86">
        <f t="shared" si="7"/>
        <v>5.9247624797692806E-2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投入係数表!I31</f>
        <v>7.2564361433619384E-2</v>
      </c>
      <c r="E31" s="77">
        <f t="shared" si="0"/>
        <v>7.2564361433619382</v>
      </c>
      <c r="F31" s="76">
        <f>分析係数表!C34</f>
        <v>0.2537092984222894</v>
      </c>
      <c r="G31" s="77">
        <f t="shared" si="1"/>
        <v>1.8410253229785007</v>
      </c>
      <c r="H31" s="77">
        <v>2.1119213169780351</v>
      </c>
      <c r="I31" s="77">
        <f t="shared" si="2"/>
        <v>2.1119213169780351</v>
      </c>
      <c r="J31" s="76">
        <f>分析係数表!G34</f>
        <v>0.42494765662747624</v>
      </c>
      <c r="K31" s="78">
        <f t="shared" si="3"/>
        <v>0.89745601463142943</v>
      </c>
      <c r="L31" s="79"/>
      <c r="M31" s="80"/>
      <c r="N31" s="81">
        <f>分析係数表!H34</f>
        <v>0.17513108440443598</v>
      </c>
      <c r="O31" s="82">
        <f t="shared" si="4"/>
        <v>2.4475024275956576</v>
      </c>
      <c r="P31" s="76">
        <f>分析係数表!C34</f>
        <v>0.2537092984222894</v>
      </c>
      <c r="Q31" s="82">
        <f t="shared" si="5"/>
        <v>0.62095412379214443</v>
      </c>
      <c r="R31" s="83">
        <v>0.66946047078614157</v>
      </c>
      <c r="S31" s="84">
        <f t="shared" si="6"/>
        <v>2.7813817877641767</v>
      </c>
      <c r="T31" s="85">
        <f>分析係数表!F34</f>
        <v>0.69995168304074729</v>
      </c>
      <c r="U31" s="86">
        <f t="shared" si="7"/>
        <v>1.9468328635244181</v>
      </c>
      <c r="V31" s="87">
        <f>分析係数表!D34</f>
        <v>0.29215654694797877</v>
      </c>
      <c r="W31" s="167">
        <f t="shared" si="8"/>
        <v>1</v>
      </c>
      <c r="X31" s="76">
        <f>分析係数表!E34</f>
        <v>0.2001932678370108</v>
      </c>
      <c r="Y31" s="166">
        <f t="shared" si="9"/>
        <v>1</v>
      </c>
    </row>
    <row r="32" spans="1:25" x14ac:dyDescent="0.2">
      <c r="A32" s="6" t="s">
        <v>20</v>
      </c>
      <c r="B32" s="5" t="s">
        <v>37</v>
      </c>
      <c r="C32" s="90"/>
      <c r="D32" s="76">
        <f>投入係数表!I32</f>
        <v>8.2029278142352353E-3</v>
      </c>
      <c r="E32" s="77">
        <f t="shared" si="0"/>
        <v>0.82029278142352358</v>
      </c>
      <c r="F32" s="76">
        <f>分析係数表!C35</f>
        <v>0.44329670329670334</v>
      </c>
      <c r="G32" s="77">
        <f t="shared" si="1"/>
        <v>0.36363308574313125</v>
      </c>
      <c r="H32" s="77">
        <v>0.46449353445533842</v>
      </c>
      <c r="I32" s="77">
        <f t="shared" si="2"/>
        <v>0.46449353445533842</v>
      </c>
      <c r="J32" s="76">
        <f>分析係数表!G35</f>
        <v>0.31419939577039274</v>
      </c>
      <c r="K32" s="78">
        <f t="shared" si="3"/>
        <v>0.14594358786512143</v>
      </c>
      <c r="L32" s="79"/>
      <c r="M32" s="80"/>
      <c r="N32" s="81">
        <f>分析係数表!H35</f>
        <v>6.616862326574173E-2</v>
      </c>
      <c r="O32" s="82">
        <f t="shared" si="4"/>
        <v>0.92472370981026897</v>
      </c>
      <c r="P32" s="76">
        <f>分析係数表!C35</f>
        <v>0.44329670329670334</v>
      </c>
      <c r="Q32" s="82">
        <f t="shared" si="5"/>
        <v>0.40992697201918959</v>
      </c>
      <c r="R32" s="83">
        <v>0.48462989187083411</v>
      </c>
      <c r="S32" s="84">
        <f t="shared" si="6"/>
        <v>0.94912342632617253</v>
      </c>
      <c r="T32" s="85">
        <f>分析係数表!F35</f>
        <v>0.64443411573320941</v>
      </c>
      <c r="U32" s="86">
        <f t="shared" si="7"/>
        <v>0.61164751596618094</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投入係数表!I33</f>
        <v>1.3881877839475012E-3</v>
      </c>
      <c r="E33" s="77">
        <f t="shared" si="0"/>
        <v>0.13881877839475013</v>
      </c>
      <c r="F33" s="76">
        <f>分析係数表!C36</f>
        <v>0.8186980166346769</v>
      </c>
      <c r="G33" s="77">
        <f t="shared" si="1"/>
        <v>0.11365065854343066</v>
      </c>
      <c r="H33" s="77">
        <v>0.22893130961191879</v>
      </c>
      <c r="I33" s="77">
        <f t="shared" si="2"/>
        <v>0.22893130961191879</v>
      </c>
      <c r="J33" s="76">
        <f>分析係数表!G36</f>
        <v>7.7781269641734763E-2</v>
      </c>
      <c r="K33" s="78">
        <f t="shared" si="3"/>
        <v>1.7806567922360121E-2</v>
      </c>
      <c r="L33" s="79"/>
      <c r="M33" s="80"/>
      <c r="N33" s="81">
        <f>分析係数表!H36</f>
        <v>0.1158646930536866</v>
      </c>
      <c r="O33" s="82">
        <f t="shared" si="4"/>
        <v>1.6192392029426659</v>
      </c>
      <c r="P33" s="76">
        <f>分析係数表!C36</f>
        <v>0.8186980166346769</v>
      </c>
      <c r="Q33" s="82">
        <f t="shared" si="5"/>
        <v>1.3256679239062756</v>
      </c>
      <c r="R33" s="83">
        <v>1.4359543347287322</v>
      </c>
      <c r="S33" s="84">
        <f t="shared" si="6"/>
        <v>1.664885644340651</v>
      </c>
      <c r="T33" s="85">
        <f>分析係数表!F36</f>
        <v>0.82023884349465748</v>
      </c>
      <c r="U33" s="86">
        <f t="shared" si="7"/>
        <v>1.3656038754648332</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投入係数表!I34</f>
        <v>3.0918727915194347E-2</v>
      </c>
      <c r="E34" s="77">
        <f t="shared" si="0"/>
        <v>3.0918727915194348</v>
      </c>
      <c r="F34" s="76">
        <f>分析係数表!C37</f>
        <v>0.56668970283344855</v>
      </c>
      <c r="G34" s="77">
        <f t="shared" si="1"/>
        <v>1.7521324734249735</v>
      </c>
      <c r="H34" s="77">
        <v>2.1288815375275094</v>
      </c>
      <c r="I34" s="77">
        <f t="shared" si="2"/>
        <v>2.1288815375275094</v>
      </c>
      <c r="J34" s="76">
        <f>分析係数表!G37</f>
        <v>0.49872274427515739</v>
      </c>
      <c r="K34" s="78">
        <f t="shared" si="3"/>
        <v>1.0617216426324361</v>
      </c>
      <c r="L34" s="79"/>
      <c r="M34" s="80"/>
      <c r="N34" s="81">
        <f>分析係数表!H37</f>
        <v>5.3152985940327593E-2</v>
      </c>
      <c r="O34" s="82">
        <f t="shared" si="4"/>
        <v>0.74282679494226023</v>
      </c>
      <c r="P34" s="76">
        <f>分析係数表!C37</f>
        <v>0.56668970283344855</v>
      </c>
      <c r="Q34" s="82">
        <f t="shared" si="5"/>
        <v>0.42095229568255249</v>
      </c>
      <c r="R34" s="83">
        <v>0.48809901326436911</v>
      </c>
      <c r="S34" s="84">
        <f t="shared" si="6"/>
        <v>2.6169805507918786</v>
      </c>
      <c r="T34" s="85">
        <f>分析係数表!F37</f>
        <v>0.72283550770915062</v>
      </c>
      <c r="U34" s="86">
        <f t="shared" si="7"/>
        <v>1.8916464650966203</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投入係数表!I35</f>
        <v>4.4169611307420496E-3</v>
      </c>
      <c r="E35" s="77">
        <f t="shared" si="0"/>
        <v>0.44169611307420498</v>
      </c>
      <c r="F35" s="76">
        <f>分析係数表!C38</f>
        <v>1.0683527744467458E-2</v>
      </c>
      <c r="G35" s="77">
        <f t="shared" si="1"/>
        <v>4.7188726786517041E-3</v>
      </c>
      <c r="H35" s="77">
        <v>7.1954968210782297E-3</v>
      </c>
      <c r="I35" s="77">
        <f t="shared" si="2"/>
        <v>7.1954968210782297E-3</v>
      </c>
      <c r="J35" s="76">
        <f>分析係数表!G38</f>
        <v>0.34057971014492755</v>
      </c>
      <c r="K35" s="78">
        <f t="shared" si="3"/>
        <v>2.4506402216715709E-3</v>
      </c>
      <c r="L35" s="79"/>
      <c r="M35" s="80"/>
      <c r="N35" s="81">
        <f>分析係数表!H38</f>
        <v>4.6331956753746927E-2</v>
      </c>
      <c r="O35" s="82">
        <f t="shared" si="4"/>
        <v>0.64750113902212736</v>
      </c>
      <c r="P35" s="76">
        <f>分析係数表!C38</f>
        <v>1.0683527744467458E-2</v>
      </c>
      <c r="Q35" s="82">
        <f t="shared" si="5"/>
        <v>6.9175963833171782E-3</v>
      </c>
      <c r="R35" s="83">
        <v>8.1688521622634673E-3</v>
      </c>
      <c r="S35" s="84">
        <f t="shared" si="6"/>
        <v>1.5364348983341696E-2</v>
      </c>
      <c r="T35" s="85">
        <f>分析係数表!F38</f>
        <v>0.55072463768115942</v>
      </c>
      <c r="U35" s="86">
        <f t="shared" si="7"/>
        <v>8.4615255270577457E-3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投入係数表!I36</f>
        <v>0</v>
      </c>
      <c r="E36" s="77">
        <f t="shared" si="0"/>
        <v>0</v>
      </c>
      <c r="F36" s="76">
        <f>分析係数表!C39</f>
        <v>1</v>
      </c>
      <c r="G36" s="77">
        <f t="shared" si="1"/>
        <v>0</v>
      </c>
      <c r="H36" s="77">
        <v>3.2190574830415777E-2</v>
      </c>
      <c r="I36" s="77">
        <f t="shared" si="2"/>
        <v>3.2190574830415777E-2</v>
      </c>
      <c r="J36" s="76">
        <f>分析係数表!G39</f>
        <v>0.35121951219512193</v>
      </c>
      <c r="K36" s="78">
        <f t="shared" si="3"/>
        <v>1.13059579892192E-2</v>
      </c>
      <c r="L36" s="79"/>
      <c r="M36" s="80"/>
      <c r="N36" s="81">
        <f>分析係数表!H39</f>
        <v>4.1645399285415987E-3</v>
      </c>
      <c r="O36" s="82">
        <f t="shared" si="4"/>
        <v>5.820052801926482E-2</v>
      </c>
      <c r="P36" s="76">
        <f>分析係数表!C39</f>
        <v>1</v>
      </c>
      <c r="Q36" s="82">
        <f t="shared" si="5"/>
        <v>5.820052801926482E-2</v>
      </c>
      <c r="R36" s="83">
        <v>7.3606745927316169E-2</v>
      </c>
      <c r="S36" s="84">
        <f t="shared" si="6"/>
        <v>0.10579732075773195</v>
      </c>
      <c r="T36" s="85">
        <f>分析係数表!F39</f>
        <v>0.70184774575018483</v>
      </c>
      <c r="U36" s="86">
        <f t="shared" si="7"/>
        <v>7.4253611080223408E-2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投入係数表!I37</f>
        <v>1.2619888944977284E-4</v>
      </c>
      <c r="E37" s="77">
        <f t="shared" si="0"/>
        <v>1.2619888944977283E-2</v>
      </c>
      <c r="F37" s="76">
        <f>分析係数表!C40</f>
        <v>0.77416905685844439</v>
      </c>
      <c r="G37" s="77">
        <f t="shared" si="1"/>
        <v>9.7699275221913729E-3</v>
      </c>
      <c r="H37" s="77">
        <v>1.1900877609547932E-2</v>
      </c>
      <c r="I37" s="77">
        <f t="shared" si="2"/>
        <v>1.1900877609547932E-2</v>
      </c>
      <c r="J37" s="76">
        <f>分析係数表!G40</f>
        <v>0.54967502321262762</v>
      </c>
      <c r="K37" s="78">
        <f t="shared" si="3"/>
        <v>6.5416151762789001E-3</v>
      </c>
      <c r="L37" s="79"/>
      <c r="M37" s="80"/>
      <c r="N37" s="81">
        <f>分析係数表!H40</f>
        <v>3.1866270706695746E-2</v>
      </c>
      <c r="O37" s="82">
        <f t="shared" si="4"/>
        <v>0.44533941634796792</v>
      </c>
      <c r="P37" s="76">
        <f>分析係数表!C40</f>
        <v>0.77416905685844439</v>
      </c>
      <c r="Q37" s="82">
        <f t="shared" si="5"/>
        <v>0.34476799593599644</v>
      </c>
      <c r="R37" s="83">
        <v>0.34521821084090309</v>
      </c>
      <c r="S37" s="84">
        <f t="shared" si="6"/>
        <v>0.35711908845045104</v>
      </c>
      <c r="T37" s="85">
        <f>分析係数表!F40</f>
        <v>0.74643369629442058</v>
      </c>
      <c r="U37" s="86">
        <f t="shared" si="7"/>
        <v>0.26656572120936428</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投入係数表!I38</f>
        <v>0</v>
      </c>
      <c r="E38" s="77">
        <f t="shared" si="0"/>
        <v>0</v>
      </c>
      <c r="F38" s="76">
        <f>分析係数表!C41</f>
        <v>0.79005741127348639</v>
      </c>
      <c r="G38" s="77">
        <f t="shared" si="1"/>
        <v>0</v>
      </c>
      <c r="H38" s="77">
        <v>1.8759232457686984E-3</v>
      </c>
      <c r="I38" s="77">
        <f t="shared" si="2"/>
        <v>1.8759232457686984E-3</v>
      </c>
      <c r="J38" s="76">
        <f>分析係数表!G41</f>
        <v>0.45390187685215672</v>
      </c>
      <c r="K38" s="78">
        <f t="shared" si="3"/>
        <v>8.5148508208500191E-4</v>
      </c>
      <c r="L38" s="79"/>
      <c r="M38" s="80"/>
      <c r="N38" s="81">
        <f>分析係数表!H41</f>
        <v>5.3791007377847894E-2</v>
      </c>
      <c r="O38" s="82">
        <f t="shared" si="4"/>
        <v>0.75174331037696651</v>
      </c>
      <c r="P38" s="76">
        <f>分析係数表!C41</f>
        <v>0.79005741127348639</v>
      </c>
      <c r="Q38" s="82">
        <f t="shared" si="5"/>
        <v>0.59392037373858719</v>
      </c>
      <c r="R38" s="83">
        <v>0.60411833671892845</v>
      </c>
      <c r="S38" s="84">
        <f t="shared" si="6"/>
        <v>0.60599425996469714</v>
      </c>
      <c r="T38" s="85">
        <f>分析係数表!F41</f>
        <v>0.55729338162660524</v>
      </c>
      <c r="U38" s="86">
        <f t="shared" si="7"/>
        <v>0.33771659038203816</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投入係数表!I39</f>
        <v>5.0479555779909136E-4</v>
      </c>
      <c r="E39" s="77">
        <f>$C$11*D39</f>
        <v>5.0479555779909133E-2</v>
      </c>
      <c r="F39" s="76">
        <f>分析係数表!C42</f>
        <v>0.34014502307185235</v>
      </c>
      <c r="G39" s="77">
        <f>E39*F39</f>
        <v>1.7170369665414048E-2</v>
      </c>
      <c r="H39" s="77">
        <v>2.2560898570793044E-2</v>
      </c>
      <c r="I39" s="77">
        <f>C39+H39</f>
        <v>2.2560898570793044E-2</v>
      </c>
      <c r="J39" s="76">
        <f>分析係数表!G42</f>
        <v>0.48461538461538461</v>
      </c>
      <c r="K39" s="78">
        <f>I39*J39</f>
        <v>1.0933358538153552E-2</v>
      </c>
      <c r="L39" s="79"/>
      <c r="M39" s="80"/>
      <c r="N39" s="81">
        <f>分析係数表!H42</f>
        <v>1.4175676302723771E-2</v>
      </c>
      <c r="O39" s="82">
        <f t="shared" si="4"/>
        <v>0.1981087611129293</v>
      </c>
      <c r="P39" s="76">
        <f>分析係数表!C42</f>
        <v>0.34014502307185235</v>
      </c>
      <c r="Q39" s="82">
        <f>O39*P39</f>
        <v>6.7385709119493417E-2</v>
      </c>
      <c r="R39" s="83">
        <v>6.995494945151795E-2</v>
      </c>
      <c r="S39" s="84">
        <f>I39+R39</f>
        <v>9.2515848022310998E-2</v>
      </c>
      <c r="T39" s="85">
        <f>分析係数表!F42</f>
        <v>0.55384615384615388</v>
      </c>
      <c r="U39" s="86">
        <f t="shared" si="7"/>
        <v>5.1239546596972246E-2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投入係数表!I40</f>
        <v>2.0444220090863201E-2</v>
      </c>
      <c r="E40" s="77">
        <f>$C$11*D40</f>
        <v>2.0444220090863201</v>
      </c>
      <c r="F40" s="76">
        <f>分析係数表!C43</f>
        <v>0.24206930209858468</v>
      </c>
      <c r="G40" s="77">
        <f>E40*F40</f>
        <v>0.49489180893451185</v>
      </c>
      <c r="H40" s="77">
        <v>0.70368159020890031</v>
      </c>
      <c r="I40" s="77">
        <f>C40+H40</f>
        <v>0.70368159020890031</v>
      </c>
      <c r="J40" s="76">
        <f>分析係数表!G43</f>
        <v>0.37677668031799566</v>
      </c>
      <c r="K40" s="78">
        <f>I40*J40</f>
        <v>0.26513081355979767</v>
      </c>
      <c r="L40" s="79"/>
      <c r="M40" s="80"/>
      <c r="N40" s="81">
        <f>分析係数表!H43</f>
        <v>3.8768502621688086E-2</v>
      </c>
      <c r="O40" s="82">
        <f t="shared" si="4"/>
        <v>0.54179990150524526</v>
      </c>
      <c r="P40" s="76">
        <f>分析係数表!C43</f>
        <v>0.24206930209858468</v>
      </c>
      <c r="Q40" s="82">
        <f>O40*P40</f>
        <v>0.13115312403445664</v>
      </c>
      <c r="R40" s="83">
        <v>0.21272894914127369</v>
      </c>
      <c r="S40" s="84">
        <f>I40+R40</f>
        <v>0.91641053935017402</v>
      </c>
      <c r="T40" s="85">
        <f>分析係数表!F43</f>
        <v>0.60202360876897132</v>
      </c>
      <c r="U40" s="86">
        <f t="shared" si="7"/>
        <v>0.55170078001351119</v>
      </c>
      <c r="V40" s="87">
        <f>分析係数表!D43</f>
        <v>0.42833052276559863</v>
      </c>
      <c r="W40" s="167">
        <f t="shared" si="8"/>
        <v>0</v>
      </c>
      <c r="X40" s="76">
        <f>分析係数表!E43</f>
        <v>0.32088653336545409</v>
      </c>
      <c r="Y40" s="166">
        <f t="shared" si="9"/>
        <v>0</v>
      </c>
    </row>
    <row r="41" spans="1:25" x14ac:dyDescent="0.2">
      <c r="A41" s="6" t="s">
        <v>341</v>
      </c>
      <c r="B41" s="5" t="s">
        <v>42</v>
      </c>
      <c r="C41" s="90"/>
      <c r="D41" s="76">
        <f>投入係数表!I41</f>
        <v>0</v>
      </c>
      <c r="E41" s="77">
        <f>$C$11*D41</f>
        <v>0</v>
      </c>
      <c r="F41" s="76">
        <f>分析係数表!C44</f>
        <v>0.38560429982568278</v>
      </c>
      <c r="G41" s="77">
        <f>E41*F41</f>
        <v>0</v>
      </c>
      <c r="H41" s="77">
        <v>1.5700364981999643E-3</v>
      </c>
      <c r="I41" s="77">
        <f>C41+H41</f>
        <v>1.5700364981999643E-3</v>
      </c>
      <c r="J41" s="76">
        <f>分析係数表!G44</f>
        <v>0.26838368034661209</v>
      </c>
      <c r="K41" s="78">
        <f>I41*J41</f>
        <v>4.2137217366541342E-4</v>
      </c>
      <c r="L41" s="79"/>
      <c r="M41" s="80"/>
      <c r="N41" s="81">
        <f>分析係数表!H44</f>
        <v>0.12265092107094798</v>
      </c>
      <c r="O41" s="82">
        <f t="shared" si="4"/>
        <v>1.7140785034754511</v>
      </c>
      <c r="P41" s="76">
        <f>分析係数表!C44</f>
        <v>0.38560429982568278</v>
      </c>
      <c r="Q41" s="82">
        <f>O41*P41</f>
        <v>0.6609560411789055</v>
      </c>
      <c r="R41" s="83">
        <v>0.66910998291912605</v>
      </c>
      <c r="S41" s="84">
        <f>I41+R41</f>
        <v>0.67068001941732602</v>
      </c>
      <c r="T41" s="85">
        <f>分析係数表!F44</f>
        <v>0.48224816464075099</v>
      </c>
      <c r="U41" s="86">
        <f t="shared" si="7"/>
        <v>0.32343420842522869</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投入係数表!I42</f>
        <v>1.5143866733972741E-3</v>
      </c>
      <c r="E42" s="77">
        <f>$C$11*D42</f>
        <v>0.15143866733972741</v>
      </c>
      <c r="F42" s="76">
        <f>分析係数表!C45</f>
        <v>1</v>
      </c>
      <c r="G42" s="77">
        <f>E42*F42</f>
        <v>0.15143866733972741</v>
      </c>
      <c r="H42" s="77">
        <v>0.18940763051623816</v>
      </c>
      <c r="I42" s="77">
        <f>C42+H42</f>
        <v>0.18940763051623816</v>
      </c>
      <c r="J42" s="76">
        <f>分析係数表!G45</f>
        <v>0</v>
      </c>
      <c r="K42" s="78">
        <f>I42*J42</f>
        <v>0</v>
      </c>
      <c r="L42" s="79"/>
      <c r="M42" s="80"/>
      <c r="N42" s="81">
        <f>分析係数表!H45</f>
        <v>0</v>
      </c>
      <c r="O42" s="82">
        <f t="shared" si="4"/>
        <v>0</v>
      </c>
      <c r="P42" s="76">
        <f>分析係数表!C45</f>
        <v>1</v>
      </c>
      <c r="Q42" s="82">
        <f>O42*P42</f>
        <v>0</v>
      </c>
      <c r="R42" s="83">
        <v>1.5755327121236323E-2</v>
      </c>
      <c r="S42" s="84">
        <f>I42+R42</f>
        <v>0.20516295763747447</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6.3099444724886425E-3</v>
      </c>
      <c r="E43" s="77">
        <f>$C$11*D43</f>
        <v>0.63099444724886422</v>
      </c>
      <c r="F43" s="76">
        <f>分析係数表!C46</f>
        <v>0.21981660723382579</v>
      </c>
      <c r="G43" s="77">
        <f>E43*F43</f>
        <v>0.1387030585776286</v>
      </c>
      <c r="H43" s="77">
        <v>0.16978565383115643</v>
      </c>
      <c r="I43" s="77">
        <f>C43+H43</f>
        <v>0.16978565383115643</v>
      </c>
      <c r="J43" s="76">
        <f>分析係数表!G46</f>
        <v>9.2485549132947983E-3</v>
      </c>
      <c r="K43" s="78">
        <f>I43*J43</f>
        <v>1.5702719429471115E-3</v>
      </c>
      <c r="L43" s="79"/>
      <c r="M43" s="80"/>
      <c r="N43" s="81">
        <f>分析係数表!H46</f>
        <v>2.3827200593939956E-2</v>
      </c>
      <c r="O43" s="82">
        <f t="shared" si="4"/>
        <v>0.33299132187066838</v>
      </c>
      <c r="P43" s="76">
        <f>分析係数表!C46</f>
        <v>0.21981660723382579</v>
      </c>
      <c r="Q43" s="82">
        <f>O43*P43</f>
        <v>7.319702261191717E-2</v>
      </c>
      <c r="R43" s="83">
        <v>8.125840542966109E-2</v>
      </c>
      <c r="S43" s="84">
        <f>I43+R43</f>
        <v>0.25104405926081752</v>
      </c>
      <c r="T43" s="85">
        <f>分析係数表!F46</f>
        <v>0.31329479768786128</v>
      </c>
      <c r="U43" s="86">
        <f t="shared" si="7"/>
        <v>7.865079775685728E-2</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投入係数表!I44</f>
        <v>0.61799596163553761</v>
      </c>
      <c r="E44" s="91">
        <f>SUM(E5:E43)</f>
        <v>61.799596163553751</v>
      </c>
      <c r="F44" s="92">
        <f>分析係数表!C47</f>
        <v>0.36533716964755569</v>
      </c>
      <c r="G44" s="91">
        <f>SUM(G5:G43)</f>
        <v>17.706647145271312</v>
      </c>
      <c r="H44" s="91">
        <f>SUM(H5:H43)</f>
        <v>20.819864744959212</v>
      </c>
      <c r="I44" s="91">
        <f>SUM(I5:I43)</f>
        <v>120.81986474495922</v>
      </c>
      <c r="J44" s="92">
        <f>分析係数表!G47</f>
        <v>0.24761623449681225</v>
      </c>
      <c r="K44" s="93">
        <f>SUM(K5:K43)</f>
        <v>22.277247508455879</v>
      </c>
      <c r="L44" s="94">
        <f>最終需要_まとめ!$L$33</f>
        <v>0.62733333333333341</v>
      </c>
      <c r="M44" s="91">
        <f>K44*L44</f>
        <v>13.975259936971323</v>
      </c>
      <c r="N44" s="95">
        <f>分析係数表!H47</f>
        <v>1</v>
      </c>
      <c r="O44" s="96">
        <f>SUM(O5:O43)</f>
        <v>13.975259936971321</v>
      </c>
      <c r="P44" s="92">
        <f>分析係数表!C47</f>
        <v>0.36533716964755569</v>
      </c>
      <c r="Q44" s="96">
        <f>SUM(Q5:Q43)</f>
        <v>5.3668866453671056</v>
      </c>
      <c r="R44" s="91">
        <f>SUM(R5:R43)</f>
        <v>6.0480934944825213</v>
      </c>
      <c r="S44" s="97">
        <f>SUM(S5:S43)</f>
        <v>126.86795823944172</v>
      </c>
      <c r="T44" s="98">
        <f>分析係数表!F47</f>
        <v>0.45972075178637212</v>
      </c>
      <c r="U44" s="99">
        <f>SUM(U5:U43)</f>
        <v>50.510381606907458</v>
      </c>
      <c r="V44" s="100">
        <f>分析係数表!D47</f>
        <v>9.0631212476228726E-2</v>
      </c>
      <c r="W44" s="164">
        <f>SUM(W5:W43)</f>
        <v>12</v>
      </c>
      <c r="X44" s="92">
        <f>分析係数表!E47</f>
        <v>7.5404319154090987E-2</v>
      </c>
      <c r="Y44" s="165">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1.2820512820512821E-3</v>
      </c>
      <c r="E5" s="77">
        <f t="shared" ref="E5:E38" si="0">$C$12*D5</f>
        <v>0.12820512820512819</v>
      </c>
      <c r="F5" s="76">
        <f>分析係数表!C8</f>
        <v>0.3615635179153095</v>
      </c>
      <c r="G5" s="77">
        <f t="shared" ref="G5:G38" si="1">E5*F5</f>
        <v>4.6354297168629419E-2</v>
      </c>
      <c r="H5" s="77">
        <f t="array" ref="H5:H43">MMULT(逆行列係数!C5:AO43,'8'!G5:G43)</f>
        <v>5.9634114098168774E-2</v>
      </c>
      <c r="I5" s="77">
        <f t="shared" ref="I5:I38" si="2">C5+H5</f>
        <v>5.9634114098168774E-2</v>
      </c>
      <c r="J5" s="76">
        <f>分析係数表!G8</f>
        <v>0.11973969631236442</v>
      </c>
      <c r="K5" s="78">
        <f t="shared" ref="K5:K38" si="3">I5*J5</f>
        <v>7.1405707119716185E-3</v>
      </c>
      <c r="L5" s="79" t="s">
        <v>183</v>
      </c>
      <c r="M5" s="80" t="s">
        <v>183</v>
      </c>
      <c r="N5" s="81">
        <f>分析係数表!H8</f>
        <v>1.2737227970859822E-2</v>
      </c>
      <c r="O5" s="82">
        <f t="shared" ref="O5:O43" si="4">$M$44*N5</f>
        <v>9.8078983056720095E-2</v>
      </c>
      <c r="P5" s="76">
        <f>分析係数表!C8</f>
        <v>0.3615635179153095</v>
      </c>
      <c r="Q5" s="82">
        <f t="shared" ref="Q5:Q38" si="5">O5*P5</f>
        <v>3.5461782147543752E-2</v>
      </c>
      <c r="R5" s="83">
        <f t="array" ref="R5:R43">MMULT(逆行列係数!C5:AO43,'8'!Q5:Q43)</f>
        <v>5.1848018830342929E-2</v>
      </c>
      <c r="S5" s="84">
        <f t="shared" ref="S5:S38" si="6">I5+R5</f>
        <v>0.1114821329285117</v>
      </c>
      <c r="T5" s="85">
        <f>分析係数表!F8</f>
        <v>0.45140997830802604</v>
      </c>
      <c r="U5" s="86">
        <f t="shared" ref="U5:U43" si="7">S5*T5</f>
        <v>5.0324147206991937E-2</v>
      </c>
      <c r="V5" s="87">
        <f>分析係数表!D8</f>
        <v>0.23297180043383947</v>
      </c>
      <c r="W5" s="88">
        <f t="shared" ref="W5:W43" si="8">ROUND(S5*V5,0)</f>
        <v>0</v>
      </c>
      <c r="X5" s="76">
        <f>分析係数表!E8</f>
        <v>7.0498915401301515E-2</v>
      </c>
      <c r="Y5" s="89">
        <f t="shared" ref="Y5:Y43" si="9">ROUND(S5*X5,0)</f>
        <v>0</v>
      </c>
    </row>
    <row r="6" spans="1:25" x14ac:dyDescent="0.2">
      <c r="A6" s="6" t="s">
        <v>220</v>
      </c>
      <c r="B6" s="5" t="s">
        <v>266</v>
      </c>
      <c r="C6" s="90"/>
      <c r="D6" s="76">
        <f>投入係数表!J6</f>
        <v>0</v>
      </c>
      <c r="E6" s="77">
        <f t="shared" si="0"/>
        <v>0</v>
      </c>
      <c r="F6" s="76">
        <f>分析係数表!C9</f>
        <v>5.4524361948955935E-2</v>
      </c>
      <c r="G6" s="77">
        <f t="shared" si="1"/>
        <v>0</v>
      </c>
      <c r="H6" s="77">
        <v>3.7427103139731233E-3</v>
      </c>
      <c r="I6" s="77">
        <f t="shared" si="2"/>
        <v>3.7427103139731233E-3</v>
      </c>
      <c r="J6" s="76">
        <f>分析係数表!G9</f>
        <v>0.23529411764705882</v>
      </c>
      <c r="K6" s="78">
        <f t="shared" si="3"/>
        <v>8.8063772093485248E-4</v>
      </c>
      <c r="L6" s="79"/>
      <c r="M6" s="80"/>
      <c r="N6" s="81">
        <f>分析係数表!H9</f>
        <v>6.7282260683958976E-4</v>
      </c>
      <c r="O6" s="82">
        <f t="shared" si="4"/>
        <v>5.1808570284970533E-3</v>
      </c>
      <c r="P6" s="76">
        <f>分析係数表!C9</f>
        <v>5.4524361948955935E-2</v>
      </c>
      <c r="Q6" s="82">
        <f t="shared" si="5"/>
        <v>2.8248292382756563E-4</v>
      </c>
      <c r="R6" s="83">
        <v>4.0324990489274065E-4</v>
      </c>
      <c r="S6" s="84">
        <f t="shared" si="6"/>
        <v>4.1459602188658636E-3</v>
      </c>
      <c r="T6" s="85">
        <f>分析係数表!F9</f>
        <v>0.68627450980392157</v>
      </c>
      <c r="U6" s="86">
        <f t="shared" si="7"/>
        <v>2.8452668168687297E-3</v>
      </c>
      <c r="V6" s="87">
        <f>分析係数表!D9</f>
        <v>3.9215686274509803E-2</v>
      </c>
      <c r="W6" s="88">
        <f t="shared" si="8"/>
        <v>0</v>
      </c>
      <c r="X6" s="76">
        <f>分析係数表!E9</f>
        <v>0</v>
      </c>
      <c r="Y6" s="89">
        <f t="shared" si="9"/>
        <v>0</v>
      </c>
    </row>
    <row r="7" spans="1:25" x14ac:dyDescent="0.2">
      <c r="A7" s="6" t="s">
        <v>221</v>
      </c>
      <c r="B7" s="5" t="s">
        <v>267</v>
      </c>
      <c r="C7" s="90"/>
      <c r="D7" s="76">
        <f>投入係数表!J7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1.0004413572270172E-2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投入係数表!J8</f>
        <v>5.1282051282051282E-3</v>
      </c>
      <c r="E8" s="77">
        <f t="shared" si="0"/>
        <v>0.51282051282051277</v>
      </c>
      <c r="F8" s="76">
        <f>分析係数表!C11</f>
        <v>1.7638036809815905E-2</v>
      </c>
      <c r="G8" s="77">
        <f t="shared" si="1"/>
        <v>9.0451470819568735E-3</v>
      </c>
      <c r="H8" s="77">
        <v>1.3036179619318803E-2</v>
      </c>
      <c r="I8" s="77">
        <f t="shared" si="2"/>
        <v>1.3036179619318803E-2</v>
      </c>
      <c r="J8" s="76">
        <f>分析係数表!G11</f>
        <v>0.36619718309859156</v>
      </c>
      <c r="K8" s="78">
        <f t="shared" si="3"/>
        <v>4.7738122549618152E-3</v>
      </c>
      <c r="L8" s="79"/>
      <c r="M8" s="80"/>
      <c r="N8" s="81">
        <f>分析係数表!H11</f>
        <v>-2.3200779546192752E-5</v>
      </c>
      <c r="O8" s="82">
        <f t="shared" si="4"/>
        <v>-1.7865024236196739E-4</v>
      </c>
      <c r="P8" s="76">
        <f>分析係数表!C11</f>
        <v>1.7638036809815905E-2</v>
      </c>
      <c r="Q8" s="82">
        <f t="shared" si="5"/>
        <v>-3.1510395508629136E-6</v>
      </c>
      <c r="R8" s="83">
        <v>1.2081354505101902E-4</v>
      </c>
      <c r="S8" s="84">
        <f t="shared" si="6"/>
        <v>1.3156993164369822E-2</v>
      </c>
      <c r="T8" s="85">
        <f>分析係数表!F11</f>
        <v>0.60563380281690138</v>
      </c>
      <c r="U8" s="86">
        <f t="shared" si="7"/>
        <v>7.9683198037732716E-3</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投入係数表!J9</f>
        <v>7.6923076923076927E-3</v>
      </c>
      <c r="E9" s="77">
        <f t="shared" si="0"/>
        <v>0.76923076923076927</v>
      </c>
      <c r="F9" s="76">
        <f>分析係数表!C12</f>
        <v>0.17945214392608499</v>
      </c>
      <c r="G9" s="77">
        <f t="shared" si="1"/>
        <v>0.13804011071237307</v>
      </c>
      <c r="H9" s="77">
        <v>0.14499952265361951</v>
      </c>
      <c r="I9" s="77">
        <f t="shared" si="2"/>
        <v>0.14499952265361951</v>
      </c>
      <c r="J9" s="76">
        <f>分析係数表!G12</f>
        <v>0.13812104376337719</v>
      </c>
      <c r="K9" s="78">
        <f t="shared" si="3"/>
        <v>2.0027485414109383E-2</v>
      </c>
      <c r="L9" s="79"/>
      <c r="M9" s="80"/>
      <c r="N9" s="81">
        <f>分析係数表!H12</f>
        <v>9.9856155166813607E-2</v>
      </c>
      <c r="O9" s="82">
        <f t="shared" si="4"/>
        <v>0.76891064312590762</v>
      </c>
      <c r="P9" s="76">
        <f>分析係数表!C12</f>
        <v>0.17945214392608499</v>
      </c>
      <c r="Q9" s="82">
        <f t="shared" si="5"/>
        <v>0.13798266339652895</v>
      </c>
      <c r="R9" s="83">
        <v>0.15631838431082476</v>
      </c>
      <c r="S9" s="84">
        <f t="shared" si="6"/>
        <v>0.30131790696444427</v>
      </c>
      <c r="T9" s="85">
        <f>分析係数表!F12</f>
        <v>0.32915888701671298</v>
      </c>
      <c r="U9" s="86">
        <f t="shared" si="7"/>
        <v>9.9181466894621942E-2</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投入係数表!J10</f>
        <v>1.2820512820512821E-3</v>
      </c>
      <c r="E10" s="77">
        <f t="shared" si="0"/>
        <v>0.12820512820512819</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0.11844511068598437</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投入係数表!J11</f>
        <v>1.4743589743589743E-2</v>
      </c>
      <c r="E11" s="77">
        <f t="shared" si="0"/>
        <v>1.4743589743589742</v>
      </c>
      <c r="F11" s="76">
        <f>分析係数表!C14</f>
        <v>0.39919982218270722</v>
      </c>
      <c r="G11" s="77">
        <f t="shared" si="1"/>
        <v>0.58856384039758114</v>
      </c>
      <c r="H11" s="77">
        <v>0.71161009394789332</v>
      </c>
      <c r="I11" s="77">
        <f t="shared" si="2"/>
        <v>0.71161009394789332</v>
      </c>
      <c r="J11" s="76">
        <f>分析係数表!G14</f>
        <v>0.17087329631499243</v>
      </c>
      <c r="K11" s="78">
        <f t="shared" si="3"/>
        <v>0.12159516244389798</v>
      </c>
      <c r="L11" s="79"/>
      <c r="M11" s="80"/>
      <c r="N11" s="81">
        <f>分析係数表!H14</f>
        <v>1.2412417057213123E-3</v>
      </c>
      <c r="O11" s="82">
        <f t="shared" si="4"/>
        <v>9.5577879663652551E-3</v>
      </c>
      <c r="P11" s="76">
        <f>分析係数表!C14</f>
        <v>0.39919982218270722</v>
      </c>
      <c r="Q11" s="82">
        <f t="shared" si="5"/>
        <v>3.8154672566330285E-3</v>
      </c>
      <c r="R11" s="83">
        <v>1.6921897555373384E-2</v>
      </c>
      <c r="S11" s="84">
        <f t="shared" si="6"/>
        <v>0.72853199150326675</v>
      </c>
      <c r="T11" s="85">
        <f>分析係数表!F14</f>
        <v>0.36951034830893487</v>
      </c>
      <c r="U11" s="86">
        <f t="shared" si="7"/>
        <v>0.26920010993457405</v>
      </c>
      <c r="V11" s="87">
        <f>分析係数表!D14</f>
        <v>9.6163553760726911E-2</v>
      </c>
      <c r="W11" s="88">
        <f t="shared" si="8"/>
        <v>0</v>
      </c>
      <c r="X11" s="76">
        <f>分析係数表!E14</f>
        <v>9.187279151943463E-2</v>
      </c>
      <c r="Y11" s="89">
        <f t="shared" si="9"/>
        <v>0</v>
      </c>
    </row>
    <row r="12" spans="1:25" x14ac:dyDescent="0.2">
      <c r="A12" s="6" t="s">
        <v>226</v>
      </c>
      <c r="B12" s="5" t="s">
        <v>29</v>
      </c>
      <c r="C12" s="75">
        <f>最終需要_まとめ!C13</f>
        <v>100</v>
      </c>
      <c r="D12" s="76">
        <f>投入係数表!J12</f>
        <v>0.36153846153846153</v>
      </c>
      <c r="E12" s="77">
        <f t="shared" si="0"/>
        <v>36.153846153846153</v>
      </c>
      <c r="F12" s="76">
        <f>分析係数表!C15</f>
        <v>0</v>
      </c>
      <c r="G12" s="77">
        <f t="shared" si="1"/>
        <v>0</v>
      </c>
      <c r="H12" s="77">
        <v>0</v>
      </c>
      <c r="I12" s="77">
        <f t="shared" si="2"/>
        <v>100</v>
      </c>
      <c r="J12" s="76">
        <f>分析係数表!G15</f>
        <v>9.6153846153846159E-2</v>
      </c>
      <c r="K12" s="78">
        <f t="shared" si="3"/>
        <v>9.6153846153846168</v>
      </c>
      <c r="L12" s="79"/>
      <c r="M12" s="80"/>
      <c r="N12" s="81">
        <f>分析係数表!H15</f>
        <v>9.1875087002923298E-3</v>
      </c>
      <c r="O12" s="82">
        <f t="shared" si="4"/>
        <v>7.0745495975339079E-2</v>
      </c>
      <c r="P12" s="76">
        <f>分析係数表!C15</f>
        <v>0</v>
      </c>
      <c r="Q12" s="82">
        <f t="shared" si="5"/>
        <v>0</v>
      </c>
      <c r="R12" s="83">
        <v>0</v>
      </c>
      <c r="S12" s="84">
        <f t="shared" si="6"/>
        <v>100</v>
      </c>
      <c r="T12" s="85">
        <f>分析係数表!F15</f>
        <v>0.30384615384615382</v>
      </c>
      <c r="U12" s="86">
        <f t="shared" si="7"/>
        <v>30.384615384615383</v>
      </c>
      <c r="V12" s="87">
        <f>分析係数表!D15</f>
        <v>3.9743589743589741E-2</v>
      </c>
      <c r="W12" s="88">
        <f t="shared" si="8"/>
        <v>4</v>
      </c>
      <c r="X12" s="76">
        <f>分析係数表!E15</f>
        <v>3.3974358974358972E-2</v>
      </c>
      <c r="Y12" s="89">
        <f t="shared" si="9"/>
        <v>3</v>
      </c>
    </row>
    <row r="13" spans="1:25" x14ac:dyDescent="0.2">
      <c r="A13" s="6" t="s">
        <v>227</v>
      </c>
      <c r="B13" s="5" t="s">
        <v>30</v>
      </c>
      <c r="C13" s="90"/>
      <c r="D13" s="76">
        <f>投入係数表!J13</f>
        <v>8.1410256410256412E-2</v>
      </c>
      <c r="E13" s="77">
        <f t="shared" si="0"/>
        <v>8.1410256410256405</v>
      </c>
      <c r="F13" s="76">
        <f>分析係数表!C16</f>
        <v>2.8203419942260721E-2</v>
      </c>
      <c r="G13" s="77">
        <f t="shared" si="1"/>
        <v>0.22960476491455842</v>
      </c>
      <c r="H13" s="77">
        <v>0.2332733445397899</v>
      </c>
      <c r="I13" s="77">
        <f t="shared" si="2"/>
        <v>0.2332733445397899</v>
      </c>
      <c r="J13" s="76">
        <f>分析係数表!G16</f>
        <v>3.2028469750889681E-2</v>
      </c>
      <c r="K13" s="78">
        <f t="shared" si="3"/>
        <v>7.4713882592815275E-3</v>
      </c>
      <c r="L13" s="79"/>
      <c r="M13" s="80"/>
      <c r="N13" s="81">
        <f>分析係数表!H16</f>
        <v>1.817781077444202E-2</v>
      </c>
      <c r="O13" s="82">
        <f t="shared" si="4"/>
        <v>0.13997246489060142</v>
      </c>
      <c r="P13" s="76">
        <f>分析係数表!C16</f>
        <v>2.8203419942260721E-2</v>
      </c>
      <c r="Q13" s="82">
        <f t="shared" si="5"/>
        <v>3.9477022076629771E-3</v>
      </c>
      <c r="R13" s="83">
        <v>4.6252578309689818E-3</v>
      </c>
      <c r="S13" s="84">
        <f t="shared" si="6"/>
        <v>0.23789860237075888</v>
      </c>
      <c r="T13" s="85">
        <f>分析係数表!F16</f>
        <v>0.28469750889679718</v>
      </c>
      <c r="U13" s="86">
        <f t="shared" si="7"/>
        <v>6.7729139464984739E-2</v>
      </c>
      <c r="V13" s="87">
        <f>分析係数表!D16</f>
        <v>0</v>
      </c>
      <c r="W13" s="88">
        <f t="shared" si="8"/>
        <v>0</v>
      </c>
      <c r="X13" s="76">
        <f>分析係数表!E16</f>
        <v>0</v>
      </c>
      <c r="Y13" s="89">
        <f t="shared" si="9"/>
        <v>0</v>
      </c>
    </row>
    <row r="14" spans="1:25" x14ac:dyDescent="0.2">
      <c r="A14" s="6" t="s">
        <v>2</v>
      </c>
      <c r="B14" s="5" t="s">
        <v>365</v>
      </c>
      <c r="C14" s="90"/>
      <c r="D14" s="76">
        <f>投入係数表!J14</f>
        <v>1.9230769230769232E-2</v>
      </c>
      <c r="E14" s="77">
        <f t="shared" si="0"/>
        <v>1.9230769230769231</v>
      </c>
      <c r="F14" s="76">
        <f>分析係数表!C17</f>
        <v>0.39389614666813044</v>
      </c>
      <c r="G14" s="77">
        <f t="shared" si="1"/>
        <v>0.75749258974640477</v>
      </c>
      <c r="H14" s="77">
        <v>0.89002069908946502</v>
      </c>
      <c r="I14" s="77">
        <f t="shared" si="2"/>
        <v>0.89002069908946502</v>
      </c>
      <c r="J14" s="76">
        <f>分析係数表!G17</f>
        <v>0.21203948952564411</v>
      </c>
      <c r="K14" s="78">
        <f t="shared" si="3"/>
        <v>0.18871953470218705</v>
      </c>
      <c r="L14" s="79"/>
      <c r="M14" s="80"/>
      <c r="N14" s="81">
        <f>分析係数表!H17</f>
        <v>3.0625029000974431E-3</v>
      </c>
      <c r="O14" s="82">
        <f t="shared" si="4"/>
        <v>2.3581831991779691E-2</v>
      </c>
      <c r="P14" s="76">
        <f>分析係数表!C17</f>
        <v>0.39389614666813044</v>
      </c>
      <c r="Q14" s="82">
        <f t="shared" si="5"/>
        <v>9.2887927529372635E-3</v>
      </c>
      <c r="R14" s="83">
        <v>2.0282973848237053E-2</v>
      </c>
      <c r="S14" s="84">
        <f t="shared" si="6"/>
        <v>0.91030367293770209</v>
      </c>
      <c r="T14" s="85">
        <f>分析係数表!F17</f>
        <v>0.32203226583192873</v>
      </c>
      <c r="U14" s="86">
        <f t="shared" si="7"/>
        <v>0.29314715439125522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投入係数表!J15</f>
        <v>7.0512820512820514E-3</v>
      </c>
      <c r="E15" s="77">
        <f t="shared" si="0"/>
        <v>0.70512820512820518</v>
      </c>
      <c r="F15" s="76">
        <f>分析係数表!C18</f>
        <v>0.54026666666666667</v>
      </c>
      <c r="G15" s="77">
        <f t="shared" si="1"/>
        <v>0.38095726495726501</v>
      </c>
      <c r="H15" s="77">
        <v>0.41900156055185211</v>
      </c>
      <c r="I15" s="77">
        <f t="shared" si="2"/>
        <v>0.41900156055185211</v>
      </c>
      <c r="J15" s="76">
        <f>分析係数表!G18</f>
        <v>0.21567989590110606</v>
      </c>
      <c r="K15" s="78">
        <f t="shared" si="3"/>
        <v>9.0370212962224458E-2</v>
      </c>
      <c r="L15" s="79"/>
      <c r="M15" s="80"/>
      <c r="N15" s="81">
        <f>分析係数表!H18</f>
        <v>4.8721637047004782E-4</v>
      </c>
      <c r="O15" s="82">
        <f t="shared" si="4"/>
        <v>3.7516550896013151E-3</v>
      </c>
      <c r="P15" s="76">
        <f>分析係数表!C18</f>
        <v>0.54026666666666667</v>
      </c>
      <c r="Q15" s="82">
        <f t="shared" si="5"/>
        <v>2.026894189741937E-3</v>
      </c>
      <c r="R15" s="83">
        <v>4.6327037507300278E-3</v>
      </c>
      <c r="S15" s="84">
        <f t="shared" si="6"/>
        <v>0.42363426430258216</v>
      </c>
      <c r="T15" s="85">
        <f>分析係数表!F18</f>
        <v>0.45949902407286924</v>
      </c>
      <c r="U15" s="86">
        <f t="shared" si="7"/>
        <v>0.19465953101086444</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投入係数表!J16</f>
        <v>0</v>
      </c>
      <c r="E16" s="77">
        <f t="shared" si="0"/>
        <v>0</v>
      </c>
      <c r="F16" s="76">
        <f>分析係数表!C19</f>
        <v>0.24452905261713653</v>
      </c>
      <c r="G16" s="77">
        <f t="shared" si="1"/>
        <v>0</v>
      </c>
      <c r="H16" s="77">
        <v>5.0549563887195635E-2</v>
      </c>
      <c r="I16" s="77">
        <f t="shared" si="2"/>
        <v>5.0549563887195635E-2</v>
      </c>
      <c r="J16" s="76">
        <f>分析係数表!G19</f>
        <v>5.7649667405764965E-2</v>
      </c>
      <c r="K16" s="78">
        <f t="shared" si="3"/>
        <v>2.9141655456032959E-3</v>
      </c>
      <c r="L16" s="79"/>
      <c r="M16" s="80"/>
      <c r="N16" s="81">
        <f>分析係数表!H19</f>
        <v>-1.2760428750406013E-4</v>
      </c>
      <c r="O16" s="82">
        <f t="shared" si="4"/>
        <v>-9.8257633299082044E-4</v>
      </c>
      <c r="P16" s="76">
        <f>分析係数表!C19</f>
        <v>0.24452905261713653</v>
      </c>
      <c r="Q16" s="82">
        <f t="shared" si="5"/>
        <v>-2.4026845983026539E-4</v>
      </c>
      <c r="R16" s="83">
        <v>2.0293468877399458E-3</v>
      </c>
      <c r="S16" s="84">
        <f t="shared" si="6"/>
        <v>5.2578910774935581E-2</v>
      </c>
      <c r="T16" s="85">
        <f>分析係数表!F19</f>
        <v>0.24006968641114981</v>
      </c>
      <c r="U16" s="86">
        <f t="shared" si="7"/>
        <v>1.2622602621578612E-2</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投入係数表!J17</f>
        <v>5.1282051282051282E-3</v>
      </c>
      <c r="E17" s="77">
        <f t="shared" si="0"/>
        <v>0.51282051282051277</v>
      </c>
      <c r="F17" s="76">
        <f>分析係数表!C20</f>
        <v>4.2707629979743422E-2</v>
      </c>
      <c r="G17" s="77">
        <f t="shared" si="1"/>
        <v>2.1901348707560726E-2</v>
      </c>
      <c r="H17" s="77">
        <v>2.4968267852083555E-2</v>
      </c>
      <c r="I17" s="77">
        <f t="shared" si="2"/>
        <v>2.4968267852083555E-2</v>
      </c>
      <c r="J17" s="76">
        <f>分析係数表!G20</f>
        <v>0.10064412238325282</v>
      </c>
      <c r="K17" s="78">
        <f t="shared" si="3"/>
        <v>2.5129094054029345E-3</v>
      </c>
      <c r="L17" s="79"/>
      <c r="M17" s="80"/>
      <c r="N17" s="81">
        <f>分析係数表!H20</f>
        <v>6.0322026820101154E-4</v>
      </c>
      <c r="O17" s="82">
        <f t="shared" si="4"/>
        <v>4.644906301411152E-3</v>
      </c>
      <c r="P17" s="76">
        <f>分析係数表!C20</f>
        <v>4.2707629979743422E-2</v>
      </c>
      <c r="Q17" s="82">
        <f t="shared" si="5"/>
        <v>1.9837293961124606E-4</v>
      </c>
      <c r="R17" s="83">
        <v>5.3117291290113186E-4</v>
      </c>
      <c r="S17" s="84">
        <f t="shared" si="6"/>
        <v>2.5499440764984688E-2</v>
      </c>
      <c r="T17" s="85">
        <f>分析係数表!F20</f>
        <v>0.22302737520128824</v>
      </c>
      <c r="U17" s="86">
        <f t="shared" si="7"/>
        <v>5.6870733429152647E-3</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投入係数表!J18</f>
        <v>8.9743589743589737E-3</v>
      </c>
      <c r="E18" s="77">
        <f t="shared" si="0"/>
        <v>0.89743589743589736</v>
      </c>
      <c r="F18" s="76">
        <f>分析係数表!C21</f>
        <v>0.66002922908293749</v>
      </c>
      <c r="G18" s="77">
        <f t="shared" si="1"/>
        <v>0.59233392353596948</v>
      </c>
      <c r="H18" s="77">
        <v>0.66698335741322845</v>
      </c>
      <c r="I18" s="77">
        <f t="shared" si="2"/>
        <v>0.66698335741322845</v>
      </c>
      <c r="J18" s="76">
        <f>分析係数表!G21</f>
        <v>0.28519544705706157</v>
      </c>
      <c r="K18" s="78">
        <f t="shared" si="3"/>
        <v>0.19022061679708557</v>
      </c>
      <c r="L18" s="79"/>
      <c r="M18" s="80"/>
      <c r="N18" s="81">
        <f>分析係数表!H21</f>
        <v>9.9763352048628834E-4</v>
      </c>
      <c r="O18" s="82">
        <f t="shared" si="4"/>
        <v>7.6819604215645973E-3</v>
      </c>
      <c r="P18" s="76">
        <f>分析係数表!C21</f>
        <v>0.66002922908293749</v>
      </c>
      <c r="Q18" s="82">
        <f t="shared" si="5"/>
        <v>5.0703184148909184E-3</v>
      </c>
      <c r="R18" s="83">
        <v>1.2049915208645595E-2</v>
      </c>
      <c r="S18" s="84">
        <f t="shared" si="6"/>
        <v>0.67903327262187407</v>
      </c>
      <c r="T18" s="85">
        <f>分析係数表!F21</f>
        <v>0.42593979332035348</v>
      </c>
      <c r="U18" s="86">
        <f t="shared" si="7"/>
        <v>0.28922729179820428</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投入係数表!J19</f>
        <v>0</v>
      </c>
      <c r="E19" s="77">
        <f t="shared" si="0"/>
        <v>0</v>
      </c>
      <c r="F19" s="76">
        <f>分析係数表!C22</f>
        <v>0.17124965967873673</v>
      </c>
      <c r="G19" s="77">
        <f t="shared" si="1"/>
        <v>0</v>
      </c>
      <c r="H19" s="77">
        <v>4.3100439207222211E-3</v>
      </c>
      <c r="I19" s="77">
        <f t="shared" si="2"/>
        <v>4.3100439207222211E-3</v>
      </c>
      <c r="J19" s="76">
        <f>分析係数表!G22</f>
        <v>0.19461524128936092</v>
      </c>
      <c r="K19" s="78">
        <f t="shared" si="3"/>
        <v>8.3880023759909817E-4</v>
      </c>
      <c r="L19" s="79"/>
      <c r="M19" s="80"/>
      <c r="N19" s="81">
        <f>分析係数表!H22</f>
        <v>4.6401559092385505E-5</v>
      </c>
      <c r="O19" s="82">
        <f t="shared" si="4"/>
        <v>3.5730048472393478E-4</v>
      </c>
      <c r="P19" s="76">
        <f>分析係数表!C22</f>
        <v>0.17124965967873673</v>
      </c>
      <c r="Q19" s="82">
        <f t="shared" si="5"/>
        <v>6.1187586412021503E-5</v>
      </c>
      <c r="R19" s="83">
        <v>6.744003708413017E-4</v>
      </c>
      <c r="S19" s="84">
        <f t="shared" si="6"/>
        <v>4.9844442915635227E-3</v>
      </c>
      <c r="T19" s="85">
        <f>分析係数表!F22</f>
        <v>0.41301782497981493</v>
      </c>
      <c r="U19" s="86">
        <f t="shared" si="7"/>
        <v>2.0586643400346207E-3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1.7865024236196739E-4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投入係数表!J21</f>
        <v>0</v>
      </c>
      <c r="E21" s="77">
        <f t="shared" si="0"/>
        <v>0</v>
      </c>
      <c r="F21" s="76">
        <f>分析係数表!C24</f>
        <v>0.51311288483466355</v>
      </c>
      <c r="G21" s="77">
        <f t="shared" si="1"/>
        <v>0</v>
      </c>
      <c r="H21" s="77">
        <v>6.7320926932841092E-3</v>
      </c>
      <c r="I21" s="77">
        <f t="shared" si="2"/>
        <v>6.7320926932841092E-3</v>
      </c>
      <c r="J21" s="76">
        <f>分析係数表!G24</f>
        <v>0.20766129032258066</v>
      </c>
      <c r="K21" s="78">
        <f t="shared" si="3"/>
        <v>1.3979950552585954E-3</v>
      </c>
      <c r="L21" s="79"/>
      <c r="M21" s="80"/>
      <c r="N21" s="81">
        <f>分析係数表!H24</f>
        <v>3.8281286251218039E-4</v>
      </c>
      <c r="O21" s="82">
        <f t="shared" si="4"/>
        <v>2.9477289989724613E-3</v>
      </c>
      <c r="P21" s="76">
        <f>分析係数表!C24</f>
        <v>0.51311288483466355</v>
      </c>
      <c r="Q21" s="82">
        <f t="shared" si="5"/>
        <v>1.5125177303735547E-3</v>
      </c>
      <c r="R21" s="83">
        <v>5.0759396999399712E-3</v>
      </c>
      <c r="S21" s="84">
        <f t="shared" si="6"/>
        <v>1.1808032393224081E-2</v>
      </c>
      <c r="T21" s="85">
        <f>分析係数表!F24</f>
        <v>0.39045698924731181</v>
      </c>
      <c r="U21" s="86">
        <f t="shared" si="7"/>
        <v>4.6105287771930044E-3</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投入係数表!J22</f>
        <v>0</v>
      </c>
      <c r="E22" s="77">
        <f t="shared" si="0"/>
        <v>0</v>
      </c>
      <c r="F22" s="76">
        <f>分析係数表!C25</f>
        <v>1.2221950623319433E-2</v>
      </c>
      <c r="G22" s="77">
        <f t="shared" si="1"/>
        <v>0</v>
      </c>
      <c r="H22" s="77">
        <v>3.810140256089267E-4</v>
      </c>
      <c r="I22" s="77">
        <f t="shared" si="2"/>
        <v>3.810140256089267E-4</v>
      </c>
      <c r="J22" s="76">
        <f>分析係数表!G25</f>
        <v>0.19604612850082373</v>
      </c>
      <c r="K22" s="78">
        <f t="shared" si="3"/>
        <v>7.4696324625143787E-5</v>
      </c>
      <c r="L22" s="79"/>
      <c r="M22" s="80"/>
      <c r="N22" s="81">
        <f>分析係数表!H25</f>
        <v>5.5681870910862603E-4</v>
      </c>
      <c r="O22" s="82">
        <f t="shared" si="4"/>
        <v>4.2876058166872169E-3</v>
      </c>
      <c r="P22" s="76">
        <f>分析係数表!C25</f>
        <v>1.2221950623319433E-2</v>
      </c>
      <c r="Q22" s="82">
        <f t="shared" si="5"/>
        <v>5.2402906583808354E-5</v>
      </c>
      <c r="R22" s="83">
        <v>2.3024667671031209E-4</v>
      </c>
      <c r="S22" s="84">
        <f t="shared" si="6"/>
        <v>6.1126070231923876E-4</v>
      </c>
      <c r="T22" s="85">
        <f>分析係数表!F25</f>
        <v>0.34761120263591433</v>
      </c>
      <c r="U22" s="86">
        <f t="shared" si="7"/>
        <v>2.124810678572642E-4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投入係数表!J23</f>
        <v>0</v>
      </c>
      <c r="E23" s="77">
        <f t="shared" si="0"/>
        <v>0</v>
      </c>
      <c r="F23" s="76">
        <f>分析係数表!C26</f>
        <v>0.60782312925170068</v>
      </c>
      <c r="G23" s="77">
        <f t="shared" si="1"/>
        <v>0</v>
      </c>
      <c r="H23" s="77">
        <v>1.1975563589658678E-2</v>
      </c>
      <c r="I23" s="77">
        <f t="shared" si="2"/>
        <v>1.1975563589658678E-2</v>
      </c>
      <c r="J23" s="76">
        <f>分析係数表!G26</f>
        <v>0.19637522405895241</v>
      </c>
      <c r="K23" s="78">
        <f t="shared" si="3"/>
        <v>2.3517039831514553E-3</v>
      </c>
      <c r="L23" s="79"/>
      <c r="M23" s="80"/>
      <c r="N23" s="81">
        <f>分析係数表!H26</f>
        <v>1.1774395619692821E-2</v>
      </c>
      <c r="O23" s="82">
        <f t="shared" si="4"/>
        <v>9.0664997998698441E-2</v>
      </c>
      <c r="P23" s="76">
        <f>分析係数表!C26</f>
        <v>0.60782312925170068</v>
      </c>
      <c r="Q23" s="82">
        <f t="shared" si="5"/>
        <v>5.5108282797168062E-2</v>
      </c>
      <c r="R23" s="83">
        <v>6.1309996309926645E-2</v>
      </c>
      <c r="S23" s="84">
        <f t="shared" si="6"/>
        <v>7.3285559899585323E-2</v>
      </c>
      <c r="T23" s="85">
        <f>分析係数表!F26</f>
        <v>0.33484365664210319</v>
      </c>
      <c r="U23" s="86">
        <f t="shared" si="7"/>
        <v>2.4539204855841035E-2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投入係数表!J24</f>
        <v>0</v>
      </c>
      <c r="E24" s="77">
        <f t="shared" si="0"/>
        <v>0</v>
      </c>
      <c r="F24" s="76">
        <f>分析係数表!C27</f>
        <v>3.3949453036589916E-2</v>
      </c>
      <c r="G24" s="77">
        <f t="shared" si="1"/>
        <v>0</v>
      </c>
      <c r="H24" s="77">
        <v>9.1066654909613531E-5</v>
      </c>
      <c r="I24" s="77">
        <f t="shared" si="2"/>
        <v>9.1066654909613531E-5</v>
      </c>
      <c r="J24" s="76">
        <f>分析係数表!G27</f>
        <v>0.16810344827586207</v>
      </c>
      <c r="K24" s="78">
        <f t="shared" si="3"/>
        <v>1.5308618713254E-5</v>
      </c>
      <c r="L24" s="79"/>
      <c r="M24" s="80"/>
      <c r="N24" s="81">
        <f>分析係数表!H27</f>
        <v>1.1983202635608557E-2</v>
      </c>
      <c r="O24" s="82">
        <f t="shared" si="4"/>
        <v>9.2272850179956151E-2</v>
      </c>
      <c r="P24" s="76">
        <f>分析係数表!C27</f>
        <v>3.3949453036589916E-2</v>
      </c>
      <c r="Q24" s="82">
        <f t="shared" si="5"/>
        <v>3.1326127937367186E-3</v>
      </c>
      <c r="R24" s="83">
        <v>3.1561789232957566E-3</v>
      </c>
      <c r="S24" s="84">
        <f t="shared" si="6"/>
        <v>3.24724557820537E-3</v>
      </c>
      <c r="T24" s="85">
        <f>分析係数表!F27</f>
        <v>0.32327586206896552</v>
      </c>
      <c r="U24" s="86">
        <f t="shared" si="7"/>
        <v>1.0497561136439775E-3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投入係数表!J25</f>
        <v>0</v>
      </c>
      <c r="E25" s="77">
        <f t="shared" si="0"/>
        <v>0</v>
      </c>
      <c r="F25" s="76">
        <f>分析係数表!C28</f>
        <v>0.13648255813953492</v>
      </c>
      <c r="G25" s="77">
        <f t="shared" si="1"/>
        <v>0</v>
      </c>
      <c r="H25" s="77">
        <v>8.9143690347345105E-3</v>
      </c>
      <c r="I25" s="77">
        <f t="shared" si="2"/>
        <v>8.9143690347345105E-3</v>
      </c>
      <c r="J25" s="76">
        <f>分析係数表!G28</f>
        <v>0.12488465087665333</v>
      </c>
      <c r="K25" s="78">
        <f t="shared" si="3"/>
        <v>1.1132678646884684E-3</v>
      </c>
      <c r="L25" s="79"/>
      <c r="M25" s="80"/>
      <c r="N25" s="81">
        <f>分析係数表!H28</f>
        <v>2.2469954990487682E-2</v>
      </c>
      <c r="O25" s="82">
        <f t="shared" si="4"/>
        <v>0.17302275972756542</v>
      </c>
      <c r="P25" s="76">
        <f>分析係数表!C28</f>
        <v>0.13648255813953492</v>
      </c>
      <c r="Q25" s="82">
        <f t="shared" si="5"/>
        <v>2.3614588863980226E-2</v>
      </c>
      <c r="R25" s="83">
        <v>2.6143312345641125E-2</v>
      </c>
      <c r="S25" s="84">
        <f t="shared" si="6"/>
        <v>3.5057681380375634E-2</v>
      </c>
      <c r="T25" s="85">
        <f>分析係数表!F28</f>
        <v>0.21362657643801908</v>
      </c>
      <c r="U25" s="86">
        <f t="shared" si="7"/>
        <v>7.4892524511445333E-3</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投入係数表!J26</f>
        <v>3.8461538461538464E-3</v>
      </c>
      <c r="E26" s="77">
        <f t="shared" si="0"/>
        <v>0.38461538461538464</v>
      </c>
      <c r="F26" s="76">
        <f>分析係数表!C29</f>
        <v>0.28024852844996728</v>
      </c>
      <c r="G26" s="77">
        <f t="shared" si="1"/>
        <v>0.10778789555767973</v>
      </c>
      <c r="H26" s="77">
        <v>0.1244678001992731</v>
      </c>
      <c r="I26" s="77">
        <f t="shared" si="2"/>
        <v>0.1244678001992731</v>
      </c>
      <c r="J26" s="76">
        <f>分析係数表!G29</f>
        <v>0.26283748014822655</v>
      </c>
      <c r="K26" s="78">
        <f t="shared" si="3"/>
        <v>3.271480296396987E-2</v>
      </c>
      <c r="L26" s="79"/>
      <c r="M26" s="80"/>
      <c r="N26" s="81">
        <f>分析係数表!H29</f>
        <v>1.0707159760567955E-2</v>
      </c>
      <c r="O26" s="82">
        <f t="shared" si="4"/>
        <v>8.2447086850047938E-2</v>
      </c>
      <c r="P26" s="76">
        <f>分析係数表!C29</f>
        <v>0.28024852844996728</v>
      </c>
      <c r="Q26" s="82">
        <f t="shared" si="5"/>
        <v>2.3105674764712585E-2</v>
      </c>
      <c r="R26" s="83">
        <v>2.9438775973998955E-2</v>
      </c>
      <c r="S26" s="84">
        <f t="shared" si="6"/>
        <v>0.15390657617327205</v>
      </c>
      <c r="T26" s="85">
        <f>分析係数表!F29</f>
        <v>0.48438327157226047</v>
      </c>
      <c r="U26" s="86">
        <f t="shared" si="7"/>
        <v>7.4549770883294827E-2</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投入係数表!J27</f>
        <v>3.205128205128205E-3</v>
      </c>
      <c r="E27" s="77">
        <f t="shared" si="0"/>
        <v>0.32051282051282048</v>
      </c>
      <c r="F27" s="76">
        <f>分析係数表!C30</f>
        <v>1</v>
      </c>
      <c r="G27" s="77">
        <f t="shared" si="1"/>
        <v>0.32051282051282048</v>
      </c>
      <c r="H27" s="77">
        <v>0.35025433362751163</v>
      </c>
      <c r="I27" s="77">
        <f t="shared" si="2"/>
        <v>0.35025433362751163</v>
      </c>
      <c r="J27" s="76">
        <f>分析係数表!G30</f>
        <v>0.34440913030915921</v>
      </c>
      <c r="K27" s="78">
        <f t="shared" si="3"/>
        <v>0.12063079043166537</v>
      </c>
      <c r="L27" s="79"/>
      <c r="M27" s="80"/>
      <c r="N27" s="81">
        <f>分析係数表!H30</f>
        <v>0</v>
      </c>
      <c r="O27" s="82">
        <f t="shared" si="4"/>
        <v>0</v>
      </c>
      <c r="P27" s="76">
        <f>分析係数表!C30</f>
        <v>1</v>
      </c>
      <c r="Q27" s="82">
        <f t="shared" si="5"/>
        <v>0</v>
      </c>
      <c r="R27" s="83">
        <v>1.6089911375222365E-2</v>
      </c>
      <c r="S27" s="84">
        <f t="shared" si="6"/>
        <v>0.36634424500273399</v>
      </c>
      <c r="T27" s="85">
        <f>分析係数表!F30</f>
        <v>0.44047963016469227</v>
      </c>
      <c r="U27" s="86">
        <f t="shared" si="7"/>
        <v>0.16136717755176769</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投入係数表!J28</f>
        <v>3.0769230769230771E-2</v>
      </c>
      <c r="E28" s="77">
        <f t="shared" si="0"/>
        <v>3.0769230769230771</v>
      </c>
      <c r="F28" s="76">
        <f>分析係数表!C31</f>
        <v>5.0425200622829069E-2</v>
      </c>
      <c r="G28" s="77">
        <f t="shared" si="1"/>
        <v>0.15515446345485867</v>
      </c>
      <c r="H28" s="77">
        <v>0.16468618106811972</v>
      </c>
      <c r="I28" s="77">
        <f t="shared" si="2"/>
        <v>0.16468618106811972</v>
      </c>
      <c r="J28" s="76">
        <f>分析係数表!G31</f>
        <v>7.0921985815602842E-2</v>
      </c>
      <c r="K28" s="78">
        <f t="shared" si="3"/>
        <v>1.1679870997738989E-2</v>
      </c>
      <c r="L28" s="79"/>
      <c r="M28" s="80"/>
      <c r="N28" s="81">
        <f>分析係数表!H31</f>
        <v>2.4500023200779545E-2</v>
      </c>
      <c r="O28" s="82">
        <f t="shared" si="4"/>
        <v>0.18865465593423753</v>
      </c>
      <c r="P28" s="76">
        <f>分析係数表!C31</f>
        <v>5.0425200622829069E-2</v>
      </c>
      <c r="Q28" s="82">
        <f t="shared" si="5"/>
        <v>9.5129488739147186E-3</v>
      </c>
      <c r="R28" s="83">
        <v>1.197131610345864E-2</v>
      </c>
      <c r="S28" s="84">
        <f t="shared" si="6"/>
        <v>0.17665749717157836</v>
      </c>
      <c r="T28" s="85">
        <f>分析係数表!F31</f>
        <v>0.3475177304964539</v>
      </c>
      <c r="U28" s="86">
        <f t="shared" si="7"/>
        <v>6.1391612492250634E-2</v>
      </c>
      <c r="V28" s="87">
        <f>分析係数表!D31</f>
        <v>0</v>
      </c>
      <c r="W28" s="88">
        <f t="shared" si="8"/>
        <v>0</v>
      </c>
      <c r="X28" s="76">
        <f>分析係数表!E31</f>
        <v>0</v>
      </c>
      <c r="Y28" s="89">
        <f t="shared" si="9"/>
        <v>0</v>
      </c>
    </row>
    <row r="29" spans="1:25" x14ac:dyDescent="0.2">
      <c r="A29" s="6" t="s">
        <v>17</v>
      </c>
      <c r="B29" s="5" t="s">
        <v>273</v>
      </c>
      <c r="C29" s="90"/>
      <c r="D29" s="76">
        <f>投入係数表!J29</f>
        <v>2.5641025641025641E-3</v>
      </c>
      <c r="E29" s="77">
        <f t="shared" si="0"/>
        <v>0.25641025641025639</v>
      </c>
      <c r="F29" s="76">
        <f>分析係数表!C32</f>
        <v>0.71921182266009853</v>
      </c>
      <c r="G29" s="77">
        <f t="shared" si="1"/>
        <v>0.18441328786156372</v>
      </c>
      <c r="H29" s="77">
        <v>0.20572089051823192</v>
      </c>
      <c r="I29" s="77">
        <f t="shared" si="2"/>
        <v>0.20572089051823192</v>
      </c>
      <c r="J29" s="76">
        <f>分析係数表!G32</f>
        <v>0.13945578231292516</v>
      </c>
      <c r="K29" s="78">
        <f t="shared" si="3"/>
        <v>2.8688967725331659E-2</v>
      </c>
      <c r="L29" s="79"/>
      <c r="M29" s="80"/>
      <c r="N29" s="81">
        <f>分析係数表!H32</f>
        <v>7.0646373718156932E-3</v>
      </c>
      <c r="O29" s="82">
        <f t="shared" si="4"/>
        <v>5.4398998799219063E-2</v>
      </c>
      <c r="P29" s="76">
        <f>分析係数表!C32</f>
        <v>0.71921182266009853</v>
      </c>
      <c r="Q29" s="82">
        <f t="shared" si="5"/>
        <v>3.9124403077270851E-2</v>
      </c>
      <c r="R29" s="83">
        <v>4.9266486056094919E-2</v>
      </c>
      <c r="S29" s="84">
        <f t="shared" si="6"/>
        <v>0.25498737657432685</v>
      </c>
      <c r="T29" s="85">
        <f>分析係数表!F32</f>
        <v>0.48185941043083902</v>
      </c>
      <c r="U29" s="86">
        <f t="shared" si="7"/>
        <v>0.12286806694341147</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投入係数表!J30</f>
        <v>1.9230769230769232E-3</v>
      </c>
      <c r="E30" s="77">
        <f t="shared" si="0"/>
        <v>0.19230769230769232</v>
      </c>
      <c r="F30" s="76">
        <f>分析係数表!C33</f>
        <v>0.83046964490263453</v>
      </c>
      <c r="G30" s="77">
        <f t="shared" si="1"/>
        <v>0.15970570094281433</v>
      </c>
      <c r="H30" s="77">
        <v>0.16984298094661118</v>
      </c>
      <c r="I30" s="77">
        <f t="shared" si="2"/>
        <v>0.16984298094661118</v>
      </c>
      <c r="J30" s="76">
        <f>分析係数表!G33</f>
        <v>0.50688705234159781</v>
      </c>
      <c r="K30" s="78">
        <f t="shared" si="3"/>
        <v>8.60912079729379E-2</v>
      </c>
      <c r="L30" s="79"/>
      <c r="M30" s="80"/>
      <c r="N30" s="81">
        <f>分析係数表!H33</f>
        <v>1.0440350795786737E-3</v>
      </c>
      <c r="O30" s="82">
        <f t="shared" si="4"/>
        <v>8.0392609062885315E-3</v>
      </c>
      <c r="P30" s="76">
        <f>分析係数表!C33</f>
        <v>0.83046964490263453</v>
      </c>
      <c r="Q30" s="82">
        <f t="shared" si="5"/>
        <v>6.6763621501250685E-3</v>
      </c>
      <c r="R30" s="83">
        <v>1.7274432433223269E-2</v>
      </c>
      <c r="S30" s="84">
        <f t="shared" si="6"/>
        <v>0.18711741337983445</v>
      </c>
      <c r="T30" s="85">
        <f>分析係数表!F33</f>
        <v>0.64600550964187331</v>
      </c>
      <c r="U30" s="86">
        <f t="shared" si="7"/>
        <v>0.12087887999330904</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投入係数表!J31</f>
        <v>4.0384615384615387E-2</v>
      </c>
      <c r="E31" s="77">
        <f t="shared" si="0"/>
        <v>4.0384615384615383</v>
      </c>
      <c r="F31" s="76">
        <f>分析係数表!C34</f>
        <v>0.2537092984222894</v>
      </c>
      <c r="G31" s="77">
        <f t="shared" si="1"/>
        <v>1.0245952436284764</v>
      </c>
      <c r="H31" s="77">
        <v>1.1002883269131696</v>
      </c>
      <c r="I31" s="77">
        <f t="shared" si="2"/>
        <v>1.1002883269131696</v>
      </c>
      <c r="J31" s="76">
        <f>分析係数表!G34</f>
        <v>0.42494765662747624</v>
      </c>
      <c r="K31" s="78">
        <f t="shared" si="3"/>
        <v>0.46756494613631794</v>
      </c>
      <c r="L31" s="79"/>
      <c r="M31" s="80"/>
      <c r="N31" s="81">
        <f>分析係数表!H34</f>
        <v>0.17513108440443598</v>
      </c>
      <c r="O31" s="82">
        <f t="shared" si="4"/>
        <v>1.3485413544693106</v>
      </c>
      <c r="P31" s="76">
        <f>分析係数表!C34</f>
        <v>0.2537092984222894</v>
      </c>
      <c r="Q31" s="82">
        <f t="shared" si="5"/>
        <v>0.34213748093585267</v>
      </c>
      <c r="R31" s="83">
        <v>0.36886383435561321</v>
      </c>
      <c r="S31" s="84">
        <f t="shared" si="6"/>
        <v>1.4691521612687828</v>
      </c>
      <c r="T31" s="85">
        <f>分析係数表!F34</f>
        <v>0.69995168304074729</v>
      </c>
      <c r="U31" s="86">
        <f t="shared" si="7"/>
        <v>1.028335527923036</v>
      </c>
      <c r="V31" s="87">
        <f>分析係数表!D34</f>
        <v>0.29215654694797877</v>
      </c>
      <c r="W31" s="88">
        <f t="shared" si="8"/>
        <v>0</v>
      </c>
      <c r="X31" s="76">
        <f>分析係数表!E34</f>
        <v>0.2001932678370108</v>
      </c>
      <c r="Y31" s="89">
        <f t="shared" si="9"/>
        <v>0</v>
      </c>
    </row>
    <row r="32" spans="1:25" x14ac:dyDescent="0.2">
      <c r="A32" s="6" t="s">
        <v>20</v>
      </c>
      <c r="B32" s="5" t="s">
        <v>37</v>
      </c>
      <c r="C32" s="90"/>
      <c r="D32" s="76">
        <f>投入係数表!J32</f>
        <v>5.7692307692307696E-3</v>
      </c>
      <c r="E32" s="77">
        <f t="shared" si="0"/>
        <v>0.57692307692307698</v>
      </c>
      <c r="F32" s="76">
        <f>分析係数表!C35</f>
        <v>0.44329670329670334</v>
      </c>
      <c r="G32" s="77">
        <f t="shared" si="1"/>
        <v>0.25574809805579041</v>
      </c>
      <c r="H32" s="77">
        <v>0.30544934087456188</v>
      </c>
      <c r="I32" s="77">
        <f t="shared" si="2"/>
        <v>0.30544934087456188</v>
      </c>
      <c r="J32" s="76">
        <f>分析係数表!G35</f>
        <v>0.31419939577039274</v>
      </c>
      <c r="K32" s="78">
        <f t="shared" si="3"/>
        <v>9.5971998341252071E-2</v>
      </c>
      <c r="L32" s="79"/>
      <c r="M32" s="80"/>
      <c r="N32" s="81">
        <f>分析係数表!H35</f>
        <v>6.616862326574173E-2</v>
      </c>
      <c r="O32" s="82">
        <f t="shared" si="4"/>
        <v>0.50951049121633096</v>
      </c>
      <c r="P32" s="76">
        <f>分析係数表!C35</f>
        <v>0.44329670329670334</v>
      </c>
      <c r="Q32" s="82">
        <f t="shared" si="5"/>
        <v>0.22586432105128343</v>
      </c>
      <c r="R32" s="83">
        <v>0.26702463843593754</v>
      </c>
      <c r="S32" s="84">
        <f t="shared" si="6"/>
        <v>0.57247397931049937</v>
      </c>
      <c r="T32" s="85">
        <f>分析係数表!F35</f>
        <v>0.64443411573320941</v>
      </c>
      <c r="U32" s="86">
        <f t="shared" si="7"/>
        <v>0.36892176263723331</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投入係数表!J33</f>
        <v>1.2820512820512821E-3</v>
      </c>
      <c r="E33" s="77">
        <f t="shared" si="0"/>
        <v>0.12820512820512819</v>
      </c>
      <c r="F33" s="76">
        <f>分析係数表!C36</f>
        <v>0.8186980166346769</v>
      </c>
      <c r="G33" s="77">
        <f t="shared" si="1"/>
        <v>0.10496128418393293</v>
      </c>
      <c r="H33" s="77">
        <v>0.17086407996776512</v>
      </c>
      <c r="I33" s="77">
        <f t="shared" si="2"/>
        <v>0.17086407996776512</v>
      </c>
      <c r="J33" s="76">
        <f>分析係数表!G36</f>
        <v>7.7781269641734763E-2</v>
      </c>
      <c r="K33" s="78">
        <f t="shared" si="3"/>
        <v>1.3290025076059669E-2</v>
      </c>
      <c r="L33" s="79"/>
      <c r="M33" s="80"/>
      <c r="N33" s="81">
        <f>分析係数表!H36</f>
        <v>0.1158646930536866</v>
      </c>
      <c r="O33" s="82">
        <f t="shared" si="4"/>
        <v>0.892179310355665</v>
      </c>
      <c r="P33" s="76">
        <f>分析係数表!C36</f>
        <v>0.8186980166346769</v>
      </c>
      <c r="Q33" s="82">
        <f t="shared" si="5"/>
        <v>0.73042543187067677</v>
      </c>
      <c r="R33" s="83">
        <v>0.79119178051784766</v>
      </c>
      <c r="S33" s="84">
        <f t="shared" si="6"/>
        <v>0.96205586048561276</v>
      </c>
      <c r="T33" s="85">
        <f>分析係数表!F36</f>
        <v>0.82023884349465748</v>
      </c>
      <c r="U33" s="86">
        <f t="shared" si="7"/>
        <v>0.78911558638197654</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投入係数表!J34</f>
        <v>2.1153846153846155E-2</v>
      </c>
      <c r="E34" s="77">
        <f t="shared" si="0"/>
        <v>2.1153846153846154</v>
      </c>
      <c r="F34" s="76">
        <f>分析係数表!C37</f>
        <v>0.56668970283344855</v>
      </c>
      <c r="G34" s="77">
        <f t="shared" si="1"/>
        <v>1.1987666790707565</v>
      </c>
      <c r="H34" s="77">
        <v>1.3470300231446046</v>
      </c>
      <c r="I34" s="77">
        <f t="shared" si="2"/>
        <v>1.3470300231446046</v>
      </c>
      <c r="J34" s="76">
        <f>分析係数表!G37</f>
        <v>0.49872274427515739</v>
      </c>
      <c r="K34" s="78">
        <f t="shared" si="3"/>
        <v>0.67179450976370603</v>
      </c>
      <c r="L34" s="79"/>
      <c r="M34" s="80"/>
      <c r="N34" s="81">
        <f>分析係数表!H37</f>
        <v>5.3152985940327593E-2</v>
      </c>
      <c r="O34" s="82">
        <f t="shared" si="4"/>
        <v>0.40928770525126723</v>
      </c>
      <c r="P34" s="76">
        <f>分析係数表!C37</f>
        <v>0.56668970283344855</v>
      </c>
      <c r="Q34" s="82">
        <f t="shared" si="5"/>
        <v>0.23193912806222472</v>
      </c>
      <c r="R34" s="83">
        <v>0.26893607828176119</v>
      </c>
      <c r="S34" s="84">
        <f t="shared" si="6"/>
        <v>1.6159661014263658</v>
      </c>
      <c r="T34" s="85">
        <f>分析係数表!F37</f>
        <v>0.72283550770915062</v>
      </c>
      <c r="U34" s="86">
        <f t="shared" si="7"/>
        <v>1.1680776773653039</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投入係数表!J35</f>
        <v>1.0897435897435897E-2</v>
      </c>
      <c r="E35" s="77">
        <f t="shared" si="0"/>
        <v>1.0897435897435896</v>
      </c>
      <c r="F35" s="76">
        <f>分析係数表!C38</f>
        <v>1.0683527744467458E-2</v>
      </c>
      <c r="G35" s="77">
        <f t="shared" si="1"/>
        <v>1.1642305875381204E-2</v>
      </c>
      <c r="H35" s="77">
        <v>1.31704248280602E-2</v>
      </c>
      <c r="I35" s="77">
        <f t="shared" si="2"/>
        <v>1.31704248280602E-2</v>
      </c>
      <c r="J35" s="76">
        <f>分析係数表!G38</f>
        <v>0.34057971014492755</v>
      </c>
      <c r="K35" s="78">
        <f t="shared" si="3"/>
        <v>4.4855794704263003E-3</v>
      </c>
      <c r="L35" s="79"/>
      <c r="M35" s="80"/>
      <c r="N35" s="81">
        <f>分析係数表!H38</f>
        <v>4.6331956753746927E-2</v>
      </c>
      <c r="O35" s="82">
        <f t="shared" si="4"/>
        <v>0.35676453399684882</v>
      </c>
      <c r="P35" s="76">
        <f>分析係数表!C38</f>
        <v>1.0683527744467458E-2</v>
      </c>
      <c r="Q35" s="82">
        <f t="shared" si="5"/>
        <v>3.811503797197338E-3</v>
      </c>
      <c r="R35" s="83">
        <v>4.5009291247895137E-3</v>
      </c>
      <c r="S35" s="84">
        <f t="shared" si="6"/>
        <v>1.7671353952849713E-2</v>
      </c>
      <c r="T35" s="85">
        <f>分析係数表!F38</f>
        <v>0.55072463768115942</v>
      </c>
      <c r="U35" s="86">
        <f t="shared" si="7"/>
        <v>9.7320500030186833E-3</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投入係数表!J36</f>
        <v>0</v>
      </c>
      <c r="E36" s="77">
        <f t="shared" si="0"/>
        <v>0</v>
      </c>
      <c r="F36" s="76">
        <f>分析係数表!C39</f>
        <v>1</v>
      </c>
      <c r="G36" s="77">
        <f t="shared" si="1"/>
        <v>0</v>
      </c>
      <c r="H36" s="77">
        <v>1.0715893158038333E-2</v>
      </c>
      <c r="I36" s="77">
        <f t="shared" si="2"/>
        <v>1.0715893158038333E-2</v>
      </c>
      <c r="J36" s="76">
        <f>分析係数表!G39</f>
        <v>0.35121951219512193</v>
      </c>
      <c r="K36" s="78">
        <f t="shared" si="3"/>
        <v>3.763630767701268E-3</v>
      </c>
      <c r="L36" s="79"/>
      <c r="M36" s="80"/>
      <c r="N36" s="81">
        <f>分析係数表!H39</f>
        <v>4.1645399285415987E-3</v>
      </c>
      <c r="O36" s="82">
        <f t="shared" si="4"/>
        <v>3.2067718503973143E-2</v>
      </c>
      <c r="P36" s="76">
        <f>分析係数表!C39</f>
        <v>1</v>
      </c>
      <c r="Q36" s="82">
        <f t="shared" si="5"/>
        <v>3.2067718503973143E-2</v>
      </c>
      <c r="R36" s="83">
        <v>4.0556340100717563E-2</v>
      </c>
      <c r="S36" s="84">
        <f t="shared" si="6"/>
        <v>5.1272233258755892E-2</v>
      </c>
      <c r="T36" s="85">
        <f>分析係数表!F39</f>
        <v>0.70184774575018483</v>
      </c>
      <c r="U36" s="86">
        <f t="shared" si="7"/>
        <v>3.5985301332235473E-2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投入係数表!J37</f>
        <v>0</v>
      </c>
      <c r="E37" s="77">
        <f t="shared" si="0"/>
        <v>0</v>
      </c>
      <c r="F37" s="76">
        <f>分析係数表!C40</f>
        <v>0.77416905685844439</v>
      </c>
      <c r="G37" s="77">
        <f t="shared" si="1"/>
        <v>0</v>
      </c>
      <c r="H37" s="77">
        <v>1.037597280718729E-3</v>
      </c>
      <c r="I37" s="77">
        <f t="shared" si="2"/>
        <v>1.037597280718729E-3</v>
      </c>
      <c r="J37" s="76">
        <f>分析係数表!G40</f>
        <v>0.54967502321262762</v>
      </c>
      <c r="K37" s="78">
        <f t="shared" si="3"/>
        <v>5.7034130936442669E-4</v>
      </c>
      <c r="L37" s="79"/>
      <c r="M37" s="80"/>
      <c r="N37" s="81">
        <f>分析係数表!H40</f>
        <v>3.1866270706695746E-2</v>
      </c>
      <c r="O37" s="82">
        <f t="shared" si="4"/>
        <v>0.2453761078841622</v>
      </c>
      <c r="P37" s="76">
        <f>分析係数表!C40</f>
        <v>0.77416905685844439</v>
      </c>
      <c r="Q37" s="82">
        <f t="shared" si="5"/>
        <v>0.18996259001627774</v>
      </c>
      <c r="R37" s="83">
        <v>0.19021065245365049</v>
      </c>
      <c r="S37" s="84">
        <f t="shared" si="6"/>
        <v>0.19124824973436921</v>
      </c>
      <c r="T37" s="85">
        <f>分析係数表!F40</f>
        <v>0.74643369629442058</v>
      </c>
      <c r="U37" s="86">
        <f t="shared" si="7"/>
        <v>0.14275413795906364</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投入係数表!J38</f>
        <v>0</v>
      </c>
      <c r="E38" s="77">
        <f t="shared" si="0"/>
        <v>0</v>
      </c>
      <c r="F38" s="76">
        <f>分析係数表!C41</f>
        <v>0.79005741127348639</v>
      </c>
      <c r="G38" s="77">
        <f t="shared" si="1"/>
        <v>0</v>
      </c>
      <c r="H38" s="77">
        <v>1.1586938642587146E-3</v>
      </c>
      <c r="I38" s="77">
        <f t="shared" si="2"/>
        <v>1.1586938642587146E-3</v>
      </c>
      <c r="J38" s="76">
        <f>分析係数表!G41</f>
        <v>0.45390187685215672</v>
      </c>
      <c r="K38" s="78">
        <f t="shared" si="3"/>
        <v>5.2593331968410863E-4</v>
      </c>
      <c r="L38" s="79"/>
      <c r="M38" s="80"/>
      <c r="N38" s="81">
        <f>分析係数表!H41</f>
        <v>5.3791007377847894E-2</v>
      </c>
      <c r="O38" s="82">
        <f t="shared" si="4"/>
        <v>0.41420058691622136</v>
      </c>
      <c r="P38" s="76">
        <f>分析係数表!C41</f>
        <v>0.79005741127348639</v>
      </c>
      <c r="Q38" s="82">
        <f t="shared" si="5"/>
        <v>0.32724224344698855</v>
      </c>
      <c r="R38" s="83">
        <v>0.33286118570227657</v>
      </c>
      <c r="S38" s="84">
        <f t="shared" si="6"/>
        <v>0.33401987956653528</v>
      </c>
      <c r="T38" s="85">
        <f>分析係数表!F41</f>
        <v>0.55729338162660524</v>
      </c>
      <c r="U38" s="86">
        <f t="shared" si="7"/>
        <v>0.18614706821414587</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投入係数表!J39</f>
        <v>1.2820512820512821E-3</v>
      </c>
      <c r="E39" s="77">
        <f>$C$12*D39</f>
        <v>0.12820512820512819</v>
      </c>
      <c r="F39" s="76">
        <f>分析係数表!C42</f>
        <v>0.34014502307185235</v>
      </c>
      <c r="G39" s="77">
        <f>E39*F39</f>
        <v>4.3608336291263115E-2</v>
      </c>
      <c r="H39" s="77">
        <v>4.6972596215017426E-2</v>
      </c>
      <c r="I39" s="77">
        <f>C39+H39</f>
        <v>4.6972596215017426E-2</v>
      </c>
      <c r="J39" s="76">
        <f>分析係数表!G42</f>
        <v>0.48461538461538461</v>
      </c>
      <c r="K39" s="78">
        <f>I39*J39</f>
        <v>2.2763642781123829E-2</v>
      </c>
      <c r="L39" s="79"/>
      <c r="M39" s="80"/>
      <c r="N39" s="81">
        <f>分析係数表!H42</f>
        <v>1.4175676302723771E-2</v>
      </c>
      <c r="O39" s="82">
        <f t="shared" si="4"/>
        <v>0.10915529808316206</v>
      </c>
      <c r="P39" s="76">
        <f>分析係数表!C42</f>
        <v>0.34014502307185235</v>
      </c>
      <c r="Q39" s="82">
        <f>O39*P39</f>
        <v>3.7128631384912077E-2</v>
      </c>
      <c r="R39" s="83">
        <v>3.8544248709022018E-2</v>
      </c>
      <c r="S39" s="84">
        <f>I39+R39</f>
        <v>8.5516844924039437E-2</v>
      </c>
      <c r="T39" s="85">
        <f>分析係数表!F42</f>
        <v>0.55384615384615388</v>
      </c>
      <c r="U39" s="86">
        <f t="shared" si="7"/>
        <v>4.7363175650237233E-2</v>
      </c>
      <c r="V39" s="87">
        <f>分析係数表!D42</f>
        <v>0.60961538461538467</v>
      </c>
      <c r="W39" s="88">
        <f t="shared" si="8"/>
        <v>0</v>
      </c>
      <c r="X39" s="76">
        <f>分析係数表!E42</f>
        <v>0.4653846153846154</v>
      </c>
      <c r="Y39" s="89">
        <f t="shared" si="9"/>
        <v>0</v>
      </c>
    </row>
    <row r="40" spans="1:25" x14ac:dyDescent="0.2">
      <c r="A40" s="6" t="s">
        <v>195</v>
      </c>
      <c r="B40" s="5" t="s">
        <v>41</v>
      </c>
      <c r="C40" s="90"/>
      <c r="D40" s="76">
        <f>投入係数表!J40</f>
        <v>4.4230769230769233E-2</v>
      </c>
      <c r="E40" s="77">
        <f>$C$12*D40</f>
        <v>4.4230769230769234</v>
      </c>
      <c r="F40" s="76">
        <f>分析係数表!C43</f>
        <v>0.24206930209858468</v>
      </c>
      <c r="G40" s="77">
        <f>E40*F40</f>
        <v>1.0706911438975861</v>
      </c>
      <c r="H40" s="77">
        <v>1.2083780645408477</v>
      </c>
      <c r="I40" s="77">
        <f>C40+H40</f>
        <v>1.2083780645408477</v>
      </c>
      <c r="J40" s="76">
        <f>分析係数表!G43</f>
        <v>0.37677668031799566</v>
      </c>
      <c r="K40" s="78">
        <f>I40*J40</f>
        <v>0.45528867572678533</v>
      </c>
      <c r="L40" s="79"/>
      <c r="M40" s="80"/>
      <c r="N40" s="81">
        <f>分析係数表!H43</f>
        <v>3.8768502621688086E-2</v>
      </c>
      <c r="O40" s="82">
        <f t="shared" si="4"/>
        <v>0.29852455498684743</v>
      </c>
      <c r="P40" s="76">
        <f>分析係数表!C43</f>
        <v>0.24206930209858468</v>
      </c>
      <c r="Q40" s="82">
        <f>O40*P40</f>
        <v>7.2263630684956726E-2</v>
      </c>
      <c r="R40" s="83">
        <v>0.11721082764833915</v>
      </c>
      <c r="S40" s="84">
        <f>I40+R40</f>
        <v>1.325588892189187</v>
      </c>
      <c r="T40" s="85">
        <f>分析係数表!F43</f>
        <v>0.60202360876897132</v>
      </c>
      <c r="U40" s="86">
        <f t="shared" si="7"/>
        <v>0.79803580861979717</v>
      </c>
      <c r="V40" s="87">
        <f>分析係数表!D43</f>
        <v>0.42833052276559863</v>
      </c>
      <c r="W40" s="88">
        <f t="shared" si="8"/>
        <v>1</v>
      </c>
      <c r="X40" s="76">
        <f>分析係数表!E43</f>
        <v>0.32088653336545409</v>
      </c>
      <c r="Y40" s="89">
        <f t="shared" si="9"/>
        <v>0</v>
      </c>
    </row>
    <row r="41" spans="1:25" x14ac:dyDescent="0.2">
      <c r="A41" s="6" t="s">
        <v>341</v>
      </c>
      <c r="B41" s="5" t="s">
        <v>42</v>
      </c>
      <c r="C41" s="90"/>
      <c r="D41" s="76">
        <f>投入係数表!J41</f>
        <v>0</v>
      </c>
      <c r="E41" s="77">
        <f>$C$12*D41</f>
        <v>0</v>
      </c>
      <c r="F41" s="76">
        <f>分析係数表!C44</f>
        <v>0.38560429982568278</v>
      </c>
      <c r="G41" s="77">
        <f>E41*F41</f>
        <v>0</v>
      </c>
      <c r="H41" s="77">
        <v>1.1818215724842831E-3</v>
      </c>
      <c r="I41" s="77">
        <f>C41+H41</f>
        <v>1.1818215724842831E-3</v>
      </c>
      <c r="J41" s="76">
        <f>分析係数表!G44</f>
        <v>0.26838368034661209</v>
      </c>
      <c r="K41" s="78">
        <f>I41*J41</f>
        <v>3.1718162313635229E-4</v>
      </c>
      <c r="L41" s="79"/>
      <c r="M41" s="80"/>
      <c r="N41" s="81">
        <f>分析係数表!H44</f>
        <v>0.12265092107094798</v>
      </c>
      <c r="O41" s="82">
        <f t="shared" si="4"/>
        <v>0.94443450624654046</v>
      </c>
      <c r="P41" s="76">
        <f>分析係数表!C44</f>
        <v>0.38560429982568278</v>
      </c>
      <c r="Q41" s="82">
        <f>O41*P41</f>
        <v>0.36417800651241167</v>
      </c>
      <c r="R41" s="83">
        <v>0.36867072019254593</v>
      </c>
      <c r="S41" s="84">
        <f>I41+R41</f>
        <v>0.36985254176503024</v>
      </c>
      <c r="T41" s="85">
        <f>分析係数表!F44</f>
        <v>0.48224816464075099</v>
      </c>
      <c r="U41" s="86">
        <f t="shared" si="7"/>
        <v>0.17836070945390253</v>
      </c>
      <c r="V41" s="87">
        <f>分析係数表!D44</f>
        <v>0.27476230593332529</v>
      </c>
      <c r="W41" s="88">
        <f t="shared" si="8"/>
        <v>0</v>
      </c>
      <c r="X41" s="76">
        <f>分析係数表!E44</f>
        <v>0.19448790468167049</v>
      </c>
      <c r="Y41" s="89">
        <f t="shared" si="9"/>
        <v>0</v>
      </c>
    </row>
    <row r="42" spans="1:25" x14ac:dyDescent="0.2">
      <c r="A42" s="6" t="s">
        <v>342</v>
      </c>
      <c r="B42" s="5" t="s">
        <v>279</v>
      </c>
      <c r="C42" s="90"/>
      <c r="D42" s="76">
        <f>投入係数表!J42</f>
        <v>1.2820512820512821E-3</v>
      </c>
      <c r="E42" s="77">
        <f>$C$12*D42</f>
        <v>0.12820512820512819</v>
      </c>
      <c r="F42" s="76">
        <f>分析係数表!C45</f>
        <v>1</v>
      </c>
      <c r="G42" s="77">
        <f>E42*F42</f>
        <v>0.12820512820512819</v>
      </c>
      <c r="H42" s="77">
        <v>0.1468320562349428</v>
      </c>
      <c r="I42" s="77">
        <f>C42+H42</f>
        <v>0.1468320562349428</v>
      </c>
      <c r="J42" s="76">
        <f>分析係数表!G45</f>
        <v>0</v>
      </c>
      <c r="K42" s="78">
        <f>I42*J42</f>
        <v>0</v>
      </c>
      <c r="L42" s="79"/>
      <c r="M42" s="80"/>
      <c r="N42" s="81">
        <f>分析係数表!H45</f>
        <v>0</v>
      </c>
      <c r="O42" s="82">
        <f t="shared" si="4"/>
        <v>0</v>
      </c>
      <c r="P42" s="76">
        <f>分析係数表!C45</f>
        <v>1</v>
      </c>
      <c r="Q42" s="82">
        <f>O42*P42</f>
        <v>0</v>
      </c>
      <c r="R42" s="83">
        <v>8.6809761398484661E-3</v>
      </c>
      <c r="S42" s="84">
        <f>I42+R42</f>
        <v>0.15551303237479128</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1.9230769230769232E-3</v>
      </c>
      <c r="E43" s="77">
        <f>$C$12*D43</f>
        <v>0.19230769230769232</v>
      </c>
      <c r="F43" s="76">
        <f>分析係数表!C46</f>
        <v>0.21981660723382579</v>
      </c>
      <c r="G43" s="77">
        <f>E43*F43</f>
        <v>4.2272424468043426E-2</v>
      </c>
      <c r="H43" s="77">
        <v>5.6519802327458291E-2</v>
      </c>
      <c r="I43" s="77">
        <f>C43+H43</f>
        <v>5.6519802327458291E-2</v>
      </c>
      <c r="J43" s="76">
        <f>分析係数表!G46</f>
        <v>9.2485549132947983E-3</v>
      </c>
      <c r="K43" s="78">
        <f>I43*J43</f>
        <v>5.2272649551406516E-4</v>
      </c>
      <c r="L43" s="79"/>
      <c r="M43" s="80"/>
      <c r="N43" s="81">
        <f>分析係数表!H46</f>
        <v>2.3827200593939956E-2</v>
      </c>
      <c r="O43" s="82">
        <f t="shared" si="4"/>
        <v>0.18347379890574048</v>
      </c>
      <c r="P43" s="76">
        <f>分析係数表!C46</f>
        <v>0.21981660723382579</v>
      </c>
      <c r="Q43" s="82">
        <f>O43*P43</f>
        <v>4.0330587991761091E-2</v>
      </c>
      <c r="R43" s="83">
        <v>4.4772302934048366E-2</v>
      </c>
      <c r="S43" s="84">
        <f>I43+R43</f>
        <v>0.10129210526150666</v>
      </c>
      <c r="T43" s="85">
        <f>分析係数表!F46</f>
        <v>0.31329479768786128</v>
      </c>
      <c r="U43" s="86">
        <f t="shared" si="7"/>
        <v>3.1734289625281277E-2</v>
      </c>
      <c r="V43" s="87">
        <f>分析係数表!D46</f>
        <v>4.6242774566473991E-3</v>
      </c>
      <c r="W43" s="88">
        <f t="shared" si="8"/>
        <v>0</v>
      </c>
      <c r="X43" s="76">
        <f>分析係数表!E46</f>
        <v>1.5028901734104046E-2</v>
      </c>
      <c r="Y43" s="89">
        <f t="shared" si="9"/>
        <v>0</v>
      </c>
    </row>
    <row r="44" spans="1:25" x14ac:dyDescent="0.2">
      <c r="A44" s="192">
        <v>40</v>
      </c>
      <c r="B44" s="14" t="s">
        <v>151</v>
      </c>
      <c r="C44" s="197">
        <f>SUM(C5:C43)</f>
        <v>100</v>
      </c>
      <c r="D44" s="92">
        <f>投入係数表!J44</f>
        <v>0.68397435897435899</v>
      </c>
      <c r="E44" s="91">
        <f>SUM(E5:E43)</f>
        <v>68.397435897435898</v>
      </c>
      <c r="F44" s="92">
        <f>分析係数表!C47</f>
        <v>0.36533716964755569</v>
      </c>
      <c r="G44" s="91">
        <f>SUM(G5:G43)</f>
        <v>7.5723580992283956</v>
      </c>
      <c r="H44" s="91">
        <f>SUM(H5:H43)</f>
        <v>8.6747944711671803</v>
      </c>
      <c r="I44" s="91">
        <f>SUM(I5:I43)</f>
        <v>108.6747944711672</v>
      </c>
      <c r="J44" s="92">
        <f>分析係数表!G47</f>
        <v>0.24761623449681225</v>
      </c>
      <c r="K44" s="93">
        <f>SUM(K5:K43)</f>
        <v>12.274467714589028</v>
      </c>
      <c r="L44" s="94">
        <f>最終需要_まとめ!$L$33</f>
        <v>0.62733333333333341</v>
      </c>
      <c r="M44" s="91">
        <f>K44*L44</f>
        <v>7.7001827462855177</v>
      </c>
      <c r="N44" s="95">
        <f>分析係数表!H47</f>
        <v>1</v>
      </c>
      <c r="O44" s="91">
        <f>SUM(O5:O43)</f>
        <v>7.7001827462855168</v>
      </c>
      <c r="P44" s="92">
        <f>分析係数表!C47</f>
        <v>0.36533716964755569</v>
      </c>
      <c r="Q44" s="96">
        <f>SUM(Q5:Q43)</f>
        <v>2.9570833125327898</v>
      </c>
      <c r="R44" s="91">
        <f>SUM(R5:R43)</f>
        <v>3.3324192454504593</v>
      </c>
      <c r="S44" s="97">
        <f>SUM(S5:S43)</f>
        <v>112.00721371661764</v>
      </c>
      <c r="T44" s="98">
        <f>分析係数表!F47</f>
        <v>0.45972075178637212</v>
      </c>
      <c r="U44" s="99">
        <f>SUM(U5:U43)</f>
        <v>37.04278597853699</v>
      </c>
      <c r="V44" s="100">
        <f>分析係数表!D47</f>
        <v>9.0631212476228726E-2</v>
      </c>
      <c r="W44" s="101">
        <f>SUM(W5:W43)</f>
        <v>5</v>
      </c>
      <c r="X44" s="92">
        <f>分析係数表!E47</f>
        <v>7.5404319154090987E-2</v>
      </c>
      <c r="Y44" s="102">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0.3615635179153095</v>
      </c>
      <c r="G5" s="110">
        <f t="shared" ref="G5:G38" si="1">E5*F5</f>
        <v>0</v>
      </c>
      <c r="H5" s="110">
        <f t="array" ref="H5:H43">MMULT(逆行列係数!C5:AO43,'9'!G5:G43)</f>
        <v>4.1677464916693374E-5</v>
      </c>
      <c r="I5" s="110">
        <f t="shared" ref="I5:I38" si="2">C5+H5</f>
        <v>4.1677464916693374E-5</v>
      </c>
      <c r="J5" s="107">
        <f>分析係数表!G8</f>
        <v>0.11973969631236442</v>
      </c>
      <c r="K5" s="111">
        <f t="shared" ref="K5:K38" si="3">I5*J5</f>
        <v>4.9904469921940873E-6</v>
      </c>
      <c r="L5" s="79" t="s">
        <v>183</v>
      </c>
      <c r="M5" s="80" t="s">
        <v>183</v>
      </c>
      <c r="N5" s="81">
        <f>分析係数表!H8</f>
        <v>1.2737227970859822E-2</v>
      </c>
      <c r="O5" s="82">
        <f t="shared" ref="O5:O43" si="4">$M$44*N5</f>
        <v>3.5491316789355368E-2</v>
      </c>
      <c r="P5" s="76">
        <f>分析係数表!C8</f>
        <v>0.3615635179153095</v>
      </c>
      <c r="Q5" s="82">
        <f t="shared" ref="Q5:Q38" si="5">O5*P5</f>
        <v>1.2832365353806014E-2</v>
      </c>
      <c r="R5" s="83">
        <f t="array" ref="R5:R43">MMULT(逆行列係数!C5:AO43,'9'!Q5:Q43)</f>
        <v>1.8761965141339026E-2</v>
      </c>
      <c r="S5" s="84">
        <f t="shared" ref="S5:S38" si="6">I5+R5</f>
        <v>1.8803642606255718E-2</v>
      </c>
      <c r="T5" s="85">
        <f>分析係数表!F8</f>
        <v>0.45140997830802604</v>
      </c>
      <c r="U5" s="86">
        <f t="shared" ref="U5:U43" si="7">S5*T5</f>
        <v>8.4881519010017673E-3</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107">
        <f>投入係数表!K6</f>
        <v>0</v>
      </c>
      <c r="E6" s="110">
        <f t="shared" si="0"/>
        <v>0</v>
      </c>
      <c r="F6" s="76">
        <f>分析係数表!C9</f>
        <v>5.4524361948955935E-2</v>
      </c>
      <c r="G6" s="110">
        <f t="shared" si="1"/>
        <v>0</v>
      </c>
      <c r="H6" s="110">
        <v>5.3084324328545671E-5</v>
      </c>
      <c r="I6" s="110">
        <f t="shared" si="2"/>
        <v>5.3084324328545671E-5</v>
      </c>
      <c r="J6" s="107">
        <f>分析係数表!G9</f>
        <v>0.23529411764705882</v>
      </c>
      <c r="K6" s="111">
        <f t="shared" si="3"/>
        <v>1.2490429253775451E-5</v>
      </c>
      <c r="L6" s="79"/>
      <c r="M6" s="80"/>
      <c r="N6" s="81">
        <f>分析係数表!H9</f>
        <v>6.7282260683958976E-4</v>
      </c>
      <c r="O6" s="82">
        <f t="shared" si="4"/>
        <v>1.8747690107309754E-3</v>
      </c>
      <c r="P6" s="76">
        <f>分析係数表!C9</f>
        <v>5.4524361948955935E-2</v>
      </c>
      <c r="Q6" s="82">
        <f t="shared" si="5"/>
        <v>1.0222058411178176E-4</v>
      </c>
      <c r="R6" s="83">
        <v>1.4592188533958379E-4</v>
      </c>
      <c r="S6" s="84">
        <f t="shared" si="6"/>
        <v>1.9900620966812946E-4</v>
      </c>
      <c r="T6" s="85">
        <f>分析係数表!F9</f>
        <v>0.68627450980392157</v>
      </c>
      <c r="U6" s="86">
        <f t="shared" si="7"/>
        <v>1.3657288898793197E-4</v>
      </c>
      <c r="V6" s="87">
        <f>分析係数表!D9</f>
        <v>3.9215686274509803E-2</v>
      </c>
      <c r="W6" s="167">
        <f t="shared" si="8"/>
        <v>0</v>
      </c>
      <c r="X6" s="76">
        <f>分析係数表!E9</f>
        <v>0</v>
      </c>
      <c r="Y6" s="166">
        <f t="shared" si="9"/>
        <v>0</v>
      </c>
    </row>
    <row r="7" spans="1:25" x14ac:dyDescent="0.2">
      <c r="A7" s="6" t="s">
        <v>221</v>
      </c>
      <c r="B7" s="5" t="s">
        <v>267</v>
      </c>
      <c r="C7" s="90"/>
      <c r="D7" s="107">
        <f>投入係数表!K7</f>
        <v>0</v>
      </c>
      <c r="E7" s="110">
        <f t="shared" si="0"/>
        <v>0</v>
      </c>
      <c r="F7" s="76">
        <f>分析係数表!C10</f>
        <v>0</v>
      </c>
      <c r="G7" s="110">
        <f t="shared" si="1"/>
        <v>0</v>
      </c>
      <c r="H7" s="110">
        <v>0</v>
      </c>
      <c r="I7" s="110">
        <f t="shared" si="2"/>
        <v>0</v>
      </c>
      <c r="J7" s="107">
        <f>分析係数表!G10</f>
        <v>0</v>
      </c>
      <c r="K7" s="111">
        <f t="shared" si="3"/>
        <v>0</v>
      </c>
      <c r="L7" s="79"/>
      <c r="M7" s="80"/>
      <c r="N7" s="81">
        <f>分析係数表!H10</f>
        <v>1.2992436545867941E-3</v>
      </c>
      <c r="O7" s="82">
        <f t="shared" si="4"/>
        <v>3.6202436069287802E-3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107">
        <f>投入係数表!K8</f>
        <v>0.59074733096085408</v>
      </c>
      <c r="E8" s="110">
        <f t="shared" si="0"/>
        <v>59.07473309608541</v>
      </c>
      <c r="F8" s="76">
        <f>分析係数表!C11</f>
        <v>1.7638036809815905E-2</v>
      </c>
      <c r="G8" s="110">
        <f t="shared" si="1"/>
        <v>1.0419623168788044</v>
      </c>
      <c r="H8" s="110">
        <v>1.0439919461481733</v>
      </c>
      <c r="I8" s="110">
        <f t="shared" si="2"/>
        <v>1.0439919461481733</v>
      </c>
      <c r="J8" s="107">
        <f>分析係数表!G11</f>
        <v>0.36619718309859156</v>
      </c>
      <c r="K8" s="111">
        <f t="shared" si="3"/>
        <v>0.38230690985707755</v>
      </c>
      <c r="L8" s="79"/>
      <c r="M8" s="80"/>
      <c r="N8" s="81">
        <f>分析係数表!H11</f>
        <v>-2.3200779546192752E-5</v>
      </c>
      <c r="O8" s="82">
        <f t="shared" si="4"/>
        <v>-6.4647207266585357E-5</v>
      </c>
      <c r="P8" s="76">
        <f>分析係数表!C11</f>
        <v>1.7638036809815905E-2</v>
      </c>
      <c r="Q8" s="82">
        <f t="shared" si="5"/>
        <v>-1.1402498214198307E-6</v>
      </c>
      <c r="R8" s="83">
        <v>4.3718151088200765E-5</v>
      </c>
      <c r="S8" s="84">
        <f t="shared" si="6"/>
        <v>1.0440356642992614</v>
      </c>
      <c r="T8" s="85">
        <f>分析係数表!F11</f>
        <v>0.60563380281690138</v>
      </c>
      <c r="U8" s="86">
        <f t="shared" si="7"/>
        <v>0.63230328964603155</v>
      </c>
      <c r="V8" s="87">
        <f>分析係数表!D11</f>
        <v>0.11267605633802817</v>
      </c>
      <c r="W8" s="167">
        <f t="shared" si="8"/>
        <v>0</v>
      </c>
      <c r="X8" s="76">
        <f>分析係数表!E11</f>
        <v>5.6338028169014086E-2</v>
      </c>
      <c r="Y8" s="166">
        <f t="shared" si="9"/>
        <v>0</v>
      </c>
    </row>
    <row r="9" spans="1:25" x14ac:dyDescent="0.2">
      <c r="A9" s="6" t="s">
        <v>223</v>
      </c>
      <c r="B9" s="5" t="s">
        <v>191</v>
      </c>
      <c r="C9" s="90"/>
      <c r="D9" s="107">
        <f>投入係数表!K9</f>
        <v>0</v>
      </c>
      <c r="E9" s="110">
        <f t="shared" si="0"/>
        <v>0</v>
      </c>
      <c r="F9" s="76">
        <f>分析係数表!C12</f>
        <v>0.17945214392608499</v>
      </c>
      <c r="G9" s="110">
        <f t="shared" si="1"/>
        <v>0</v>
      </c>
      <c r="H9" s="110">
        <v>4.9762499592873068E-5</v>
      </c>
      <c r="I9" s="110">
        <f t="shared" si="2"/>
        <v>4.9762499592873068E-5</v>
      </c>
      <c r="J9" s="107">
        <f>分析係数表!G12</f>
        <v>0.13812104376337719</v>
      </c>
      <c r="K9" s="111">
        <f t="shared" si="3"/>
        <v>6.8732483840422609E-6</v>
      </c>
      <c r="L9" s="79"/>
      <c r="M9" s="80"/>
      <c r="N9" s="81">
        <f>分析係数表!H12</f>
        <v>9.9856155166813607E-2</v>
      </c>
      <c r="O9" s="82">
        <f t="shared" si="4"/>
        <v>0.27824158007538341</v>
      </c>
      <c r="P9" s="76">
        <f>分析係数表!C12</f>
        <v>0.17945214392608499</v>
      </c>
      <c r="Q9" s="82">
        <f t="shared" si="5"/>
        <v>4.993104807390901E-2</v>
      </c>
      <c r="R9" s="83">
        <v>5.6566097288827374E-2</v>
      </c>
      <c r="S9" s="84">
        <f t="shared" si="6"/>
        <v>5.661585978842025E-2</v>
      </c>
      <c r="T9" s="85">
        <f>分析係数表!F12</f>
        <v>0.32915888701671298</v>
      </c>
      <c r="U9" s="86">
        <f t="shared" si="7"/>
        <v>1.8635613395450685E-2</v>
      </c>
      <c r="V9" s="87">
        <f>分析係数表!D12</f>
        <v>3.0966801766929276E-2</v>
      </c>
      <c r="W9" s="167">
        <f t="shared" si="8"/>
        <v>0</v>
      </c>
      <c r="X9" s="76">
        <f>分析係数表!E12</f>
        <v>3.3835784871806551E-2</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0.24464487034949267</v>
      </c>
      <c r="K10" s="111">
        <f t="shared" si="3"/>
        <v>0</v>
      </c>
      <c r="L10" s="79"/>
      <c r="M10" s="80"/>
      <c r="N10" s="81">
        <f>分析係数表!H13</f>
        <v>1.5382116839125794E-2</v>
      </c>
      <c r="O10" s="82">
        <f t="shared" si="4"/>
        <v>4.2861098417746095E-2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107">
        <f>投入係数表!K11</f>
        <v>0</v>
      </c>
      <c r="E11" s="110">
        <f t="shared" si="0"/>
        <v>0</v>
      </c>
      <c r="F11" s="76">
        <f>分析係数表!C14</f>
        <v>0.39919982218270722</v>
      </c>
      <c r="G11" s="110">
        <f t="shared" si="1"/>
        <v>0</v>
      </c>
      <c r="H11" s="110">
        <v>1.0098829948909418E-2</v>
      </c>
      <c r="I11" s="110">
        <f t="shared" si="2"/>
        <v>1.0098829948909418E-2</v>
      </c>
      <c r="J11" s="107">
        <f>分析係数表!G14</f>
        <v>0.17087329631499243</v>
      </c>
      <c r="K11" s="111">
        <f t="shared" si="3"/>
        <v>1.7256203622947189E-3</v>
      </c>
      <c r="L11" s="79"/>
      <c r="M11" s="80"/>
      <c r="N11" s="81">
        <f>分析係数表!H14</f>
        <v>1.2412417057213123E-3</v>
      </c>
      <c r="O11" s="82">
        <f t="shared" si="4"/>
        <v>3.458625588762317E-3</v>
      </c>
      <c r="P11" s="76">
        <f>分析係数表!C14</f>
        <v>0.39919982218270722</v>
      </c>
      <c r="Q11" s="82">
        <f t="shared" si="5"/>
        <v>1.380682720030478E-3</v>
      </c>
      <c r="R11" s="83">
        <v>6.1234365212315999E-3</v>
      </c>
      <c r="S11" s="84">
        <f t="shared" si="6"/>
        <v>1.6222266470141019E-2</v>
      </c>
      <c r="T11" s="85">
        <f>分析係数表!F14</f>
        <v>0.36951034830893487</v>
      </c>
      <c r="U11" s="86">
        <f t="shared" si="7"/>
        <v>5.9942953337421634E-3</v>
      </c>
      <c r="V11" s="87">
        <f>分析係数表!D14</f>
        <v>9.6163553760726911E-2</v>
      </c>
      <c r="W11" s="167">
        <f t="shared" si="8"/>
        <v>0</v>
      </c>
      <c r="X11" s="76">
        <f>分析係数表!E14</f>
        <v>9.187279151943463E-2</v>
      </c>
      <c r="Y11" s="166">
        <f t="shared" si="9"/>
        <v>0</v>
      </c>
    </row>
    <row r="12" spans="1:25" x14ac:dyDescent="0.2">
      <c r="A12" s="6" t="s">
        <v>226</v>
      </c>
      <c r="B12" s="5" t="s">
        <v>29</v>
      </c>
      <c r="C12" s="90"/>
      <c r="D12" s="107">
        <f>投入係数表!K12</f>
        <v>3.5587188612099642E-3</v>
      </c>
      <c r="E12" s="110">
        <f t="shared" si="0"/>
        <v>0.35587188612099641</v>
      </c>
      <c r="F12" s="76">
        <f>分析係数表!C15</f>
        <v>0</v>
      </c>
      <c r="G12" s="110">
        <f t="shared" si="1"/>
        <v>0</v>
      </c>
      <c r="H12" s="110">
        <v>0</v>
      </c>
      <c r="I12" s="110">
        <f t="shared" si="2"/>
        <v>0</v>
      </c>
      <c r="J12" s="107">
        <f>分析係数表!G15</f>
        <v>9.6153846153846159E-2</v>
      </c>
      <c r="K12" s="111">
        <f t="shared" si="3"/>
        <v>0</v>
      </c>
      <c r="L12" s="79"/>
      <c r="M12" s="80"/>
      <c r="N12" s="81">
        <f>分析係数表!H15</f>
        <v>9.1875087002923298E-3</v>
      </c>
      <c r="O12" s="82">
        <f t="shared" si="4"/>
        <v>2.5600294077567802E-2</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75">
        <f>最終需要_まとめ!C14</f>
        <v>100</v>
      </c>
      <c r="D13" s="107">
        <f>投入係数表!K13</f>
        <v>6.0498220640569395E-2</v>
      </c>
      <c r="E13" s="110">
        <f t="shared" si="0"/>
        <v>6.0498220640569391</v>
      </c>
      <c r="F13" s="76">
        <f>分析係数表!C16</f>
        <v>2.8203419942260721E-2</v>
      </c>
      <c r="G13" s="110">
        <f t="shared" si="1"/>
        <v>0.17062567224855241</v>
      </c>
      <c r="H13" s="110">
        <v>0.17392659222391244</v>
      </c>
      <c r="I13" s="110">
        <f t="shared" si="2"/>
        <v>100.17392659222391</v>
      </c>
      <c r="J13" s="107">
        <f>分析係数表!G16</f>
        <v>3.2028469750889681E-2</v>
      </c>
      <c r="K13" s="111">
        <f t="shared" si="3"/>
        <v>3.2084175776868866</v>
      </c>
      <c r="L13" s="79"/>
      <c r="M13" s="80"/>
      <c r="N13" s="81">
        <f>分析係数表!H16</f>
        <v>1.817781077444202E-2</v>
      </c>
      <c r="O13" s="82">
        <f t="shared" si="4"/>
        <v>5.0651086893369626E-2</v>
      </c>
      <c r="P13" s="76">
        <f>分析係数表!C16</f>
        <v>2.8203419942260721E-2</v>
      </c>
      <c r="Q13" s="82">
        <f t="shared" si="5"/>
        <v>1.4285338741856415E-3</v>
      </c>
      <c r="R13" s="83">
        <v>1.6737173020690205E-3</v>
      </c>
      <c r="S13" s="84">
        <f t="shared" si="6"/>
        <v>100.17560030952598</v>
      </c>
      <c r="T13" s="85">
        <f>分析係数表!F16</f>
        <v>0.28469750889679718</v>
      </c>
      <c r="U13" s="86">
        <f t="shared" si="7"/>
        <v>28.51974386036327</v>
      </c>
      <c r="V13" s="87">
        <f>分析係数表!D16</f>
        <v>0</v>
      </c>
      <c r="W13" s="167">
        <f t="shared" si="8"/>
        <v>0</v>
      </c>
      <c r="X13" s="76">
        <f>分析係数表!E16</f>
        <v>0</v>
      </c>
      <c r="Y13" s="166">
        <f t="shared" si="9"/>
        <v>0</v>
      </c>
    </row>
    <row r="14" spans="1:25" x14ac:dyDescent="0.2">
      <c r="A14" s="6" t="s">
        <v>2</v>
      </c>
      <c r="B14" s="5" t="s">
        <v>365</v>
      </c>
      <c r="C14" s="90"/>
      <c r="D14" s="107">
        <f>投入係数表!K14</f>
        <v>0</v>
      </c>
      <c r="E14" s="110">
        <f t="shared" si="0"/>
        <v>0</v>
      </c>
      <c r="F14" s="76">
        <f>分析係数表!C17</f>
        <v>0.39389614666813044</v>
      </c>
      <c r="G14" s="110">
        <f t="shared" si="1"/>
        <v>0</v>
      </c>
      <c r="H14" s="110">
        <v>6.8872132327062099E-3</v>
      </c>
      <c r="I14" s="110">
        <f t="shared" si="2"/>
        <v>6.8872132327062099E-3</v>
      </c>
      <c r="J14" s="107">
        <f>分析係数表!G17</f>
        <v>0.21203948952564411</v>
      </c>
      <c r="K14" s="111">
        <f t="shared" si="3"/>
        <v>1.460361178117286E-3</v>
      </c>
      <c r="L14" s="79"/>
      <c r="M14" s="80"/>
      <c r="N14" s="81">
        <f>分析係数表!H17</f>
        <v>3.0625029000974431E-3</v>
      </c>
      <c r="O14" s="82">
        <f t="shared" si="4"/>
        <v>8.5334313591892679E-3</v>
      </c>
      <c r="P14" s="76">
        <f>分析係数表!C17</f>
        <v>0.39389614666813044</v>
      </c>
      <c r="Q14" s="82">
        <f t="shared" si="5"/>
        <v>3.3612857302416396E-3</v>
      </c>
      <c r="R14" s="83">
        <v>7.3396912145967446E-3</v>
      </c>
      <c r="S14" s="84">
        <f t="shared" si="6"/>
        <v>1.4226904447302954E-2</v>
      </c>
      <c r="T14" s="85">
        <f>分析係数表!F17</f>
        <v>0.32203226583192873</v>
      </c>
      <c r="U14" s="86">
        <f t="shared" si="7"/>
        <v>4.5815222749393137E-3</v>
      </c>
      <c r="V14" s="87">
        <f>分析係数表!D17</f>
        <v>4.2475319046472428E-2</v>
      </c>
      <c r="W14" s="167">
        <f t="shared" si="8"/>
        <v>0</v>
      </c>
      <c r="X14" s="76">
        <f>分析係数表!E17</f>
        <v>3.9345051769804962E-2</v>
      </c>
      <c r="Y14" s="166">
        <f t="shared" si="9"/>
        <v>0</v>
      </c>
    </row>
    <row r="15" spans="1:25" x14ac:dyDescent="0.2">
      <c r="A15" s="6" t="s">
        <v>3</v>
      </c>
      <c r="B15" s="5" t="s">
        <v>31</v>
      </c>
      <c r="C15" s="90"/>
      <c r="D15" s="107">
        <f>投入係数表!K15</f>
        <v>0</v>
      </c>
      <c r="E15" s="110">
        <f t="shared" si="0"/>
        <v>0</v>
      </c>
      <c r="F15" s="76">
        <f>分析係数表!C18</f>
        <v>0.54026666666666667</v>
      </c>
      <c r="G15" s="110">
        <f t="shared" si="1"/>
        <v>0</v>
      </c>
      <c r="H15" s="110">
        <v>6.6953798063228295E-4</v>
      </c>
      <c r="I15" s="110">
        <f t="shared" si="2"/>
        <v>6.6953798063228295E-4</v>
      </c>
      <c r="J15" s="107">
        <f>分析係数表!G18</f>
        <v>0.21567989590110606</v>
      </c>
      <c r="K15" s="111">
        <f t="shared" si="3"/>
        <v>1.4440588196460756E-4</v>
      </c>
      <c r="L15" s="79"/>
      <c r="M15" s="80"/>
      <c r="N15" s="81">
        <f>分析係数表!H18</f>
        <v>4.8721637047004782E-4</v>
      </c>
      <c r="O15" s="82">
        <f t="shared" si="4"/>
        <v>1.3575913525982926E-3</v>
      </c>
      <c r="P15" s="76">
        <f>分析係数表!C18</f>
        <v>0.54026666666666667</v>
      </c>
      <c r="Q15" s="82">
        <f t="shared" si="5"/>
        <v>7.3346135476377091E-4</v>
      </c>
      <c r="R15" s="83">
        <v>1.6764117172106891E-3</v>
      </c>
      <c r="S15" s="84">
        <f t="shared" si="6"/>
        <v>2.3459496978429722E-3</v>
      </c>
      <c r="T15" s="85">
        <f>分析係数表!F18</f>
        <v>0.45949902407286924</v>
      </c>
      <c r="U15" s="86">
        <f t="shared" si="7"/>
        <v>1.0779615966828881E-3</v>
      </c>
      <c r="V15" s="87">
        <f>分析係数表!D18</f>
        <v>4.4079375406636305E-2</v>
      </c>
      <c r="W15" s="167">
        <f t="shared" si="8"/>
        <v>0</v>
      </c>
      <c r="X15" s="76">
        <f>分析係数表!E18</f>
        <v>4.0663630448926479E-2</v>
      </c>
      <c r="Y15" s="166">
        <f t="shared" si="9"/>
        <v>0</v>
      </c>
    </row>
    <row r="16" spans="1:25" x14ac:dyDescent="0.2">
      <c r="A16" s="6" t="s">
        <v>4</v>
      </c>
      <c r="B16" s="5" t="s">
        <v>32</v>
      </c>
      <c r="C16" s="90"/>
      <c r="D16" s="107">
        <f>投入係数表!K16</f>
        <v>0</v>
      </c>
      <c r="E16" s="110">
        <f t="shared" si="0"/>
        <v>0</v>
      </c>
      <c r="F16" s="76">
        <f>分析係数表!C19</f>
        <v>0.24452905261713653</v>
      </c>
      <c r="G16" s="110">
        <f t="shared" si="1"/>
        <v>0</v>
      </c>
      <c r="H16" s="110">
        <v>2.4350039933701182E-3</v>
      </c>
      <c r="I16" s="110">
        <f t="shared" si="2"/>
        <v>2.4350039933701182E-3</v>
      </c>
      <c r="J16" s="107">
        <f>分析係数表!G19</f>
        <v>5.7649667405764965E-2</v>
      </c>
      <c r="K16" s="111">
        <f t="shared" si="3"/>
        <v>1.4037717034949684E-4</v>
      </c>
      <c r="L16" s="79"/>
      <c r="M16" s="80"/>
      <c r="N16" s="81">
        <f>分析係数表!H19</f>
        <v>-1.2760428750406013E-4</v>
      </c>
      <c r="O16" s="82">
        <f t="shared" si="4"/>
        <v>-3.5555963996621948E-4</v>
      </c>
      <c r="P16" s="76">
        <f>分析係数表!C19</f>
        <v>0.24452905261713653</v>
      </c>
      <c r="Q16" s="82">
        <f t="shared" si="5"/>
        <v>-8.6944661909829803E-5</v>
      </c>
      <c r="R16" s="83">
        <v>7.3434889946420495E-4</v>
      </c>
      <c r="S16" s="84">
        <f t="shared" si="6"/>
        <v>3.1693528928343232E-3</v>
      </c>
      <c r="T16" s="85">
        <f>分析係数表!F19</f>
        <v>0.24006968641114981</v>
      </c>
      <c r="U16" s="86">
        <f t="shared" si="7"/>
        <v>7.6086555510900651E-4</v>
      </c>
      <c r="V16" s="87">
        <f>分析係数表!D19</f>
        <v>1.4982578397212544E-2</v>
      </c>
      <c r="W16" s="167">
        <f t="shared" si="8"/>
        <v>0</v>
      </c>
      <c r="X16" s="76">
        <f>分析係数表!E19</f>
        <v>1.6312955337345583E-2</v>
      </c>
      <c r="Y16" s="166">
        <f t="shared" si="9"/>
        <v>0</v>
      </c>
    </row>
    <row r="17" spans="1:25" x14ac:dyDescent="0.2">
      <c r="A17" s="6" t="s">
        <v>5</v>
      </c>
      <c r="B17" s="5" t="s">
        <v>33</v>
      </c>
      <c r="C17" s="90"/>
      <c r="D17" s="107">
        <f>投入係数表!K17</f>
        <v>0</v>
      </c>
      <c r="E17" s="110">
        <f t="shared" si="0"/>
        <v>0</v>
      </c>
      <c r="F17" s="76">
        <f>分析係数表!C20</f>
        <v>4.2707629979743422E-2</v>
      </c>
      <c r="G17" s="110">
        <f t="shared" si="1"/>
        <v>0</v>
      </c>
      <c r="H17" s="110">
        <v>1.4885725879910141E-4</v>
      </c>
      <c r="I17" s="110">
        <f t="shared" si="2"/>
        <v>1.4885725879910141E-4</v>
      </c>
      <c r="J17" s="107">
        <f>分析係数表!G20</f>
        <v>0.10064412238325282</v>
      </c>
      <c r="K17" s="111">
        <f t="shared" si="3"/>
        <v>1.4981608172212301E-5</v>
      </c>
      <c r="L17" s="79"/>
      <c r="M17" s="80"/>
      <c r="N17" s="81">
        <f>分析係数表!H20</f>
        <v>6.0322026820101154E-4</v>
      </c>
      <c r="O17" s="82">
        <f t="shared" si="4"/>
        <v>1.6808273889312195E-3</v>
      </c>
      <c r="P17" s="76">
        <f>分析係数表!C20</f>
        <v>4.2707629979743422E-2</v>
      </c>
      <c r="Q17" s="82">
        <f t="shared" si="5"/>
        <v>7.1784154186292805E-5</v>
      </c>
      <c r="R17" s="83">
        <v>1.9221269974624848E-4</v>
      </c>
      <c r="S17" s="84">
        <f t="shared" si="6"/>
        <v>3.4106995854534992E-4</v>
      </c>
      <c r="T17" s="85">
        <f>分析係数表!F20</f>
        <v>0.22302737520128824</v>
      </c>
      <c r="U17" s="86">
        <f t="shared" si="7"/>
        <v>7.6067937614381577E-5</v>
      </c>
      <c r="V17" s="87">
        <f>分析係数表!D20</f>
        <v>6.5217391304347824E-2</v>
      </c>
      <c r="W17" s="167">
        <f t="shared" si="8"/>
        <v>0</v>
      </c>
      <c r="X17" s="76">
        <f>分析係数表!E20</f>
        <v>4.9919484702093397E-2</v>
      </c>
      <c r="Y17" s="166">
        <f t="shared" si="9"/>
        <v>0</v>
      </c>
    </row>
    <row r="18" spans="1:25" x14ac:dyDescent="0.2">
      <c r="A18" s="6" t="s">
        <v>6</v>
      </c>
      <c r="B18" s="5" t="s">
        <v>34</v>
      </c>
      <c r="C18" s="90"/>
      <c r="D18" s="107">
        <f>投入係数表!K18</f>
        <v>0</v>
      </c>
      <c r="E18" s="110">
        <f t="shared" si="0"/>
        <v>0</v>
      </c>
      <c r="F18" s="76">
        <f>分析係数表!C21</f>
        <v>0.66002922908293749</v>
      </c>
      <c r="G18" s="110">
        <f t="shared" si="1"/>
        <v>0</v>
      </c>
      <c r="H18" s="110">
        <v>3.3315932894198493E-2</v>
      </c>
      <c r="I18" s="110">
        <f t="shared" si="2"/>
        <v>3.3315932894198493E-2</v>
      </c>
      <c r="J18" s="107">
        <f>分析係数表!G21</f>
        <v>0.28519544705706157</v>
      </c>
      <c r="K18" s="111">
        <f t="shared" si="3"/>
        <v>9.5015523758840027E-3</v>
      </c>
      <c r="L18" s="79"/>
      <c r="M18" s="80"/>
      <c r="N18" s="81">
        <f>分析係数表!H21</f>
        <v>9.9763352048628834E-4</v>
      </c>
      <c r="O18" s="82">
        <f t="shared" si="4"/>
        <v>2.7798299124631707E-3</v>
      </c>
      <c r="P18" s="76">
        <f>分析係数表!C21</f>
        <v>0.66002922908293749</v>
      </c>
      <c r="Q18" s="82">
        <f t="shared" si="5"/>
        <v>1.8347689941047561E-3</v>
      </c>
      <c r="R18" s="83">
        <v>4.3604383388394993E-3</v>
      </c>
      <c r="S18" s="84">
        <f t="shared" si="6"/>
        <v>3.7676371233037992E-2</v>
      </c>
      <c r="T18" s="85">
        <f>分析係数表!F21</f>
        <v>0.42593979332035348</v>
      </c>
      <c r="U18" s="86">
        <f t="shared" si="7"/>
        <v>1.6047865776061113E-2</v>
      </c>
      <c r="V18" s="87">
        <f>分析係数表!D21</f>
        <v>6.6534371723828062E-2</v>
      </c>
      <c r="W18" s="167">
        <f t="shared" si="8"/>
        <v>0</v>
      </c>
      <c r="X18" s="76">
        <f>分析係数表!E21</f>
        <v>5.7623184064699719E-2</v>
      </c>
      <c r="Y18" s="166">
        <f t="shared" si="9"/>
        <v>0</v>
      </c>
    </row>
    <row r="19" spans="1:25" x14ac:dyDescent="0.2">
      <c r="A19" s="6" t="s">
        <v>7</v>
      </c>
      <c r="B19" s="5" t="s">
        <v>269</v>
      </c>
      <c r="C19" s="90"/>
      <c r="D19" s="107">
        <f>投入係数表!K19</f>
        <v>0</v>
      </c>
      <c r="E19" s="110">
        <f t="shared" si="0"/>
        <v>0</v>
      </c>
      <c r="F19" s="76">
        <f>分析係数表!C22</f>
        <v>0.17124965967873673</v>
      </c>
      <c r="G19" s="110">
        <f t="shared" si="1"/>
        <v>0</v>
      </c>
      <c r="H19" s="110">
        <v>5.6196901164131655E-4</v>
      </c>
      <c r="I19" s="110">
        <f t="shared" si="2"/>
        <v>5.6196901164131655E-4</v>
      </c>
      <c r="J19" s="107">
        <f>分析係数表!G22</f>
        <v>0.19461524128936092</v>
      </c>
      <c r="K19" s="111">
        <f t="shared" si="3"/>
        <v>1.0936773479771849E-4</v>
      </c>
      <c r="L19" s="79"/>
      <c r="M19" s="80"/>
      <c r="N19" s="81">
        <f>分析係数表!H22</f>
        <v>4.6401559092385505E-5</v>
      </c>
      <c r="O19" s="82">
        <f t="shared" si="4"/>
        <v>1.2929441453317071E-4</v>
      </c>
      <c r="P19" s="76">
        <f>分析係数表!C22</f>
        <v>0.17124965967873673</v>
      </c>
      <c r="Q19" s="82">
        <f t="shared" si="5"/>
        <v>2.2141624487166999E-5</v>
      </c>
      <c r="R19" s="83">
        <v>2.4404165355737132E-4</v>
      </c>
      <c r="S19" s="84">
        <f t="shared" si="6"/>
        <v>8.0601066519868782E-4</v>
      </c>
      <c r="T19" s="85">
        <f>分析係数表!F22</f>
        <v>0.41301782497981493</v>
      </c>
      <c r="U19" s="86">
        <f t="shared" si="7"/>
        <v>3.3289677185089587E-4</v>
      </c>
      <c r="V19" s="87">
        <f>分析係数表!D22</f>
        <v>5.1580647164772377E-2</v>
      </c>
      <c r="W19" s="167">
        <f t="shared" si="8"/>
        <v>0</v>
      </c>
      <c r="X19" s="76">
        <f>分析係数表!E22</f>
        <v>5.2356996459847212E-2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0.21567238203202493</v>
      </c>
      <c r="K20" s="111">
        <f t="shared" si="3"/>
        <v>0</v>
      </c>
      <c r="L20" s="79"/>
      <c r="M20" s="80"/>
      <c r="N20" s="81">
        <f>分析係数表!H23</f>
        <v>2.3200779546192752E-5</v>
      </c>
      <c r="O20" s="82">
        <f t="shared" si="4"/>
        <v>6.4647207266585357E-5</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107">
        <f>投入係数表!K21</f>
        <v>0</v>
      </c>
      <c r="E21" s="110">
        <f t="shared" si="0"/>
        <v>0</v>
      </c>
      <c r="F21" s="76">
        <f>分析係数表!C24</f>
        <v>0.51311288483466355</v>
      </c>
      <c r="G21" s="110">
        <f t="shared" si="1"/>
        <v>0</v>
      </c>
      <c r="H21" s="110">
        <v>1.0825128062348496E-3</v>
      </c>
      <c r="I21" s="110">
        <f t="shared" si="2"/>
        <v>1.0825128062348496E-3</v>
      </c>
      <c r="J21" s="107">
        <f>分析係数表!G24</f>
        <v>0.20766129032258066</v>
      </c>
      <c r="K21" s="111">
        <f t="shared" si="3"/>
        <v>2.247960061334466E-4</v>
      </c>
      <c r="L21" s="79"/>
      <c r="M21" s="80"/>
      <c r="N21" s="81">
        <f>分析係数表!H24</f>
        <v>3.8281286251218039E-4</v>
      </c>
      <c r="O21" s="82">
        <f t="shared" si="4"/>
        <v>1.0666789198986585E-3</v>
      </c>
      <c r="P21" s="76">
        <f>分析係数表!C24</f>
        <v>0.51311288483466355</v>
      </c>
      <c r="Q21" s="82">
        <f t="shared" si="5"/>
        <v>5.4732669778152364E-4</v>
      </c>
      <c r="R21" s="83">
        <v>1.8368031384466057E-3</v>
      </c>
      <c r="S21" s="84">
        <f t="shared" si="6"/>
        <v>2.919315944681455E-3</v>
      </c>
      <c r="T21" s="85">
        <f>分析係数表!F24</f>
        <v>0.39045698924731181</v>
      </c>
      <c r="U21" s="86">
        <f t="shared" si="7"/>
        <v>1.1398673144219929E-3</v>
      </c>
      <c r="V21" s="87">
        <f>分析係数表!D24</f>
        <v>0.10147849462365591</v>
      </c>
      <c r="W21" s="167">
        <f t="shared" si="8"/>
        <v>0</v>
      </c>
      <c r="X21" s="76">
        <f>分析係数表!E24</f>
        <v>0.10215053763440861</v>
      </c>
      <c r="Y21" s="166">
        <f t="shared" si="9"/>
        <v>0</v>
      </c>
    </row>
    <row r="22" spans="1:25" x14ac:dyDescent="0.2">
      <c r="A22" s="6" t="s">
        <v>10</v>
      </c>
      <c r="B22" s="5" t="s">
        <v>272</v>
      </c>
      <c r="C22" s="90"/>
      <c r="D22" s="107">
        <f>投入係数表!K22</f>
        <v>0</v>
      </c>
      <c r="E22" s="110">
        <f t="shared" si="0"/>
        <v>0</v>
      </c>
      <c r="F22" s="76">
        <f>分析係数表!C25</f>
        <v>1.2221950623319433E-2</v>
      </c>
      <c r="G22" s="110">
        <f t="shared" si="1"/>
        <v>0</v>
      </c>
      <c r="H22" s="110">
        <v>6.6038629238534792E-5</v>
      </c>
      <c r="I22" s="110">
        <f t="shared" si="2"/>
        <v>6.6038629238534792E-5</v>
      </c>
      <c r="J22" s="107">
        <f>分析係数表!G25</f>
        <v>0.19604612850082373</v>
      </c>
      <c r="K22" s="111">
        <f t="shared" si="3"/>
        <v>1.2946617593716047E-5</v>
      </c>
      <c r="L22" s="79"/>
      <c r="M22" s="80"/>
      <c r="N22" s="81">
        <f>分析係数表!H25</f>
        <v>5.5681870910862603E-4</v>
      </c>
      <c r="O22" s="82">
        <f t="shared" si="4"/>
        <v>1.5515329743980486E-3</v>
      </c>
      <c r="P22" s="76">
        <f>分析係数表!C25</f>
        <v>1.2221950623319433E-2</v>
      </c>
      <c r="Q22" s="82">
        <f t="shared" si="5"/>
        <v>1.8962759403544882E-5</v>
      </c>
      <c r="R22" s="83">
        <v>8.3318132877623351E-5</v>
      </c>
      <c r="S22" s="84">
        <f t="shared" si="6"/>
        <v>1.4935676211615814E-4</v>
      </c>
      <c r="T22" s="85">
        <f>分析係数表!F25</f>
        <v>0.34761120263591433</v>
      </c>
      <c r="U22" s="86">
        <f t="shared" si="7"/>
        <v>5.1918083701003898E-5</v>
      </c>
      <c r="V22" s="87">
        <f>分析係数表!D25</f>
        <v>0.15321252059308071</v>
      </c>
      <c r="W22" s="167">
        <f t="shared" si="8"/>
        <v>0</v>
      </c>
      <c r="X22" s="76">
        <f>分析係数表!E25</f>
        <v>0.13179571663920922</v>
      </c>
      <c r="Y22" s="166">
        <f t="shared" si="9"/>
        <v>0</v>
      </c>
    </row>
    <row r="23" spans="1:25" x14ac:dyDescent="0.2">
      <c r="A23" s="6" t="s">
        <v>11</v>
      </c>
      <c r="B23" s="5" t="s">
        <v>35</v>
      </c>
      <c r="C23" s="90"/>
      <c r="D23" s="107">
        <f>投入係数表!K23</f>
        <v>0</v>
      </c>
      <c r="E23" s="110">
        <f t="shared" si="0"/>
        <v>0</v>
      </c>
      <c r="F23" s="76">
        <f>分析係数表!C26</f>
        <v>0.60782312925170068</v>
      </c>
      <c r="G23" s="110">
        <f t="shared" si="1"/>
        <v>0</v>
      </c>
      <c r="H23" s="110">
        <v>1.8326714527542446E-3</v>
      </c>
      <c r="I23" s="110">
        <f t="shared" si="2"/>
        <v>1.8326714527542446E-3</v>
      </c>
      <c r="J23" s="107">
        <f>分析係数表!G26</f>
        <v>0.19637522405895241</v>
      </c>
      <c r="K23" s="111">
        <f t="shared" si="3"/>
        <v>3.5989126716106062E-4</v>
      </c>
      <c r="L23" s="79"/>
      <c r="M23" s="80"/>
      <c r="N23" s="81">
        <f>分析係数表!H26</f>
        <v>1.1774395619692821E-2</v>
      </c>
      <c r="O23" s="82">
        <f t="shared" si="4"/>
        <v>3.2808457687792072E-2</v>
      </c>
      <c r="P23" s="76">
        <f>分析係数表!C26</f>
        <v>0.60782312925170068</v>
      </c>
      <c r="Q23" s="82">
        <f t="shared" si="5"/>
        <v>1.9941739417715793E-2</v>
      </c>
      <c r="R23" s="83">
        <v>2.2185920301920632E-2</v>
      </c>
      <c r="S23" s="84">
        <f t="shared" si="6"/>
        <v>2.4018591754674877E-2</v>
      </c>
      <c r="T23" s="85">
        <f>分析係数表!F26</f>
        <v>0.33484365664210319</v>
      </c>
      <c r="U23" s="86">
        <f t="shared" si="7"/>
        <v>8.0424730905292053E-3</v>
      </c>
      <c r="V23" s="87">
        <f>分析係数表!D26</f>
        <v>7.1200955984863576E-2</v>
      </c>
      <c r="W23" s="167">
        <f t="shared" si="8"/>
        <v>0</v>
      </c>
      <c r="X23" s="76">
        <f>分析係数表!E26</f>
        <v>7.8271260705038842E-2</v>
      </c>
      <c r="Y23" s="166">
        <f t="shared" si="9"/>
        <v>0</v>
      </c>
    </row>
    <row r="24" spans="1:25" x14ac:dyDescent="0.2">
      <c r="A24" s="6" t="s">
        <v>12</v>
      </c>
      <c r="B24" s="5" t="s">
        <v>366</v>
      </c>
      <c r="C24" s="90"/>
      <c r="D24" s="107">
        <f>投入係数表!K24</f>
        <v>0</v>
      </c>
      <c r="E24" s="110">
        <f t="shared" si="0"/>
        <v>0</v>
      </c>
      <c r="F24" s="76">
        <f>分析係数表!C27</f>
        <v>3.3949453036589916E-2</v>
      </c>
      <c r="G24" s="110">
        <f t="shared" si="1"/>
        <v>0</v>
      </c>
      <c r="H24" s="110">
        <v>1.8821731760478846E-5</v>
      </c>
      <c r="I24" s="110">
        <f t="shared" si="2"/>
        <v>1.8821731760478846E-5</v>
      </c>
      <c r="J24" s="107">
        <f>分析係数表!G27</f>
        <v>0.16810344827586207</v>
      </c>
      <c r="K24" s="111">
        <f t="shared" si="3"/>
        <v>3.1639980114598061E-6</v>
      </c>
      <c r="L24" s="79"/>
      <c r="M24" s="80"/>
      <c r="N24" s="81">
        <f>分析係数表!H27</f>
        <v>1.1983202635608557E-2</v>
      </c>
      <c r="O24" s="82">
        <f t="shared" si="4"/>
        <v>3.339028255319134E-2</v>
      </c>
      <c r="P24" s="76">
        <f>分析係数表!C27</f>
        <v>3.3949453036589916E-2</v>
      </c>
      <c r="Q24" s="82">
        <f t="shared" si="5"/>
        <v>1.1335818294180371E-3</v>
      </c>
      <c r="R24" s="83">
        <v>1.1421095786219115E-3</v>
      </c>
      <c r="S24" s="84">
        <f t="shared" si="6"/>
        <v>1.1609313103823904E-3</v>
      </c>
      <c r="T24" s="85">
        <f>分析係数表!F27</f>
        <v>0.32327586206896552</v>
      </c>
      <c r="U24" s="86">
        <f t="shared" si="7"/>
        <v>3.7530107016672104E-4</v>
      </c>
      <c r="V24" s="87">
        <f>分析係数表!D27</f>
        <v>0.10344827586206896</v>
      </c>
      <c r="W24" s="167">
        <f t="shared" si="8"/>
        <v>0</v>
      </c>
      <c r="X24" s="76">
        <f>分析係数表!E27</f>
        <v>0.10344827586206896</v>
      </c>
      <c r="Y24" s="166">
        <f t="shared" si="9"/>
        <v>0</v>
      </c>
    </row>
    <row r="25" spans="1:25" x14ac:dyDescent="0.2">
      <c r="A25" s="6" t="s">
        <v>13</v>
      </c>
      <c r="B25" s="5" t="s">
        <v>192</v>
      </c>
      <c r="C25" s="90"/>
      <c r="D25" s="107">
        <f>投入係数表!K25</f>
        <v>0</v>
      </c>
      <c r="E25" s="110">
        <f t="shared" si="0"/>
        <v>0</v>
      </c>
      <c r="F25" s="76">
        <f>分析係数表!C28</f>
        <v>0.13648255813953492</v>
      </c>
      <c r="G25" s="110">
        <f t="shared" si="1"/>
        <v>0</v>
      </c>
      <c r="H25" s="110">
        <v>1.7499874641222881E-3</v>
      </c>
      <c r="I25" s="110">
        <f t="shared" si="2"/>
        <v>1.7499874641222881E-3</v>
      </c>
      <c r="J25" s="107">
        <f>分析係数表!G28</f>
        <v>0.12488465087665333</v>
      </c>
      <c r="K25" s="111">
        <f t="shared" si="3"/>
        <v>2.1854657349543185E-4</v>
      </c>
      <c r="L25" s="79"/>
      <c r="M25" s="80"/>
      <c r="N25" s="81">
        <f>分析係数表!H28</f>
        <v>2.2469954990487682E-2</v>
      </c>
      <c r="O25" s="82">
        <f t="shared" si="4"/>
        <v>6.2610820237687922E-2</v>
      </c>
      <c r="P25" s="76">
        <f>分析係数表!C28</f>
        <v>0.13648255813953492</v>
      </c>
      <c r="Q25" s="82">
        <f t="shared" si="5"/>
        <v>8.5452849132542103E-3</v>
      </c>
      <c r="R25" s="83">
        <v>9.4603405486537607E-3</v>
      </c>
      <c r="S25" s="84">
        <f t="shared" si="6"/>
        <v>1.121032801277605E-2</v>
      </c>
      <c r="T25" s="85">
        <f>分析係数表!F28</f>
        <v>0.21362657643801908</v>
      </c>
      <c r="U25" s="86">
        <f t="shared" si="7"/>
        <v>2.3948239941165694E-3</v>
      </c>
      <c r="V25" s="87">
        <f>分析係数表!D28</f>
        <v>9.3202091664103356E-2</v>
      </c>
      <c r="W25" s="167">
        <f t="shared" si="8"/>
        <v>0</v>
      </c>
      <c r="X25" s="76">
        <f>分析係数表!E28</f>
        <v>8.2743771147339273E-2</v>
      </c>
      <c r="Y25" s="166">
        <f t="shared" si="9"/>
        <v>0</v>
      </c>
    </row>
    <row r="26" spans="1:25" x14ac:dyDescent="0.2">
      <c r="A26" s="6" t="s">
        <v>14</v>
      </c>
      <c r="B26" s="5" t="s">
        <v>50</v>
      </c>
      <c r="C26" s="90"/>
      <c r="D26" s="107">
        <f>投入係数表!K26</f>
        <v>3.5587188612099642E-3</v>
      </c>
      <c r="E26" s="110">
        <f t="shared" si="0"/>
        <v>0.35587188612099641</v>
      </c>
      <c r="F26" s="76">
        <f>分析係数表!C29</f>
        <v>0.28024852844996728</v>
      </c>
      <c r="G26" s="110">
        <f t="shared" si="1"/>
        <v>9.9732572402123576E-2</v>
      </c>
      <c r="H26" s="110">
        <v>0.10427722580243313</v>
      </c>
      <c r="I26" s="110">
        <f t="shared" si="2"/>
        <v>0.10427722580243313</v>
      </c>
      <c r="J26" s="107">
        <f>分析係数表!G29</f>
        <v>0.26283748014822655</v>
      </c>
      <c r="K26" s="111">
        <f t="shared" si="3"/>
        <v>2.7407963266759157E-2</v>
      </c>
      <c r="L26" s="79"/>
      <c r="M26" s="80"/>
      <c r="N26" s="81">
        <f>分析係数表!H29</f>
        <v>1.0707159760567955E-2</v>
      </c>
      <c r="O26" s="82">
        <f t="shared" si="4"/>
        <v>2.9834686153529143E-2</v>
      </c>
      <c r="P26" s="76">
        <f>分析係数表!C29</f>
        <v>0.28024852844996728</v>
      </c>
      <c r="Q26" s="82">
        <f t="shared" si="5"/>
        <v>8.3611268912931573E-3</v>
      </c>
      <c r="R26" s="83">
        <v>1.0652852338200016E-2</v>
      </c>
      <c r="S26" s="84">
        <f t="shared" si="6"/>
        <v>0.11493007814063315</v>
      </c>
      <c r="T26" s="85">
        <f>分析係数表!F29</f>
        <v>0.48438327157226047</v>
      </c>
      <c r="U26" s="86">
        <f t="shared" si="7"/>
        <v>5.5670207251815422E-2</v>
      </c>
      <c r="V26" s="87">
        <f>分析係数表!D29</f>
        <v>0.14107993647432504</v>
      </c>
      <c r="W26" s="167">
        <f t="shared" si="8"/>
        <v>0</v>
      </c>
      <c r="X26" s="76">
        <f>分析係数表!E29</f>
        <v>9.6876654314452096E-2</v>
      </c>
      <c r="Y26" s="166">
        <f t="shared" si="9"/>
        <v>0</v>
      </c>
    </row>
    <row r="27" spans="1:25" x14ac:dyDescent="0.2">
      <c r="A27" s="6" t="s">
        <v>15</v>
      </c>
      <c r="B27" s="5" t="s">
        <v>36</v>
      </c>
      <c r="C27" s="90"/>
      <c r="D27" s="107">
        <f>投入係数表!K27</f>
        <v>0</v>
      </c>
      <c r="E27" s="110">
        <f t="shared" si="0"/>
        <v>0</v>
      </c>
      <c r="F27" s="76">
        <f>分析係数表!C30</f>
        <v>1</v>
      </c>
      <c r="G27" s="110">
        <f t="shared" si="1"/>
        <v>0</v>
      </c>
      <c r="H27" s="110">
        <v>4.8924883774907803E-3</v>
      </c>
      <c r="I27" s="110">
        <f t="shared" si="2"/>
        <v>4.8924883774907803E-3</v>
      </c>
      <c r="J27" s="107">
        <f>分析係数表!G30</f>
        <v>0.34440913030915921</v>
      </c>
      <c r="K27" s="111">
        <f t="shared" si="3"/>
        <v>1.685017667139269E-3</v>
      </c>
      <c r="L27" s="79"/>
      <c r="M27" s="80"/>
      <c r="N27" s="81">
        <f>分析係数表!H30</f>
        <v>0</v>
      </c>
      <c r="O27" s="82">
        <f t="shared" si="4"/>
        <v>0</v>
      </c>
      <c r="P27" s="76">
        <f>分析係数表!C30</f>
        <v>1</v>
      </c>
      <c r="Q27" s="82">
        <f t="shared" si="5"/>
        <v>0</v>
      </c>
      <c r="R27" s="83">
        <v>5.8223701340828953E-3</v>
      </c>
      <c r="S27" s="84">
        <f t="shared" si="6"/>
        <v>1.0714858511573676E-2</v>
      </c>
      <c r="T27" s="85">
        <f>分析係数表!F30</f>
        <v>0.44047963016469227</v>
      </c>
      <c r="U27" s="86">
        <f t="shared" si="7"/>
        <v>4.719676914444978E-3</v>
      </c>
      <c r="V27" s="87">
        <f>分析係数表!D30</f>
        <v>0.18679572377925455</v>
      </c>
      <c r="W27" s="167">
        <f t="shared" si="8"/>
        <v>0</v>
      </c>
      <c r="X27" s="76">
        <f>分析係数表!E30</f>
        <v>0.11282866223634788</v>
      </c>
      <c r="Y27" s="166">
        <f t="shared" si="9"/>
        <v>0</v>
      </c>
    </row>
    <row r="28" spans="1:25" x14ac:dyDescent="0.2">
      <c r="A28" s="6" t="s">
        <v>16</v>
      </c>
      <c r="B28" s="5" t="s">
        <v>193</v>
      </c>
      <c r="C28" s="90"/>
      <c r="D28" s="107">
        <f>投入係数表!K28</f>
        <v>7.1174377224199285E-3</v>
      </c>
      <c r="E28" s="110">
        <f t="shared" si="0"/>
        <v>0.71174377224199281</v>
      </c>
      <c r="F28" s="76">
        <f>分析係数表!C31</f>
        <v>5.0425200622829069E-2</v>
      </c>
      <c r="G28" s="110">
        <f t="shared" si="1"/>
        <v>3.5889822507351649E-2</v>
      </c>
      <c r="H28" s="110">
        <v>4.0201108928559846E-2</v>
      </c>
      <c r="I28" s="110">
        <f t="shared" si="2"/>
        <v>4.0201108928559846E-2</v>
      </c>
      <c r="J28" s="107">
        <f>分析係数表!G31</f>
        <v>7.0921985815602842E-2</v>
      </c>
      <c r="K28" s="111">
        <f t="shared" si="3"/>
        <v>2.8511424772028264E-3</v>
      </c>
      <c r="L28" s="79"/>
      <c r="M28" s="80"/>
      <c r="N28" s="81">
        <f>分析係数表!H31</f>
        <v>2.4500023200779545E-2</v>
      </c>
      <c r="O28" s="82">
        <f t="shared" si="4"/>
        <v>6.8267450873514143E-2</v>
      </c>
      <c r="P28" s="76">
        <f>分析係数表!C31</f>
        <v>5.0425200622829069E-2</v>
      </c>
      <c r="Q28" s="82">
        <f t="shared" si="5"/>
        <v>3.4423999063060784E-3</v>
      </c>
      <c r="R28" s="83">
        <v>4.3319961012202859E-3</v>
      </c>
      <c r="S28" s="84">
        <f t="shared" si="6"/>
        <v>4.4533105029780133E-2</v>
      </c>
      <c r="T28" s="85">
        <f>分析係数表!F31</f>
        <v>0.3475177304964539</v>
      </c>
      <c r="U28" s="86">
        <f t="shared" si="7"/>
        <v>1.5476043591909409E-2</v>
      </c>
      <c r="V28" s="87">
        <f>分析係数表!D31</f>
        <v>0</v>
      </c>
      <c r="W28" s="167">
        <f t="shared" si="8"/>
        <v>0</v>
      </c>
      <c r="X28" s="76">
        <f>分析係数表!E31</f>
        <v>0</v>
      </c>
      <c r="Y28" s="166">
        <f t="shared" si="9"/>
        <v>0</v>
      </c>
    </row>
    <row r="29" spans="1:25" x14ac:dyDescent="0.2">
      <c r="A29" s="6" t="s">
        <v>17</v>
      </c>
      <c r="B29" s="5" t="s">
        <v>273</v>
      </c>
      <c r="C29" s="90"/>
      <c r="D29" s="107">
        <f>投入係数表!K29</f>
        <v>0</v>
      </c>
      <c r="E29" s="110">
        <f t="shared" si="0"/>
        <v>0</v>
      </c>
      <c r="F29" s="76">
        <f>分析係数表!C32</f>
        <v>0.71921182266009853</v>
      </c>
      <c r="G29" s="110">
        <f t="shared" si="1"/>
        <v>0</v>
      </c>
      <c r="H29" s="110">
        <v>1.9263723742072394E-3</v>
      </c>
      <c r="I29" s="110">
        <f t="shared" si="2"/>
        <v>1.9263723742072394E-3</v>
      </c>
      <c r="J29" s="107">
        <f>分析係数表!G32</f>
        <v>0.13945578231292516</v>
      </c>
      <c r="K29" s="111">
        <f t="shared" si="3"/>
        <v>2.6864376647107757E-4</v>
      </c>
      <c r="L29" s="79"/>
      <c r="M29" s="80"/>
      <c r="N29" s="81">
        <f>分析係数表!H32</f>
        <v>7.0646373718156932E-3</v>
      </c>
      <c r="O29" s="82">
        <f t="shared" si="4"/>
        <v>1.9685074612675244E-2</v>
      </c>
      <c r="P29" s="76">
        <f>分析係数表!C32</f>
        <v>0.71921182266009853</v>
      </c>
      <c r="Q29" s="82">
        <f t="shared" si="5"/>
        <v>1.4157738391382195E-2</v>
      </c>
      <c r="R29" s="83">
        <v>1.7827799689807435E-2</v>
      </c>
      <c r="S29" s="84">
        <f t="shared" si="6"/>
        <v>1.9754172064014676E-2</v>
      </c>
      <c r="T29" s="85">
        <f>分析係数表!F32</f>
        <v>0.48185941043083902</v>
      </c>
      <c r="U29" s="86">
        <f t="shared" si="7"/>
        <v>9.5187337043154616E-3</v>
      </c>
      <c r="V29" s="87">
        <f>分析係数表!D32</f>
        <v>7.9365079365079361E-3</v>
      </c>
      <c r="W29" s="167">
        <f t="shared" si="8"/>
        <v>0</v>
      </c>
      <c r="X29" s="76">
        <f>分析係数表!E32</f>
        <v>1.2471655328798186E-2</v>
      </c>
      <c r="Y29" s="166">
        <f t="shared" si="9"/>
        <v>0</v>
      </c>
    </row>
    <row r="30" spans="1:25" x14ac:dyDescent="0.2">
      <c r="A30" s="6" t="s">
        <v>18</v>
      </c>
      <c r="B30" s="5" t="s">
        <v>274</v>
      </c>
      <c r="C30" s="90"/>
      <c r="D30" s="107">
        <f>投入係数表!K30</f>
        <v>0</v>
      </c>
      <c r="E30" s="110">
        <f t="shared" si="0"/>
        <v>0</v>
      </c>
      <c r="F30" s="76">
        <f>分析係数表!C33</f>
        <v>0.83046964490263453</v>
      </c>
      <c r="G30" s="110">
        <f t="shared" si="1"/>
        <v>0</v>
      </c>
      <c r="H30" s="110">
        <v>3.8275146087458542E-3</v>
      </c>
      <c r="I30" s="110">
        <f t="shared" si="2"/>
        <v>3.8275146087458542E-3</v>
      </c>
      <c r="J30" s="107">
        <f>分析係数表!G33</f>
        <v>0.50688705234159781</v>
      </c>
      <c r="K30" s="111">
        <f t="shared" si="3"/>
        <v>1.9401175978215901E-3</v>
      </c>
      <c r="L30" s="79"/>
      <c r="M30" s="80"/>
      <c r="N30" s="81">
        <f>分析係数表!H33</f>
        <v>1.0440350795786737E-3</v>
      </c>
      <c r="O30" s="82">
        <f t="shared" si="4"/>
        <v>2.9091243269963409E-3</v>
      </c>
      <c r="P30" s="76">
        <f>分析係数表!C33</f>
        <v>0.83046964490263453</v>
      </c>
      <c r="Q30" s="82">
        <f t="shared" si="5"/>
        <v>2.415939446818267E-3</v>
      </c>
      <c r="R30" s="83">
        <v>6.2510064311054698E-3</v>
      </c>
      <c r="S30" s="84">
        <f t="shared" si="6"/>
        <v>1.0078521039851324E-2</v>
      </c>
      <c r="T30" s="85">
        <f>分析係数表!F33</f>
        <v>0.64600550964187331</v>
      </c>
      <c r="U30" s="86">
        <f t="shared" si="7"/>
        <v>6.5107801207854969E-3</v>
      </c>
      <c r="V30" s="87">
        <f>分析係数表!D33</f>
        <v>3.9944903581267219E-2</v>
      </c>
      <c r="W30" s="167">
        <f t="shared" si="8"/>
        <v>0</v>
      </c>
      <c r="X30" s="76">
        <f>分析係数表!E33</f>
        <v>3.71900826446281E-2</v>
      </c>
      <c r="Y30" s="166">
        <f t="shared" si="9"/>
        <v>0</v>
      </c>
    </row>
    <row r="31" spans="1:25" x14ac:dyDescent="0.2">
      <c r="A31" s="6" t="s">
        <v>19</v>
      </c>
      <c r="B31" s="5" t="s">
        <v>275</v>
      </c>
      <c r="C31" s="90"/>
      <c r="D31" s="107">
        <f>投入係数表!K31</f>
        <v>1.0676156583629894E-2</v>
      </c>
      <c r="E31" s="110">
        <f t="shared" si="0"/>
        <v>1.0676156583629894</v>
      </c>
      <c r="F31" s="76">
        <f>分析係数表!C34</f>
        <v>0.2537092984222894</v>
      </c>
      <c r="G31" s="110">
        <f t="shared" si="1"/>
        <v>0.27086401966792467</v>
      </c>
      <c r="H31" s="110">
        <v>0.29184148347740957</v>
      </c>
      <c r="I31" s="110">
        <f t="shared" si="2"/>
        <v>0.29184148347740957</v>
      </c>
      <c r="J31" s="107">
        <f>分析係数表!G34</f>
        <v>0.42494765662747624</v>
      </c>
      <c r="K31" s="111">
        <f t="shared" si="3"/>
        <v>0.12401735451041153</v>
      </c>
      <c r="L31" s="79"/>
      <c r="M31" s="80"/>
      <c r="N31" s="81">
        <f>分析係数表!H34</f>
        <v>0.17513108440443598</v>
      </c>
      <c r="O31" s="82">
        <f t="shared" si="4"/>
        <v>0.4879894440518196</v>
      </c>
      <c r="P31" s="76">
        <f>分析係数表!C34</f>
        <v>0.2537092984222894</v>
      </c>
      <c r="Q31" s="82">
        <f t="shared" si="5"/>
        <v>0.1238074594878702</v>
      </c>
      <c r="R31" s="83">
        <v>0.13347878199022969</v>
      </c>
      <c r="S31" s="84">
        <f t="shared" si="6"/>
        <v>0.42532026546763924</v>
      </c>
      <c r="T31" s="85">
        <f>分析係数表!F34</f>
        <v>0.69995168304074729</v>
      </c>
      <c r="U31" s="86">
        <f t="shared" si="7"/>
        <v>0.29770363564541152</v>
      </c>
      <c r="V31" s="87">
        <f>分析係数表!D34</f>
        <v>0.29215654694797877</v>
      </c>
      <c r="W31" s="167">
        <f t="shared" si="8"/>
        <v>0</v>
      </c>
      <c r="X31" s="76">
        <f>分析係数表!E34</f>
        <v>0.2001932678370108</v>
      </c>
      <c r="Y31" s="166">
        <f t="shared" si="9"/>
        <v>0</v>
      </c>
    </row>
    <row r="32" spans="1:25" x14ac:dyDescent="0.2">
      <c r="A32" s="6" t="s">
        <v>20</v>
      </c>
      <c r="B32" s="5" t="s">
        <v>37</v>
      </c>
      <c r="C32" s="90"/>
      <c r="D32" s="107">
        <f>投入係数表!K32</f>
        <v>3.5587188612099642E-3</v>
      </c>
      <c r="E32" s="110">
        <f t="shared" si="0"/>
        <v>0.35587188612099641</v>
      </c>
      <c r="F32" s="76">
        <f>分析係数表!C35</f>
        <v>0.44329670329670334</v>
      </c>
      <c r="G32" s="110">
        <f t="shared" si="1"/>
        <v>0.15775683391341755</v>
      </c>
      <c r="H32" s="110">
        <v>0.19866926664518367</v>
      </c>
      <c r="I32" s="110">
        <f t="shared" si="2"/>
        <v>0.19866926664518367</v>
      </c>
      <c r="J32" s="107">
        <f>分析係数表!G35</f>
        <v>0.31419939577039274</v>
      </c>
      <c r="K32" s="111">
        <f t="shared" si="3"/>
        <v>6.2421763538063751E-2</v>
      </c>
      <c r="L32" s="79"/>
      <c r="M32" s="80"/>
      <c r="N32" s="81">
        <f>分析係数表!H35</f>
        <v>6.616862326574173E-2</v>
      </c>
      <c r="O32" s="82">
        <f t="shared" si="4"/>
        <v>0.18437383512430144</v>
      </c>
      <c r="P32" s="76">
        <f>分析係数表!C35</f>
        <v>0.44329670329670334</v>
      </c>
      <c r="Q32" s="82">
        <f t="shared" si="5"/>
        <v>8.1732313284772762E-2</v>
      </c>
      <c r="R32" s="83">
        <v>9.6626777092624003E-2</v>
      </c>
      <c r="S32" s="84">
        <f t="shared" si="6"/>
        <v>0.29529604373780766</v>
      </c>
      <c r="T32" s="85">
        <f>分析係数表!F35</f>
        <v>0.64443411573320941</v>
      </c>
      <c r="U32" s="86">
        <f t="shared" si="7"/>
        <v>0.19029884482568921</v>
      </c>
      <c r="V32" s="87">
        <f>分析係数表!D35</f>
        <v>7.0415988844991867E-2</v>
      </c>
      <c r="W32" s="167">
        <f t="shared" si="8"/>
        <v>0</v>
      </c>
      <c r="X32" s="76">
        <f>分析係数表!E35</f>
        <v>6.2979316755751802E-2</v>
      </c>
      <c r="Y32" s="166">
        <f t="shared" si="9"/>
        <v>0</v>
      </c>
    </row>
    <row r="33" spans="1:25" x14ac:dyDescent="0.2">
      <c r="A33" s="6" t="s">
        <v>21</v>
      </c>
      <c r="B33" s="5" t="s">
        <v>38</v>
      </c>
      <c r="C33" s="90"/>
      <c r="D33" s="107">
        <f>投入係数表!K33</f>
        <v>0</v>
      </c>
      <c r="E33" s="110">
        <f t="shared" si="0"/>
        <v>0</v>
      </c>
      <c r="F33" s="76">
        <f>分析係数表!C36</f>
        <v>0.8186980166346769</v>
      </c>
      <c r="G33" s="110">
        <f t="shared" si="1"/>
        <v>0</v>
      </c>
      <c r="H33" s="110">
        <v>2.5473964157965125E-2</v>
      </c>
      <c r="I33" s="110">
        <f t="shared" si="2"/>
        <v>2.5473964157965125E-2</v>
      </c>
      <c r="J33" s="107">
        <f>分析係数表!G36</f>
        <v>7.7781269641734763E-2</v>
      </c>
      <c r="K33" s="111">
        <f t="shared" si="3"/>
        <v>1.9813972750145721E-3</v>
      </c>
      <c r="L33" s="79"/>
      <c r="M33" s="80"/>
      <c r="N33" s="81">
        <f>分析係数表!H36</f>
        <v>0.1158646930536866</v>
      </c>
      <c r="O33" s="82">
        <f t="shared" si="4"/>
        <v>0.32284815308932729</v>
      </c>
      <c r="P33" s="76">
        <f>分析係数表!C36</f>
        <v>0.8186980166346769</v>
      </c>
      <c r="Q33" s="82">
        <f t="shared" si="5"/>
        <v>0.26431514260840078</v>
      </c>
      <c r="R33" s="83">
        <v>0.28630433603959621</v>
      </c>
      <c r="S33" s="84">
        <f t="shared" si="6"/>
        <v>0.31177830019756131</v>
      </c>
      <c r="T33" s="85">
        <f>分析係数表!F36</f>
        <v>0.82023884349465748</v>
      </c>
      <c r="U33" s="86">
        <f t="shared" si="7"/>
        <v>0.25573267238077785</v>
      </c>
      <c r="V33" s="87">
        <f>分析係数表!D36</f>
        <v>8.8780641106222507E-3</v>
      </c>
      <c r="W33" s="167">
        <f t="shared" si="8"/>
        <v>0</v>
      </c>
      <c r="X33" s="76">
        <f>分析係数表!E36</f>
        <v>3.4569453174104338E-3</v>
      </c>
      <c r="Y33" s="166">
        <f t="shared" si="9"/>
        <v>0</v>
      </c>
    </row>
    <row r="34" spans="1:25" x14ac:dyDescent="0.2">
      <c r="A34" s="6" t="s">
        <v>22</v>
      </c>
      <c r="B34" s="5" t="s">
        <v>378</v>
      </c>
      <c r="C34" s="90"/>
      <c r="D34" s="107">
        <f>投入係数表!K34</f>
        <v>1.7793594306049824E-2</v>
      </c>
      <c r="E34" s="110">
        <f t="shared" si="0"/>
        <v>1.7793594306049825</v>
      </c>
      <c r="F34" s="76">
        <f>分析係数表!C37</f>
        <v>0.56668970283344855</v>
      </c>
      <c r="G34" s="110">
        <f t="shared" si="1"/>
        <v>1.0083446669634317</v>
      </c>
      <c r="H34" s="110">
        <v>1.0618055664979336</v>
      </c>
      <c r="I34" s="110">
        <f t="shared" si="2"/>
        <v>1.0618055664979336</v>
      </c>
      <c r="J34" s="107">
        <f>分析係数表!G37</f>
        <v>0.49872274427515739</v>
      </c>
      <c r="K34" s="111">
        <f t="shared" si="3"/>
        <v>0.52954658601048754</v>
      </c>
      <c r="L34" s="79"/>
      <c r="M34" s="80"/>
      <c r="N34" s="81">
        <f>分析係数表!H37</f>
        <v>5.3152985940327593E-2</v>
      </c>
      <c r="O34" s="82">
        <f t="shared" si="4"/>
        <v>0.14810675184774705</v>
      </c>
      <c r="P34" s="76">
        <f>分析係数表!C37</f>
        <v>0.56668970283344855</v>
      </c>
      <c r="Q34" s="82">
        <f t="shared" si="5"/>
        <v>8.3930571192227077E-2</v>
      </c>
      <c r="R34" s="83">
        <v>9.7318459601736976E-2</v>
      </c>
      <c r="S34" s="84">
        <f t="shared" si="6"/>
        <v>1.1591240260996705</v>
      </c>
      <c r="T34" s="85">
        <f>分析係数表!F37</f>
        <v>0.72283550770915062</v>
      </c>
      <c r="U34" s="86">
        <f t="shared" si="7"/>
        <v>0.83785600390363002</v>
      </c>
      <c r="V34" s="87">
        <f>分析係数表!D37</f>
        <v>9.0457075084390104E-2</v>
      </c>
      <c r="W34" s="167">
        <f t="shared" si="8"/>
        <v>0</v>
      </c>
      <c r="X34" s="76">
        <f>分析係数表!E37</f>
        <v>8.3386552321868437E-2</v>
      </c>
      <c r="Y34" s="166">
        <f t="shared" si="9"/>
        <v>0</v>
      </c>
    </row>
    <row r="35" spans="1:25" x14ac:dyDescent="0.2">
      <c r="A35" s="6" t="s">
        <v>23</v>
      </c>
      <c r="B35" s="5" t="s">
        <v>194</v>
      </c>
      <c r="C35" s="90"/>
      <c r="D35" s="107">
        <f>投入係数表!K35</f>
        <v>0</v>
      </c>
      <c r="E35" s="110">
        <f t="shared" si="0"/>
        <v>0</v>
      </c>
      <c r="F35" s="76">
        <f>分析係数表!C38</f>
        <v>1.0683527744467458E-2</v>
      </c>
      <c r="G35" s="110">
        <f t="shared" si="1"/>
        <v>0</v>
      </c>
      <c r="H35" s="110">
        <v>4.4161933231399368E-4</v>
      </c>
      <c r="I35" s="110">
        <f t="shared" si="2"/>
        <v>4.4161933231399368E-4</v>
      </c>
      <c r="J35" s="107">
        <f>分析係数表!G38</f>
        <v>0.34057971014492755</v>
      </c>
      <c r="K35" s="111">
        <f t="shared" si="3"/>
        <v>1.5040658419389639E-4</v>
      </c>
      <c r="L35" s="79"/>
      <c r="M35" s="80"/>
      <c r="N35" s="81">
        <f>分析係数表!H38</f>
        <v>4.6331956753746927E-2</v>
      </c>
      <c r="O35" s="82">
        <f t="shared" si="4"/>
        <v>0.12910047291137097</v>
      </c>
      <c r="P35" s="76">
        <f>分析係数表!C38</f>
        <v>1.0683527744467458E-2</v>
      </c>
      <c r="Q35" s="82">
        <f t="shared" si="5"/>
        <v>1.3792484841725014E-3</v>
      </c>
      <c r="R35" s="83">
        <v>1.6287271384324924E-3</v>
      </c>
      <c r="S35" s="84">
        <f t="shared" si="6"/>
        <v>2.0703464707464859E-3</v>
      </c>
      <c r="T35" s="85">
        <f>分析係数表!F38</f>
        <v>0.55072463768115942</v>
      </c>
      <c r="U35" s="86">
        <f t="shared" si="7"/>
        <v>1.1401908099763255E-3</v>
      </c>
      <c r="V35" s="87">
        <f>分析係数表!D38</f>
        <v>0.29710144927536231</v>
      </c>
      <c r="W35" s="167">
        <f t="shared" si="8"/>
        <v>0</v>
      </c>
      <c r="X35" s="76">
        <f>分析係数表!E38</f>
        <v>0.18840579710144928</v>
      </c>
      <c r="Y35" s="166">
        <f t="shared" si="9"/>
        <v>0</v>
      </c>
    </row>
    <row r="36" spans="1:25" x14ac:dyDescent="0.2">
      <c r="A36" s="6" t="s">
        <v>24</v>
      </c>
      <c r="B36" s="5" t="s">
        <v>39</v>
      </c>
      <c r="C36" s="90"/>
      <c r="D36" s="107">
        <f>投入係数表!K36</f>
        <v>0</v>
      </c>
      <c r="E36" s="110">
        <f t="shared" si="0"/>
        <v>0</v>
      </c>
      <c r="F36" s="76">
        <f>分析係数表!C39</f>
        <v>1</v>
      </c>
      <c r="G36" s="110">
        <f t="shared" si="1"/>
        <v>0</v>
      </c>
      <c r="H36" s="110">
        <v>1.4801821917120824E-3</v>
      </c>
      <c r="I36" s="110">
        <f t="shared" si="2"/>
        <v>1.4801821917120824E-3</v>
      </c>
      <c r="J36" s="107">
        <f>分析係数表!G39</f>
        <v>0.35121951219512193</v>
      </c>
      <c r="K36" s="111">
        <f t="shared" si="3"/>
        <v>5.1986886733302402E-4</v>
      </c>
      <c r="L36" s="79"/>
      <c r="M36" s="80"/>
      <c r="N36" s="81">
        <f>分析係数表!H39</f>
        <v>4.1645399285415987E-3</v>
      </c>
      <c r="O36" s="82">
        <f t="shared" si="4"/>
        <v>1.1604173704352072E-2</v>
      </c>
      <c r="P36" s="76">
        <f>分析係数表!C39</f>
        <v>1</v>
      </c>
      <c r="Q36" s="82">
        <f t="shared" si="5"/>
        <v>1.1604173704352072E-2</v>
      </c>
      <c r="R36" s="83">
        <v>1.4675905779926217E-2</v>
      </c>
      <c r="S36" s="84">
        <f t="shared" si="6"/>
        <v>1.6156087971638301E-2</v>
      </c>
      <c r="T36" s="85">
        <f>分析係数表!F39</f>
        <v>0.70184774575018483</v>
      </c>
      <c r="U36" s="86">
        <f t="shared" si="7"/>
        <v>1.1339113923036017E-2</v>
      </c>
      <c r="V36" s="87">
        <f>分析係数表!D39</f>
        <v>7.4944567627494463E-2</v>
      </c>
      <c r="W36" s="167">
        <f t="shared" si="8"/>
        <v>0</v>
      </c>
      <c r="X36" s="76">
        <f>分析係数表!E39</f>
        <v>9.5048041389504803E-2</v>
      </c>
      <c r="Y36" s="166">
        <f t="shared" si="9"/>
        <v>0</v>
      </c>
    </row>
    <row r="37" spans="1:25" x14ac:dyDescent="0.2">
      <c r="A37" s="6" t="s">
        <v>25</v>
      </c>
      <c r="B37" s="5" t="s">
        <v>40</v>
      </c>
      <c r="C37" s="90"/>
      <c r="D37" s="107">
        <f>投入係数表!K37</f>
        <v>0</v>
      </c>
      <c r="E37" s="110">
        <f t="shared" si="0"/>
        <v>0</v>
      </c>
      <c r="F37" s="76">
        <f>分析係数表!C40</f>
        <v>0.77416905685844439</v>
      </c>
      <c r="G37" s="110">
        <f t="shared" si="1"/>
        <v>0</v>
      </c>
      <c r="H37" s="110">
        <v>3.1276230642188842E-4</v>
      </c>
      <c r="I37" s="110">
        <f t="shared" si="2"/>
        <v>3.1276230642188842E-4</v>
      </c>
      <c r="J37" s="107">
        <f>分析係数表!G40</f>
        <v>0.54967502321262762</v>
      </c>
      <c r="K37" s="111">
        <f t="shared" si="3"/>
        <v>1.7191762804248648E-4</v>
      </c>
      <c r="L37" s="79"/>
      <c r="M37" s="80"/>
      <c r="N37" s="81">
        <f>分析係数表!H40</f>
        <v>3.1866270706695746E-2</v>
      </c>
      <c r="O37" s="82">
        <f t="shared" si="4"/>
        <v>8.8792939180654992E-2</v>
      </c>
      <c r="P37" s="76">
        <f>分析係数表!C40</f>
        <v>0.77416905685844439</v>
      </c>
      <c r="Q37" s="82">
        <f t="shared" si="5"/>
        <v>6.8740745981176896E-2</v>
      </c>
      <c r="R37" s="83">
        <v>6.8830511008035333E-2</v>
      </c>
      <c r="S37" s="84">
        <f t="shared" si="6"/>
        <v>6.9143273314457215E-2</v>
      </c>
      <c r="T37" s="85">
        <f>分析係数表!F40</f>
        <v>0.74643369629442058</v>
      </c>
      <c r="U37" s="86">
        <f t="shared" si="7"/>
        <v>5.1610869074005673E-2</v>
      </c>
      <c r="V37" s="87">
        <f>分析係数表!D40</f>
        <v>8.7617118257786786E-2</v>
      </c>
      <c r="W37" s="167">
        <f t="shared" si="8"/>
        <v>0</v>
      </c>
      <c r="X37" s="76">
        <f>分析係数表!E40</f>
        <v>5.7567316620241414E-2</v>
      </c>
      <c r="Y37" s="166">
        <f t="shared" si="9"/>
        <v>0</v>
      </c>
    </row>
    <row r="38" spans="1:25" x14ac:dyDescent="0.2">
      <c r="A38" s="6" t="s">
        <v>26</v>
      </c>
      <c r="B38" s="5" t="s">
        <v>277</v>
      </c>
      <c r="C38" s="90"/>
      <c r="D38" s="107">
        <f>投入係数表!K38</f>
        <v>0</v>
      </c>
      <c r="E38" s="110">
        <f t="shared" si="0"/>
        <v>0</v>
      </c>
      <c r="F38" s="76">
        <f>分析係数表!C41</f>
        <v>0.79005741127348639</v>
      </c>
      <c r="G38" s="110">
        <f t="shared" si="1"/>
        <v>0</v>
      </c>
      <c r="H38" s="110">
        <v>8.6287831152259578E-4</v>
      </c>
      <c r="I38" s="110">
        <f t="shared" si="2"/>
        <v>8.6287831152259578E-4</v>
      </c>
      <c r="J38" s="107">
        <f>分析係数表!G41</f>
        <v>0.45390187685215672</v>
      </c>
      <c r="K38" s="111">
        <f t="shared" si="3"/>
        <v>3.9166208509512618E-4</v>
      </c>
      <c r="L38" s="79"/>
      <c r="M38" s="80"/>
      <c r="N38" s="81">
        <f>分析係数表!H41</f>
        <v>5.3791007377847894E-2</v>
      </c>
      <c r="O38" s="82">
        <f t="shared" si="4"/>
        <v>0.14988455004757817</v>
      </c>
      <c r="P38" s="76">
        <f>分析係数表!C41</f>
        <v>0.79005741127348639</v>
      </c>
      <c r="Q38" s="82">
        <f t="shared" si="5"/>
        <v>0.11841739960048092</v>
      </c>
      <c r="R38" s="83">
        <v>0.12045069616808697</v>
      </c>
      <c r="S38" s="84">
        <f t="shared" si="6"/>
        <v>0.12131357447960957</v>
      </c>
      <c r="T38" s="85">
        <f>分析係数表!F41</f>
        <v>0.55729338162660524</v>
      </c>
      <c r="U38" s="86">
        <f t="shared" si="7"/>
        <v>6.7607252158952649E-2</v>
      </c>
      <c r="V38" s="87">
        <f>分析係数表!D41</f>
        <v>0.17657227527164965</v>
      </c>
      <c r="W38" s="167">
        <f t="shared" si="8"/>
        <v>0</v>
      </c>
      <c r="X38" s="76">
        <f>分析係数表!E41</f>
        <v>0.1767369114257491</v>
      </c>
      <c r="Y38" s="166">
        <f t="shared" si="9"/>
        <v>0</v>
      </c>
    </row>
    <row r="39" spans="1:25" x14ac:dyDescent="0.2">
      <c r="A39" s="6" t="s">
        <v>51</v>
      </c>
      <c r="B39" s="5" t="s">
        <v>368</v>
      </c>
      <c r="C39" s="90"/>
      <c r="D39" s="107">
        <f>投入係数表!K39</f>
        <v>0</v>
      </c>
      <c r="E39" s="110">
        <f>$C$13*D39</f>
        <v>0</v>
      </c>
      <c r="F39" s="76">
        <f>分析係数表!C42</f>
        <v>0.34014502307185235</v>
      </c>
      <c r="G39" s="110">
        <f>E39*F39</f>
        <v>0</v>
      </c>
      <c r="H39" s="110">
        <v>1.0018951155971994E-3</v>
      </c>
      <c r="I39" s="110">
        <f>C39+H39</f>
        <v>1.0018951155971994E-3</v>
      </c>
      <c r="J39" s="107">
        <f>分析係数表!G42</f>
        <v>0.48461538461538461</v>
      </c>
      <c r="K39" s="111">
        <f>I39*J39</f>
        <v>4.8553378678941201E-4</v>
      </c>
      <c r="L39" s="79"/>
      <c r="M39" s="80"/>
      <c r="N39" s="81">
        <f>分析係数表!H42</f>
        <v>1.4175676302723771E-2</v>
      </c>
      <c r="O39" s="82">
        <f t="shared" si="4"/>
        <v>3.9499443639883655E-2</v>
      </c>
      <c r="P39" s="76">
        <f>分析係数表!C42</f>
        <v>0.34014502307185235</v>
      </c>
      <c r="Q39" s="82">
        <f>O39*P39</f>
        <v>1.3435539168213557E-2</v>
      </c>
      <c r="R39" s="83">
        <v>1.3947801034483417E-2</v>
      </c>
      <c r="S39" s="84">
        <f>I39+R39</f>
        <v>1.4949696150080617E-2</v>
      </c>
      <c r="T39" s="85">
        <f>分析係数表!F42</f>
        <v>0.55384615384615388</v>
      </c>
      <c r="U39" s="86">
        <f t="shared" si="7"/>
        <v>8.2798317138908038E-3</v>
      </c>
      <c r="V39" s="87">
        <f>分析係数表!D42</f>
        <v>0.60961538461538467</v>
      </c>
      <c r="W39" s="167">
        <f t="shared" si="8"/>
        <v>0</v>
      </c>
      <c r="X39" s="76">
        <f>分析係数表!E42</f>
        <v>0.4653846153846154</v>
      </c>
      <c r="Y39" s="166">
        <f t="shared" si="9"/>
        <v>0</v>
      </c>
    </row>
    <row r="40" spans="1:25" x14ac:dyDescent="0.2">
      <c r="A40" s="6" t="s">
        <v>195</v>
      </c>
      <c r="B40" s="5" t="s">
        <v>41</v>
      </c>
      <c r="C40" s="90"/>
      <c r="D40" s="107">
        <f>投入係数表!K40</f>
        <v>7.1174377224199285E-3</v>
      </c>
      <c r="E40" s="110">
        <f>$C$13*D40</f>
        <v>0.71174377224199281</v>
      </c>
      <c r="F40" s="76">
        <f>分析係数表!C43</f>
        <v>0.24206930209858468</v>
      </c>
      <c r="G40" s="110">
        <f>E40*F40</f>
        <v>0.1722913182196332</v>
      </c>
      <c r="H40" s="110">
        <v>0.22034689393298909</v>
      </c>
      <c r="I40" s="110">
        <f>C40+H40</f>
        <v>0.22034689393298909</v>
      </c>
      <c r="J40" s="107">
        <f>分析係数表!G43</f>
        <v>0.37677668031799566</v>
      </c>
      <c r="K40" s="111">
        <f>I40*J40</f>
        <v>8.3021571214453124E-2</v>
      </c>
      <c r="L40" s="79"/>
      <c r="M40" s="80"/>
      <c r="N40" s="81">
        <f>分析係数表!H43</f>
        <v>3.8768502621688086E-2</v>
      </c>
      <c r="O40" s="82">
        <f t="shared" si="4"/>
        <v>0.10802548334246413</v>
      </c>
      <c r="P40" s="76">
        <f>分析係数表!C43</f>
        <v>0.24206930209858468</v>
      </c>
      <c r="Q40" s="82">
        <f>O40*P40</f>
        <v>2.6149653361572576E-2</v>
      </c>
      <c r="R40" s="83">
        <v>4.2414455019420275E-2</v>
      </c>
      <c r="S40" s="84">
        <f>I40+R40</f>
        <v>0.26276134895240938</v>
      </c>
      <c r="T40" s="85">
        <f>分析係数表!F43</f>
        <v>0.60202360876897132</v>
      </c>
      <c r="U40" s="86">
        <f t="shared" si="7"/>
        <v>0.15818853554133244</v>
      </c>
      <c r="V40" s="87">
        <f>分析係数表!D43</f>
        <v>0.42833052276559863</v>
      </c>
      <c r="W40" s="167">
        <f t="shared" si="8"/>
        <v>0</v>
      </c>
      <c r="X40" s="76">
        <f>分析係数表!E43</f>
        <v>0.32088653336545409</v>
      </c>
      <c r="Y40" s="166">
        <f t="shared" si="9"/>
        <v>0</v>
      </c>
    </row>
    <row r="41" spans="1:25" x14ac:dyDescent="0.2">
      <c r="A41" s="6" t="s">
        <v>341</v>
      </c>
      <c r="B41" s="5" t="s">
        <v>42</v>
      </c>
      <c r="C41" s="90"/>
      <c r="D41" s="107">
        <f>投入係数表!K41</f>
        <v>0</v>
      </c>
      <c r="E41" s="110">
        <f>$C$13*D41</f>
        <v>0</v>
      </c>
      <c r="F41" s="76">
        <f>分析係数表!C44</f>
        <v>0.38560429982568278</v>
      </c>
      <c r="G41" s="110">
        <f>E41*F41</f>
        <v>0</v>
      </c>
      <c r="H41" s="110">
        <v>3.6496214390190063E-4</v>
      </c>
      <c r="I41" s="110">
        <f>C41+H41</f>
        <v>3.6496214390190063E-4</v>
      </c>
      <c r="J41" s="107">
        <f>分析係数表!G44</f>
        <v>0.26838368034661209</v>
      </c>
      <c r="K41" s="111">
        <f>I41*J41</f>
        <v>9.7949883367581944E-5</v>
      </c>
      <c r="L41" s="79"/>
      <c r="M41" s="80"/>
      <c r="N41" s="81">
        <f>分析係数表!H44</f>
        <v>0.12265092107094798</v>
      </c>
      <c r="O41" s="82">
        <f t="shared" si="4"/>
        <v>0.34175746121480349</v>
      </c>
      <c r="P41" s="76">
        <f>分析係数表!C44</f>
        <v>0.38560429982568278</v>
      </c>
      <c r="Q41" s="82">
        <f>O41*P41</f>
        <v>0.13178314654193723</v>
      </c>
      <c r="R41" s="83">
        <v>0.13340890080137222</v>
      </c>
      <c r="S41" s="84">
        <f>I41+R41</f>
        <v>0.1337738629452741</v>
      </c>
      <c r="T41" s="85">
        <f>分析係数表!F44</f>
        <v>0.48224816464075099</v>
      </c>
      <c r="U41" s="86">
        <f t="shared" si="7"/>
        <v>6.4512199882261798E-2</v>
      </c>
      <c r="V41" s="87">
        <f>分析係数表!D44</f>
        <v>0.27476230593332529</v>
      </c>
      <c r="W41" s="167">
        <f t="shared" si="8"/>
        <v>0</v>
      </c>
      <c r="X41" s="76">
        <f>分析係数表!E44</f>
        <v>0.19448790468167049</v>
      </c>
      <c r="Y41" s="166">
        <f t="shared" si="9"/>
        <v>0</v>
      </c>
    </row>
    <row r="42" spans="1:25" x14ac:dyDescent="0.2">
      <c r="A42" s="6" t="s">
        <v>342</v>
      </c>
      <c r="B42" s="5" t="s">
        <v>279</v>
      </c>
      <c r="C42" s="90"/>
      <c r="D42" s="107">
        <f>投入係数表!K42</f>
        <v>0</v>
      </c>
      <c r="E42" s="110">
        <f>$C$13*D42</f>
        <v>0</v>
      </c>
      <c r="F42" s="76">
        <f>分析係数表!C45</f>
        <v>1</v>
      </c>
      <c r="G42" s="110">
        <f>E42*F42</f>
        <v>0</v>
      </c>
      <c r="H42" s="110">
        <v>6.209716784937919E-3</v>
      </c>
      <c r="I42" s="110">
        <f>C42+H42</f>
        <v>6.209716784937919E-3</v>
      </c>
      <c r="J42" s="107">
        <f>分析係数表!G45</f>
        <v>0</v>
      </c>
      <c r="K42" s="111">
        <f>I42*J42</f>
        <v>0</v>
      </c>
      <c r="L42" s="79"/>
      <c r="M42" s="80"/>
      <c r="N42" s="81">
        <f>分析係数表!H45</f>
        <v>0</v>
      </c>
      <c r="O42" s="82">
        <f t="shared" si="4"/>
        <v>0</v>
      </c>
      <c r="P42" s="76">
        <f>分析係数表!C45</f>
        <v>1</v>
      </c>
      <c r="Q42" s="82">
        <f>O42*P42</f>
        <v>0</v>
      </c>
      <c r="R42" s="83">
        <v>3.1413383848201215E-3</v>
      </c>
      <c r="S42" s="84">
        <f>I42+R42</f>
        <v>9.3510551697580414E-3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0</v>
      </c>
      <c r="E43" s="110">
        <f>$C$13*D43</f>
        <v>0</v>
      </c>
      <c r="F43" s="76">
        <f>分析係数表!C46</f>
        <v>0.21981660723382579</v>
      </c>
      <c r="G43" s="110">
        <f>E43*F43</f>
        <v>0</v>
      </c>
      <c r="H43" s="110">
        <v>7.8070585111643396E-3</v>
      </c>
      <c r="I43" s="110">
        <f>C43+H43</f>
        <v>7.8070585111643396E-3</v>
      </c>
      <c r="J43" s="107">
        <f>分析係数表!G46</f>
        <v>9.2485549132947983E-3</v>
      </c>
      <c r="K43" s="111">
        <f>I43*J43</f>
        <v>7.2204009351808921E-5</v>
      </c>
      <c r="L43" s="79"/>
      <c r="M43" s="80"/>
      <c r="N43" s="81">
        <f>分析係数表!H46</f>
        <v>2.3827200593939956E-2</v>
      </c>
      <c r="O43" s="82">
        <f t="shared" si="4"/>
        <v>6.6392681862783173E-2</v>
      </c>
      <c r="P43" s="76">
        <f>分析係数表!C46</f>
        <v>0.21981660723382579</v>
      </c>
      <c r="Q43" s="82">
        <f>O43*P43</f>
        <v>1.4594214072231758E-2</v>
      </c>
      <c r="R43" s="83">
        <v>1.620151369129046E-2</v>
      </c>
      <c r="S43" s="84">
        <f>I43+R43</f>
        <v>2.4008572202454798E-2</v>
      </c>
      <c r="T43" s="85">
        <f>分析係数表!F46</f>
        <v>0.31329479768786128</v>
      </c>
      <c r="U43" s="86">
        <f t="shared" si="7"/>
        <v>7.5217607709424858E-3</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108">
        <f>投入係数表!K44</f>
        <v>0.70462633451957291</v>
      </c>
      <c r="E44" s="91">
        <f>SUM(E5:E43)</f>
        <v>70.462633451957288</v>
      </c>
      <c r="F44" s="92">
        <f>分析係数表!C47</f>
        <v>0.36533716964755569</v>
      </c>
      <c r="G44" s="91">
        <f>SUM(G5:G43)</f>
        <v>2.9574672228012391</v>
      </c>
      <c r="H44" s="91">
        <f>SUM(H5:H43)</f>
        <v>3.248673398565781</v>
      </c>
      <c r="I44" s="91">
        <f>SUM(I5:I43)</f>
        <v>103.24867339856578</v>
      </c>
      <c r="J44" s="108">
        <f>分析係数表!G47</f>
        <v>0.24761623449681225</v>
      </c>
      <c r="K44" s="93">
        <f>SUM(K5:K43)</f>
        <v>4.4416959526105666</v>
      </c>
      <c r="L44" s="94">
        <f>最終需要_まとめ!$L$33</f>
        <v>0.62733333333333341</v>
      </c>
      <c r="M44" s="91">
        <f>K44*L44</f>
        <v>2.7864239276043623</v>
      </c>
      <c r="N44" s="95">
        <f>分析係数表!H47</f>
        <v>1</v>
      </c>
      <c r="O44" s="96">
        <f>SUM(O5:O43)</f>
        <v>2.7864239276043619</v>
      </c>
      <c r="P44" s="92">
        <f>分析係数表!C47</f>
        <v>0.36533716964755569</v>
      </c>
      <c r="Q44" s="96">
        <f>SUM(Q5:Q43)</f>
        <v>1.0700639152928764</v>
      </c>
      <c r="R44" s="91">
        <f>SUM(R5:R43)</f>
        <v>1.2058847209583008</v>
      </c>
      <c r="S44" s="97">
        <f>SUM(S5:S43)</f>
        <v>104.45455811952409</v>
      </c>
      <c r="T44" s="98">
        <f>分析係数表!F47</f>
        <v>0.45972075178637212</v>
      </c>
      <c r="U44" s="99">
        <f>SUM(U5:U43)</f>
        <v>31.263869699206857</v>
      </c>
      <c r="V44" s="100">
        <f>分析係数表!D47</f>
        <v>9.0631212476228726E-2</v>
      </c>
      <c r="W44" s="164">
        <f>SUM(W5:W43)</f>
        <v>0</v>
      </c>
      <c r="X44" s="92">
        <f>分析係数表!E47</f>
        <v>7.5404319154090987E-2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4.8157958102576449E-4</v>
      </c>
      <c r="E5" s="77">
        <f t="shared" ref="E5:E38" si="0">$C$14*D5</f>
        <v>4.8157958102576448E-2</v>
      </c>
      <c r="F5" s="76">
        <f>分析係数表!C8</f>
        <v>0.3615635179153095</v>
      </c>
      <c r="G5" s="77">
        <f t="shared" ref="G5:G38" si="1">E5*F5</f>
        <v>1.7412160747185625E-2</v>
      </c>
      <c r="H5" s="77">
        <f t="array" ref="H5:H43">MMULT(逆行列係数!C5:AO43,'10'!G5:G43)</f>
        <v>2.0854581636707E-2</v>
      </c>
      <c r="I5" s="77">
        <f t="shared" ref="I5:I38" si="2">C5+H5</f>
        <v>2.0854581636707E-2</v>
      </c>
      <c r="J5" s="76">
        <f>分析係数表!G8</f>
        <v>0.11973969631236442</v>
      </c>
      <c r="K5" s="78">
        <f t="shared" ref="K5:K38" si="3">I5*J5</f>
        <v>2.4971212719007078E-3</v>
      </c>
      <c r="L5" s="79" t="s">
        <v>183</v>
      </c>
      <c r="M5" s="80" t="s">
        <v>183</v>
      </c>
      <c r="N5" s="81">
        <f>分析係数表!H8</f>
        <v>1.2737227970859822E-2</v>
      </c>
      <c r="O5" s="82">
        <f t="shared" ref="O5:O43" si="4">$M$44*N5</f>
        <v>0.20673966392074414</v>
      </c>
      <c r="P5" s="76">
        <f>分析係数表!C8</f>
        <v>0.3615635179153095</v>
      </c>
      <c r="Q5" s="82">
        <f t="shared" ref="Q5:Q38" si="5">O5*P5</f>
        <v>7.4749520179813039E-2</v>
      </c>
      <c r="R5" s="83">
        <f t="array" ref="R5:R43">MMULT(逆行列係数!C5:AO43,'10'!Q5:Q43)</f>
        <v>0.10928989732430827</v>
      </c>
      <c r="S5" s="84">
        <f t="shared" ref="S5:S38" si="6">I5+R5</f>
        <v>0.13014447896101528</v>
      </c>
      <c r="T5" s="85">
        <f>分析係数表!F8</f>
        <v>0.45140997830802604</v>
      </c>
      <c r="U5" s="86">
        <f t="shared" ref="U5:U43" si="7">S5*T5</f>
        <v>5.8748516424701254E-2</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投入係数表!L6</f>
        <v>0</v>
      </c>
      <c r="E6" s="77">
        <f t="shared" si="0"/>
        <v>0</v>
      </c>
      <c r="F6" s="76">
        <f>分析係数表!C9</f>
        <v>5.4524361948955935E-2</v>
      </c>
      <c r="G6" s="77">
        <f t="shared" si="1"/>
        <v>0</v>
      </c>
      <c r="H6" s="77">
        <v>2.047561898380131E-3</v>
      </c>
      <c r="I6" s="77">
        <f t="shared" si="2"/>
        <v>2.047561898380131E-3</v>
      </c>
      <c r="J6" s="76">
        <f>分析係数表!G9</f>
        <v>0.23529411764705882</v>
      </c>
      <c r="K6" s="78">
        <f t="shared" si="3"/>
        <v>4.8177927020708961E-4</v>
      </c>
      <c r="L6" s="79"/>
      <c r="M6" s="80"/>
      <c r="N6" s="81">
        <f>分析係数表!H9</f>
        <v>6.7282260683958976E-4</v>
      </c>
      <c r="O6" s="82">
        <f t="shared" si="4"/>
        <v>1.0920674414756975E-2</v>
      </c>
      <c r="P6" s="76">
        <f>分析係数表!C9</f>
        <v>5.4524361948955935E-2</v>
      </c>
      <c r="Q6" s="82">
        <f t="shared" si="5"/>
        <v>5.9544280451691181E-4</v>
      </c>
      <c r="R6" s="83">
        <v>8.5000626245670594E-4</v>
      </c>
      <c r="S6" s="84">
        <f t="shared" si="6"/>
        <v>2.897568160836837E-3</v>
      </c>
      <c r="T6" s="85">
        <f>分析係数表!F9</f>
        <v>0.68627450980392157</v>
      </c>
      <c r="U6" s="86">
        <f t="shared" si="7"/>
        <v>1.9885271692017511E-3</v>
      </c>
      <c r="V6" s="87">
        <f>分析係数表!D9</f>
        <v>3.9215686274509803E-2</v>
      </c>
      <c r="W6" s="167">
        <f t="shared" si="8"/>
        <v>0</v>
      </c>
      <c r="X6" s="76">
        <f>分析係数表!E9</f>
        <v>0</v>
      </c>
      <c r="Y6" s="166">
        <f t="shared" si="9"/>
        <v>0</v>
      </c>
    </row>
    <row r="7" spans="1:25" x14ac:dyDescent="0.2">
      <c r="A7" s="6" t="s">
        <v>221</v>
      </c>
      <c r="B7" s="5" t="s">
        <v>267</v>
      </c>
      <c r="C7" s="90"/>
      <c r="D7" s="76">
        <f>投入係数表!L7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2.1088198869875539E-2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投入係数表!L8</f>
        <v>4.8157958102576449E-5</v>
      </c>
      <c r="E8" s="77">
        <f t="shared" si="0"/>
        <v>4.8157958102576452E-3</v>
      </c>
      <c r="F8" s="76">
        <f>分析係数表!C11</f>
        <v>1.7638036809815905E-2</v>
      </c>
      <c r="G8" s="77">
        <f t="shared" si="1"/>
        <v>8.4941183769881554E-5</v>
      </c>
      <c r="H8" s="77">
        <v>1.6864709356791679E-3</v>
      </c>
      <c r="I8" s="77">
        <f t="shared" si="2"/>
        <v>1.6864709356791679E-3</v>
      </c>
      <c r="J8" s="76">
        <f>分析係数表!G11</f>
        <v>0.36619718309859156</v>
      </c>
      <c r="K8" s="78">
        <f t="shared" si="3"/>
        <v>6.1758090602335731E-4</v>
      </c>
      <c r="L8" s="79"/>
      <c r="M8" s="80"/>
      <c r="N8" s="81">
        <f>分析係数表!H11</f>
        <v>-2.3200779546192752E-5</v>
      </c>
      <c r="O8" s="82">
        <f t="shared" si="4"/>
        <v>-3.7657497981920604E-4</v>
      </c>
      <c r="P8" s="76">
        <f>分析係数表!C11</f>
        <v>1.7638036809815905E-2</v>
      </c>
      <c r="Q8" s="82">
        <f t="shared" si="5"/>
        <v>-6.6420433557068379E-6</v>
      </c>
      <c r="R8" s="83">
        <v>2.5466160967917986E-4</v>
      </c>
      <c r="S8" s="84">
        <f t="shared" si="6"/>
        <v>1.9411325453583478E-3</v>
      </c>
      <c r="T8" s="85">
        <f>分析係数表!F11</f>
        <v>0.60563380281690138</v>
      </c>
      <c r="U8" s="86">
        <f t="shared" si="7"/>
        <v>1.1756154852170274E-3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投入係数表!L9</f>
        <v>0</v>
      </c>
      <c r="E9" s="77">
        <f t="shared" si="0"/>
        <v>0</v>
      </c>
      <c r="F9" s="76">
        <f>分析係数表!C12</f>
        <v>0.17945214392608499</v>
      </c>
      <c r="G9" s="77">
        <f t="shared" si="1"/>
        <v>0</v>
      </c>
      <c r="H9" s="77">
        <v>9.3044084641084001E-4</v>
      </c>
      <c r="I9" s="77">
        <f t="shared" si="2"/>
        <v>9.3044084641084001E-4</v>
      </c>
      <c r="J9" s="76">
        <f>分析係数表!G12</f>
        <v>0.13812104376337719</v>
      </c>
      <c r="K9" s="78">
        <f t="shared" si="3"/>
        <v>1.2851346086634535E-4</v>
      </c>
      <c r="L9" s="79"/>
      <c r="M9" s="80"/>
      <c r="N9" s="81">
        <f>分析係数表!H12</f>
        <v>9.9856155166813607E-2</v>
      </c>
      <c r="O9" s="82">
        <f t="shared" si="4"/>
        <v>1.6207787131418629</v>
      </c>
      <c r="P9" s="76">
        <f>分析係数表!C12</f>
        <v>0.17945214392608499</v>
      </c>
      <c r="Q9" s="82">
        <f t="shared" si="5"/>
        <v>0.2908522149030684</v>
      </c>
      <c r="R9" s="83">
        <v>0.32950188949618547</v>
      </c>
      <c r="S9" s="84">
        <f t="shared" si="6"/>
        <v>0.33043233034259634</v>
      </c>
      <c r="T9" s="85">
        <f>分析係数表!F12</f>
        <v>0.32915888701671298</v>
      </c>
      <c r="U9" s="86">
        <f t="shared" si="7"/>
        <v>0.10876473808990784</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投入係数表!L10</f>
        <v>1.3002648687695641E-3</v>
      </c>
      <c r="E10" s="77">
        <f t="shared" si="0"/>
        <v>0.13002648687695642</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0.24966921162013361</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投入係数表!L11</f>
        <v>7.1755357572838912E-3</v>
      </c>
      <c r="E11" s="77">
        <f t="shared" si="0"/>
        <v>0.71755357572838907</v>
      </c>
      <c r="F11" s="76">
        <f>分析係数表!C14</f>
        <v>0.39919982218270722</v>
      </c>
      <c r="G11" s="77">
        <f t="shared" si="1"/>
        <v>0.28644725983733865</v>
      </c>
      <c r="H11" s="77">
        <v>0.38959941201920767</v>
      </c>
      <c r="I11" s="77">
        <f t="shared" si="2"/>
        <v>0.38959941201920767</v>
      </c>
      <c r="J11" s="76">
        <f>分析係数表!G14</f>
        <v>0.17087329631499243</v>
      </c>
      <c r="K11" s="78">
        <f t="shared" si="3"/>
        <v>6.6572135774104896E-2</v>
      </c>
      <c r="L11" s="79"/>
      <c r="M11" s="80"/>
      <c r="N11" s="81">
        <f>分析係数表!H14</f>
        <v>1.2412417057213123E-3</v>
      </c>
      <c r="O11" s="82">
        <f t="shared" si="4"/>
        <v>2.0146761420327525E-2</v>
      </c>
      <c r="P11" s="76">
        <f>分析係数表!C14</f>
        <v>0.39919982218270722</v>
      </c>
      <c r="Q11" s="82">
        <f t="shared" si="5"/>
        <v>8.0425835765521748E-3</v>
      </c>
      <c r="R11" s="83">
        <v>3.5669491102655278E-2</v>
      </c>
      <c r="S11" s="84">
        <f t="shared" si="6"/>
        <v>0.42526890312186294</v>
      </c>
      <c r="T11" s="85">
        <f>分析係数表!F14</f>
        <v>0.36951034830893487</v>
      </c>
      <c r="U11" s="86">
        <f t="shared" si="7"/>
        <v>0.15714126051751826</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投入係数表!L12</f>
        <v>0.21093185648928486</v>
      </c>
      <c r="E12" s="77">
        <f t="shared" si="0"/>
        <v>21.093185648928486</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0.14912369200840561</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投入係数表!L13</f>
        <v>1.059475078256682E-3</v>
      </c>
      <c r="E13" s="77">
        <f t="shared" si="0"/>
        <v>0.1059475078256682</v>
      </c>
      <c r="F13" s="76">
        <f>分析係数表!C16</f>
        <v>2.8203419942260721E-2</v>
      </c>
      <c r="G13" s="77">
        <f t="shared" si="1"/>
        <v>2.9880820550432742E-3</v>
      </c>
      <c r="H13" s="77">
        <v>6.1323991152348331E-3</v>
      </c>
      <c r="I13" s="77">
        <f t="shared" si="2"/>
        <v>6.1323991152348331E-3</v>
      </c>
      <c r="J13" s="76">
        <f>分析係数表!G16</f>
        <v>3.2028469750889681E-2</v>
      </c>
      <c r="K13" s="78">
        <f t="shared" si="3"/>
        <v>1.9641135956268148E-4</v>
      </c>
      <c r="L13" s="79"/>
      <c r="M13" s="80"/>
      <c r="N13" s="81">
        <f>分析係数表!H16</f>
        <v>1.817781077444202E-2</v>
      </c>
      <c r="O13" s="82">
        <f t="shared" si="4"/>
        <v>0.29504649668834793</v>
      </c>
      <c r="P13" s="76">
        <f>分析係数表!C16</f>
        <v>2.8203419942260721E-2</v>
      </c>
      <c r="Q13" s="82">
        <f t="shared" si="5"/>
        <v>8.3213202485943136E-3</v>
      </c>
      <c r="R13" s="83">
        <v>9.7495326696884974E-3</v>
      </c>
      <c r="S13" s="84">
        <f t="shared" si="6"/>
        <v>1.588193178492333E-2</v>
      </c>
      <c r="T13" s="85">
        <f>分析係数表!F16</f>
        <v>0.28469750889679718</v>
      </c>
      <c r="U13" s="86">
        <f t="shared" si="7"/>
        <v>4.5215464156365352E-3</v>
      </c>
      <c r="V13" s="87">
        <f>分析係数表!D16</f>
        <v>0</v>
      </c>
      <c r="W13" s="167">
        <f t="shared" si="8"/>
        <v>0</v>
      </c>
      <c r="X13" s="76">
        <f>分析係数表!E16</f>
        <v>0</v>
      </c>
      <c r="Y13" s="166">
        <f t="shared" si="9"/>
        <v>0</v>
      </c>
    </row>
    <row r="14" spans="1:25" x14ac:dyDescent="0.2">
      <c r="A14" s="6" t="s">
        <v>2</v>
      </c>
      <c r="B14" s="5" t="s">
        <v>365</v>
      </c>
      <c r="C14" s="75">
        <f>最終需要_まとめ!C15</f>
        <v>100</v>
      </c>
      <c r="D14" s="76">
        <f>投入係数表!L14</f>
        <v>0.26116060679027209</v>
      </c>
      <c r="E14" s="77">
        <f t="shared" si="0"/>
        <v>26.116060679027207</v>
      </c>
      <c r="F14" s="76">
        <f>分析係数表!C17</f>
        <v>0.39389614666813044</v>
      </c>
      <c r="G14" s="77">
        <f t="shared" si="1"/>
        <v>10.287015667619896</v>
      </c>
      <c r="H14" s="77">
        <v>11.495078684283678</v>
      </c>
      <c r="I14" s="77">
        <f t="shared" si="2"/>
        <v>111.49507868428368</v>
      </c>
      <c r="J14" s="76">
        <f>分析係数表!G17</f>
        <v>0.21203948952564411</v>
      </c>
      <c r="K14" s="78">
        <f t="shared" si="3"/>
        <v>23.641359568837036</v>
      </c>
      <c r="L14" s="79"/>
      <c r="M14" s="80"/>
      <c r="N14" s="81">
        <f>分析係数表!H17</f>
        <v>3.0625029000974431E-3</v>
      </c>
      <c r="O14" s="82">
        <f t="shared" si="4"/>
        <v>4.9707897336135197E-2</v>
      </c>
      <c r="P14" s="76">
        <f>分析係数表!C17</f>
        <v>0.39389614666813044</v>
      </c>
      <c r="Q14" s="82">
        <f t="shared" si="5"/>
        <v>1.9579749219678678E-2</v>
      </c>
      <c r="R14" s="83">
        <v>4.2754268712928471E-2</v>
      </c>
      <c r="S14" s="84">
        <f t="shared" si="6"/>
        <v>111.53783295299661</v>
      </c>
      <c r="T14" s="85">
        <f>分析係数表!F17</f>
        <v>0.32203226583192873</v>
      </c>
      <c r="U14" s="86">
        <f t="shared" si="7"/>
        <v>35.918781071836662</v>
      </c>
      <c r="V14" s="87">
        <f>分析係数表!D17</f>
        <v>4.2475319046472428E-2</v>
      </c>
      <c r="W14" s="167">
        <f t="shared" si="8"/>
        <v>5</v>
      </c>
      <c r="X14" s="76">
        <f>分析係数表!E17</f>
        <v>3.9345051769804962E-2</v>
      </c>
      <c r="Y14" s="166">
        <f t="shared" si="9"/>
        <v>4</v>
      </c>
    </row>
    <row r="15" spans="1:25" x14ac:dyDescent="0.2">
      <c r="A15" s="6" t="s">
        <v>3</v>
      </c>
      <c r="B15" s="5" t="s">
        <v>31</v>
      </c>
      <c r="C15" s="90"/>
      <c r="D15" s="76">
        <f>投入係数表!L15</f>
        <v>3.7563207320009634E-3</v>
      </c>
      <c r="E15" s="77">
        <f t="shared" si="0"/>
        <v>0.37563207320009634</v>
      </c>
      <c r="F15" s="76">
        <f>分析係数表!C18</f>
        <v>0.54026666666666667</v>
      </c>
      <c r="G15" s="77">
        <f t="shared" si="1"/>
        <v>0.2029414880809054</v>
      </c>
      <c r="H15" s="77">
        <v>0.25418762750984814</v>
      </c>
      <c r="I15" s="77">
        <f t="shared" si="2"/>
        <v>0.25418762750984814</v>
      </c>
      <c r="J15" s="76">
        <f>分析係数表!G18</f>
        <v>0.21567989590110606</v>
      </c>
      <c r="K15" s="78">
        <f t="shared" si="3"/>
        <v>5.4823161040673168E-2</v>
      </c>
      <c r="L15" s="79"/>
      <c r="M15" s="80"/>
      <c r="N15" s="81">
        <f>分析係数表!H18</f>
        <v>4.8721637047004782E-4</v>
      </c>
      <c r="O15" s="82">
        <f t="shared" si="4"/>
        <v>7.9080745762033274E-3</v>
      </c>
      <c r="P15" s="76">
        <f>分析係数表!C18</f>
        <v>0.54026666666666667</v>
      </c>
      <c r="Q15" s="82">
        <f t="shared" si="5"/>
        <v>4.2724690910367841E-3</v>
      </c>
      <c r="R15" s="83">
        <v>9.7652278461779329E-3</v>
      </c>
      <c r="S15" s="84">
        <f t="shared" si="6"/>
        <v>0.26395285535602608</v>
      </c>
      <c r="T15" s="85">
        <f>分析係数表!F18</f>
        <v>0.45949902407286924</v>
      </c>
      <c r="U15" s="86">
        <f t="shared" si="7"/>
        <v>0.12128607943734121</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投入係数表!L16</f>
        <v>1.5892126173850229E-3</v>
      </c>
      <c r="E16" s="77">
        <f t="shared" si="0"/>
        <v>0.1589212617385023</v>
      </c>
      <c r="F16" s="76">
        <f>分析係数表!C19</f>
        <v>0.24452905261713653</v>
      </c>
      <c r="G16" s="77">
        <f t="shared" si="1"/>
        <v>3.8860865573635953E-2</v>
      </c>
      <c r="H16" s="77">
        <v>6.9324924853861797E-2</v>
      </c>
      <c r="I16" s="77">
        <f t="shared" si="2"/>
        <v>6.9324924853861797E-2</v>
      </c>
      <c r="J16" s="76">
        <f>分析係数表!G19</f>
        <v>5.7649667405764965E-2</v>
      </c>
      <c r="K16" s="78">
        <f t="shared" si="3"/>
        <v>3.9965588607547816E-3</v>
      </c>
      <c r="L16" s="79"/>
      <c r="M16" s="80"/>
      <c r="N16" s="81">
        <f>分析係数表!H19</f>
        <v>-1.2760428750406013E-4</v>
      </c>
      <c r="O16" s="82">
        <f t="shared" si="4"/>
        <v>-2.0711623890056334E-3</v>
      </c>
      <c r="P16" s="76">
        <f>分析係数表!C19</f>
        <v>0.24452905261713653</v>
      </c>
      <c r="Q16" s="82">
        <f t="shared" si="5"/>
        <v>-5.0645937679979277E-4</v>
      </c>
      <c r="R16" s="83">
        <v>4.2776391075276176E-3</v>
      </c>
      <c r="S16" s="84">
        <f t="shared" si="6"/>
        <v>7.3602563961389408E-2</v>
      </c>
      <c r="T16" s="85">
        <f>分析係数表!F19</f>
        <v>0.24006968641114981</v>
      </c>
      <c r="U16" s="86">
        <f t="shared" si="7"/>
        <v>1.766974444926735E-2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投入係数表!L17</f>
        <v>2.6005297375391282E-3</v>
      </c>
      <c r="E17" s="77">
        <f t="shared" si="0"/>
        <v>0.26005297375391284</v>
      </c>
      <c r="F17" s="76">
        <f>分析係数表!C20</f>
        <v>4.2707629979743422E-2</v>
      </c>
      <c r="G17" s="77">
        <f t="shared" si="1"/>
        <v>1.1106246178214037E-2</v>
      </c>
      <c r="H17" s="77">
        <v>1.3740088648481967E-2</v>
      </c>
      <c r="I17" s="77">
        <f t="shared" si="2"/>
        <v>1.3740088648481967E-2</v>
      </c>
      <c r="J17" s="76">
        <f>分析係数表!G20</f>
        <v>0.10064412238325282</v>
      </c>
      <c r="K17" s="78">
        <f t="shared" si="3"/>
        <v>1.382859163494562E-3</v>
      </c>
      <c r="L17" s="79"/>
      <c r="M17" s="80"/>
      <c r="N17" s="81">
        <f>分析係数表!H20</f>
        <v>6.0322026820101154E-4</v>
      </c>
      <c r="O17" s="82">
        <f t="shared" si="4"/>
        <v>9.7909494752993573E-3</v>
      </c>
      <c r="P17" s="76">
        <f>分析係数表!C20</f>
        <v>4.2707629979743422E-2</v>
      </c>
      <c r="Q17" s="82">
        <f t="shared" si="5"/>
        <v>4.1814824734144796E-4</v>
      </c>
      <c r="R17" s="83">
        <v>1.1196538348432494E-3</v>
      </c>
      <c r="S17" s="84">
        <f t="shared" si="6"/>
        <v>1.4859742483325217E-2</v>
      </c>
      <c r="T17" s="85">
        <f>分析係数表!F20</f>
        <v>0.22302737520128824</v>
      </c>
      <c r="U17" s="86">
        <f t="shared" si="7"/>
        <v>3.314129362223096E-3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投入係数表!L18</f>
        <v>2.1671081146159405E-3</v>
      </c>
      <c r="E18" s="77">
        <f t="shared" si="0"/>
        <v>0.21671081146159404</v>
      </c>
      <c r="F18" s="76">
        <f>分析係数表!C21</f>
        <v>0.66002922908293749</v>
      </c>
      <c r="G18" s="77">
        <f t="shared" si="1"/>
        <v>0.14303546982293372</v>
      </c>
      <c r="H18" s="77">
        <v>0.21058360570481807</v>
      </c>
      <c r="I18" s="77">
        <f t="shared" si="2"/>
        <v>0.21058360570481807</v>
      </c>
      <c r="J18" s="76">
        <f>分析係数表!G21</f>
        <v>0.28519544705706157</v>
      </c>
      <c r="K18" s="78">
        <f t="shared" si="3"/>
        <v>6.005748557187357E-2</v>
      </c>
      <c r="L18" s="79"/>
      <c r="M18" s="80"/>
      <c r="N18" s="81">
        <f>分析係数表!H21</f>
        <v>9.9763352048628834E-4</v>
      </c>
      <c r="O18" s="82">
        <f t="shared" si="4"/>
        <v>1.6192724132225861E-2</v>
      </c>
      <c r="P18" s="76">
        <f>分析係数表!C21</f>
        <v>0.66002922908293749</v>
      </c>
      <c r="Q18" s="82">
        <f t="shared" si="5"/>
        <v>1.0687671225745713E-2</v>
      </c>
      <c r="R18" s="83">
        <v>2.5399890403310664E-2</v>
      </c>
      <c r="S18" s="84">
        <f t="shared" si="6"/>
        <v>0.23598349610812874</v>
      </c>
      <c r="T18" s="85">
        <f>分析係数表!F21</f>
        <v>0.42593979332035348</v>
      </c>
      <c r="U18" s="86">
        <f t="shared" si="7"/>
        <v>0.1005147615593108</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投入係数表!L19</f>
        <v>4.8157958102576449E-4</v>
      </c>
      <c r="E19" s="77">
        <f t="shared" si="0"/>
        <v>4.8157958102576448E-2</v>
      </c>
      <c r="F19" s="76">
        <f>分析係数表!C22</f>
        <v>0.17124965967873673</v>
      </c>
      <c r="G19" s="77">
        <f t="shared" si="1"/>
        <v>8.2470339358890789E-3</v>
      </c>
      <c r="H19" s="77">
        <v>1.3088250980777772E-2</v>
      </c>
      <c r="I19" s="77">
        <f t="shared" si="2"/>
        <v>1.3088250980777772E-2</v>
      </c>
      <c r="J19" s="76">
        <f>分析係数表!G22</f>
        <v>0.19461524128936092</v>
      </c>
      <c r="K19" s="78">
        <f t="shared" si="3"/>
        <v>2.5471731226797811E-3</v>
      </c>
      <c r="L19" s="79"/>
      <c r="M19" s="80"/>
      <c r="N19" s="81">
        <f>分析係数表!H22</f>
        <v>4.6401559092385505E-5</v>
      </c>
      <c r="O19" s="82">
        <f t="shared" si="4"/>
        <v>7.5314995963841208E-4</v>
      </c>
      <c r="P19" s="76">
        <f>分析係数表!C22</f>
        <v>0.17124965967873673</v>
      </c>
      <c r="Q19" s="82">
        <f t="shared" si="5"/>
        <v>1.2897667427513238E-4</v>
      </c>
      <c r="R19" s="83">
        <v>1.4215614973813995E-3</v>
      </c>
      <c r="S19" s="84">
        <f t="shared" si="6"/>
        <v>1.4509812478159172E-2</v>
      </c>
      <c r="T19" s="85">
        <f>分析係数表!F22</f>
        <v>0.41301782497981493</v>
      </c>
      <c r="U19" s="86">
        <f t="shared" si="7"/>
        <v>5.9928111905942797E-3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投入係数表!L20</f>
        <v>3.4192150252829278E-3</v>
      </c>
      <c r="E20" s="77">
        <f t="shared" si="0"/>
        <v>0.34192150252829279</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3.7657497981920604E-4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投入係数表!L21</f>
        <v>0</v>
      </c>
      <c r="E21" s="77">
        <f t="shared" si="0"/>
        <v>0</v>
      </c>
      <c r="F21" s="76">
        <f>分析係数表!C24</f>
        <v>0.51311288483466355</v>
      </c>
      <c r="G21" s="77">
        <f t="shared" si="1"/>
        <v>0</v>
      </c>
      <c r="H21" s="77">
        <v>5.7673598066782412E-3</v>
      </c>
      <c r="I21" s="77">
        <f t="shared" si="2"/>
        <v>5.7673598066782412E-3</v>
      </c>
      <c r="J21" s="76">
        <f>分析係数表!G24</f>
        <v>0.20766129032258066</v>
      </c>
      <c r="K21" s="78">
        <f t="shared" si="3"/>
        <v>1.1976573792093928E-3</v>
      </c>
      <c r="L21" s="79"/>
      <c r="M21" s="80"/>
      <c r="N21" s="81">
        <f>分析係数表!H24</f>
        <v>3.8281286251218039E-4</v>
      </c>
      <c r="O21" s="82">
        <f t="shared" si="4"/>
        <v>6.2134871670168996E-3</v>
      </c>
      <c r="P21" s="76">
        <f>分析係数表!C24</f>
        <v>0.51311288483466355</v>
      </c>
      <c r="Q21" s="82">
        <f t="shared" si="5"/>
        <v>3.1882203251512023E-3</v>
      </c>
      <c r="R21" s="83">
        <v>1.0699520273784595E-2</v>
      </c>
      <c r="S21" s="84">
        <f t="shared" si="6"/>
        <v>1.6466880080462834E-2</v>
      </c>
      <c r="T21" s="85">
        <f>分析係数表!F24</f>
        <v>0.39045698924731181</v>
      </c>
      <c r="U21" s="86">
        <f t="shared" si="7"/>
        <v>6.4296084185140497E-3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投入係数表!L22</f>
        <v>0</v>
      </c>
      <c r="E22" s="77">
        <f t="shared" si="0"/>
        <v>0</v>
      </c>
      <c r="F22" s="76">
        <f>分析係数表!C25</f>
        <v>1.2221950623319433E-2</v>
      </c>
      <c r="G22" s="77">
        <f t="shared" si="1"/>
        <v>0</v>
      </c>
      <c r="H22" s="77">
        <v>3.3091203244677947E-4</v>
      </c>
      <c r="I22" s="77">
        <f t="shared" si="2"/>
        <v>3.3091203244677947E-4</v>
      </c>
      <c r="J22" s="76">
        <f>分析係数表!G25</f>
        <v>0.19604612850082373</v>
      </c>
      <c r="K22" s="78">
        <f t="shared" si="3"/>
        <v>6.4874022835530073E-5</v>
      </c>
      <c r="L22" s="79"/>
      <c r="M22" s="80"/>
      <c r="N22" s="81">
        <f>分析係数表!H25</f>
        <v>5.5681870910862603E-4</v>
      </c>
      <c r="O22" s="82">
        <f t="shared" si="4"/>
        <v>9.0377995156609454E-3</v>
      </c>
      <c r="P22" s="76">
        <f>分析係数表!C25</f>
        <v>1.2221950623319433E-2</v>
      </c>
      <c r="Q22" s="82">
        <f t="shared" si="5"/>
        <v>1.1045953942386836E-4</v>
      </c>
      <c r="R22" s="83">
        <v>4.8533456484178589E-4</v>
      </c>
      <c r="S22" s="84">
        <f t="shared" si="6"/>
        <v>8.1624659728856536E-4</v>
      </c>
      <c r="T22" s="85">
        <f>分析係数表!F25</f>
        <v>0.34761120263591433</v>
      </c>
      <c r="U22" s="86">
        <f t="shared" si="7"/>
        <v>2.8373646133095107E-4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投入係数表!L23</f>
        <v>4.8157958102576449E-5</v>
      </c>
      <c r="E23" s="77">
        <f t="shared" si="0"/>
        <v>4.8157958102576452E-3</v>
      </c>
      <c r="F23" s="76">
        <f>分析係数表!C26</f>
        <v>0.60782312925170068</v>
      </c>
      <c r="G23" s="77">
        <f t="shared" si="1"/>
        <v>2.9271520792280314E-3</v>
      </c>
      <c r="H23" s="77">
        <v>1.4893242711970364E-2</v>
      </c>
      <c r="I23" s="77">
        <f t="shared" si="2"/>
        <v>1.4893242711970364E-2</v>
      </c>
      <c r="J23" s="76">
        <f>分析係数表!G26</f>
        <v>0.19637522405895241</v>
      </c>
      <c r="K23" s="78">
        <f t="shared" si="3"/>
        <v>2.9246638745275403E-3</v>
      </c>
      <c r="L23" s="79"/>
      <c r="M23" s="80"/>
      <c r="N23" s="81">
        <f>分析係数表!H26</f>
        <v>1.1774395619692821E-2</v>
      </c>
      <c r="O23" s="82">
        <f t="shared" si="4"/>
        <v>0.19111180225824706</v>
      </c>
      <c r="P23" s="76">
        <f>分析係数表!C26</f>
        <v>0.60782312925170068</v>
      </c>
      <c r="Q23" s="82">
        <f t="shared" si="5"/>
        <v>0.11616217368553997</v>
      </c>
      <c r="R23" s="83">
        <v>0.12923470082031838</v>
      </c>
      <c r="S23" s="84">
        <f t="shared" si="6"/>
        <v>0.14412794353228875</v>
      </c>
      <c r="T23" s="85">
        <f>分析係数表!F26</f>
        <v>0.33484365664210319</v>
      </c>
      <c r="U23" s="86">
        <f t="shared" si="7"/>
        <v>4.8260327636658135E-2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投入係数表!L24</f>
        <v>0</v>
      </c>
      <c r="E24" s="77">
        <f t="shared" si="0"/>
        <v>0</v>
      </c>
      <c r="F24" s="76">
        <f>分析係数表!C27</f>
        <v>3.3949453036589916E-2</v>
      </c>
      <c r="G24" s="77">
        <f t="shared" si="1"/>
        <v>0</v>
      </c>
      <c r="H24" s="77">
        <v>9.4219513049517516E-5</v>
      </c>
      <c r="I24" s="77">
        <f t="shared" si="2"/>
        <v>9.4219513049517516E-5</v>
      </c>
      <c r="J24" s="76">
        <f>分析係数表!G27</f>
        <v>0.16810344827586207</v>
      </c>
      <c r="K24" s="78">
        <f t="shared" si="3"/>
        <v>1.5838625038496478E-5</v>
      </c>
      <c r="L24" s="79"/>
      <c r="M24" s="80"/>
      <c r="N24" s="81">
        <f>分析係数表!H27</f>
        <v>1.1983202635608557E-2</v>
      </c>
      <c r="O24" s="82">
        <f t="shared" si="4"/>
        <v>0.19450097707661995</v>
      </c>
      <c r="P24" s="76">
        <f>分析係数表!C27</f>
        <v>3.3949453036589916E-2</v>
      </c>
      <c r="Q24" s="82">
        <f t="shared" si="5"/>
        <v>6.6032017868335605E-3</v>
      </c>
      <c r="R24" s="83">
        <v>6.6528765851757354E-3</v>
      </c>
      <c r="S24" s="84">
        <f t="shared" si="6"/>
        <v>6.7470960982252528E-3</v>
      </c>
      <c r="T24" s="85">
        <f>分析係数表!F27</f>
        <v>0.32327586206896552</v>
      </c>
      <c r="U24" s="86">
        <f t="shared" si="7"/>
        <v>2.1811733076159221E-3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投入係数表!L25</f>
        <v>0</v>
      </c>
      <c r="E25" s="77">
        <f t="shared" si="0"/>
        <v>0</v>
      </c>
      <c r="F25" s="76">
        <f>分析係数表!C28</f>
        <v>0.13648255813953492</v>
      </c>
      <c r="G25" s="77">
        <f t="shared" si="1"/>
        <v>0</v>
      </c>
      <c r="H25" s="77">
        <v>8.0833668016931648E-3</v>
      </c>
      <c r="I25" s="77">
        <f t="shared" si="2"/>
        <v>8.0833668016931648E-3</v>
      </c>
      <c r="J25" s="76">
        <f>分析係数表!G28</f>
        <v>0.12488465087665333</v>
      </c>
      <c r="K25" s="78">
        <f t="shared" si="3"/>
        <v>1.0094884409373808E-3</v>
      </c>
      <c r="L25" s="79"/>
      <c r="M25" s="80"/>
      <c r="N25" s="81">
        <f>分析係数表!H28</f>
        <v>2.2469954990487682E-2</v>
      </c>
      <c r="O25" s="82">
        <f t="shared" si="4"/>
        <v>0.3647128679549011</v>
      </c>
      <c r="P25" s="76">
        <f>分析係数表!C28</f>
        <v>0.13648255813953492</v>
      </c>
      <c r="Q25" s="82">
        <f t="shared" si="5"/>
        <v>4.9776945204891308E-2</v>
      </c>
      <c r="R25" s="83">
        <v>5.5107215018605986E-2</v>
      </c>
      <c r="S25" s="84">
        <f t="shared" si="6"/>
        <v>6.3190581820299158E-2</v>
      </c>
      <c r="T25" s="85">
        <f>分析係数表!F28</f>
        <v>0.21362657643801908</v>
      </c>
      <c r="U25" s="86">
        <f t="shared" si="7"/>
        <v>1.3499187657397037E-2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投入係数表!L26</f>
        <v>2.2152660727185166E-3</v>
      </c>
      <c r="E26" s="77">
        <f t="shared" si="0"/>
        <v>0.22152660727185167</v>
      </c>
      <c r="F26" s="76">
        <f>分析係数表!C29</f>
        <v>0.28024852844996728</v>
      </c>
      <c r="G26" s="77">
        <f t="shared" si="1"/>
        <v>6.208250570045025E-2</v>
      </c>
      <c r="H26" s="77">
        <v>8.1488437415154602E-2</v>
      </c>
      <c r="I26" s="77">
        <f t="shared" si="2"/>
        <v>8.1488437415154602E-2</v>
      </c>
      <c r="J26" s="76">
        <f>分析係数表!G29</f>
        <v>0.26283748014822655</v>
      </c>
      <c r="K26" s="78">
        <f t="shared" si="3"/>
        <v>2.1418215551415699E-2</v>
      </c>
      <c r="L26" s="79"/>
      <c r="M26" s="80"/>
      <c r="N26" s="81">
        <f>分析係数表!H29</f>
        <v>1.0707159760567955E-2</v>
      </c>
      <c r="O26" s="82">
        <f t="shared" si="4"/>
        <v>0.17378935318656361</v>
      </c>
      <c r="P26" s="76">
        <f>分析係数表!C29</f>
        <v>0.28024852844996728</v>
      </c>
      <c r="Q26" s="82">
        <f t="shared" si="5"/>
        <v>4.8704210490806081E-2</v>
      </c>
      <c r="R26" s="83">
        <v>6.205368837871137E-2</v>
      </c>
      <c r="S26" s="84">
        <f t="shared" si="6"/>
        <v>0.14354212579386597</v>
      </c>
      <c r="T26" s="85">
        <f>分析係数表!F29</f>
        <v>0.48438327157226047</v>
      </c>
      <c r="U26" s="86">
        <f t="shared" si="7"/>
        <v>6.9529404500469752E-2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投入係数表!L27</f>
        <v>3.5636888995906574E-3</v>
      </c>
      <c r="E27" s="77">
        <f t="shared" si="0"/>
        <v>0.35636888995906574</v>
      </c>
      <c r="F27" s="76">
        <f>分析係数表!C30</f>
        <v>1</v>
      </c>
      <c r="G27" s="77">
        <f t="shared" si="1"/>
        <v>0.35636888995906574</v>
      </c>
      <c r="H27" s="77">
        <v>0.41770962759837049</v>
      </c>
      <c r="I27" s="77">
        <f t="shared" si="2"/>
        <v>0.41770962759837049</v>
      </c>
      <c r="J27" s="76">
        <f>分析係数表!G30</f>
        <v>0.34440913030915921</v>
      </c>
      <c r="K27" s="78">
        <f t="shared" si="3"/>
        <v>0.14386300956291756</v>
      </c>
      <c r="L27" s="79"/>
      <c r="M27" s="80"/>
      <c r="N27" s="81">
        <f>分析係数表!H30</f>
        <v>0</v>
      </c>
      <c r="O27" s="82">
        <f t="shared" si="4"/>
        <v>0</v>
      </c>
      <c r="P27" s="76">
        <f>分析係数表!C30</f>
        <v>1</v>
      </c>
      <c r="Q27" s="82">
        <f t="shared" si="5"/>
        <v>0</v>
      </c>
      <c r="R27" s="83">
        <v>3.3915756123861156E-2</v>
      </c>
      <c r="S27" s="84">
        <f t="shared" si="6"/>
        <v>0.45162538372223165</v>
      </c>
      <c r="T27" s="85">
        <f>分析係数表!F30</f>
        <v>0.44047963016469227</v>
      </c>
      <c r="U27" s="86">
        <f t="shared" si="7"/>
        <v>0.19893178199495584</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投入係数表!L28</f>
        <v>3.4432940043342165E-2</v>
      </c>
      <c r="E28" s="77">
        <f t="shared" si="0"/>
        <v>3.4432940043342164</v>
      </c>
      <c r="F28" s="76">
        <f>分析係数表!C31</f>
        <v>5.0425200622829069E-2</v>
      </c>
      <c r="G28" s="77">
        <f t="shared" si="1"/>
        <v>0.17362879097193734</v>
      </c>
      <c r="H28" s="77">
        <v>0.19979971425336887</v>
      </c>
      <c r="I28" s="77">
        <f t="shared" si="2"/>
        <v>0.19979971425336887</v>
      </c>
      <c r="J28" s="76">
        <f>分析係数表!G31</f>
        <v>7.0921985815602842E-2</v>
      </c>
      <c r="K28" s="78">
        <f t="shared" si="3"/>
        <v>1.4170192500238928E-2</v>
      </c>
      <c r="L28" s="79"/>
      <c r="M28" s="80"/>
      <c r="N28" s="81">
        <f>分析係数表!H31</f>
        <v>2.4500023200779545E-2</v>
      </c>
      <c r="O28" s="82">
        <f t="shared" si="4"/>
        <v>0.39766317868908158</v>
      </c>
      <c r="P28" s="76">
        <f>分析係数表!C31</f>
        <v>5.0425200622829069E-2</v>
      </c>
      <c r="Q28" s="82">
        <f t="shared" si="5"/>
        <v>2.0052245565708865E-2</v>
      </c>
      <c r="R28" s="83">
        <v>2.5234212170478412E-2</v>
      </c>
      <c r="S28" s="84">
        <f t="shared" si="6"/>
        <v>0.22503392642384729</v>
      </c>
      <c r="T28" s="85">
        <f>分析係数表!F31</f>
        <v>0.3475177304964539</v>
      </c>
      <c r="U28" s="86">
        <f t="shared" si="7"/>
        <v>7.8203279395521394E-2</v>
      </c>
      <c r="V28" s="87">
        <f>分析係数表!D31</f>
        <v>0</v>
      </c>
      <c r="W28" s="167">
        <f t="shared" si="8"/>
        <v>0</v>
      </c>
      <c r="X28" s="76">
        <f>分析係数表!E31</f>
        <v>0</v>
      </c>
      <c r="Y28" s="166">
        <f t="shared" si="9"/>
        <v>0</v>
      </c>
    </row>
    <row r="29" spans="1:25" x14ac:dyDescent="0.2">
      <c r="A29" s="6" t="s">
        <v>17</v>
      </c>
      <c r="B29" s="5" t="s">
        <v>273</v>
      </c>
      <c r="C29" s="90"/>
      <c r="D29" s="76">
        <f>投入係数表!L29</f>
        <v>1.059475078256682E-3</v>
      </c>
      <c r="E29" s="77">
        <f t="shared" si="0"/>
        <v>0.1059475078256682</v>
      </c>
      <c r="F29" s="76">
        <f>分析係数表!C32</f>
        <v>0.71921182266009853</v>
      </c>
      <c r="G29" s="77">
        <f t="shared" si="1"/>
        <v>7.6198700209593878E-2</v>
      </c>
      <c r="H29" s="77">
        <v>9.751211277930584E-2</v>
      </c>
      <c r="I29" s="77">
        <f t="shared" si="2"/>
        <v>9.751211277930584E-2</v>
      </c>
      <c r="J29" s="76">
        <f>分析係数表!G32</f>
        <v>0.13945578231292516</v>
      </c>
      <c r="K29" s="78">
        <f t="shared" si="3"/>
        <v>1.3598627972624283E-2</v>
      </c>
      <c r="L29" s="79"/>
      <c r="M29" s="80"/>
      <c r="N29" s="81">
        <f>分析係数表!H32</f>
        <v>7.0646373718156932E-3</v>
      </c>
      <c r="O29" s="82">
        <f t="shared" si="4"/>
        <v>0.11466708135494824</v>
      </c>
      <c r="P29" s="76">
        <f>分析係数表!C32</f>
        <v>0.71921182266009853</v>
      </c>
      <c r="Q29" s="82">
        <f t="shared" si="5"/>
        <v>8.2469920580406128E-2</v>
      </c>
      <c r="R29" s="83">
        <v>0.10384831135435822</v>
      </c>
      <c r="S29" s="84">
        <f t="shared" si="6"/>
        <v>0.20136042413366406</v>
      </c>
      <c r="T29" s="85">
        <f>分析係数表!F32</f>
        <v>0.48185941043083902</v>
      </c>
      <c r="U29" s="86">
        <f t="shared" si="7"/>
        <v>9.7027415257151056E-2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投入係数表!L30</f>
        <v>4.8157958102576449E-5</v>
      </c>
      <c r="E30" s="77">
        <f t="shared" si="0"/>
        <v>4.8157958102576452E-3</v>
      </c>
      <c r="F30" s="76">
        <f>分析係数表!C33</f>
        <v>0.83046964490263453</v>
      </c>
      <c r="G30" s="77">
        <f t="shared" si="1"/>
        <v>3.9993722364682618E-3</v>
      </c>
      <c r="H30" s="77">
        <v>1.4257628008819251E-2</v>
      </c>
      <c r="I30" s="77">
        <f t="shared" si="2"/>
        <v>1.4257628008819251E-2</v>
      </c>
      <c r="J30" s="76">
        <f>分析係数表!G33</f>
        <v>0.50688705234159781</v>
      </c>
      <c r="K30" s="78">
        <f t="shared" si="3"/>
        <v>7.2270070347733948E-3</v>
      </c>
      <c r="L30" s="79"/>
      <c r="M30" s="80"/>
      <c r="N30" s="81">
        <f>分析係数表!H33</f>
        <v>1.0440350795786737E-3</v>
      </c>
      <c r="O30" s="82">
        <f t="shared" si="4"/>
        <v>1.6945874091864269E-2</v>
      </c>
      <c r="P30" s="76">
        <f>分析係数表!C33</f>
        <v>0.83046964490263453</v>
      </c>
      <c r="Q30" s="82">
        <f t="shared" si="5"/>
        <v>1.4073034039635274E-2</v>
      </c>
      <c r="R30" s="83">
        <v>3.6412595689342069E-2</v>
      </c>
      <c r="S30" s="84">
        <f t="shared" si="6"/>
        <v>5.0670223698161321E-2</v>
      </c>
      <c r="T30" s="85">
        <f>分析係数表!F33</f>
        <v>0.64600550964187331</v>
      </c>
      <c r="U30" s="86">
        <f t="shared" si="7"/>
        <v>3.273324368379843E-2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投入係数表!L31</f>
        <v>6.0390079460630866E-2</v>
      </c>
      <c r="E31" s="77">
        <f t="shared" si="0"/>
        <v>6.0390079460630863</v>
      </c>
      <c r="F31" s="76">
        <f>分析係数表!C34</f>
        <v>0.2537092984222894</v>
      </c>
      <c r="G31" s="77">
        <f t="shared" si="1"/>
        <v>1.5321524691622965</v>
      </c>
      <c r="H31" s="77">
        <v>1.7499848928691915</v>
      </c>
      <c r="I31" s="77">
        <f t="shared" si="2"/>
        <v>1.7499848928691915</v>
      </c>
      <c r="J31" s="76">
        <f>分析係数表!G34</f>
        <v>0.42494765662747624</v>
      </c>
      <c r="K31" s="78">
        <f t="shared" si="3"/>
        <v>0.74365197935824801</v>
      </c>
      <c r="L31" s="79"/>
      <c r="M31" s="80"/>
      <c r="N31" s="81">
        <f>分析係数表!H34</f>
        <v>0.17513108440443598</v>
      </c>
      <c r="O31" s="82">
        <f t="shared" si="4"/>
        <v>2.8425762351652768</v>
      </c>
      <c r="P31" s="76">
        <f>分析係数表!C34</f>
        <v>0.2537092984222894</v>
      </c>
      <c r="Q31" s="82">
        <f t="shared" si="5"/>
        <v>0.72118802233565504</v>
      </c>
      <c r="R31" s="83">
        <v>0.77752422354435768</v>
      </c>
      <c r="S31" s="84">
        <f t="shared" si="6"/>
        <v>2.5275091164135493</v>
      </c>
      <c r="T31" s="85">
        <f>分析係数表!F34</f>
        <v>0.69995168304074729</v>
      </c>
      <c r="U31" s="86">
        <f t="shared" si="7"/>
        <v>1.7691342599344959</v>
      </c>
      <c r="V31" s="87">
        <f>分析係数表!D34</f>
        <v>0.29215654694797877</v>
      </c>
      <c r="W31" s="167">
        <f t="shared" si="8"/>
        <v>1</v>
      </c>
      <c r="X31" s="76">
        <f>分析係数表!E34</f>
        <v>0.2001932678370108</v>
      </c>
      <c r="Y31" s="166">
        <f t="shared" si="9"/>
        <v>1</v>
      </c>
    </row>
    <row r="32" spans="1:25" x14ac:dyDescent="0.2">
      <c r="A32" s="6" t="s">
        <v>20</v>
      </c>
      <c r="B32" s="5" t="s">
        <v>37</v>
      </c>
      <c r="C32" s="90"/>
      <c r="D32" s="76">
        <f>投入係数表!L32</f>
        <v>2.8413195280520107E-3</v>
      </c>
      <c r="E32" s="77">
        <f t="shared" si="0"/>
        <v>0.28413195280520109</v>
      </c>
      <c r="F32" s="76">
        <f>分析係数表!C35</f>
        <v>0.44329670329670334</v>
      </c>
      <c r="G32" s="77">
        <f t="shared" si="1"/>
        <v>0.12595475797980016</v>
      </c>
      <c r="H32" s="77">
        <v>0.18053148116211523</v>
      </c>
      <c r="I32" s="77">
        <f t="shared" si="2"/>
        <v>0.18053148116211523</v>
      </c>
      <c r="J32" s="76">
        <f>分析係数表!G35</f>
        <v>0.31419939577039274</v>
      </c>
      <c r="K32" s="78">
        <f t="shared" si="3"/>
        <v>5.6722882298670646E-2</v>
      </c>
      <c r="L32" s="79"/>
      <c r="M32" s="80"/>
      <c r="N32" s="81">
        <f>分析係数表!H35</f>
        <v>6.616862326574173E-2</v>
      </c>
      <c r="O32" s="82">
        <f t="shared" si="4"/>
        <v>1.0739918424443757</v>
      </c>
      <c r="P32" s="76">
        <f>分析係数表!C35</f>
        <v>0.44329670329670334</v>
      </c>
      <c r="Q32" s="82">
        <f t="shared" si="5"/>
        <v>0.47609704312314421</v>
      </c>
      <c r="R32" s="83">
        <v>0.56285844620634562</v>
      </c>
      <c r="S32" s="84">
        <f t="shared" si="6"/>
        <v>0.74338992736846088</v>
      </c>
      <c r="T32" s="85">
        <f>分析係数表!F35</f>
        <v>0.64443411573320941</v>
      </c>
      <c r="U32" s="86">
        <f t="shared" si="7"/>
        <v>0.47906583048866885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投入係数表!L33</f>
        <v>5.29737539128341E-4</v>
      </c>
      <c r="E33" s="77">
        <f t="shared" si="0"/>
        <v>5.2973753912834098E-2</v>
      </c>
      <c r="F33" s="76">
        <f>分析係数表!C36</f>
        <v>0.8186980166346769</v>
      </c>
      <c r="G33" s="77">
        <f t="shared" si="1"/>
        <v>4.3369507262130728E-2</v>
      </c>
      <c r="H33" s="77">
        <v>0.11931524183919553</v>
      </c>
      <c r="I33" s="77">
        <f t="shared" si="2"/>
        <v>0.11931524183919553</v>
      </c>
      <c r="J33" s="76">
        <f>分析係数表!G36</f>
        <v>7.7781269641734763E-2</v>
      </c>
      <c r="K33" s="78">
        <f t="shared" si="3"/>
        <v>9.2804909978632614E-3</v>
      </c>
      <c r="L33" s="79"/>
      <c r="M33" s="80"/>
      <c r="N33" s="81">
        <f>分析係数表!H36</f>
        <v>0.1158646930536866</v>
      </c>
      <c r="O33" s="82">
        <f t="shared" si="4"/>
        <v>1.880615449217115</v>
      </c>
      <c r="P33" s="76">
        <f>分析係数表!C36</f>
        <v>0.8186980166346769</v>
      </c>
      <c r="Q33" s="82">
        <f t="shared" si="5"/>
        <v>1.5396561383265839</v>
      </c>
      <c r="R33" s="83">
        <v>1.6677448899171432</v>
      </c>
      <c r="S33" s="84">
        <f t="shared" si="6"/>
        <v>1.7870601317563388</v>
      </c>
      <c r="T33" s="85">
        <f>分析係数表!F36</f>
        <v>0.82023884349465748</v>
      </c>
      <c r="U33" s="86">
        <f t="shared" si="7"/>
        <v>1.4658161357272295</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投入係数表!L34</f>
        <v>1.7047917168312065E-2</v>
      </c>
      <c r="E34" s="77">
        <f t="shared" si="0"/>
        <v>1.7047917168312066</v>
      </c>
      <c r="F34" s="76">
        <f>分析係数表!C37</f>
        <v>0.56668970283344855</v>
      </c>
      <c r="G34" s="77">
        <f t="shared" si="1"/>
        <v>0.96608791140400097</v>
      </c>
      <c r="H34" s="77">
        <v>1.178886021296929</v>
      </c>
      <c r="I34" s="77">
        <f t="shared" si="2"/>
        <v>1.178886021296929</v>
      </c>
      <c r="J34" s="76">
        <f>分析係数表!G37</f>
        <v>0.49872274427515739</v>
      </c>
      <c r="K34" s="78">
        <f t="shared" si="3"/>
        <v>0.58793727172882604</v>
      </c>
      <c r="L34" s="79"/>
      <c r="M34" s="80"/>
      <c r="N34" s="81">
        <f>分析係数表!H37</f>
        <v>5.3152985940327593E-2</v>
      </c>
      <c r="O34" s="82">
        <f t="shared" si="4"/>
        <v>0.86273327876580108</v>
      </c>
      <c r="P34" s="76">
        <f>分析係数表!C37</f>
        <v>0.56668970283344855</v>
      </c>
      <c r="Q34" s="82">
        <f t="shared" si="5"/>
        <v>0.48890206536831854</v>
      </c>
      <c r="R34" s="83">
        <v>0.56688755029179227</v>
      </c>
      <c r="S34" s="84">
        <f t="shared" si="6"/>
        <v>1.7457735715887213</v>
      </c>
      <c r="T34" s="85">
        <f>分析係数表!F37</f>
        <v>0.72283550770915062</v>
      </c>
      <c r="U34" s="86">
        <f t="shared" si="7"/>
        <v>1.2619071259645505</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投入係数表!L35</f>
        <v>3.4673729833855044E-3</v>
      </c>
      <c r="E35" s="77">
        <f t="shared" si="0"/>
        <v>0.34673729833855044</v>
      </c>
      <c r="F35" s="76">
        <f>分析係数表!C38</f>
        <v>1.0683527744467458E-2</v>
      </c>
      <c r="G35" s="77">
        <f t="shared" si="1"/>
        <v>3.7043775468415937E-3</v>
      </c>
      <c r="H35" s="77">
        <v>5.6154501657526687E-3</v>
      </c>
      <c r="I35" s="77">
        <f t="shared" si="2"/>
        <v>5.6154501657526687E-3</v>
      </c>
      <c r="J35" s="76">
        <f>分析係数表!G38</f>
        <v>0.34057971014492755</v>
      </c>
      <c r="K35" s="78">
        <f t="shared" si="3"/>
        <v>1.9125083897853293E-3</v>
      </c>
      <c r="L35" s="79"/>
      <c r="M35" s="80"/>
      <c r="N35" s="81">
        <f>分析係数表!H38</f>
        <v>4.6331956753746927E-2</v>
      </c>
      <c r="O35" s="82">
        <f t="shared" si="4"/>
        <v>0.75202023469895452</v>
      </c>
      <c r="P35" s="76">
        <f>分析係数表!C38</f>
        <v>1.0683527744467458E-2</v>
      </c>
      <c r="Q35" s="82">
        <f t="shared" si="5"/>
        <v>8.0342290418072108E-3</v>
      </c>
      <c r="R35" s="83">
        <v>9.487461488583579E-3</v>
      </c>
      <c r="S35" s="84">
        <f t="shared" si="6"/>
        <v>1.5102911654336248E-2</v>
      </c>
      <c r="T35" s="85">
        <f>分析係数表!F38</f>
        <v>0.55072463768115942</v>
      </c>
      <c r="U35" s="86">
        <f t="shared" si="7"/>
        <v>8.3175455487648903E-3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投入係数表!L36</f>
        <v>0</v>
      </c>
      <c r="E36" s="77">
        <f t="shared" si="0"/>
        <v>0</v>
      </c>
      <c r="F36" s="76">
        <f>分析係数表!C39</f>
        <v>1</v>
      </c>
      <c r="G36" s="77">
        <f t="shared" si="1"/>
        <v>0</v>
      </c>
      <c r="H36" s="77">
        <v>9.6714961631885164E-3</v>
      </c>
      <c r="I36" s="77">
        <f t="shared" si="2"/>
        <v>9.6714961631885164E-3</v>
      </c>
      <c r="J36" s="76">
        <f>分析係数表!G39</f>
        <v>0.35121951219512193</v>
      </c>
      <c r="K36" s="78">
        <f t="shared" si="3"/>
        <v>3.3968181646320643E-3</v>
      </c>
      <c r="L36" s="79"/>
      <c r="M36" s="80"/>
      <c r="N36" s="81">
        <f>分析係数表!H39</f>
        <v>4.1645399285415987E-3</v>
      </c>
      <c r="O36" s="82">
        <f t="shared" si="4"/>
        <v>6.7595208877547483E-2</v>
      </c>
      <c r="P36" s="76">
        <f>分析係数表!C39</f>
        <v>1</v>
      </c>
      <c r="Q36" s="82">
        <f t="shared" si="5"/>
        <v>6.7595208877547483E-2</v>
      </c>
      <c r="R36" s="83">
        <v>8.5488285675115988E-2</v>
      </c>
      <c r="S36" s="84">
        <f t="shared" si="6"/>
        <v>9.5159781838304508E-2</v>
      </c>
      <c r="T36" s="85">
        <f>分析係数表!F39</f>
        <v>0.70184774575018483</v>
      </c>
      <c r="U36" s="86">
        <f t="shared" si="7"/>
        <v>6.6787678369293405E-2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投入係数表!L37</f>
        <v>1.4447387430772935E-4</v>
      </c>
      <c r="E37" s="77">
        <f t="shared" si="0"/>
        <v>1.4447387430772935E-2</v>
      </c>
      <c r="F37" s="76">
        <f>分析係数表!C40</f>
        <v>0.77416905685844439</v>
      </c>
      <c r="G37" s="77">
        <f t="shared" si="1"/>
        <v>1.1184720301350027E-2</v>
      </c>
      <c r="H37" s="77">
        <v>1.316499881687711E-2</v>
      </c>
      <c r="I37" s="77">
        <f t="shared" si="2"/>
        <v>1.316499881687711E-2</v>
      </c>
      <c r="J37" s="76">
        <f>分析係数表!G40</f>
        <v>0.54967502321262762</v>
      </c>
      <c r="K37" s="78">
        <f t="shared" si="3"/>
        <v>7.2364710302611403E-3</v>
      </c>
      <c r="L37" s="79"/>
      <c r="M37" s="80"/>
      <c r="N37" s="81">
        <f>分析係数表!H40</f>
        <v>3.1866270706695746E-2</v>
      </c>
      <c r="O37" s="82">
        <f t="shared" si="4"/>
        <v>0.51722573478167955</v>
      </c>
      <c r="P37" s="76">
        <f>分析係数表!C40</f>
        <v>0.77416905685844439</v>
      </c>
      <c r="Q37" s="82">
        <f t="shared" si="5"/>
        <v>0.40042015927884878</v>
      </c>
      <c r="R37" s="83">
        <v>0.40094304749949999</v>
      </c>
      <c r="S37" s="84">
        <f t="shared" si="6"/>
        <v>0.4141080463163771</v>
      </c>
      <c r="T37" s="85">
        <f>分析係数表!F40</f>
        <v>0.74643369629442058</v>
      </c>
      <c r="U37" s="86">
        <f t="shared" si="7"/>
        <v>0.30910419967719449</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投入係数表!L38</f>
        <v>0</v>
      </c>
      <c r="E38" s="77">
        <f t="shared" si="0"/>
        <v>0</v>
      </c>
      <c r="F38" s="76">
        <f>分析係数表!C41</f>
        <v>0.79005741127348639</v>
      </c>
      <c r="G38" s="77">
        <f t="shared" si="1"/>
        <v>0</v>
      </c>
      <c r="H38" s="77">
        <v>1.0045787941658116E-3</v>
      </c>
      <c r="I38" s="77">
        <f t="shared" si="2"/>
        <v>1.0045787941658116E-3</v>
      </c>
      <c r="J38" s="76">
        <f>分析係数表!G41</f>
        <v>0.45390187685215672</v>
      </c>
      <c r="K38" s="78">
        <f t="shared" si="3"/>
        <v>4.5598020011773828E-4</v>
      </c>
      <c r="L38" s="79"/>
      <c r="M38" s="80"/>
      <c r="N38" s="81">
        <f>分析係数表!H41</f>
        <v>5.3791007377847894E-2</v>
      </c>
      <c r="O38" s="82">
        <f t="shared" si="4"/>
        <v>0.87308909071082919</v>
      </c>
      <c r="P38" s="76">
        <f>分析係数表!C41</f>
        <v>0.79005741127348639</v>
      </c>
      <c r="Q38" s="82">
        <f t="shared" si="5"/>
        <v>0.68979050681811982</v>
      </c>
      <c r="R38" s="83">
        <v>0.70163461650649739</v>
      </c>
      <c r="S38" s="84">
        <f t="shared" si="6"/>
        <v>0.70263919530066321</v>
      </c>
      <c r="T38" s="85">
        <f>分析係数表!F41</f>
        <v>0.55729338162660524</v>
      </c>
      <c r="U38" s="86">
        <f t="shared" si="7"/>
        <v>0.39157617321250332</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投入係数表!L39</f>
        <v>3.3710570671803515E-4</v>
      </c>
      <c r="E39" s="77">
        <f>$C$14*D39</f>
        <v>3.3710570671803518E-2</v>
      </c>
      <c r="F39" s="76">
        <f>分析係数表!C42</f>
        <v>0.34014502307185235</v>
      </c>
      <c r="G39" s="77">
        <f>E39*F39</f>
        <v>1.1466482838925917E-2</v>
      </c>
      <c r="H39" s="77">
        <v>1.5207679019458711E-2</v>
      </c>
      <c r="I39" s="77">
        <f>C39+H39</f>
        <v>1.5207679019458711E-2</v>
      </c>
      <c r="J39" s="76">
        <f>分析係数表!G42</f>
        <v>0.48461538461538461</v>
      </c>
      <c r="K39" s="78">
        <f>I39*J39</f>
        <v>7.3698752171222981E-3</v>
      </c>
      <c r="L39" s="79"/>
      <c r="M39" s="80"/>
      <c r="N39" s="81">
        <f>分析係数表!H42</f>
        <v>1.4175676302723771E-2</v>
      </c>
      <c r="O39" s="82">
        <f t="shared" si="4"/>
        <v>0.23008731266953489</v>
      </c>
      <c r="P39" s="76">
        <f>分析係数表!C42</f>
        <v>0.34014502307185235</v>
      </c>
      <c r="Q39" s="82">
        <f>O39*P39</f>
        <v>7.8263054276519445E-2</v>
      </c>
      <c r="R39" s="83">
        <v>8.1247019247461499E-2</v>
      </c>
      <c r="S39" s="84">
        <f>I39+R39</f>
        <v>9.6454698266920214E-2</v>
      </c>
      <c r="T39" s="85">
        <f>分析係数表!F42</f>
        <v>0.55384615384615388</v>
      </c>
      <c r="U39" s="86">
        <f t="shared" si="7"/>
        <v>5.3421063655525042E-2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投入係数表!L40</f>
        <v>3.6166626535034913E-2</v>
      </c>
      <c r="E40" s="77">
        <f>$C$14*D40</f>
        <v>3.6166626535034911</v>
      </c>
      <c r="F40" s="76">
        <f>分析係数表!C43</f>
        <v>0.24206930209858468</v>
      </c>
      <c r="G40" s="77">
        <f>E40*F40</f>
        <v>0.87548300445960547</v>
      </c>
      <c r="H40" s="77">
        <v>1.0966210032190851</v>
      </c>
      <c r="I40" s="77">
        <f>C40+H40</f>
        <v>1.0966210032190851</v>
      </c>
      <c r="J40" s="76">
        <f>分析係数表!G43</f>
        <v>0.37677668031799566</v>
      </c>
      <c r="K40" s="78">
        <f>I40*J40</f>
        <v>0.41318122115987688</v>
      </c>
      <c r="L40" s="79"/>
      <c r="M40" s="80"/>
      <c r="N40" s="81">
        <f>分析係数表!H43</f>
        <v>3.8768502621688086E-2</v>
      </c>
      <c r="O40" s="82">
        <f t="shared" si="4"/>
        <v>0.62925679127789325</v>
      </c>
      <c r="P40" s="76">
        <f>分析係数表!C43</f>
        <v>0.24206930209858468</v>
      </c>
      <c r="Q40" s="82">
        <f>O40*P40</f>
        <v>0.15232375230543438</v>
      </c>
      <c r="R40" s="83">
        <v>0.24706747929753931</v>
      </c>
      <c r="S40" s="84">
        <f>I40+R40</f>
        <v>1.3436884825166244</v>
      </c>
      <c r="T40" s="85">
        <f>分析係数表!F43</f>
        <v>0.60202360876897132</v>
      </c>
      <c r="U40" s="86">
        <f t="shared" si="7"/>
        <v>0.80893218930596111</v>
      </c>
      <c r="V40" s="87">
        <f>分析係数表!D43</f>
        <v>0.42833052276559863</v>
      </c>
      <c r="W40" s="167">
        <f t="shared" si="8"/>
        <v>1</v>
      </c>
      <c r="X40" s="76">
        <f>分析係数表!E43</f>
        <v>0.32088653336545409</v>
      </c>
      <c r="Y40" s="166">
        <f t="shared" si="9"/>
        <v>0</v>
      </c>
    </row>
    <row r="41" spans="1:25" x14ac:dyDescent="0.2">
      <c r="A41" s="6" t="s">
        <v>341</v>
      </c>
      <c r="B41" s="5" t="s">
        <v>42</v>
      </c>
      <c r="C41" s="90"/>
      <c r="D41" s="76">
        <f>投入係数表!L41</f>
        <v>9.6315916205152899E-5</v>
      </c>
      <c r="E41" s="77">
        <f>$C$14*D41</f>
        <v>9.6315916205152903E-3</v>
      </c>
      <c r="F41" s="76">
        <f>分析係数表!C44</f>
        <v>0.38560429982568278</v>
      </c>
      <c r="G41" s="77">
        <f>E41*F41</f>
        <v>3.7139831430357119E-3</v>
      </c>
      <c r="H41" s="77">
        <v>5.4216508941404605E-3</v>
      </c>
      <c r="I41" s="77">
        <f>C41+H41</f>
        <v>5.4216508941404605E-3</v>
      </c>
      <c r="J41" s="76">
        <f>分析係数表!G44</f>
        <v>0.26838368034661209</v>
      </c>
      <c r="K41" s="78">
        <f>I41*J41</f>
        <v>1.4550826205239169E-3</v>
      </c>
      <c r="L41" s="79"/>
      <c r="M41" s="80"/>
      <c r="N41" s="81">
        <f>分析係数表!H44</f>
        <v>0.12265092107094798</v>
      </c>
      <c r="O41" s="82">
        <f t="shared" si="4"/>
        <v>1.9907636308142327</v>
      </c>
      <c r="P41" s="76">
        <f>分析係数表!C44</f>
        <v>0.38560429982568278</v>
      </c>
      <c r="Q41" s="82">
        <f>O41*P41</f>
        <v>0.76764701597855622</v>
      </c>
      <c r="R41" s="83">
        <v>0.7771171602171637</v>
      </c>
      <c r="S41" s="84">
        <f>I41+R41</f>
        <v>0.78253881111130419</v>
      </c>
      <c r="T41" s="85">
        <f>分析係数表!F44</f>
        <v>0.48224816464075099</v>
      </c>
      <c r="U41" s="86">
        <f t="shared" si="7"/>
        <v>0.37737790541858174</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投入係数表!L42</f>
        <v>2.4078979051288225E-4</v>
      </c>
      <c r="E42" s="77">
        <f>$C$14*D42</f>
        <v>2.4078979051288224E-2</v>
      </c>
      <c r="F42" s="76">
        <f>分析係数表!C45</f>
        <v>1</v>
      </c>
      <c r="G42" s="77">
        <f>E42*F42</f>
        <v>2.4078979051288224E-2</v>
      </c>
      <c r="H42" s="77">
        <v>4.307603902991277E-2</v>
      </c>
      <c r="I42" s="77">
        <f>C42+H42</f>
        <v>4.307603902991277E-2</v>
      </c>
      <c r="J42" s="76">
        <f>分析係数表!G45</f>
        <v>0</v>
      </c>
      <c r="K42" s="78">
        <f>I42*J42</f>
        <v>0</v>
      </c>
      <c r="L42" s="79"/>
      <c r="M42" s="80"/>
      <c r="N42" s="81">
        <f>分析係数表!H45</f>
        <v>0</v>
      </c>
      <c r="O42" s="82">
        <f t="shared" si="4"/>
        <v>0</v>
      </c>
      <c r="P42" s="76">
        <f>分析係数表!C45</f>
        <v>1</v>
      </c>
      <c r="Q42" s="82">
        <f>O42*P42</f>
        <v>0</v>
      </c>
      <c r="R42" s="83">
        <v>1.829853892977638E-2</v>
      </c>
      <c r="S42" s="84">
        <f>I42+R42</f>
        <v>6.1374577959689147E-2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1.5892126173850229E-3</v>
      </c>
      <c r="E43" s="77">
        <f>$C$14*D43</f>
        <v>0.1589212617385023</v>
      </c>
      <c r="F43" s="76">
        <f>分析係数表!C46</f>
        <v>0.21981660723382579</v>
      </c>
      <c r="G43" s="77">
        <f>E43*F43</f>
        <v>3.4933532572676382E-2</v>
      </c>
      <c r="H43" s="77">
        <v>5.1011245007061376E-2</v>
      </c>
      <c r="I43" s="77">
        <f>C43+H43</f>
        <v>5.1011245007061376E-2</v>
      </c>
      <c r="J43" s="76">
        <f>分析係数表!G46</f>
        <v>9.2485549132947983E-3</v>
      </c>
      <c r="K43" s="78">
        <f>I43*J43</f>
        <v>4.7178030064334224E-4</v>
      </c>
      <c r="L43" s="79"/>
      <c r="M43" s="80"/>
      <c r="N43" s="81">
        <f>分析係数表!H46</f>
        <v>2.3827200593939956E-2</v>
      </c>
      <c r="O43" s="82">
        <f t="shared" si="4"/>
        <v>0.38674250427432461</v>
      </c>
      <c r="P43" s="76">
        <f>分析係数表!C46</f>
        <v>0.21981660723382579</v>
      </c>
      <c r="Q43" s="82">
        <f>O43*P43</f>
        <v>8.5012425162695401E-2</v>
      </c>
      <c r="R43" s="83">
        <v>9.4375069694492483E-2</v>
      </c>
      <c r="S43" s="84">
        <f>I43+R43</f>
        <v>0.14538631470155386</v>
      </c>
      <c r="T43" s="85">
        <f>分析係数表!F46</f>
        <v>0.31329479768786128</v>
      </c>
      <c r="U43" s="86">
        <f t="shared" si="7"/>
        <v>4.5548776051007052E-2</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投入係数表!L44</f>
        <v>0.66039007946063089</v>
      </c>
      <c r="E44" s="91">
        <f>SUM(E5:E43)</f>
        <v>66.03900794606308</v>
      </c>
      <c r="F44" s="92">
        <f>分析係数表!C47</f>
        <v>0.36533716964755569</v>
      </c>
      <c r="G44" s="91">
        <f>SUM(G5:G43)</f>
        <v>15.305474351913503</v>
      </c>
      <c r="H44" s="91">
        <f>SUM(H5:H43)</f>
        <v>17.786702447631011</v>
      </c>
      <c r="I44" s="91">
        <f>SUM(I5:I43)</f>
        <v>117.78670244763101</v>
      </c>
      <c r="J44" s="92">
        <f>分析係数表!G47</f>
        <v>0.24761623449681225</v>
      </c>
      <c r="K44" s="93">
        <f>SUM(K5:K43)</f>
        <v>25.873222285070273</v>
      </c>
      <c r="L44" s="94">
        <f>最終需要_まとめ!$L$33</f>
        <v>0.62733333333333341</v>
      </c>
      <c r="M44" s="91">
        <f>K44*L44</f>
        <v>16.23113478016742</v>
      </c>
      <c r="N44" s="95">
        <f>分析係数表!H47</f>
        <v>1</v>
      </c>
      <c r="O44" s="96">
        <f>SUM(O5:O43)</f>
        <v>16.23113478016742</v>
      </c>
      <c r="P44" s="92">
        <f>分析係数表!C47</f>
        <v>0.36533716964755569</v>
      </c>
      <c r="Q44" s="96">
        <f>SUM(Q5:Q43)</f>
        <v>6.2332050268620938</v>
      </c>
      <c r="R44" s="91">
        <f>SUM(R5:R43)</f>
        <v>7.0243717193623887</v>
      </c>
      <c r="S44" s="97">
        <f>SUM(S5:S43)</f>
        <v>124.81107416699339</v>
      </c>
      <c r="T44" s="98">
        <f>分析係数表!F47</f>
        <v>0.45972075178637212</v>
      </c>
      <c r="U44" s="99">
        <f>SUM(U5:U43)</f>
        <v>44.083966843604784</v>
      </c>
      <c r="V44" s="100">
        <f>分析係数表!D47</f>
        <v>9.0631212476228726E-2</v>
      </c>
      <c r="W44" s="164">
        <f>SUM(W5:W43)</f>
        <v>7</v>
      </c>
      <c r="X44" s="92">
        <f>分析係数表!E47</f>
        <v>7.5404319154090987E-2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1.6265452179570593E-4</v>
      </c>
      <c r="E5" s="77">
        <f t="shared" ref="E5:E38" si="0">$C$15*D5</f>
        <v>1.6265452179570594E-2</v>
      </c>
      <c r="F5" s="76">
        <f>分析係数表!C8</f>
        <v>0.3615635179153095</v>
      </c>
      <c r="G5" s="77">
        <f t="shared" ref="G5:G38" si="1">E5*F5</f>
        <v>5.8809941105287828E-3</v>
      </c>
      <c r="H5" s="77">
        <f t="array" ref="H5:H43">MMULT(逆行列係数!C5:AO43,'11'!G5:G43)</f>
        <v>7.7670964122087908E-3</v>
      </c>
      <c r="I5" s="77">
        <f t="shared" ref="I5:I38" si="2">C5+H5</f>
        <v>7.7670964122087908E-3</v>
      </c>
      <c r="J5" s="76">
        <f>分析係数表!G8</f>
        <v>0.11973969631236442</v>
      </c>
      <c r="K5" s="78">
        <f t="shared" ref="K5:K38" si="3">I5*J5</f>
        <v>9.3002976562673581E-4</v>
      </c>
      <c r="L5" s="79" t="s">
        <v>183</v>
      </c>
      <c r="M5" s="80" t="s">
        <v>183</v>
      </c>
      <c r="N5" s="81">
        <f>分析係数表!H8</f>
        <v>1.2737227970859822E-2</v>
      </c>
      <c r="O5" s="82">
        <f t="shared" ref="O5:O43" si="4">$M$44*N5</f>
        <v>0.21145779805370965</v>
      </c>
      <c r="P5" s="76">
        <f>分析係数表!C8</f>
        <v>0.3615635179153095</v>
      </c>
      <c r="Q5" s="82">
        <f t="shared" ref="Q5:Q38" si="5">O5*P5</f>
        <v>7.6455425354924347E-2</v>
      </c>
      <c r="R5" s="83">
        <f t="array" ref="R5:R43">MMULT(逆行列係数!C5:AO43,'11'!Q5:Q43)</f>
        <v>0.1117840698753084</v>
      </c>
      <c r="S5" s="84">
        <f t="shared" ref="S5:S38" si="6">I5+R5</f>
        <v>0.11955116628751719</v>
      </c>
      <c r="T5" s="85">
        <f>分析係数表!F8</f>
        <v>0.45140997830802604</v>
      </c>
      <c r="U5" s="86">
        <f t="shared" ref="U5:U43" si="7">S5*T5</f>
        <v>5.3966589380547346E-2</v>
      </c>
      <c r="V5" s="87">
        <f>分析係数表!D8</f>
        <v>0.23297180043383947</v>
      </c>
      <c r="W5" s="167">
        <f t="shared" ref="W5:W43" si="8">ROUND(S5*V5,0)</f>
        <v>0</v>
      </c>
      <c r="X5" s="76">
        <f>分析係数表!E8</f>
        <v>7.0498915401301515E-2</v>
      </c>
      <c r="Y5" s="166">
        <f t="shared" ref="Y5:Y43" si="9">ROUND(S5*X5,0)</f>
        <v>0</v>
      </c>
    </row>
    <row r="6" spans="1:25" x14ac:dyDescent="0.2">
      <c r="A6" s="6" t="s">
        <v>220</v>
      </c>
      <c r="B6" s="5" t="s">
        <v>266</v>
      </c>
      <c r="C6" s="90"/>
      <c r="D6" s="76">
        <f>投入係数表!M6</f>
        <v>0</v>
      </c>
      <c r="E6" s="77">
        <f t="shared" si="0"/>
        <v>0</v>
      </c>
      <c r="F6" s="76">
        <f>分析係数表!C9</f>
        <v>5.4524361948955935E-2</v>
      </c>
      <c r="G6" s="77">
        <f t="shared" si="1"/>
        <v>0</v>
      </c>
      <c r="H6" s="77">
        <v>5.6307826164533727E-3</v>
      </c>
      <c r="I6" s="77">
        <f t="shared" si="2"/>
        <v>5.6307826164533727E-3</v>
      </c>
      <c r="J6" s="76">
        <f>分析係数表!G9</f>
        <v>0.23529411764705882</v>
      </c>
      <c r="K6" s="78">
        <f t="shared" si="3"/>
        <v>1.3248900274007937E-3</v>
      </c>
      <c r="L6" s="79"/>
      <c r="M6" s="80"/>
      <c r="N6" s="81">
        <f>分析係数表!H9</f>
        <v>6.7282260683958976E-4</v>
      </c>
      <c r="O6" s="82">
        <f t="shared" si="4"/>
        <v>1.1169901900833478E-2</v>
      </c>
      <c r="P6" s="76">
        <f>分析係数表!C9</f>
        <v>5.4524361948955935E-2</v>
      </c>
      <c r="Q6" s="82">
        <f t="shared" si="5"/>
        <v>6.090317741753755E-4</v>
      </c>
      <c r="R6" s="83">
        <v>8.6940478272163647E-4</v>
      </c>
      <c r="S6" s="84">
        <f t="shared" si="6"/>
        <v>6.5001873991750092E-3</v>
      </c>
      <c r="T6" s="85">
        <f>分析係数表!F9</f>
        <v>0.68627450980392157</v>
      </c>
      <c r="U6" s="86">
        <f t="shared" si="7"/>
        <v>4.4609129210024575E-3</v>
      </c>
      <c r="V6" s="87">
        <f>分析係数表!D9</f>
        <v>3.9215686274509803E-2</v>
      </c>
      <c r="W6" s="167">
        <f t="shared" si="8"/>
        <v>0</v>
      </c>
      <c r="X6" s="76">
        <f>分析係数表!E9</f>
        <v>0</v>
      </c>
      <c r="Y6" s="166">
        <f t="shared" si="9"/>
        <v>0</v>
      </c>
    </row>
    <row r="7" spans="1:25" x14ac:dyDescent="0.2">
      <c r="A7" s="6" t="s">
        <v>221</v>
      </c>
      <c r="B7" s="5" t="s">
        <v>267</v>
      </c>
      <c r="C7" s="90"/>
      <c r="D7" s="76">
        <f>投入係数表!M7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2.1569465739540512E-2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投入係数表!M8</f>
        <v>6.8640208197787905E-2</v>
      </c>
      <c r="E8" s="77">
        <f t="shared" si="0"/>
        <v>6.8640208197787906</v>
      </c>
      <c r="F8" s="76">
        <f>分析係数表!C11</f>
        <v>1.7638036809815905E-2</v>
      </c>
      <c r="G8" s="77">
        <f t="shared" si="1"/>
        <v>0.12106785188260105</v>
      </c>
      <c r="H8" s="77">
        <v>0.13005480437779662</v>
      </c>
      <c r="I8" s="77">
        <f t="shared" si="2"/>
        <v>0.13005480437779662</v>
      </c>
      <c r="J8" s="76">
        <f>分析係数表!G11</f>
        <v>0.36619718309859156</v>
      </c>
      <c r="K8" s="78">
        <f t="shared" si="3"/>
        <v>4.76257030115875E-2</v>
      </c>
      <c r="L8" s="79"/>
      <c r="M8" s="80"/>
      <c r="N8" s="81">
        <f>分析係数表!H11</f>
        <v>-2.3200779546192752E-5</v>
      </c>
      <c r="O8" s="82">
        <f t="shared" si="4"/>
        <v>-3.8516903106322343E-4</v>
      </c>
      <c r="P8" s="76">
        <f>分析係数表!C11</f>
        <v>1.7638036809815905E-2</v>
      </c>
      <c r="Q8" s="82">
        <f t="shared" si="5"/>
        <v>-6.7936255478942602E-6</v>
      </c>
      <c r="R8" s="83">
        <v>2.604734002673851E-4</v>
      </c>
      <c r="S8" s="84">
        <f t="shared" si="6"/>
        <v>0.13031527777806401</v>
      </c>
      <c r="T8" s="85">
        <f>分析係数表!F11</f>
        <v>0.60563380281690138</v>
      </c>
      <c r="U8" s="86">
        <f t="shared" si="7"/>
        <v>7.8923337245869751E-2</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投入係数表!M9</f>
        <v>4.8796356538711777E-4</v>
      </c>
      <c r="E9" s="77">
        <f t="shared" si="0"/>
        <v>4.8796356538711776E-2</v>
      </c>
      <c r="F9" s="76">
        <f>分析係数表!C12</f>
        <v>0.17945214392608499</v>
      </c>
      <c r="G9" s="77">
        <f t="shared" si="1"/>
        <v>8.7566107966534634E-3</v>
      </c>
      <c r="H9" s="77">
        <v>1.0335640316642069E-2</v>
      </c>
      <c r="I9" s="77">
        <f t="shared" si="2"/>
        <v>1.0335640316642069E-2</v>
      </c>
      <c r="J9" s="76">
        <f>分析係数表!G12</f>
        <v>0.13812104376337719</v>
      </c>
      <c r="K9" s="78">
        <f t="shared" si="3"/>
        <v>1.4275694284974448E-3</v>
      </c>
      <c r="L9" s="79"/>
      <c r="M9" s="80"/>
      <c r="N9" s="81">
        <f>分析係数表!H12</f>
        <v>9.9856155166813607E-2</v>
      </c>
      <c r="O9" s="82">
        <f t="shared" si="4"/>
        <v>1.6577675096961135</v>
      </c>
      <c r="P9" s="76">
        <f>分析係数表!C12</f>
        <v>0.17945214392608499</v>
      </c>
      <c r="Q9" s="82">
        <f t="shared" si="5"/>
        <v>0.29748993374597449</v>
      </c>
      <c r="R9" s="83">
        <v>0.3370216565414903</v>
      </c>
      <c r="S9" s="84">
        <f t="shared" si="6"/>
        <v>0.34735729685813238</v>
      </c>
      <c r="T9" s="85">
        <f>分析係数表!F12</f>
        <v>0.32915888701671298</v>
      </c>
      <c r="U9" s="86">
        <f t="shared" si="7"/>
        <v>0.11433574123095683</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投入係数表!M10</f>
        <v>3.4157449577098243E-3</v>
      </c>
      <c r="E10" s="77">
        <f t="shared" si="0"/>
        <v>0.34157449577098242</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0.25536706759491712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投入係数表!M11</f>
        <v>2.0982433311646065E-2</v>
      </c>
      <c r="E11" s="77">
        <f t="shared" si="0"/>
        <v>2.0982433311646065</v>
      </c>
      <c r="F11" s="76">
        <f>分析係数表!C14</f>
        <v>0.39919982218270722</v>
      </c>
      <c r="G11" s="77">
        <f t="shared" si="1"/>
        <v>0.83761836469696216</v>
      </c>
      <c r="H11" s="77">
        <v>1.0716492508376898</v>
      </c>
      <c r="I11" s="77">
        <f t="shared" si="2"/>
        <v>1.0716492508376898</v>
      </c>
      <c r="J11" s="76">
        <f>分析係数表!G14</f>
        <v>0.17087329631499243</v>
      </c>
      <c r="K11" s="78">
        <f t="shared" si="3"/>
        <v>0.18311623998412821</v>
      </c>
      <c r="L11" s="79"/>
      <c r="M11" s="80"/>
      <c r="N11" s="81">
        <f>分析係数表!H14</f>
        <v>1.2412417057213123E-3</v>
      </c>
      <c r="O11" s="82">
        <f t="shared" si="4"/>
        <v>2.0606543161882453E-2</v>
      </c>
      <c r="P11" s="76">
        <f>分析係数表!C14</f>
        <v>0.39919982218270722</v>
      </c>
      <c r="Q11" s="82">
        <f t="shared" si="5"/>
        <v>8.2261283660237574E-3</v>
      </c>
      <c r="R11" s="83">
        <v>3.6483526688692924E-2</v>
      </c>
      <c r="S11" s="84">
        <f t="shared" si="6"/>
        <v>1.1081327775263827</v>
      </c>
      <c r="T11" s="85">
        <f>分析係数表!F14</f>
        <v>0.36951034830893487</v>
      </c>
      <c r="U11" s="86">
        <f t="shared" si="7"/>
        <v>0.4094665285963211</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投入係数表!M12</f>
        <v>3.4970722186076775E-2</v>
      </c>
      <c r="E12" s="77">
        <f t="shared" si="0"/>
        <v>3.4970722186076775</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0.15252693630103648</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投入係数表!M13</f>
        <v>2.2608978529603124E-2</v>
      </c>
      <c r="E13" s="77">
        <f t="shared" si="0"/>
        <v>2.2608978529603125</v>
      </c>
      <c r="F13" s="76">
        <f>分析係数表!C16</f>
        <v>2.8203419942260721E-2</v>
      </c>
      <c r="G13" s="77">
        <f t="shared" si="1"/>
        <v>6.3765051593595329E-2</v>
      </c>
      <c r="H13" s="77">
        <v>7.3281565746680613E-2</v>
      </c>
      <c r="I13" s="77">
        <f t="shared" si="2"/>
        <v>7.3281565746680613E-2</v>
      </c>
      <c r="J13" s="76">
        <f>分析係数表!G16</f>
        <v>3.2028469750889681E-2</v>
      </c>
      <c r="K13" s="78">
        <f t="shared" si="3"/>
        <v>2.3470964118153933E-3</v>
      </c>
      <c r="L13" s="79"/>
      <c r="M13" s="80"/>
      <c r="N13" s="81">
        <f>分析係数表!H16</f>
        <v>1.817781077444202E-2</v>
      </c>
      <c r="O13" s="82">
        <f t="shared" si="4"/>
        <v>0.30177993583803553</v>
      </c>
      <c r="P13" s="76">
        <f>分析係数表!C16</f>
        <v>2.8203419942260721E-2</v>
      </c>
      <c r="Q13" s="82">
        <f t="shared" si="5"/>
        <v>8.5112262605886117E-3</v>
      </c>
      <c r="R13" s="83">
        <v>9.9720328034168457E-3</v>
      </c>
      <c r="S13" s="84">
        <f t="shared" si="6"/>
        <v>8.3253598550097452E-2</v>
      </c>
      <c r="T13" s="85">
        <f>分析係数表!F16</f>
        <v>0.28469750889679718</v>
      </c>
      <c r="U13" s="86">
        <f t="shared" si="7"/>
        <v>2.370209211390675E-2</v>
      </c>
      <c r="V13" s="87">
        <f>分析係数表!D16</f>
        <v>0</v>
      </c>
      <c r="W13" s="167">
        <f t="shared" si="8"/>
        <v>0</v>
      </c>
      <c r="X13" s="76">
        <f>分析係数表!E16</f>
        <v>0</v>
      </c>
      <c r="Y13" s="166">
        <f t="shared" si="9"/>
        <v>0</v>
      </c>
    </row>
    <row r="14" spans="1:25" x14ac:dyDescent="0.2">
      <c r="A14" s="6" t="s">
        <v>2</v>
      </c>
      <c r="B14" s="5" t="s">
        <v>365</v>
      </c>
      <c r="C14" s="90"/>
      <c r="D14" s="76">
        <f>投入係数表!M14</f>
        <v>7.9700715679895898E-3</v>
      </c>
      <c r="E14" s="77">
        <f t="shared" si="0"/>
        <v>0.79700715679895895</v>
      </c>
      <c r="F14" s="76">
        <f>分析係数表!C17</f>
        <v>0.39389614666813044</v>
      </c>
      <c r="G14" s="77">
        <f t="shared" si="1"/>
        <v>0.31393804793003238</v>
      </c>
      <c r="H14" s="77">
        <v>0.43292983143069291</v>
      </c>
      <c r="I14" s="77">
        <f t="shared" si="2"/>
        <v>0.43292983143069291</v>
      </c>
      <c r="J14" s="76">
        <f>分析係数表!G17</f>
        <v>0.21203948952564411</v>
      </c>
      <c r="K14" s="78">
        <f t="shared" si="3"/>
        <v>9.1798220456987281E-2</v>
      </c>
      <c r="L14" s="79"/>
      <c r="M14" s="80"/>
      <c r="N14" s="81">
        <f>分析係数表!H17</f>
        <v>3.0625029000974431E-3</v>
      </c>
      <c r="O14" s="82">
        <f t="shared" si="4"/>
        <v>5.0842312100345483E-2</v>
      </c>
      <c r="P14" s="76">
        <f>分析係数表!C17</f>
        <v>0.39389614666813044</v>
      </c>
      <c r="Q14" s="82">
        <f t="shared" si="5"/>
        <v>2.0026590824024547E-2</v>
      </c>
      <c r="R14" s="83">
        <v>4.3729990404252191E-2</v>
      </c>
      <c r="S14" s="84">
        <f t="shared" si="6"/>
        <v>0.4766598218349451</v>
      </c>
      <c r="T14" s="85">
        <f>分析係数表!F17</f>
        <v>0.32203226583192873</v>
      </c>
      <c r="U14" s="86">
        <f t="shared" si="7"/>
        <v>0.15349984245655082</v>
      </c>
      <c r="V14" s="87">
        <f>分析係数表!D17</f>
        <v>4.2475319046472428E-2</v>
      </c>
      <c r="W14" s="167">
        <f t="shared" si="8"/>
        <v>0</v>
      </c>
      <c r="X14" s="76">
        <f>分析係数表!E17</f>
        <v>3.9345051769804962E-2</v>
      </c>
      <c r="Y14" s="166">
        <f t="shared" si="9"/>
        <v>0</v>
      </c>
    </row>
    <row r="15" spans="1:25" x14ac:dyDescent="0.2">
      <c r="A15" s="6" t="s">
        <v>3</v>
      </c>
      <c r="B15" s="5" t="s">
        <v>31</v>
      </c>
      <c r="C15" s="75">
        <f>最終需要_まとめ!C16</f>
        <v>100</v>
      </c>
      <c r="D15" s="76">
        <f>投入係数表!M15</f>
        <v>8.7020169160702668E-2</v>
      </c>
      <c r="E15" s="77">
        <f t="shared" si="0"/>
        <v>8.7020169160702672</v>
      </c>
      <c r="F15" s="76">
        <f>分析係数表!C18</f>
        <v>0.54026666666666667</v>
      </c>
      <c r="G15" s="77">
        <f t="shared" si="1"/>
        <v>4.7014096725222299</v>
      </c>
      <c r="H15" s="77">
        <v>4.9639996665844439</v>
      </c>
      <c r="I15" s="77">
        <f t="shared" si="2"/>
        <v>104.96399966658444</v>
      </c>
      <c r="J15" s="76">
        <f>分析係数表!G18</f>
        <v>0.21567989590110606</v>
      </c>
      <c r="K15" s="78">
        <f t="shared" si="3"/>
        <v>22.638624521452662</v>
      </c>
      <c r="L15" s="79"/>
      <c r="M15" s="80"/>
      <c r="N15" s="81">
        <f>分析係数表!H18</f>
        <v>4.8721637047004782E-4</v>
      </c>
      <c r="O15" s="82">
        <f t="shared" si="4"/>
        <v>8.0885496523276923E-3</v>
      </c>
      <c r="P15" s="76">
        <f>分析係数表!C18</f>
        <v>0.54026666666666667</v>
      </c>
      <c r="Q15" s="82">
        <f t="shared" si="5"/>
        <v>4.3699737588309079E-3</v>
      </c>
      <c r="R15" s="83">
        <v>9.9880861692663372E-3</v>
      </c>
      <c r="S15" s="84">
        <f t="shared" si="6"/>
        <v>104.97398775275371</v>
      </c>
      <c r="T15" s="85">
        <f>分析係数表!F18</f>
        <v>0.45949902407286924</v>
      </c>
      <c r="U15" s="86">
        <f t="shared" si="7"/>
        <v>48.235444925427657</v>
      </c>
      <c r="V15" s="87">
        <f>分析係数表!D18</f>
        <v>4.4079375406636305E-2</v>
      </c>
      <c r="W15" s="167">
        <f t="shared" si="8"/>
        <v>5</v>
      </c>
      <c r="X15" s="76">
        <f>分析係数表!E18</f>
        <v>4.0663630448926479E-2</v>
      </c>
      <c r="Y15" s="166">
        <f t="shared" si="9"/>
        <v>4</v>
      </c>
    </row>
    <row r="16" spans="1:25" x14ac:dyDescent="0.2">
      <c r="A16" s="6" t="s">
        <v>4</v>
      </c>
      <c r="B16" s="5" t="s">
        <v>32</v>
      </c>
      <c r="C16" s="90"/>
      <c r="D16" s="76">
        <f>投入係数表!M16</f>
        <v>8.2953806115810026E-3</v>
      </c>
      <c r="E16" s="77">
        <f t="shared" si="0"/>
        <v>0.82953806115810025</v>
      </c>
      <c r="F16" s="76">
        <f>分析係数表!C19</f>
        <v>0.24452905261713653</v>
      </c>
      <c r="G16" s="77">
        <f t="shared" si="1"/>
        <v>0.20284615620484653</v>
      </c>
      <c r="H16" s="77">
        <v>0.31296318719398414</v>
      </c>
      <c r="I16" s="77">
        <f t="shared" si="2"/>
        <v>0.31296318719398414</v>
      </c>
      <c r="J16" s="76">
        <f>分析係数表!G19</f>
        <v>5.7649667405764965E-2</v>
      </c>
      <c r="K16" s="78">
        <f t="shared" si="3"/>
        <v>1.8042223651981347E-2</v>
      </c>
      <c r="L16" s="79"/>
      <c r="M16" s="80"/>
      <c r="N16" s="81">
        <f>分析係数表!H19</f>
        <v>-1.2760428750406013E-4</v>
      </c>
      <c r="O16" s="82">
        <f t="shared" si="4"/>
        <v>-2.1184296708477287E-3</v>
      </c>
      <c r="P16" s="76">
        <f>分析係数表!C19</f>
        <v>0.24452905261713653</v>
      </c>
      <c r="Q16" s="82">
        <f t="shared" si="5"/>
        <v>-5.1801760044842748E-4</v>
      </c>
      <c r="R16" s="83">
        <v>4.3752617634755901E-3</v>
      </c>
      <c r="S16" s="84">
        <f t="shared" si="6"/>
        <v>0.31733844895745972</v>
      </c>
      <c r="T16" s="85">
        <f>分析係数表!F19</f>
        <v>0.24006968641114981</v>
      </c>
      <c r="U16" s="86">
        <f t="shared" si="7"/>
        <v>7.6183341927418019E-2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投入係数表!M17</f>
        <v>1.040988939492518E-2</v>
      </c>
      <c r="E17" s="77">
        <f t="shared" si="0"/>
        <v>1.040988939492518</v>
      </c>
      <c r="F17" s="76">
        <f>分析係数表!C20</f>
        <v>4.2707629979743422E-2</v>
      </c>
      <c r="G17" s="77">
        <f t="shared" si="1"/>
        <v>4.4458170440851971E-2</v>
      </c>
      <c r="H17" s="77">
        <v>5.0991942608816843E-2</v>
      </c>
      <c r="I17" s="77">
        <f t="shared" si="2"/>
        <v>5.0991942608816843E-2</v>
      </c>
      <c r="J17" s="76">
        <f>分析係数表!G20</f>
        <v>0.10064412238325282</v>
      </c>
      <c r="K17" s="78">
        <f t="shared" si="3"/>
        <v>5.1320393124815664E-3</v>
      </c>
      <c r="L17" s="79"/>
      <c r="M17" s="80"/>
      <c r="N17" s="81">
        <f>分析係数表!H20</f>
        <v>6.0322026820101154E-4</v>
      </c>
      <c r="O17" s="82">
        <f t="shared" si="4"/>
        <v>1.0014394807643809E-2</v>
      </c>
      <c r="P17" s="76">
        <f>分析係数表!C20</f>
        <v>4.2707629979743422E-2</v>
      </c>
      <c r="Q17" s="82">
        <f t="shared" si="5"/>
        <v>4.2769106791591558E-4</v>
      </c>
      <c r="R17" s="83">
        <v>1.1452061496487181E-3</v>
      </c>
      <c r="S17" s="84">
        <f t="shared" si="6"/>
        <v>5.2137148758465562E-2</v>
      </c>
      <c r="T17" s="85">
        <f>分析係数表!F20</f>
        <v>0.22302737520128824</v>
      </c>
      <c r="U17" s="86">
        <f t="shared" si="7"/>
        <v>1.1628011438079677E-2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投入係数表!M18</f>
        <v>1.1060507482108002E-2</v>
      </c>
      <c r="E18" s="77">
        <f t="shared" si="0"/>
        <v>1.1060507482108002</v>
      </c>
      <c r="F18" s="76">
        <f>分析係数表!C21</f>
        <v>0.66002922908293749</v>
      </c>
      <c r="G18" s="77">
        <f t="shared" si="1"/>
        <v>0.73002582266818061</v>
      </c>
      <c r="H18" s="77">
        <v>0.8762622939844984</v>
      </c>
      <c r="I18" s="77">
        <f t="shared" si="2"/>
        <v>0.8762622939844984</v>
      </c>
      <c r="J18" s="76">
        <f>分析係数表!G21</f>
        <v>0.28519544705706157</v>
      </c>
      <c r="K18" s="78">
        <f t="shared" si="3"/>
        <v>0.24990601667215534</v>
      </c>
      <c r="L18" s="79"/>
      <c r="M18" s="80"/>
      <c r="N18" s="81">
        <f>分析係数表!H21</f>
        <v>9.9763352048628834E-4</v>
      </c>
      <c r="O18" s="82">
        <f t="shared" si="4"/>
        <v>1.6562268335718607E-2</v>
      </c>
      <c r="P18" s="76">
        <f>分析係数表!C21</f>
        <v>0.66002922908293749</v>
      </c>
      <c r="Q18" s="82">
        <f t="shared" si="5"/>
        <v>1.0931581201489099E-2</v>
      </c>
      <c r="R18" s="83">
        <v>2.5979557060461601E-2</v>
      </c>
      <c r="S18" s="84">
        <f t="shared" si="6"/>
        <v>0.90224185104496002</v>
      </c>
      <c r="T18" s="85">
        <f>分析係数表!F21</f>
        <v>0.42593979332035348</v>
      </c>
      <c r="U18" s="86">
        <f t="shared" si="7"/>
        <v>0.38430070755906343</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投入係数表!M19</f>
        <v>2.114508783344177E-3</v>
      </c>
      <c r="E19" s="77">
        <f t="shared" si="0"/>
        <v>0.2114508783344177</v>
      </c>
      <c r="F19" s="76">
        <f>分析係数表!C22</f>
        <v>0.17124965967873673</v>
      </c>
      <c r="G19" s="77">
        <f t="shared" si="1"/>
        <v>3.6210890953538993E-2</v>
      </c>
      <c r="H19" s="77">
        <v>4.4324421978653064E-2</v>
      </c>
      <c r="I19" s="77">
        <f t="shared" si="2"/>
        <v>4.4324421978653064E-2</v>
      </c>
      <c r="J19" s="76">
        <f>分析係数表!G22</f>
        <v>0.19461524128936092</v>
      </c>
      <c r="K19" s="78">
        <f t="shared" si="3"/>
        <v>8.6262080783870189E-3</v>
      </c>
      <c r="L19" s="79"/>
      <c r="M19" s="80"/>
      <c r="N19" s="81">
        <f>分析係数表!H22</f>
        <v>4.6401559092385505E-5</v>
      </c>
      <c r="O19" s="82">
        <f t="shared" si="4"/>
        <v>7.7033806212644686E-4</v>
      </c>
      <c r="P19" s="76">
        <f>分析係数表!C22</f>
        <v>0.17124965967873673</v>
      </c>
      <c r="Q19" s="82">
        <f t="shared" si="5"/>
        <v>1.3192013097673157E-4</v>
      </c>
      <c r="R19" s="83">
        <v>1.4540038342591266E-3</v>
      </c>
      <c r="S19" s="84">
        <f t="shared" si="6"/>
        <v>4.5778425812912193E-2</v>
      </c>
      <c r="T19" s="85">
        <f>分析係数表!F22</f>
        <v>0.41301782497981493</v>
      </c>
      <c r="U19" s="86">
        <f t="shared" si="7"/>
        <v>1.8907305860248809E-2</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投入係数表!M20</f>
        <v>1.4638906961613532E-3</v>
      </c>
      <c r="E20" s="77">
        <f t="shared" si="0"/>
        <v>0.14638906961613532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3.8516903106322343E-4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投入係数表!M21</f>
        <v>0</v>
      </c>
      <c r="E21" s="77">
        <f t="shared" si="0"/>
        <v>0</v>
      </c>
      <c r="F21" s="76">
        <f>分析係数表!C24</f>
        <v>0.51311288483466355</v>
      </c>
      <c r="G21" s="77">
        <f t="shared" si="1"/>
        <v>0</v>
      </c>
      <c r="H21" s="77">
        <v>9.5953787538867481E-3</v>
      </c>
      <c r="I21" s="77">
        <f t="shared" si="2"/>
        <v>9.5953787538867481E-3</v>
      </c>
      <c r="J21" s="76">
        <f>分析係数表!G24</f>
        <v>0.20766129032258066</v>
      </c>
      <c r="K21" s="78">
        <f t="shared" si="3"/>
        <v>1.9925887331659984E-3</v>
      </c>
      <c r="L21" s="79"/>
      <c r="M21" s="80"/>
      <c r="N21" s="81">
        <f>分析係数表!H24</f>
        <v>3.8281286251218039E-4</v>
      </c>
      <c r="O21" s="82">
        <f t="shared" si="4"/>
        <v>6.3552890125431853E-3</v>
      </c>
      <c r="P21" s="76">
        <f>分析係数表!C24</f>
        <v>0.51311288483466355</v>
      </c>
      <c r="Q21" s="82">
        <f t="shared" si="5"/>
        <v>3.2609806791840741E-3</v>
      </c>
      <c r="R21" s="83">
        <v>1.0943700664004505E-2</v>
      </c>
      <c r="S21" s="84">
        <f t="shared" si="6"/>
        <v>2.0539079417891251E-2</v>
      </c>
      <c r="T21" s="85">
        <f>分析係数表!F24</f>
        <v>0.39045698924731181</v>
      </c>
      <c r="U21" s="86">
        <f t="shared" si="7"/>
        <v>8.0196271114212469E-3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投入係数表!M22</f>
        <v>0</v>
      </c>
      <c r="E22" s="77">
        <f t="shared" si="0"/>
        <v>0</v>
      </c>
      <c r="F22" s="76">
        <f>分析係数表!C25</f>
        <v>1.2221950623319433E-2</v>
      </c>
      <c r="G22" s="77">
        <f t="shared" si="1"/>
        <v>0</v>
      </c>
      <c r="H22" s="77">
        <v>5.2795841205814393E-4</v>
      </c>
      <c r="I22" s="77">
        <f t="shared" si="2"/>
        <v>5.2795841205814393E-4</v>
      </c>
      <c r="J22" s="76">
        <f>分析係数表!G25</f>
        <v>0.19604612850082373</v>
      </c>
      <c r="K22" s="78">
        <f t="shared" si="3"/>
        <v>1.0350420269344173E-4</v>
      </c>
      <c r="L22" s="79"/>
      <c r="M22" s="80"/>
      <c r="N22" s="81">
        <f>分析係数表!H25</f>
        <v>5.5681870910862603E-4</v>
      </c>
      <c r="O22" s="82">
        <f t="shared" si="4"/>
        <v>9.2440567455173619E-3</v>
      </c>
      <c r="P22" s="76">
        <f>分析係数表!C25</f>
        <v>1.2221950623319433E-2</v>
      </c>
      <c r="Q22" s="82">
        <f t="shared" si="5"/>
        <v>1.1298040510287614E-4</v>
      </c>
      <c r="R22" s="83">
        <v>4.9641068605075654E-4</v>
      </c>
      <c r="S22" s="84">
        <f t="shared" si="6"/>
        <v>1.0243690981089006E-3</v>
      </c>
      <c r="T22" s="85">
        <f>分析係数表!F25</f>
        <v>0.34761120263591433</v>
      </c>
      <c r="U22" s="86">
        <f t="shared" si="7"/>
        <v>3.5608217413670183E-4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投入係数表!M23</f>
        <v>0</v>
      </c>
      <c r="E23" s="77">
        <f t="shared" si="0"/>
        <v>0</v>
      </c>
      <c r="F23" s="76">
        <f>分析係数表!C26</f>
        <v>0.60782312925170068</v>
      </c>
      <c r="G23" s="77">
        <f t="shared" si="1"/>
        <v>0</v>
      </c>
      <c r="H23" s="77">
        <v>1.7156216030126317E-2</v>
      </c>
      <c r="I23" s="77">
        <f t="shared" si="2"/>
        <v>1.7156216030126317E-2</v>
      </c>
      <c r="J23" s="76">
        <f>分析係数表!G26</f>
        <v>0.19637522405895241</v>
      </c>
      <c r="K23" s="78">
        <f t="shared" si="3"/>
        <v>3.3690557669198463E-3</v>
      </c>
      <c r="L23" s="79"/>
      <c r="M23" s="80"/>
      <c r="N23" s="81">
        <f>分析係数表!H26</f>
        <v>1.1774395619692821E-2</v>
      </c>
      <c r="O23" s="82">
        <f t="shared" si="4"/>
        <v>0.19547328326458588</v>
      </c>
      <c r="P23" s="76">
        <f>分析係数表!C26</f>
        <v>0.60782312925170068</v>
      </c>
      <c r="Q23" s="82">
        <f t="shared" si="5"/>
        <v>0.11881318271898468</v>
      </c>
      <c r="R23" s="83">
        <v>0.13218404610578668</v>
      </c>
      <c r="S23" s="84">
        <f t="shared" si="6"/>
        <v>0.149340262135913</v>
      </c>
      <c r="T23" s="85">
        <f>分析係数表!F26</f>
        <v>0.33484365664210319</v>
      </c>
      <c r="U23" s="86">
        <f t="shared" si="7"/>
        <v>5.0005639457479337E-2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投入係数表!M24</f>
        <v>0</v>
      </c>
      <c r="E24" s="77">
        <f t="shared" si="0"/>
        <v>0</v>
      </c>
      <c r="F24" s="76">
        <f>分析係数表!C27</f>
        <v>3.3949453036589916E-2</v>
      </c>
      <c r="G24" s="77">
        <f t="shared" si="1"/>
        <v>0</v>
      </c>
      <c r="H24" s="77">
        <v>1.3525597244091418E-4</v>
      </c>
      <c r="I24" s="77">
        <f t="shared" si="2"/>
        <v>1.3525597244091418E-4</v>
      </c>
      <c r="J24" s="76">
        <f>分析係数表!G27</f>
        <v>0.16810344827586207</v>
      </c>
      <c r="K24" s="78">
        <f t="shared" si="3"/>
        <v>2.2736995367222643E-5</v>
      </c>
      <c r="L24" s="79"/>
      <c r="M24" s="80"/>
      <c r="N24" s="81">
        <f>分析係数表!H27</f>
        <v>1.1983202635608557E-2</v>
      </c>
      <c r="O24" s="82">
        <f t="shared" si="4"/>
        <v>0.19893980454415489</v>
      </c>
      <c r="P24" s="76">
        <f>分析係数表!C27</f>
        <v>3.3949453036589916E-2</v>
      </c>
      <c r="Q24" s="82">
        <f t="shared" si="5"/>
        <v>6.7538975514801636E-3</v>
      </c>
      <c r="R24" s="83">
        <v>6.8047060092138716E-3</v>
      </c>
      <c r="S24" s="84">
        <f t="shared" si="6"/>
        <v>6.9399619816547858E-3</v>
      </c>
      <c r="T24" s="85">
        <f>分析係数表!F27</f>
        <v>0.32327586206896552</v>
      </c>
      <c r="U24" s="86">
        <f t="shared" si="7"/>
        <v>2.2435221923452972E-3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投入係数表!M25</f>
        <v>0</v>
      </c>
      <c r="E25" s="77">
        <f t="shared" si="0"/>
        <v>0</v>
      </c>
      <c r="F25" s="76">
        <f>分析係数表!C28</f>
        <v>0.13648255813953492</v>
      </c>
      <c r="G25" s="77">
        <f t="shared" si="1"/>
        <v>0</v>
      </c>
      <c r="H25" s="77">
        <v>1.1578912374481512E-2</v>
      </c>
      <c r="I25" s="77">
        <f t="shared" si="2"/>
        <v>1.1578912374481512E-2</v>
      </c>
      <c r="J25" s="76">
        <f>分析係数表!G28</f>
        <v>0.12488465087665333</v>
      </c>
      <c r="K25" s="78">
        <f t="shared" si="3"/>
        <v>1.4460284294184847E-3</v>
      </c>
      <c r="L25" s="79"/>
      <c r="M25" s="80"/>
      <c r="N25" s="81">
        <f>分析係数表!H28</f>
        <v>2.2469954990487682E-2</v>
      </c>
      <c r="O25" s="82">
        <f t="shared" si="4"/>
        <v>0.37303620658473186</v>
      </c>
      <c r="P25" s="76">
        <f>分析係数表!C28</f>
        <v>0.13648255813953492</v>
      </c>
      <c r="Q25" s="82">
        <f t="shared" si="5"/>
        <v>5.091293575335222E-2</v>
      </c>
      <c r="R25" s="83">
        <v>5.6364850961419681E-2</v>
      </c>
      <c r="S25" s="84">
        <f t="shared" si="6"/>
        <v>6.7943763335901186E-2</v>
      </c>
      <c r="T25" s="85">
        <f>分析係数表!F28</f>
        <v>0.21362657643801908</v>
      </c>
      <c r="U25" s="86">
        <f t="shared" si="7"/>
        <v>1.4514593551763573E-2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投入係数表!M26</f>
        <v>1.0247234873129472E-2</v>
      </c>
      <c r="E26" s="77">
        <f t="shared" si="0"/>
        <v>1.0247234873129472</v>
      </c>
      <c r="F26" s="76">
        <f>分析係数表!C29</f>
        <v>0.28024852844996728</v>
      </c>
      <c r="G26" s="77">
        <f t="shared" si="1"/>
        <v>0.28717724938757216</v>
      </c>
      <c r="H26" s="77">
        <v>0.32668997584896375</v>
      </c>
      <c r="I26" s="77">
        <f t="shared" si="2"/>
        <v>0.32668997584896375</v>
      </c>
      <c r="J26" s="76">
        <f>分析係数表!G29</f>
        <v>0.26283748014822655</v>
      </c>
      <c r="K26" s="78">
        <f t="shared" si="3"/>
        <v>8.5866370041826623E-2</v>
      </c>
      <c r="L26" s="79"/>
      <c r="M26" s="80"/>
      <c r="N26" s="81">
        <f>分析係数表!H29</f>
        <v>1.0707159760567955E-2</v>
      </c>
      <c r="O26" s="82">
        <f t="shared" si="4"/>
        <v>0.17775550783567759</v>
      </c>
      <c r="P26" s="76">
        <f>分析係数表!C29</f>
        <v>0.28024852844996728</v>
      </c>
      <c r="Q26" s="82">
        <f t="shared" si="5"/>
        <v>4.9815719494825272E-2</v>
      </c>
      <c r="R26" s="83">
        <v>6.346985409971323E-2</v>
      </c>
      <c r="S26" s="84">
        <f t="shared" si="6"/>
        <v>0.39015982994867698</v>
      </c>
      <c r="T26" s="85">
        <f>分析係数表!F29</f>
        <v>0.48438327157226047</v>
      </c>
      <c r="U26" s="86">
        <f t="shared" si="7"/>
        <v>0.18898689486661696</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投入係数表!M27</f>
        <v>5.6929082628497073E-3</v>
      </c>
      <c r="E27" s="77">
        <f t="shared" si="0"/>
        <v>0.56929082628497074</v>
      </c>
      <c r="F27" s="76">
        <f>分析係数表!C30</f>
        <v>1</v>
      </c>
      <c r="G27" s="77">
        <f t="shared" si="1"/>
        <v>0.56929082628497074</v>
      </c>
      <c r="H27" s="77">
        <v>0.63137800564880142</v>
      </c>
      <c r="I27" s="77">
        <f t="shared" si="2"/>
        <v>0.63137800564880142</v>
      </c>
      <c r="J27" s="76">
        <f>分析係数表!G30</f>
        <v>0.34440913030915921</v>
      </c>
      <c r="K27" s="78">
        <f t="shared" si="3"/>
        <v>0.21745234982183512</v>
      </c>
      <c r="L27" s="79"/>
      <c r="M27" s="80"/>
      <c r="N27" s="81">
        <f>分析係数表!H30</f>
        <v>0</v>
      </c>
      <c r="O27" s="82">
        <f t="shared" si="4"/>
        <v>0</v>
      </c>
      <c r="P27" s="76">
        <f>分析係数表!C30</f>
        <v>1</v>
      </c>
      <c r="Q27" s="82">
        <f t="shared" si="5"/>
        <v>0</v>
      </c>
      <c r="R27" s="83">
        <v>3.4689768635919174E-2</v>
      </c>
      <c r="S27" s="84">
        <f t="shared" si="6"/>
        <v>0.66606777428472064</v>
      </c>
      <c r="T27" s="85">
        <f>分析係数表!F30</f>
        <v>0.44047963016469227</v>
      </c>
      <c r="U27" s="86">
        <f t="shared" si="7"/>
        <v>0.29338928688155347</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投入係数表!M28</f>
        <v>5.7905009759271306E-2</v>
      </c>
      <c r="E28" s="77">
        <f t="shared" si="0"/>
        <v>5.7905009759271309</v>
      </c>
      <c r="F28" s="76">
        <f>分析係数表!C31</f>
        <v>5.0425200622829069E-2</v>
      </c>
      <c r="G28" s="77">
        <f t="shared" si="1"/>
        <v>0.29198717341781311</v>
      </c>
      <c r="H28" s="77">
        <v>0.31742384801679058</v>
      </c>
      <c r="I28" s="77">
        <f t="shared" si="2"/>
        <v>0.31742384801679058</v>
      </c>
      <c r="J28" s="76">
        <f>分析係数表!G31</f>
        <v>7.0921985815602842E-2</v>
      </c>
      <c r="K28" s="78">
        <f t="shared" si="3"/>
        <v>2.2512329646580894E-2</v>
      </c>
      <c r="L28" s="79"/>
      <c r="M28" s="80"/>
      <c r="N28" s="81">
        <f>分析係数表!H31</f>
        <v>2.4500023200779545E-2</v>
      </c>
      <c r="O28" s="82">
        <f t="shared" si="4"/>
        <v>0.40673849680276386</v>
      </c>
      <c r="P28" s="76">
        <f>分析係数表!C31</f>
        <v>5.0425200622829069E-2</v>
      </c>
      <c r="Q28" s="82">
        <f t="shared" si="5"/>
        <v>2.0509870302307286E-2</v>
      </c>
      <c r="R28" s="83">
        <v>2.5810097781890019E-2</v>
      </c>
      <c r="S28" s="84">
        <f t="shared" si="6"/>
        <v>0.34323394579868061</v>
      </c>
      <c r="T28" s="85">
        <f>分析係数表!F31</f>
        <v>0.3475177304964539</v>
      </c>
      <c r="U28" s="86">
        <f t="shared" si="7"/>
        <v>0.11927988187330035</v>
      </c>
      <c r="V28" s="87">
        <f>分析係数表!D31</f>
        <v>0</v>
      </c>
      <c r="W28" s="167">
        <f t="shared" si="8"/>
        <v>0</v>
      </c>
      <c r="X28" s="76">
        <f>分析係数表!E31</f>
        <v>0</v>
      </c>
      <c r="Y28" s="166">
        <f t="shared" si="9"/>
        <v>0</v>
      </c>
    </row>
    <row r="29" spans="1:25" x14ac:dyDescent="0.2">
      <c r="A29" s="6" t="s">
        <v>17</v>
      </c>
      <c r="B29" s="5" t="s">
        <v>273</v>
      </c>
      <c r="C29" s="90"/>
      <c r="D29" s="76">
        <f>投入係数表!M29</f>
        <v>1.3012361743656475E-3</v>
      </c>
      <c r="E29" s="77">
        <f t="shared" si="0"/>
        <v>0.13012361743656475</v>
      </c>
      <c r="F29" s="76">
        <f>分析係数表!C32</f>
        <v>0.71921182266009853</v>
      </c>
      <c r="G29" s="77">
        <f t="shared" si="1"/>
        <v>9.3586444067677119E-2</v>
      </c>
      <c r="H29" s="77">
        <v>0.11578845838063928</v>
      </c>
      <c r="I29" s="77">
        <f t="shared" si="2"/>
        <v>0.11578845838063928</v>
      </c>
      <c r="J29" s="76">
        <f>分析係数表!G32</f>
        <v>0.13945578231292516</v>
      </c>
      <c r="K29" s="78">
        <f t="shared" si="3"/>
        <v>1.6147370046279627E-2</v>
      </c>
      <c r="L29" s="79"/>
      <c r="M29" s="80"/>
      <c r="N29" s="81">
        <f>分析係数表!H32</f>
        <v>7.0646373718156932E-3</v>
      </c>
      <c r="O29" s="82">
        <f t="shared" si="4"/>
        <v>0.11728396995875152</v>
      </c>
      <c r="P29" s="76">
        <f>分析係数表!C32</f>
        <v>0.71921182266009853</v>
      </c>
      <c r="Q29" s="82">
        <f t="shared" si="5"/>
        <v>8.435201780284593E-2</v>
      </c>
      <c r="R29" s="83">
        <v>0.10621829809594285</v>
      </c>
      <c r="S29" s="84">
        <f t="shared" si="6"/>
        <v>0.22200675647658213</v>
      </c>
      <c r="T29" s="85">
        <f>分析係数表!F32</f>
        <v>0.48185941043083902</v>
      </c>
      <c r="U29" s="86">
        <f t="shared" si="7"/>
        <v>0.10697604478746872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投入係数表!M30</f>
        <v>1.9518542615484711E-3</v>
      </c>
      <c r="E30" s="77">
        <f t="shared" si="0"/>
        <v>0.1951854261548471</v>
      </c>
      <c r="F30" s="76">
        <f>分析係数表!C33</f>
        <v>0.83046964490263453</v>
      </c>
      <c r="G30" s="77">
        <f t="shared" si="1"/>
        <v>0.16209557154898527</v>
      </c>
      <c r="H30" s="77">
        <v>0.18850248203285358</v>
      </c>
      <c r="I30" s="77">
        <f t="shared" si="2"/>
        <v>0.18850248203285358</v>
      </c>
      <c r="J30" s="76">
        <f>分析係数表!G33</f>
        <v>0.50688705234159781</v>
      </c>
      <c r="K30" s="78">
        <f t="shared" si="3"/>
        <v>9.5549467476708158E-2</v>
      </c>
      <c r="L30" s="79"/>
      <c r="M30" s="80"/>
      <c r="N30" s="81">
        <f>分析係数表!H33</f>
        <v>1.0440350795786737E-3</v>
      </c>
      <c r="O30" s="82">
        <f t="shared" si="4"/>
        <v>1.7332606397845052E-2</v>
      </c>
      <c r="P30" s="76">
        <f>分析係数表!C33</f>
        <v>0.83046964490263453</v>
      </c>
      <c r="Q30" s="82">
        <f t="shared" si="5"/>
        <v>1.4394203480455512E-2</v>
      </c>
      <c r="R30" s="83">
        <v>3.72435901261794E-2</v>
      </c>
      <c r="S30" s="84">
        <f t="shared" si="6"/>
        <v>0.22574607215903297</v>
      </c>
      <c r="T30" s="85">
        <f>分析係数表!F33</f>
        <v>0.64600550964187331</v>
      </c>
      <c r="U30" s="86">
        <f t="shared" si="7"/>
        <v>0.1458332063947472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投入係数表!M31</f>
        <v>3.8386467143786594E-2</v>
      </c>
      <c r="E31" s="77">
        <f t="shared" si="0"/>
        <v>3.8386467143786596</v>
      </c>
      <c r="F31" s="76">
        <f>分析係数表!C34</f>
        <v>0.2537092984222894</v>
      </c>
      <c r="G31" s="77">
        <f t="shared" si="1"/>
        <v>0.97390036479603603</v>
      </c>
      <c r="H31" s="77">
        <v>1.1169707911557543</v>
      </c>
      <c r="I31" s="77">
        <f t="shared" si="2"/>
        <v>1.1169707911557543</v>
      </c>
      <c r="J31" s="76">
        <f>分析係数表!G34</f>
        <v>0.42494765662747624</v>
      </c>
      <c r="K31" s="78">
        <f t="shared" si="3"/>
        <v>0.47465412022297593</v>
      </c>
      <c r="L31" s="79"/>
      <c r="M31" s="80"/>
      <c r="N31" s="81">
        <f>分析係数表!H34</f>
        <v>0.17513108440443598</v>
      </c>
      <c r="O31" s="82">
        <f t="shared" si="4"/>
        <v>2.9074484309807418</v>
      </c>
      <c r="P31" s="76">
        <f>分析係数表!C34</f>
        <v>0.2537092984222894</v>
      </c>
      <c r="Q31" s="82">
        <f t="shared" si="5"/>
        <v>0.73764670162311008</v>
      </c>
      <c r="R31" s="83">
        <v>0.79526858623094165</v>
      </c>
      <c r="S31" s="84">
        <f t="shared" si="6"/>
        <v>1.9122393773866959</v>
      </c>
      <c r="T31" s="85">
        <f>分析係数表!F34</f>
        <v>0.69995168304074729</v>
      </c>
      <c r="U31" s="86">
        <f t="shared" si="7"/>
        <v>1.3384751705786084</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投入係数表!M32</f>
        <v>1.0897852960312296E-2</v>
      </c>
      <c r="E32" s="77">
        <f t="shared" si="0"/>
        <v>1.0897852960312295</v>
      </c>
      <c r="F32" s="76">
        <f>分析係数表!C35</f>
        <v>0.44329670329670334</v>
      </c>
      <c r="G32" s="77">
        <f t="shared" si="1"/>
        <v>0.483098229031866</v>
      </c>
      <c r="H32" s="77">
        <v>0.5819034428033677</v>
      </c>
      <c r="I32" s="77">
        <f t="shared" si="2"/>
        <v>0.5819034428033677</v>
      </c>
      <c r="J32" s="76">
        <f>分析係数表!G35</f>
        <v>0.31419939577039274</v>
      </c>
      <c r="K32" s="78">
        <f t="shared" si="3"/>
        <v>0.18283371012552943</v>
      </c>
      <c r="L32" s="79"/>
      <c r="M32" s="80"/>
      <c r="N32" s="81">
        <f>分析係数表!H35</f>
        <v>6.616862326574173E-2</v>
      </c>
      <c r="O32" s="82">
        <f t="shared" si="4"/>
        <v>1.0985020765923132</v>
      </c>
      <c r="P32" s="76">
        <f>分析係数表!C35</f>
        <v>0.44329670329670334</v>
      </c>
      <c r="Q32" s="82">
        <f t="shared" si="5"/>
        <v>0.48696234911795516</v>
      </c>
      <c r="R32" s="83">
        <v>0.57570378800825639</v>
      </c>
      <c r="S32" s="84">
        <f t="shared" si="6"/>
        <v>1.1576072308116241</v>
      </c>
      <c r="T32" s="85">
        <f>分析係数表!F35</f>
        <v>0.64443411573320941</v>
      </c>
      <c r="U32" s="86">
        <f t="shared" si="7"/>
        <v>0.74600159215445827</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投入係数表!M33</f>
        <v>2.277163305139883E-3</v>
      </c>
      <c r="E33" s="77">
        <f t="shared" si="0"/>
        <v>0.22771633051398829</v>
      </c>
      <c r="F33" s="76">
        <f>分析係数表!C36</f>
        <v>0.8186980166346769</v>
      </c>
      <c r="G33" s="77">
        <f t="shared" si="1"/>
        <v>0.18643090814712876</v>
      </c>
      <c r="H33" s="77">
        <v>0.29766480262597655</v>
      </c>
      <c r="I33" s="77">
        <f t="shared" si="2"/>
        <v>0.29766480262597655</v>
      </c>
      <c r="J33" s="76">
        <f>分析係数表!G36</f>
        <v>7.7781269641734763E-2</v>
      </c>
      <c r="K33" s="78">
        <f t="shared" si="3"/>
        <v>2.3152746275904839E-2</v>
      </c>
      <c r="L33" s="79"/>
      <c r="M33" s="80"/>
      <c r="N33" s="81">
        <f>分析係数表!H36</f>
        <v>0.1158646930536866</v>
      </c>
      <c r="O33" s="82">
        <f t="shared" si="4"/>
        <v>1.9235341411297375</v>
      </c>
      <c r="P33" s="76">
        <f>分析係数表!C36</f>
        <v>0.8186980166346769</v>
      </c>
      <c r="Q33" s="82">
        <f t="shared" si="5"/>
        <v>1.5747935862720028</v>
      </c>
      <c r="R33" s="83">
        <v>1.7058055307297038</v>
      </c>
      <c r="S33" s="84">
        <f t="shared" si="6"/>
        <v>2.0034703333556805</v>
      </c>
      <c r="T33" s="85">
        <f>分析係数表!F36</f>
        <v>0.82023884349465748</v>
      </c>
      <c r="U33" s="86">
        <f t="shared" si="7"/>
        <v>1.6433241892075192</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投入係数表!M34</f>
        <v>4.5543266102797658E-2</v>
      </c>
      <c r="E34" s="77">
        <f t="shared" si="0"/>
        <v>4.5543266102797659</v>
      </c>
      <c r="F34" s="76">
        <f>分析係数表!C37</f>
        <v>0.56668970283344855</v>
      </c>
      <c r="G34" s="77">
        <f t="shared" si="1"/>
        <v>2.5808899933859077</v>
      </c>
      <c r="H34" s="77">
        <v>2.9349281593771006</v>
      </c>
      <c r="I34" s="77">
        <f t="shared" si="2"/>
        <v>2.9349281593771006</v>
      </c>
      <c r="J34" s="76">
        <f>分析係数表!G37</f>
        <v>0.49872274427515739</v>
      </c>
      <c r="K34" s="78">
        <f t="shared" si="3"/>
        <v>1.463715425894984</v>
      </c>
      <c r="L34" s="79"/>
      <c r="M34" s="80"/>
      <c r="N34" s="81">
        <f>分析係数表!H37</f>
        <v>5.3152985940327593E-2</v>
      </c>
      <c r="O34" s="82">
        <f t="shared" si="4"/>
        <v>0.88242225016584475</v>
      </c>
      <c r="P34" s="76">
        <f>分析係数表!C37</f>
        <v>0.56668970283344855</v>
      </c>
      <c r="Q34" s="82">
        <f t="shared" si="5"/>
        <v>0.50005960272010552</v>
      </c>
      <c r="R34" s="83">
        <v>0.57982484277771917</v>
      </c>
      <c r="S34" s="84">
        <f t="shared" si="6"/>
        <v>3.5147530021548197</v>
      </c>
      <c r="T34" s="85">
        <f>分析係数表!F37</f>
        <v>0.72283550770915062</v>
      </c>
      <c r="U34" s="86">
        <f t="shared" si="7"/>
        <v>2.5405882707848404</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投入係数表!M35</f>
        <v>5.0422901756668834E-3</v>
      </c>
      <c r="E35" s="77">
        <f t="shared" si="0"/>
        <v>0.50422901756668836</v>
      </c>
      <c r="F35" s="76">
        <f>分析係数表!C38</f>
        <v>1.0683527744467458E-2</v>
      </c>
      <c r="G35" s="77">
        <f t="shared" si="1"/>
        <v>5.3869446987392846E-3</v>
      </c>
      <c r="H35" s="77">
        <v>7.7348042733697345E-3</v>
      </c>
      <c r="I35" s="77">
        <f t="shared" si="2"/>
        <v>7.7348042733697345E-3</v>
      </c>
      <c r="J35" s="76">
        <f>分析係数表!G38</f>
        <v>0.34057971014492755</v>
      </c>
      <c r="K35" s="78">
        <f t="shared" si="3"/>
        <v>2.6343173974520111E-3</v>
      </c>
      <c r="L35" s="79"/>
      <c r="M35" s="80"/>
      <c r="N35" s="81">
        <f>分析係数表!H38</f>
        <v>4.6331956753746927E-2</v>
      </c>
      <c r="O35" s="82">
        <f t="shared" si="4"/>
        <v>0.76918255503325716</v>
      </c>
      <c r="P35" s="76">
        <f>分析係数表!C38</f>
        <v>1.0683527744467458E-2</v>
      </c>
      <c r="Q35" s="82">
        <f t="shared" si="5"/>
        <v>8.2175831672581696E-3</v>
      </c>
      <c r="R35" s="83">
        <v>9.7039807332972693E-3</v>
      </c>
      <c r="S35" s="84">
        <f t="shared" si="6"/>
        <v>1.7438785006667006E-2</v>
      </c>
      <c r="T35" s="85">
        <f>分析係数表!F38</f>
        <v>0.55072463768115942</v>
      </c>
      <c r="U35" s="86">
        <f t="shared" si="7"/>
        <v>9.6039685543963214E-3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投入係数表!M36</f>
        <v>0</v>
      </c>
      <c r="E36" s="77">
        <f t="shared" si="0"/>
        <v>0</v>
      </c>
      <c r="F36" s="76">
        <f>分析係数表!C39</f>
        <v>1</v>
      </c>
      <c r="G36" s="77">
        <f t="shared" si="1"/>
        <v>0</v>
      </c>
      <c r="H36" s="77">
        <v>4.4580691755612634E-2</v>
      </c>
      <c r="I36" s="77">
        <f t="shared" si="2"/>
        <v>4.4580691755612634E-2</v>
      </c>
      <c r="J36" s="76">
        <f>分析係数表!G39</f>
        <v>0.35121951219512193</v>
      </c>
      <c r="K36" s="78">
        <f t="shared" si="3"/>
        <v>1.5657608811727362E-2</v>
      </c>
      <c r="L36" s="79"/>
      <c r="M36" s="80"/>
      <c r="N36" s="81">
        <f>分析係数表!H39</f>
        <v>4.1645399285415987E-3</v>
      </c>
      <c r="O36" s="82">
        <f t="shared" si="4"/>
        <v>6.9137841075848597E-2</v>
      </c>
      <c r="P36" s="76">
        <f>分析係数表!C39</f>
        <v>1</v>
      </c>
      <c r="Q36" s="82">
        <f t="shared" si="5"/>
        <v>6.9137841075848597E-2</v>
      </c>
      <c r="R36" s="83">
        <v>8.7439266879995481E-2</v>
      </c>
      <c r="S36" s="84">
        <f t="shared" si="6"/>
        <v>0.13201995863560811</v>
      </c>
      <c r="T36" s="85">
        <f>分析係数表!F39</f>
        <v>0.70184774575018483</v>
      </c>
      <c r="U36" s="86">
        <f t="shared" si="7"/>
        <v>9.2657910362434204E-2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投入係数表!M37</f>
        <v>3.2530904359141186E-4</v>
      </c>
      <c r="E37" s="77">
        <f t="shared" si="0"/>
        <v>3.2530904359141188E-2</v>
      </c>
      <c r="F37" s="76">
        <f>分析係数表!C40</f>
        <v>0.77416905685844439</v>
      </c>
      <c r="G37" s="77">
        <f t="shared" si="1"/>
        <v>2.5184419546468592E-2</v>
      </c>
      <c r="H37" s="77">
        <v>2.7886679462865636E-2</v>
      </c>
      <c r="I37" s="77">
        <f t="shared" si="2"/>
        <v>2.7886679462865636E-2</v>
      </c>
      <c r="J37" s="76">
        <f>分析係数表!G40</f>
        <v>0.54967502321262762</v>
      </c>
      <c r="K37" s="78">
        <f t="shared" si="3"/>
        <v>1.5328611181073775E-2</v>
      </c>
      <c r="L37" s="79"/>
      <c r="M37" s="80"/>
      <c r="N37" s="81">
        <f>分析係数表!H40</f>
        <v>3.1866270706695746E-2</v>
      </c>
      <c r="O37" s="82">
        <f t="shared" si="4"/>
        <v>0.52902966416533737</v>
      </c>
      <c r="P37" s="76">
        <f>分析係数表!C40</f>
        <v>0.77416905685844439</v>
      </c>
      <c r="Q37" s="82">
        <f t="shared" si="5"/>
        <v>0.40955839615701878</v>
      </c>
      <c r="R37" s="83">
        <v>0.41009321753415662</v>
      </c>
      <c r="S37" s="84">
        <f t="shared" si="6"/>
        <v>0.43797989699702228</v>
      </c>
      <c r="T37" s="85">
        <f>分析係数表!F40</f>
        <v>0.74643369629442058</v>
      </c>
      <c r="U37" s="86">
        <f t="shared" si="7"/>
        <v>0.32692295341813693</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投入係数表!M38</f>
        <v>0</v>
      </c>
      <c r="E38" s="77">
        <f t="shared" si="0"/>
        <v>0</v>
      </c>
      <c r="F38" s="76">
        <f>分析係数表!C41</f>
        <v>0.79005741127348639</v>
      </c>
      <c r="G38" s="77">
        <f t="shared" si="1"/>
        <v>0</v>
      </c>
      <c r="H38" s="77">
        <v>2.5859792508048742E-3</v>
      </c>
      <c r="I38" s="77">
        <f t="shared" si="2"/>
        <v>2.5859792508048742E-3</v>
      </c>
      <c r="J38" s="76">
        <f>分析係数表!G41</f>
        <v>0.45390187685215672</v>
      </c>
      <c r="K38" s="78">
        <f t="shared" si="3"/>
        <v>1.1737808354410665E-3</v>
      </c>
      <c r="L38" s="79"/>
      <c r="M38" s="80"/>
      <c r="N38" s="81">
        <f>分析係数表!H41</f>
        <v>5.3791007377847894E-2</v>
      </c>
      <c r="O38" s="82">
        <f t="shared" si="4"/>
        <v>0.89301439852008346</v>
      </c>
      <c r="P38" s="76">
        <f>分析係数表!C41</f>
        <v>0.79005741127348639</v>
      </c>
      <c r="Q38" s="82">
        <f t="shared" si="5"/>
        <v>0.7055326439247267</v>
      </c>
      <c r="R38" s="83">
        <v>0.7176470553884654</v>
      </c>
      <c r="S38" s="84">
        <f t="shared" si="6"/>
        <v>0.72023303463927024</v>
      </c>
      <c r="T38" s="85">
        <f>分析係数表!F41</f>
        <v>0.55729338162660524</v>
      </c>
      <c r="U38" s="86">
        <f t="shared" si="7"/>
        <v>0.40138110343331085</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投入係数表!M39</f>
        <v>3.2530904359141186E-4</v>
      </c>
      <c r="E39" s="77">
        <f>$C$15*D39</f>
        <v>3.2530904359141188E-2</v>
      </c>
      <c r="F39" s="76">
        <f>分析係数表!C42</f>
        <v>0.34014502307185235</v>
      </c>
      <c r="G39" s="77">
        <f>E39*F39</f>
        <v>1.1065225213788301E-2</v>
      </c>
      <c r="H39" s="77">
        <v>1.6427194481110376E-2</v>
      </c>
      <c r="I39" s="77">
        <f>C39+H39</f>
        <v>1.6427194481110376E-2</v>
      </c>
      <c r="J39" s="76">
        <f>分析係数表!G42</f>
        <v>0.48461538461538461</v>
      </c>
      <c r="K39" s="78">
        <f>I39*J39</f>
        <v>7.9608711716150291E-3</v>
      </c>
      <c r="L39" s="79"/>
      <c r="M39" s="80"/>
      <c r="N39" s="81">
        <f>分析係数表!H42</f>
        <v>1.4175676302723771E-2</v>
      </c>
      <c r="O39" s="82">
        <f t="shared" si="4"/>
        <v>0.2353382779796295</v>
      </c>
      <c r="P39" s="76">
        <f>分析係数表!C42</f>
        <v>0.34014502307185235</v>
      </c>
      <c r="Q39" s="82">
        <f>O39*P39</f>
        <v>8.0049143993071073E-2</v>
      </c>
      <c r="R39" s="83">
        <v>8.310120787988623E-2</v>
      </c>
      <c r="S39" s="84">
        <f>I39+R39</f>
        <v>9.952840236099661E-2</v>
      </c>
      <c r="T39" s="85">
        <f>分析係数表!F42</f>
        <v>0.55384615384615388</v>
      </c>
      <c r="U39" s="86">
        <f t="shared" si="7"/>
        <v>5.5123422846090432E-2</v>
      </c>
      <c r="V39" s="87">
        <f>分析係数表!D42</f>
        <v>0.60961538461538467</v>
      </c>
      <c r="W39" s="167">
        <f t="shared" si="8"/>
        <v>0</v>
      </c>
      <c r="X39" s="76">
        <f>分析係数表!E42</f>
        <v>0.4653846153846154</v>
      </c>
      <c r="Y39" s="166">
        <f t="shared" si="9"/>
        <v>0</v>
      </c>
    </row>
    <row r="40" spans="1:25" x14ac:dyDescent="0.2">
      <c r="A40" s="6" t="s">
        <v>195</v>
      </c>
      <c r="B40" s="5" t="s">
        <v>41</v>
      </c>
      <c r="C40" s="90"/>
      <c r="D40" s="76">
        <f>投入係数表!M40</f>
        <v>5.3350683148991544E-2</v>
      </c>
      <c r="E40" s="77">
        <f>$C$15*D40</f>
        <v>5.3350683148991545</v>
      </c>
      <c r="F40" s="76">
        <f>分析係数表!C43</f>
        <v>0.24206930209858468</v>
      </c>
      <c r="G40" s="77">
        <f>E40*F40</f>
        <v>1.2914562636359106</v>
      </c>
      <c r="H40" s="77">
        <v>1.5409460476229313</v>
      </c>
      <c r="I40" s="77">
        <f>C40+H40</f>
        <v>1.5409460476229313</v>
      </c>
      <c r="J40" s="76">
        <f>分析係数表!G43</f>
        <v>0.37677668031799566</v>
      </c>
      <c r="K40" s="78">
        <f>I40*J40</f>
        <v>0.58059253637250408</v>
      </c>
      <c r="L40" s="79"/>
      <c r="M40" s="80"/>
      <c r="N40" s="81">
        <f>分析係数表!H43</f>
        <v>3.8768502621688086E-2</v>
      </c>
      <c r="O40" s="82">
        <f t="shared" si="4"/>
        <v>0.64361745090664624</v>
      </c>
      <c r="P40" s="76">
        <f>分析係数表!C43</f>
        <v>0.24206930209858468</v>
      </c>
      <c r="Q40" s="82">
        <f>O40*P40</f>
        <v>0.15580002715944194</v>
      </c>
      <c r="R40" s="83">
        <v>0.2527059595248573</v>
      </c>
      <c r="S40" s="84">
        <f>I40+R40</f>
        <v>1.7936520071477886</v>
      </c>
      <c r="T40" s="85">
        <f>分析係数表!F43</f>
        <v>0.60202360876897132</v>
      </c>
      <c r="U40" s="86">
        <f t="shared" si="7"/>
        <v>1.0798208542188203</v>
      </c>
      <c r="V40" s="87">
        <f>分析係数表!D43</f>
        <v>0.42833052276559863</v>
      </c>
      <c r="W40" s="167">
        <f t="shared" si="8"/>
        <v>1</v>
      </c>
      <c r="X40" s="76">
        <f>分析係数表!E43</f>
        <v>0.32088653336545409</v>
      </c>
      <c r="Y40" s="166">
        <f t="shared" si="9"/>
        <v>1</v>
      </c>
    </row>
    <row r="41" spans="1:25" x14ac:dyDescent="0.2">
      <c r="A41" s="6" t="s">
        <v>341</v>
      </c>
      <c r="B41" s="5" t="s">
        <v>42</v>
      </c>
      <c r="C41" s="90"/>
      <c r="D41" s="76">
        <f>投入係数表!M41</f>
        <v>0</v>
      </c>
      <c r="E41" s="77">
        <f>$C$15*D41</f>
        <v>0</v>
      </c>
      <c r="F41" s="76">
        <f>分析係数表!C44</f>
        <v>0.38560429982568278</v>
      </c>
      <c r="G41" s="77">
        <f>E41*F41</f>
        <v>0</v>
      </c>
      <c r="H41" s="77">
        <v>1.6774013911367046E-3</v>
      </c>
      <c r="I41" s="77">
        <f>C41+H41</f>
        <v>1.6774013911367046E-3</v>
      </c>
      <c r="J41" s="76">
        <f>分析係数表!G44</f>
        <v>0.26838368034661209</v>
      </c>
      <c r="K41" s="78">
        <f>I41*J41</f>
        <v>4.5018715877179579E-4</v>
      </c>
      <c r="L41" s="79"/>
      <c r="M41" s="80"/>
      <c r="N41" s="81">
        <f>分析係数表!H44</f>
        <v>0.12265092107094798</v>
      </c>
      <c r="O41" s="82">
        <f t="shared" si="4"/>
        <v>2.0361960827157306</v>
      </c>
      <c r="P41" s="76">
        <f>分析係数表!C44</f>
        <v>0.38560429982568278</v>
      </c>
      <c r="Q41" s="82">
        <f>O41*P41</f>
        <v>0.7851659647833974</v>
      </c>
      <c r="R41" s="83">
        <v>0.7948522330590132</v>
      </c>
      <c r="S41" s="84">
        <f>I41+R41</f>
        <v>0.7965296344501499</v>
      </c>
      <c r="T41" s="85">
        <f>分析係数表!F44</f>
        <v>0.48224816464075099</v>
      </c>
      <c r="U41" s="86">
        <f t="shared" si="7"/>
        <v>0.3841249542955531</v>
      </c>
      <c r="V41" s="87">
        <f>分析係数表!D44</f>
        <v>0.27476230593332529</v>
      </c>
      <c r="W41" s="167">
        <f t="shared" si="8"/>
        <v>0</v>
      </c>
      <c r="X41" s="76">
        <f>分析係数表!E44</f>
        <v>0.19448790468167049</v>
      </c>
      <c r="Y41" s="166">
        <f t="shared" si="9"/>
        <v>0</v>
      </c>
    </row>
    <row r="42" spans="1:25" x14ac:dyDescent="0.2">
      <c r="A42" s="6" t="s">
        <v>342</v>
      </c>
      <c r="B42" s="5" t="s">
        <v>279</v>
      </c>
      <c r="C42" s="90"/>
      <c r="D42" s="76">
        <f>投入係数表!M42</f>
        <v>2.114508783344177E-3</v>
      </c>
      <c r="E42" s="77">
        <f>$C$15*D42</f>
        <v>0.2114508783344177</v>
      </c>
      <c r="F42" s="76">
        <f>分析係数表!C45</f>
        <v>1</v>
      </c>
      <c r="G42" s="77">
        <f>E42*F42</f>
        <v>0.2114508783344177</v>
      </c>
      <c r="H42" s="77">
        <v>0.24814399380789781</v>
      </c>
      <c r="I42" s="77">
        <f>C42+H42</f>
        <v>0.24814399380789781</v>
      </c>
      <c r="J42" s="76">
        <f>分析係数表!G45</f>
        <v>0</v>
      </c>
      <c r="K42" s="78">
        <f>I42*J42</f>
        <v>0</v>
      </c>
      <c r="L42" s="79"/>
      <c r="M42" s="80"/>
      <c r="N42" s="81">
        <f>分析係数表!H45</f>
        <v>0</v>
      </c>
      <c r="O42" s="82">
        <f t="shared" si="4"/>
        <v>0</v>
      </c>
      <c r="P42" s="76">
        <f>分析係数表!C45</f>
        <v>1</v>
      </c>
      <c r="Q42" s="82">
        <f>O42*P42</f>
        <v>0</v>
      </c>
      <c r="R42" s="83">
        <v>1.8716141239225201E-2</v>
      </c>
      <c r="S42" s="84">
        <f>I42+R42</f>
        <v>0.26686013504712303</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9.2713077423552375E-3</v>
      </c>
      <c r="E43" s="77">
        <f>$C$15*D43</f>
        <v>0.9271307742355237</v>
      </c>
      <c r="F43" s="76">
        <f>分析係数表!C46</f>
        <v>0.21981660723382579</v>
      </c>
      <c r="G43" s="77">
        <f>E43*F43</f>
        <v>0.20379874125452294</v>
      </c>
      <c r="H43" s="77">
        <v>0.23513596566222517</v>
      </c>
      <c r="I43" s="77">
        <f>C43+H43</f>
        <v>0.23513596566222517</v>
      </c>
      <c r="J43" s="76">
        <f>分析係数表!G46</f>
        <v>9.2485549132947983E-3</v>
      </c>
      <c r="K43" s="78">
        <f>I43*J43</f>
        <v>2.1746678905176895E-3</v>
      </c>
      <c r="L43" s="79"/>
      <c r="M43" s="80"/>
      <c r="N43" s="81">
        <f>分析係数表!H46</f>
        <v>2.3827200593939956E-2</v>
      </c>
      <c r="O43" s="82">
        <f t="shared" si="4"/>
        <v>0.39556859490193041</v>
      </c>
      <c r="P43" s="76">
        <f>分析係数表!C46</f>
        <v>0.21981660723382579</v>
      </c>
      <c r="Q43" s="82">
        <f>O43*P43</f>
        <v>8.695254645959398E-2</v>
      </c>
      <c r="R43" s="83">
        <v>9.6528861710896668E-2</v>
      </c>
      <c r="S43" s="84">
        <f>I43+R43</f>
        <v>0.33166482737312186</v>
      </c>
      <c r="T43" s="85">
        <f>分析係数表!F46</f>
        <v>0.31329479768786128</v>
      </c>
      <c r="U43" s="86">
        <f t="shared" si="7"/>
        <v>0.10390886499204165</v>
      </c>
      <c r="V43" s="87">
        <f>分析係数表!D46</f>
        <v>4.6242774566473991E-3</v>
      </c>
      <c r="W43" s="167">
        <f t="shared" si="8"/>
        <v>0</v>
      </c>
      <c r="X43" s="76">
        <f>分析係数表!E46</f>
        <v>1.5028901734104046E-2</v>
      </c>
      <c r="Y43" s="166">
        <f t="shared" si="9"/>
        <v>0</v>
      </c>
    </row>
    <row r="44" spans="1:25" x14ac:dyDescent="0.2">
      <c r="A44" s="192">
        <v>40</v>
      </c>
      <c r="B44" s="14" t="s">
        <v>151</v>
      </c>
      <c r="C44" s="197">
        <f>SUM(C5:C43)</f>
        <v>100</v>
      </c>
      <c r="D44" s="92">
        <f>投入係数表!M44</f>
        <v>0.52423552374756022</v>
      </c>
      <c r="E44" s="91">
        <f>SUM(E5:E43)</f>
        <v>52.423552374756021</v>
      </c>
      <c r="F44" s="92">
        <f>分析係数表!C47</f>
        <v>0.36533716964755569</v>
      </c>
      <c r="G44" s="91">
        <f>SUM(G5:G43)</f>
        <v>14.442776866551821</v>
      </c>
      <c r="H44" s="91">
        <f>SUM(H5:H43)</f>
        <v>16.655552929229756</v>
      </c>
      <c r="I44" s="91">
        <f>SUM(I5:I43)</f>
        <v>116.65555292922976</v>
      </c>
      <c r="J44" s="92">
        <f>分析係数表!G47</f>
        <v>0.24761623449681225</v>
      </c>
      <c r="K44" s="93">
        <f>SUM(K5:K43)</f>
        <v>26.463691142753007</v>
      </c>
      <c r="L44" s="94">
        <f>最終需要_まとめ!$L$33</f>
        <v>0.62733333333333341</v>
      </c>
      <c r="M44" s="91">
        <f>K44*L44</f>
        <v>16.601555576887055</v>
      </c>
      <c r="N44" s="95">
        <f>分析係数表!H47</f>
        <v>1</v>
      </c>
      <c r="O44" s="96">
        <f>SUM(O5:O43)</f>
        <v>16.601555576887055</v>
      </c>
      <c r="P44" s="92">
        <f>分析係数表!C47</f>
        <v>0.36533716964755569</v>
      </c>
      <c r="Q44" s="96">
        <f>SUM(Q5:Q43)</f>
        <v>6.3754568659009951</v>
      </c>
      <c r="R44" s="91">
        <f>SUM(R5:R43)</f>
        <v>7.184679264335796</v>
      </c>
      <c r="S44" s="97">
        <f>SUM(S5:S43)</f>
        <v>123.84023219356554</v>
      </c>
      <c r="T44" s="98">
        <f>分析係数表!F47</f>
        <v>0.45972075178637212</v>
      </c>
      <c r="U44" s="99">
        <f>SUM(U5:U43)</f>
        <v>59.216357370294659</v>
      </c>
      <c r="V44" s="100">
        <f>分析係数表!D47</f>
        <v>9.0631212476228726E-2</v>
      </c>
      <c r="W44" s="164">
        <f>SUM(W5:W43)</f>
        <v>7</v>
      </c>
      <c r="X44" s="92">
        <f>分析係数表!E47</f>
        <v>7.5404319154090987E-2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0.3615635179153095</v>
      </c>
      <c r="G5" s="77">
        <f t="shared" ref="G5:G38" si="1">E5*F5</f>
        <v>0</v>
      </c>
      <c r="H5" s="77">
        <f t="array" ref="H5:H43">MMULT(逆行列係数!C5:AO43,'12'!G5:G43)</f>
        <v>3.5582579426754528E-4</v>
      </c>
      <c r="I5" s="77">
        <f t="shared" ref="I5:I38" si="2">C5+H5</f>
        <v>3.5582579426754528E-4</v>
      </c>
      <c r="J5" s="76">
        <f>分析係数表!G8</f>
        <v>0.11973969631236442</v>
      </c>
      <c r="K5" s="78">
        <f t="shared" ref="K5:K38" si="3">I5*J5</f>
        <v>4.2606472545701731E-5</v>
      </c>
      <c r="L5" s="79" t="s">
        <v>183</v>
      </c>
      <c r="M5" s="80" t="s">
        <v>183</v>
      </c>
      <c r="N5" s="81">
        <f>分析係数表!H8</f>
        <v>1.2737227970859822E-2</v>
      </c>
      <c r="O5" s="82">
        <f t="shared" ref="O5:O43" si="4">$M$44*N5</f>
        <v>6.5866727537354841E-2</v>
      </c>
      <c r="P5" s="76">
        <f>分析係数表!C8</f>
        <v>0.3615635179153095</v>
      </c>
      <c r="Q5" s="82">
        <f t="shared" ref="Q5:Q38" si="5">O5*P5</f>
        <v>2.3815005721975206E-2</v>
      </c>
      <c r="R5" s="83">
        <f t="array" ref="R5:R43">MMULT(逆行列係数!C5:AO43,'12'!Q5:Q43)</f>
        <v>3.4819481434415725E-2</v>
      </c>
      <c r="S5" s="84">
        <f t="shared" ref="S5:S38" si="6">I5+R5</f>
        <v>3.517530722868327E-2</v>
      </c>
      <c r="T5" s="85">
        <f>分析係数表!F8</f>
        <v>0.45140997830802604</v>
      </c>
      <c r="U5" s="86">
        <f t="shared" ref="U5:U38" si="7">S5*T5</f>
        <v>1.5878484673078067E-2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投入係数表!N6</f>
        <v>0</v>
      </c>
      <c r="E6" s="77">
        <f t="shared" si="0"/>
        <v>0</v>
      </c>
      <c r="F6" s="76">
        <f>分析係数表!C9</f>
        <v>5.4524361948955935E-2</v>
      </c>
      <c r="G6" s="77">
        <f t="shared" si="1"/>
        <v>0</v>
      </c>
      <c r="H6" s="77">
        <v>3.4913223718324645E-4</v>
      </c>
      <c r="I6" s="77">
        <f t="shared" si="2"/>
        <v>3.4913223718324645E-4</v>
      </c>
      <c r="J6" s="76">
        <f>分析係数表!G9</f>
        <v>0.23529411764705882</v>
      </c>
      <c r="K6" s="78">
        <f t="shared" si="3"/>
        <v>8.2148761690175641E-5</v>
      </c>
      <c r="L6" s="79"/>
      <c r="M6" s="80"/>
      <c r="N6" s="81">
        <f>分析係数表!H9</f>
        <v>6.7282260683958976E-4</v>
      </c>
      <c r="O6" s="82">
        <f t="shared" si="4"/>
        <v>3.4792989045232974E-3</v>
      </c>
      <c r="P6" s="76">
        <f>分析係数表!C9</f>
        <v>5.4524361948955935E-2</v>
      </c>
      <c r="Q6" s="82">
        <f t="shared" si="5"/>
        <v>1.8970655279883415E-4</v>
      </c>
      <c r="R6" s="83">
        <v>2.708098186506894E-4</v>
      </c>
      <c r="S6" s="84">
        <f t="shared" si="6"/>
        <v>6.1994205583393584E-4</v>
      </c>
      <c r="T6" s="85">
        <f>分析係数表!F9</f>
        <v>0.68627450980392157</v>
      </c>
      <c r="U6" s="86">
        <f t="shared" si="7"/>
        <v>4.2545043047426969E-4</v>
      </c>
      <c r="V6" s="87">
        <f>分析係数表!D9</f>
        <v>3.9215686274509803E-2</v>
      </c>
      <c r="W6" s="167">
        <f t="shared" si="8"/>
        <v>0</v>
      </c>
      <c r="X6" s="76">
        <f>分析係数表!E9</f>
        <v>0</v>
      </c>
      <c r="Y6" s="166">
        <f t="shared" si="9"/>
        <v>0</v>
      </c>
    </row>
    <row r="7" spans="1:25" x14ac:dyDescent="0.2">
      <c r="A7" s="6" t="s">
        <v>221</v>
      </c>
      <c r="B7" s="5" t="s">
        <v>267</v>
      </c>
      <c r="C7" s="90"/>
      <c r="D7" s="76">
        <f>投入係数表!N7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6.7186461604587817E-3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投入係数表!N8</f>
        <v>5.15045929680076E-2</v>
      </c>
      <c r="E8" s="77">
        <f t="shared" si="0"/>
        <v>5.1504592968007596</v>
      </c>
      <c r="F8" s="76">
        <f>分析係数表!C11</f>
        <v>1.7638036809815905E-2</v>
      </c>
      <c r="G8" s="77">
        <f t="shared" si="1"/>
        <v>9.0843990664430344E-2</v>
      </c>
      <c r="H8" s="77">
        <v>0.10738350595306716</v>
      </c>
      <c r="I8" s="77">
        <f t="shared" si="2"/>
        <v>0.10738350595306716</v>
      </c>
      <c r="J8" s="76">
        <f>分析係数表!G11</f>
        <v>0.36619718309859156</v>
      </c>
      <c r="K8" s="78">
        <f t="shared" si="3"/>
        <v>3.9323537391264034E-2</v>
      </c>
      <c r="L8" s="79"/>
      <c r="M8" s="80"/>
      <c r="N8" s="81">
        <f>分析係数表!H11</f>
        <v>-2.3200779546192752E-5</v>
      </c>
      <c r="O8" s="82">
        <f t="shared" si="4"/>
        <v>-1.1997582429390682E-4</v>
      </c>
      <c r="P8" s="76">
        <f>分析係数表!C11</f>
        <v>1.7638036809815905E-2</v>
      </c>
      <c r="Q8" s="82">
        <f t="shared" si="5"/>
        <v>-2.1161380051839337E-6</v>
      </c>
      <c r="R8" s="83">
        <v>8.1134536744691336E-5</v>
      </c>
      <c r="S8" s="84">
        <f t="shared" si="6"/>
        <v>0.10746464048981184</v>
      </c>
      <c r="T8" s="85">
        <f>分析係数表!F11</f>
        <v>0.60563380281690138</v>
      </c>
      <c r="U8" s="86">
        <f t="shared" si="7"/>
        <v>6.5084218888195905E-2</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投入係数表!N9</f>
        <v>0</v>
      </c>
      <c r="E9" s="77">
        <f t="shared" si="0"/>
        <v>0</v>
      </c>
      <c r="F9" s="76">
        <f>分析係数表!C12</f>
        <v>0.17945214392608499</v>
      </c>
      <c r="G9" s="77">
        <f t="shared" si="1"/>
        <v>0</v>
      </c>
      <c r="H9" s="77">
        <v>2.6279304341250313E-4</v>
      </c>
      <c r="I9" s="77">
        <f t="shared" si="2"/>
        <v>2.6279304341250313E-4</v>
      </c>
      <c r="J9" s="76">
        <f>分析係数表!G12</f>
        <v>0.13812104376337719</v>
      </c>
      <c r="K9" s="78">
        <f t="shared" si="3"/>
        <v>3.629724944988943E-5</v>
      </c>
      <c r="L9" s="79"/>
      <c r="M9" s="80"/>
      <c r="N9" s="81">
        <f>分析係数表!H12</f>
        <v>9.9856155166813607E-2</v>
      </c>
      <c r="O9" s="82">
        <f t="shared" si="4"/>
        <v>0.51637594776097495</v>
      </c>
      <c r="P9" s="76">
        <f>分析係数表!C12</f>
        <v>0.17945214392608499</v>
      </c>
      <c r="Q9" s="82">
        <f t="shared" si="5"/>
        <v>9.2664770897571025E-2</v>
      </c>
      <c r="R9" s="83">
        <v>0.10497845825467246</v>
      </c>
      <c r="S9" s="84">
        <f t="shared" si="6"/>
        <v>0.10524125129808497</v>
      </c>
      <c r="T9" s="85">
        <f>分析係数表!F12</f>
        <v>0.32915888701671298</v>
      </c>
      <c r="U9" s="86">
        <f t="shared" si="7"/>
        <v>3.4641093145523848E-2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投入係数表!N10</f>
        <v>3.1675641431738993E-4</v>
      </c>
      <c r="E10" s="77">
        <f t="shared" si="0"/>
        <v>3.1675641431738996E-2</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7.9543971506860225E-2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投入係数表!N11</f>
        <v>3.8010769718086791E-4</v>
      </c>
      <c r="E11" s="77">
        <f t="shared" si="0"/>
        <v>3.8010769718086791E-2</v>
      </c>
      <c r="F11" s="76">
        <f>分析係数表!C14</f>
        <v>0.39919982218270722</v>
      </c>
      <c r="G11" s="77">
        <f t="shared" si="1"/>
        <v>1.5173892512488079E-2</v>
      </c>
      <c r="H11" s="77">
        <v>6.6419022780760298E-2</v>
      </c>
      <c r="I11" s="77">
        <f t="shared" si="2"/>
        <v>6.6419022780760298E-2</v>
      </c>
      <c r="J11" s="76">
        <f>分析係数表!G14</f>
        <v>0.17087329631499243</v>
      </c>
      <c r="K11" s="78">
        <f t="shared" si="3"/>
        <v>1.1349237360569087E-2</v>
      </c>
      <c r="L11" s="79"/>
      <c r="M11" s="80"/>
      <c r="N11" s="81">
        <f>分析係数表!H14</f>
        <v>1.2412417057213123E-3</v>
      </c>
      <c r="O11" s="82">
        <f t="shared" si="4"/>
        <v>6.418706599724015E-3</v>
      </c>
      <c r="P11" s="76">
        <f>分析係数表!C14</f>
        <v>0.39919982218270722</v>
      </c>
      <c r="Q11" s="82">
        <f t="shared" si="5"/>
        <v>2.5623465332527962E-3</v>
      </c>
      <c r="R11" s="83">
        <v>1.1364208528245354E-2</v>
      </c>
      <c r="S11" s="84">
        <f t="shared" si="6"/>
        <v>7.7783231309005649E-2</v>
      </c>
      <c r="T11" s="85">
        <f>分析係数表!F14</f>
        <v>0.36951034830893487</v>
      </c>
      <c r="U11" s="86">
        <f t="shared" si="7"/>
        <v>2.8741708893585124E-2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投入係数表!N12</f>
        <v>3.8327526132404181E-3</v>
      </c>
      <c r="E12" s="77">
        <f t="shared" si="0"/>
        <v>0.38327526132404183</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4.7510426420387102E-2</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投入係数表!N13</f>
        <v>2.2933164396579032E-2</v>
      </c>
      <c r="E13" s="77">
        <f t="shared" si="0"/>
        <v>2.2933164396579033</v>
      </c>
      <c r="F13" s="76">
        <f>分析係数表!C16</f>
        <v>2.8203419942260721E-2</v>
      </c>
      <c r="G13" s="77">
        <f t="shared" si="1"/>
        <v>6.4679366608162064E-2</v>
      </c>
      <c r="H13" s="77">
        <v>7.7594080786341044E-2</v>
      </c>
      <c r="I13" s="77">
        <f t="shared" si="2"/>
        <v>7.7594080786341044E-2</v>
      </c>
      <c r="J13" s="76">
        <f>分析係数表!G16</f>
        <v>3.2028469750889681E-2</v>
      </c>
      <c r="K13" s="78">
        <f t="shared" si="3"/>
        <v>2.4852196693134145E-3</v>
      </c>
      <c r="L13" s="79"/>
      <c r="M13" s="80"/>
      <c r="N13" s="81">
        <f>分析係数表!H16</f>
        <v>1.817781077444202E-2</v>
      </c>
      <c r="O13" s="82">
        <f t="shared" si="4"/>
        <v>9.400105833427598E-2</v>
      </c>
      <c r="P13" s="76">
        <f>分析係数表!C16</f>
        <v>2.8203419942260721E-2</v>
      </c>
      <c r="Q13" s="82">
        <f t="shared" si="5"/>
        <v>2.6511513232185327E-3</v>
      </c>
      <c r="R13" s="83">
        <v>3.1061761434278737E-3</v>
      </c>
      <c r="S13" s="84">
        <f t="shared" si="6"/>
        <v>8.0700256929768913E-2</v>
      </c>
      <c r="T13" s="85">
        <f>分析係数表!F16</f>
        <v>0.28469750889679718</v>
      </c>
      <c r="U13" s="86">
        <f t="shared" si="7"/>
        <v>2.2975162115236702E-2</v>
      </c>
      <c r="V13" s="87">
        <f>分析係数表!D16</f>
        <v>0</v>
      </c>
      <c r="W13" s="167">
        <f t="shared" si="8"/>
        <v>0</v>
      </c>
      <c r="X13" s="76">
        <f>分析係数表!E16</f>
        <v>0</v>
      </c>
      <c r="Y13" s="166">
        <f t="shared" si="9"/>
        <v>0</v>
      </c>
    </row>
    <row r="14" spans="1:25" x14ac:dyDescent="0.2">
      <c r="A14" s="6" t="s">
        <v>2</v>
      </c>
      <c r="B14" s="5" t="s">
        <v>365</v>
      </c>
      <c r="C14" s="90"/>
      <c r="D14" s="76">
        <f>投入係数表!N14</f>
        <v>7.2853975292999683E-4</v>
      </c>
      <c r="E14" s="77">
        <f t="shared" si="0"/>
        <v>7.2853975292999681E-2</v>
      </c>
      <c r="F14" s="76">
        <f>分析係数表!C17</f>
        <v>0.39389614666813044</v>
      </c>
      <c r="G14" s="77">
        <f t="shared" si="1"/>
        <v>2.8696900137367753E-2</v>
      </c>
      <c r="H14" s="77">
        <v>6.0506514488805334E-2</v>
      </c>
      <c r="I14" s="77">
        <f t="shared" si="2"/>
        <v>6.0506514488805334E-2</v>
      </c>
      <c r="J14" s="76">
        <f>分析係数表!G17</f>
        <v>0.21203948952564411</v>
      </c>
      <c r="K14" s="78">
        <f t="shared" si="3"/>
        <v>1.2829770445182272E-2</v>
      </c>
      <c r="L14" s="79"/>
      <c r="M14" s="80"/>
      <c r="N14" s="81">
        <f>分析係数表!H17</f>
        <v>3.0625029000974431E-3</v>
      </c>
      <c r="O14" s="82">
        <f t="shared" si="4"/>
        <v>1.5836808806795701E-2</v>
      </c>
      <c r="P14" s="76">
        <f>分析係数表!C17</f>
        <v>0.39389614666813044</v>
      </c>
      <c r="Q14" s="82">
        <f t="shared" si="5"/>
        <v>6.238057964516739E-3</v>
      </c>
      <c r="R14" s="83">
        <v>1.3621400533246926E-2</v>
      </c>
      <c r="S14" s="84">
        <f t="shared" si="6"/>
        <v>7.4127915022052265E-2</v>
      </c>
      <c r="T14" s="85">
        <f>分析係数表!F17</f>
        <v>0.32203226583192873</v>
      </c>
      <c r="U14" s="86">
        <f t="shared" si="7"/>
        <v>2.3871580435948159E-2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投入係数表!N15</f>
        <v>5.0364269876465003E-3</v>
      </c>
      <c r="E15" s="77">
        <f t="shared" si="0"/>
        <v>0.50364269876465007</v>
      </c>
      <c r="F15" s="76">
        <f>分析係数表!C18</f>
        <v>0.54026666666666667</v>
      </c>
      <c r="G15" s="77">
        <f t="shared" si="1"/>
        <v>0.27210136205258162</v>
      </c>
      <c r="H15" s="77">
        <v>0.34644132229519509</v>
      </c>
      <c r="I15" s="77">
        <f t="shared" si="2"/>
        <v>0.34644132229519509</v>
      </c>
      <c r="J15" s="76">
        <f>分析係数表!G18</f>
        <v>0.21567989590110606</v>
      </c>
      <c r="K15" s="78">
        <f t="shared" si="3"/>
        <v>7.4720428328469216E-2</v>
      </c>
      <c r="L15" s="79"/>
      <c r="M15" s="80"/>
      <c r="N15" s="81">
        <f>分析係数表!H18</f>
        <v>4.8721637047004782E-4</v>
      </c>
      <c r="O15" s="82">
        <f t="shared" si="4"/>
        <v>2.5194923101720433E-3</v>
      </c>
      <c r="P15" s="76">
        <f>分析係数表!C18</f>
        <v>0.54026666666666667</v>
      </c>
      <c r="Q15" s="82">
        <f t="shared" si="5"/>
        <v>1.3611977121089493E-3</v>
      </c>
      <c r="R15" s="83">
        <v>3.1111765864675661E-3</v>
      </c>
      <c r="S15" s="84">
        <f t="shared" si="6"/>
        <v>0.34955249888166268</v>
      </c>
      <c r="T15" s="85">
        <f>分析係数表!F18</f>
        <v>0.45949902407286924</v>
      </c>
      <c r="U15" s="86">
        <f t="shared" si="7"/>
        <v>0.16061903209835671</v>
      </c>
      <c r="V15" s="87">
        <f>分析係数表!D18</f>
        <v>4.4079375406636305E-2</v>
      </c>
      <c r="W15" s="167">
        <f t="shared" si="8"/>
        <v>0</v>
      </c>
      <c r="X15" s="76">
        <f>分析係数表!E18</f>
        <v>4.0663630448926479E-2</v>
      </c>
      <c r="Y15" s="166">
        <f t="shared" si="9"/>
        <v>0</v>
      </c>
    </row>
    <row r="16" spans="1:25" x14ac:dyDescent="0.2">
      <c r="A16" s="6" t="s">
        <v>4</v>
      </c>
      <c r="B16" s="5" t="s">
        <v>32</v>
      </c>
      <c r="C16" s="75">
        <f>最終需要_まとめ!C17</f>
        <v>100</v>
      </c>
      <c r="D16" s="76">
        <f>投入係数表!N16</f>
        <v>0.53721887868229334</v>
      </c>
      <c r="E16" s="77">
        <f t="shared" si="0"/>
        <v>53.721887868229331</v>
      </c>
      <c r="F16" s="76">
        <f>分析係数表!C19</f>
        <v>0.24452905261713653</v>
      </c>
      <c r="G16" s="77">
        <f t="shared" si="1"/>
        <v>13.136562345222158</v>
      </c>
      <c r="H16" s="77">
        <v>15.135670058602308</v>
      </c>
      <c r="I16" s="77">
        <f t="shared" si="2"/>
        <v>115.1356700586023</v>
      </c>
      <c r="J16" s="76">
        <f>分析係数表!G19</f>
        <v>5.7649667405764965E-2</v>
      </c>
      <c r="K16" s="78">
        <f t="shared" si="3"/>
        <v>6.6375330854183145</v>
      </c>
      <c r="L16" s="79"/>
      <c r="M16" s="80"/>
      <c r="N16" s="81">
        <f>分析係数表!H19</f>
        <v>-1.2760428750406013E-4</v>
      </c>
      <c r="O16" s="82">
        <f t="shared" si="4"/>
        <v>-6.5986703361648749E-4</v>
      </c>
      <c r="P16" s="76">
        <f>分析係数表!C19</f>
        <v>0.24452905261713653</v>
      </c>
      <c r="Q16" s="82">
        <f t="shared" si="5"/>
        <v>-1.6135666058351988E-4</v>
      </c>
      <c r="R16" s="83">
        <v>1.3628448661243294E-3</v>
      </c>
      <c r="S16" s="84">
        <f t="shared" si="6"/>
        <v>115.13703290346842</v>
      </c>
      <c r="T16" s="85">
        <f>分析係数表!F19</f>
        <v>0.24006968641114981</v>
      </c>
      <c r="U16" s="86">
        <f t="shared" si="7"/>
        <v>27.640911383445903</v>
      </c>
      <c r="V16" s="87">
        <f>分析係数表!D19</f>
        <v>1.4982578397212544E-2</v>
      </c>
      <c r="W16" s="167">
        <f t="shared" si="8"/>
        <v>2</v>
      </c>
      <c r="X16" s="76">
        <f>分析係数表!E19</f>
        <v>1.6312955337345583E-2</v>
      </c>
      <c r="Y16" s="166">
        <f t="shared" si="9"/>
        <v>2</v>
      </c>
    </row>
    <row r="17" spans="1:25" x14ac:dyDescent="0.2">
      <c r="A17" s="6" t="s">
        <v>5</v>
      </c>
      <c r="B17" s="5" t="s">
        <v>33</v>
      </c>
      <c r="C17" s="90"/>
      <c r="D17" s="76">
        <f>投入係数表!N17</f>
        <v>8.7108013937282226E-3</v>
      </c>
      <c r="E17" s="77">
        <f t="shared" si="0"/>
        <v>0.87108013937282225</v>
      </c>
      <c r="F17" s="76">
        <f>分析係数表!C20</f>
        <v>4.2707629979743422E-2</v>
      </c>
      <c r="G17" s="77">
        <f t="shared" si="1"/>
        <v>3.7201768275037822E-2</v>
      </c>
      <c r="H17" s="77">
        <v>4.4451663888695085E-2</v>
      </c>
      <c r="I17" s="77">
        <f t="shared" si="2"/>
        <v>4.4451663888695085E-2</v>
      </c>
      <c r="J17" s="76">
        <f>分析係数表!G20</f>
        <v>0.10064412238325282</v>
      </c>
      <c r="K17" s="78">
        <f t="shared" si="3"/>
        <v>4.473798700553048E-3</v>
      </c>
      <c r="L17" s="79"/>
      <c r="M17" s="80"/>
      <c r="N17" s="81">
        <f>分析係数表!H20</f>
        <v>6.0322026820101154E-4</v>
      </c>
      <c r="O17" s="82">
        <f t="shared" si="4"/>
        <v>3.1193714316415772E-3</v>
      </c>
      <c r="P17" s="76">
        <f>分析係数表!C20</f>
        <v>4.2707629979743422E-2</v>
      </c>
      <c r="Q17" s="82">
        <f t="shared" si="5"/>
        <v>1.3322096087193099E-4</v>
      </c>
      <c r="R17" s="83">
        <v>3.5671884474015034E-4</v>
      </c>
      <c r="S17" s="84">
        <f t="shared" si="6"/>
        <v>4.4808382733435237E-2</v>
      </c>
      <c r="T17" s="85">
        <f>分析係数表!F20</f>
        <v>0.22302737520128824</v>
      </c>
      <c r="U17" s="86">
        <f t="shared" si="7"/>
        <v>9.9934959880527852E-3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投入係数表!N18</f>
        <v>8.552423186569528E-4</v>
      </c>
      <c r="E18" s="77">
        <f t="shared" si="0"/>
        <v>8.5524231865695285E-2</v>
      </c>
      <c r="F18" s="76">
        <f>分析係数表!C21</f>
        <v>0.66002922908293749</v>
      </c>
      <c r="G18" s="77">
        <f t="shared" si="1"/>
        <v>5.6448492826225258E-2</v>
      </c>
      <c r="H18" s="77">
        <v>0.11361547010603699</v>
      </c>
      <c r="I18" s="77">
        <f t="shared" si="2"/>
        <v>0.11361547010603699</v>
      </c>
      <c r="J18" s="76">
        <f>分析係数表!G21</f>
        <v>0.28519544705706157</v>
      </c>
      <c r="K18" s="78">
        <f t="shared" si="3"/>
        <v>3.2402614789489435E-2</v>
      </c>
      <c r="L18" s="79"/>
      <c r="M18" s="80"/>
      <c r="N18" s="81">
        <f>分析係数表!H21</f>
        <v>9.9763352048628834E-4</v>
      </c>
      <c r="O18" s="82">
        <f t="shared" si="4"/>
        <v>5.1589604446379929E-3</v>
      </c>
      <c r="P18" s="76">
        <f>分析係数表!C21</f>
        <v>0.66002922908293749</v>
      </c>
      <c r="Q18" s="82">
        <f t="shared" si="5"/>
        <v>3.4050646851437826E-3</v>
      </c>
      <c r="R18" s="83">
        <v>8.09234004228092E-3</v>
      </c>
      <c r="S18" s="84">
        <f t="shared" si="6"/>
        <v>0.12170781014831791</v>
      </c>
      <c r="T18" s="85">
        <f>分析係数表!F21</f>
        <v>0.42593979332035348</v>
      </c>
      <c r="U18" s="86">
        <f t="shared" si="7"/>
        <v>5.1840199500047354E-2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投入係数表!N19</f>
        <v>1.2670256572695597E-4</v>
      </c>
      <c r="E19" s="77">
        <f t="shared" si="0"/>
        <v>1.2670256572695597E-2</v>
      </c>
      <c r="F19" s="76">
        <f>分析係数表!C22</f>
        <v>0.17124965967873673</v>
      </c>
      <c r="G19" s="77">
        <f t="shared" si="1"/>
        <v>2.169777126116398E-3</v>
      </c>
      <c r="H19" s="77">
        <v>4.3859514655949046E-3</v>
      </c>
      <c r="I19" s="77">
        <f t="shared" si="2"/>
        <v>4.3859514655949046E-3</v>
      </c>
      <c r="J19" s="76">
        <f>分析係数表!G22</f>
        <v>0.19461524128936092</v>
      </c>
      <c r="K19" s="78">
        <f t="shared" si="3"/>
        <v>8.5357300276017853E-4</v>
      </c>
      <c r="L19" s="79"/>
      <c r="M19" s="80"/>
      <c r="N19" s="81">
        <f>分析係数表!H22</f>
        <v>4.6401559092385505E-5</v>
      </c>
      <c r="O19" s="82">
        <f t="shared" si="4"/>
        <v>2.3995164858781363E-4</v>
      </c>
      <c r="P19" s="76">
        <f>分析係数表!C22</f>
        <v>0.17124965967873673</v>
      </c>
      <c r="Q19" s="82">
        <f t="shared" si="5"/>
        <v>4.1091638160014914E-5</v>
      </c>
      <c r="R19" s="83">
        <v>4.5290585294513333E-4</v>
      </c>
      <c r="S19" s="84">
        <f t="shared" si="6"/>
        <v>4.8388573185400383E-3</v>
      </c>
      <c r="T19" s="85">
        <f>分析係数表!F22</f>
        <v>0.41301782497981493</v>
      </c>
      <c r="U19" s="86">
        <f t="shared" si="7"/>
        <v>1.9985343250910662E-3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投入係数表!N20</f>
        <v>1.5837820715869496E-4</v>
      </c>
      <c r="E20" s="77">
        <f t="shared" si="0"/>
        <v>1.5837820715869498E-2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1.1997582429390682E-4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投入係数表!N21</f>
        <v>0</v>
      </c>
      <c r="E21" s="77">
        <f t="shared" si="0"/>
        <v>0</v>
      </c>
      <c r="F21" s="76">
        <f>分析係数表!C24</f>
        <v>0.51311288483466355</v>
      </c>
      <c r="G21" s="77">
        <f t="shared" si="1"/>
        <v>0</v>
      </c>
      <c r="H21" s="77">
        <v>2.5710835041781433E-3</v>
      </c>
      <c r="I21" s="77">
        <f t="shared" si="2"/>
        <v>2.5710835041781433E-3</v>
      </c>
      <c r="J21" s="76">
        <f>分析係数表!G24</f>
        <v>0.20766129032258066</v>
      </c>
      <c r="K21" s="78">
        <f t="shared" si="3"/>
        <v>5.3391451800473538E-4</v>
      </c>
      <c r="L21" s="79"/>
      <c r="M21" s="80"/>
      <c r="N21" s="81">
        <f>分析係数表!H24</f>
        <v>3.8281286251218039E-4</v>
      </c>
      <c r="O21" s="82">
        <f t="shared" si="4"/>
        <v>1.9796011008494626E-3</v>
      </c>
      <c r="P21" s="76">
        <f>分析係数表!C24</f>
        <v>0.51311288483466355</v>
      </c>
      <c r="Q21" s="82">
        <f t="shared" si="5"/>
        <v>1.0157588316787435E-3</v>
      </c>
      <c r="R21" s="83">
        <v>3.408839761507714E-3</v>
      </c>
      <c r="S21" s="84">
        <f t="shared" si="6"/>
        <v>5.9799232656858568E-3</v>
      </c>
      <c r="T21" s="85">
        <f>分析係数表!F24</f>
        <v>0.39045698924731181</v>
      </c>
      <c r="U21" s="86">
        <f t="shared" si="7"/>
        <v>2.3349028342496522E-3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投入係数表!N22</f>
        <v>0</v>
      </c>
      <c r="E22" s="77">
        <f t="shared" si="0"/>
        <v>0</v>
      </c>
      <c r="F22" s="76">
        <f>分析係数表!C25</f>
        <v>1.2221950623319433E-2</v>
      </c>
      <c r="G22" s="77">
        <f t="shared" si="1"/>
        <v>0</v>
      </c>
      <c r="H22" s="77">
        <v>1.3506453973819531E-4</v>
      </c>
      <c r="I22" s="77">
        <f t="shared" si="2"/>
        <v>1.3506453973819531E-4</v>
      </c>
      <c r="J22" s="76">
        <f>分析係数表!G25</f>
        <v>0.19604612850082373</v>
      </c>
      <c r="K22" s="78">
        <f t="shared" si="3"/>
        <v>2.647888011341885E-5</v>
      </c>
      <c r="L22" s="79"/>
      <c r="M22" s="80"/>
      <c r="N22" s="81">
        <f>分析係数表!H25</f>
        <v>5.5681870910862603E-4</v>
      </c>
      <c r="O22" s="82">
        <f t="shared" si="4"/>
        <v>2.8794197830537636E-3</v>
      </c>
      <c r="P22" s="76">
        <f>分析係数表!C25</f>
        <v>1.2221950623319433E-2</v>
      </c>
      <c r="Q22" s="82">
        <f t="shared" si="5"/>
        <v>3.5192126412292253E-5</v>
      </c>
      <c r="R22" s="83">
        <v>1.5462634958693578E-4</v>
      </c>
      <c r="S22" s="84">
        <f t="shared" si="6"/>
        <v>2.8969088932513111E-4</v>
      </c>
      <c r="T22" s="85">
        <f>分析係数表!F25</f>
        <v>0.34761120263591433</v>
      </c>
      <c r="U22" s="86">
        <f t="shared" si="7"/>
        <v>1.0069979843097638E-4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投入係数表!N23</f>
        <v>0</v>
      </c>
      <c r="E23" s="77">
        <f t="shared" si="0"/>
        <v>0</v>
      </c>
      <c r="F23" s="76">
        <f>分析係数表!C26</f>
        <v>0.60782312925170068</v>
      </c>
      <c r="G23" s="77">
        <f t="shared" si="1"/>
        <v>0</v>
      </c>
      <c r="H23" s="77">
        <v>5.8154101012410928E-3</v>
      </c>
      <c r="I23" s="77">
        <f t="shared" si="2"/>
        <v>5.8154101012410928E-3</v>
      </c>
      <c r="J23" s="76">
        <f>分析係数表!G26</f>
        <v>0.19637522405895241</v>
      </c>
      <c r="K23" s="78">
        <f t="shared" si="3"/>
        <v>1.1420024616259148E-3</v>
      </c>
      <c r="L23" s="79"/>
      <c r="M23" s="80"/>
      <c r="N23" s="81">
        <f>分析係数表!H26</f>
        <v>1.1774395619692821E-2</v>
      </c>
      <c r="O23" s="82">
        <f t="shared" si="4"/>
        <v>6.0887730829157709E-2</v>
      </c>
      <c r="P23" s="76">
        <f>分析係数表!C26</f>
        <v>0.60782312925170068</v>
      </c>
      <c r="Q23" s="82">
        <f t="shared" si="5"/>
        <v>3.7008971085613886E-2</v>
      </c>
      <c r="R23" s="83">
        <v>4.1173844756595683E-2</v>
      </c>
      <c r="S23" s="84">
        <f t="shared" si="6"/>
        <v>4.6989254857836775E-2</v>
      </c>
      <c r="T23" s="85">
        <f>分析係数表!F26</f>
        <v>0.33484365664210319</v>
      </c>
      <c r="U23" s="86">
        <f t="shared" si="7"/>
        <v>1.5734053919485777E-2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投入係数表!N24</f>
        <v>0</v>
      </c>
      <c r="E24" s="77">
        <f t="shared" si="0"/>
        <v>0</v>
      </c>
      <c r="F24" s="76">
        <f>分析係数表!C27</f>
        <v>3.3949453036589916E-2</v>
      </c>
      <c r="G24" s="77">
        <f t="shared" si="1"/>
        <v>0</v>
      </c>
      <c r="H24" s="77">
        <v>5.8182031704167869E-5</v>
      </c>
      <c r="I24" s="77">
        <f t="shared" si="2"/>
        <v>5.8182031704167869E-5</v>
      </c>
      <c r="J24" s="76">
        <f>分析係数表!G27</f>
        <v>0.16810344827586207</v>
      </c>
      <c r="K24" s="78">
        <f t="shared" si="3"/>
        <v>9.7806001571661511E-6</v>
      </c>
      <c r="L24" s="79"/>
      <c r="M24" s="80"/>
      <c r="N24" s="81">
        <f>分析係数表!H27</f>
        <v>1.1983202635608557E-2</v>
      </c>
      <c r="O24" s="82">
        <f t="shared" si="4"/>
        <v>6.1967513247802877E-2</v>
      </c>
      <c r="P24" s="76">
        <f>分析係数表!C27</f>
        <v>3.3949453036589916E-2</v>
      </c>
      <c r="Q24" s="82">
        <f t="shared" si="5"/>
        <v>2.1037631808005471E-3</v>
      </c>
      <c r="R24" s="83">
        <v>2.1195894443526218E-3</v>
      </c>
      <c r="S24" s="84">
        <f t="shared" si="6"/>
        <v>2.1777714760567897E-3</v>
      </c>
      <c r="T24" s="85">
        <f>分析係数表!F27</f>
        <v>0.32327586206896552</v>
      </c>
      <c r="U24" s="86">
        <f t="shared" si="7"/>
        <v>7.0402095131146219E-4</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投入係数表!N25</f>
        <v>0</v>
      </c>
      <c r="E25" s="77">
        <f t="shared" si="0"/>
        <v>0</v>
      </c>
      <c r="F25" s="76">
        <f>分析係数表!C28</f>
        <v>0.13648255813953492</v>
      </c>
      <c r="G25" s="77">
        <f t="shared" si="1"/>
        <v>0</v>
      </c>
      <c r="H25" s="77">
        <v>2.7554097894249372E-3</v>
      </c>
      <c r="I25" s="77">
        <f t="shared" si="2"/>
        <v>2.7554097894249372E-3</v>
      </c>
      <c r="J25" s="76">
        <f>分析係数表!G28</f>
        <v>0.12488465087665333</v>
      </c>
      <c r="K25" s="78">
        <f t="shared" si="3"/>
        <v>3.4410838957444614E-4</v>
      </c>
      <c r="L25" s="79"/>
      <c r="M25" s="80"/>
      <c r="N25" s="81">
        <f>分析係数表!H28</f>
        <v>2.2469954990487682E-2</v>
      </c>
      <c r="O25" s="82">
        <f t="shared" si="4"/>
        <v>0.11619658582864877</v>
      </c>
      <c r="P25" s="76">
        <f>分析係数表!C28</f>
        <v>0.13648255813953492</v>
      </c>
      <c r="Q25" s="82">
        <f t="shared" si="5"/>
        <v>1.5858807280974014E-2</v>
      </c>
      <c r="R25" s="83">
        <v>1.7557017594671358E-2</v>
      </c>
      <c r="S25" s="84">
        <f t="shared" si="6"/>
        <v>2.0312427384096297E-2</v>
      </c>
      <c r="T25" s="85">
        <f>分析係数表!F28</f>
        <v>0.21362657643801908</v>
      </c>
      <c r="U25" s="86">
        <f t="shared" si="7"/>
        <v>4.3392743212103593E-3</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投入係数表!N26</f>
        <v>8.1406398479569216E-3</v>
      </c>
      <c r="E26" s="77">
        <f t="shared" si="0"/>
        <v>0.8140639847956922</v>
      </c>
      <c r="F26" s="76">
        <f>分析係数表!C29</f>
        <v>0.28024852844996728</v>
      </c>
      <c r="G26" s="77">
        <f t="shared" si="1"/>
        <v>0.22814023380310927</v>
      </c>
      <c r="H26" s="77">
        <v>0.27521470671215803</v>
      </c>
      <c r="I26" s="77">
        <f t="shared" si="2"/>
        <v>0.27521470671215803</v>
      </c>
      <c r="J26" s="76">
        <f>分析係数表!G29</f>
        <v>0.26283748014822655</v>
      </c>
      <c r="K26" s="78">
        <f t="shared" si="3"/>
        <v>7.2336740011956835E-2</v>
      </c>
      <c r="L26" s="79"/>
      <c r="M26" s="80"/>
      <c r="N26" s="81">
        <f>分析係数表!H29</f>
        <v>1.0707159760567955E-2</v>
      </c>
      <c r="O26" s="82">
        <f t="shared" si="4"/>
        <v>5.5368842911637996E-2</v>
      </c>
      <c r="P26" s="76">
        <f>分析係数表!C29</f>
        <v>0.28024852844996728</v>
      </c>
      <c r="Q26" s="82">
        <f t="shared" si="5"/>
        <v>1.5517036747963951E-2</v>
      </c>
      <c r="R26" s="83">
        <v>1.9770146219718177E-2</v>
      </c>
      <c r="S26" s="84">
        <f t="shared" si="6"/>
        <v>0.29498485293187621</v>
      </c>
      <c r="T26" s="85">
        <f>分析係数表!F29</f>
        <v>0.48438327157226047</v>
      </c>
      <c r="U26" s="86">
        <f t="shared" si="7"/>
        <v>0.1428857281274043</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投入係数表!N27</f>
        <v>4.0228064618308525E-3</v>
      </c>
      <c r="E27" s="77">
        <f t="shared" si="0"/>
        <v>0.40228064618308523</v>
      </c>
      <c r="F27" s="76">
        <f>分析係数表!C30</f>
        <v>1</v>
      </c>
      <c r="G27" s="77">
        <f t="shared" si="1"/>
        <v>0.40228064618308523</v>
      </c>
      <c r="H27" s="77">
        <v>0.47997858080288452</v>
      </c>
      <c r="I27" s="77">
        <f t="shared" si="2"/>
        <v>0.47997858080288452</v>
      </c>
      <c r="J27" s="76">
        <f>分析係数表!G30</f>
        <v>0.34440913030915921</v>
      </c>
      <c r="K27" s="78">
        <f t="shared" si="3"/>
        <v>0.16530900558134595</v>
      </c>
      <c r="L27" s="79"/>
      <c r="M27" s="80"/>
      <c r="N27" s="81">
        <f>分析係数表!H30</f>
        <v>0</v>
      </c>
      <c r="O27" s="82">
        <f t="shared" si="4"/>
        <v>0</v>
      </c>
      <c r="P27" s="76">
        <f>分析係数表!C30</f>
        <v>1</v>
      </c>
      <c r="Q27" s="82">
        <f t="shared" si="5"/>
        <v>0</v>
      </c>
      <c r="R27" s="83">
        <v>1.0805473054701946E-2</v>
      </c>
      <c r="S27" s="84">
        <f t="shared" si="6"/>
        <v>0.49078405385758644</v>
      </c>
      <c r="T27" s="85">
        <f>分析係数表!F30</f>
        <v>0.44047963016469227</v>
      </c>
      <c r="U27" s="86">
        <f t="shared" si="7"/>
        <v>0.21618037853391808</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投入係数表!N28</f>
        <v>4.4155844155844157E-2</v>
      </c>
      <c r="E28" s="77">
        <f t="shared" si="0"/>
        <v>4.4155844155844157</v>
      </c>
      <c r="F28" s="76">
        <f>分析係数表!C31</f>
        <v>5.0425200622829069E-2</v>
      </c>
      <c r="G28" s="77">
        <f t="shared" si="1"/>
        <v>0.22265673002288161</v>
      </c>
      <c r="H28" s="77">
        <v>0.26170503398535844</v>
      </c>
      <c r="I28" s="77">
        <f t="shared" si="2"/>
        <v>0.26170503398535844</v>
      </c>
      <c r="J28" s="76">
        <f>分析係数表!G31</f>
        <v>7.0921985815602842E-2</v>
      </c>
      <c r="K28" s="78">
        <f t="shared" si="3"/>
        <v>1.8560640708181451E-2</v>
      </c>
      <c r="L28" s="79"/>
      <c r="M28" s="80"/>
      <c r="N28" s="81">
        <f>分析係数表!H31</f>
        <v>2.4500023200779545E-2</v>
      </c>
      <c r="O28" s="82">
        <f t="shared" si="4"/>
        <v>0.1266944704543656</v>
      </c>
      <c r="P28" s="76">
        <f>分析係数表!C31</f>
        <v>5.0425200622829069E-2</v>
      </c>
      <c r="Q28" s="82">
        <f t="shared" si="5"/>
        <v>6.3885940904644754E-3</v>
      </c>
      <c r="R28" s="83">
        <v>8.0395553815444266E-3</v>
      </c>
      <c r="S28" s="84">
        <f t="shared" si="6"/>
        <v>0.26974458936690288</v>
      </c>
      <c r="T28" s="85">
        <f>分析係数表!F31</f>
        <v>0.3475177304964539</v>
      </c>
      <c r="U28" s="86">
        <f t="shared" si="7"/>
        <v>9.3741027510483979E-2</v>
      </c>
      <c r="V28" s="87">
        <f>分析係数表!D31</f>
        <v>0</v>
      </c>
      <c r="W28" s="167">
        <f t="shared" si="8"/>
        <v>0</v>
      </c>
      <c r="X28" s="76">
        <f>分析係数表!E31</f>
        <v>0</v>
      </c>
      <c r="Y28" s="166">
        <f t="shared" si="9"/>
        <v>0</v>
      </c>
    </row>
    <row r="29" spans="1:25" x14ac:dyDescent="0.2">
      <c r="A29" s="6" t="s">
        <v>17</v>
      </c>
      <c r="B29" s="5" t="s">
        <v>273</v>
      </c>
      <c r="C29" s="90"/>
      <c r="D29" s="76">
        <f>投入係数表!N29</f>
        <v>9.5026924295216978E-4</v>
      </c>
      <c r="E29" s="77">
        <f t="shared" si="0"/>
        <v>9.5026924295216975E-2</v>
      </c>
      <c r="F29" s="76">
        <f>分析係数表!C32</f>
        <v>0.71921182266009853</v>
      </c>
      <c r="G29" s="77">
        <f t="shared" si="1"/>
        <v>6.83444874241462E-2</v>
      </c>
      <c r="H29" s="77">
        <v>8.8411935323615284E-2</v>
      </c>
      <c r="I29" s="77">
        <f t="shared" si="2"/>
        <v>8.8411935323615284E-2</v>
      </c>
      <c r="J29" s="76">
        <f>分析係数表!G32</f>
        <v>0.13945578231292516</v>
      </c>
      <c r="K29" s="78">
        <f t="shared" si="3"/>
        <v>1.2329555606354511E-2</v>
      </c>
      <c r="L29" s="79"/>
      <c r="M29" s="80"/>
      <c r="N29" s="81">
        <f>分析係数表!H32</f>
        <v>7.0646373718156932E-3</v>
      </c>
      <c r="O29" s="82">
        <f t="shared" si="4"/>
        <v>3.6532638497494628E-2</v>
      </c>
      <c r="P29" s="76">
        <f>分析係数表!C32</f>
        <v>0.71921182266009853</v>
      </c>
      <c r="Q29" s="82">
        <f t="shared" si="5"/>
        <v>2.6274705520365593E-2</v>
      </c>
      <c r="R29" s="83">
        <v>3.3085806078383448E-2</v>
      </c>
      <c r="S29" s="84">
        <f t="shared" si="6"/>
        <v>0.12149774140199873</v>
      </c>
      <c r="T29" s="85">
        <f>分析係数表!F32</f>
        <v>0.48185941043083902</v>
      </c>
      <c r="U29" s="86">
        <f t="shared" si="7"/>
        <v>5.8544830040645653E-2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投入係数表!N30</f>
        <v>1.5837820715869496E-4</v>
      </c>
      <c r="E30" s="77">
        <f t="shared" si="0"/>
        <v>1.5837820715869498E-2</v>
      </c>
      <c r="F30" s="76">
        <f>分析係数表!C33</f>
        <v>0.83046964490263453</v>
      </c>
      <c r="G30" s="77">
        <f t="shared" si="1"/>
        <v>1.3152829345939731E-2</v>
      </c>
      <c r="H30" s="77">
        <v>2.5073957874810406E-2</v>
      </c>
      <c r="I30" s="77">
        <f t="shared" si="2"/>
        <v>2.5073957874810406E-2</v>
      </c>
      <c r="J30" s="76">
        <f>分析係数表!G33</f>
        <v>0.50688705234159781</v>
      </c>
      <c r="K30" s="78">
        <f t="shared" si="3"/>
        <v>1.2709664597700041E-2</v>
      </c>
      <c r="L30" s="79"/>
      <c r="M30" s="80"/>
      <c r="N30" s="81">
        <f>分析係数表!H33</f>
        <v>1.0440350795786737E-3</v>
      </c>
      <c r="O30" s="82">
        <f t="shared" si="4"/>
        <v>5.398912093225806E-3</v>
      </c>
      <c r="P30" s="76">
        <f>分析係数表!C33</f>
        <v>0.83046964490263453</v>
      </c>
      <c r="Q30" s="82">
        <f t="shared" si="5"/>
        <v>4.4836326089217745E-3</v>
      </c>
      <c r="R30" s="83">
        <v>1.1600959746733457E-2</v>
      </c>
      <c r="S30" s="84">
        <f t="shared" si="6"/>
        <v>3.6674917621543859E-2</v>
      </c>
      <c r="T30" s="85">
        <f>分析係数表!F33</f>
        <v>0.64600550964187331</v>
      </c>
      <c r="U30" s="86">
        <f t="shared" si="7"/>
        <v>2.3692198849179162E-2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投入係数表!N31</f>
        <v>2.3186569528032944E-2</v>
      </c>
      <c r="E31" s="77">
        <f t="shared" si="0"/>
        <v>2.3186569528032943</v>
      </c>
      <c r="F31" s="76">
        <f>分析係数表!C34</f>
        <v>0.2537092984222894</v>
      </c>
      <c r="G31" s="77">
        <f t="shared" si="1"/>
        <v>0.58826482877768715</v>
      </c>
      <c r="H31" s="77">
        <v>0.71198151415773947</v>
      </c>
      <c r="I31" s="77">
        <f t="shared" si="2"/>
        <v>0.71198151415773947</v>
      </c>
      <c r="J31" s="76">
        <f>分析係数表!G34</f>
        <v>0.42494765662747624</v>
      </c>
      <c r="K31" s="78">
        <f t="shared" si="3"/>
        <v>0.30255487600341369</v>
      </c>
      <c r="L31" s="79"/>
      <c r="M31" s="80"/>
      <c r="N31" s="81">
        <f>分析係数表!H34</f>
        <v>0.17513108440443598</v>
      </c>
      <c r="O31" s="82">
        <f t="shared" si="4"/>
        <v>0.90563750968255552</v>
      </c>
      <c r="P31" s="76">
        <f>分析係数表!C34</f>
        <v>0.2537092984222894</v>
      </c>
      <c r="Q31" s="82">
        <f t="shared" si="5"/>
        <v>0.22976865720647049</v>
      </c>
      <c r="R31" s="83">
        <v>0.2477172266543039</v>
      </c>
      <c r="S31" s="84">
        <f t="shared" si="6"/>
        <v>0.95969874081204343</v>
      </c>
      <c r="T31" s="85">
        <f>分析係数表!F34</f>
        <v>0.69995168304074729</v>
      </c>
      <c r="U31" s="86">
        <f t="shared" si="7"/>
        <v>0.67174274884347573</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投入係数表!N32</f>
        <v>3.8327526132404181E-3</v>
      </c>
      <c r="E32" s="77">
        <f t="shared" si="0"/>
        <v>0.38327526132404183</v>
      </c>
      <c r="F32" s="76">
        <f>分析係数表!C35</f>
        <v>0.44329670329670334</v>
      </c>
      <c r="G32" s="77">
        <f t="shared" si="1"/>
        <v>0.1699046598001302</v>
      </c>
      <c r="H32" s="77">
        <v>0.2312590667008679</v>
      </c>
      <c r="I32" s="77">
        <f t="shared" si="2"/>
        <v>0.2312590667008679</v>
      </c>
      <c r="J32" s="76">
        <f>分析係数表!G35</f>
        <v>0.31419939577039274</v>
      </c>
      <c r="K32" s="78">
        <f t="shared" si="3"/>
        <v>7.2661459023837652E-2</v>
      </c>
      <c r="L32" s="79"/>
      <c r="M32" s="80"/>
      <c r="N32" s="81">
        <f>分析係数表!H35</f>
        <v>6.616862326574173E-2</v>
      </c>
      <c r="O32" s="82">
        <f t="shared" si="4"/>
        <v>0.34217105088622224</v>
      </c>
      <c r="P32" s="76">
        <f>分析係数表!C35</f>
        <v>0.44329670329670334</v>
      </c>
      <c r="Q32" s="82">
        <f t="shared" si="5"/>
        <v>0.15168329882143083</v>
      </c>
      <c r="R32" s="83">
        <v>0.17932525967820495</v>
      </c>
      <c r="S32" s="84">
        <f t="shared" si="6"/>
        <v>0.41058432637907283</v>
      </c>
      <c r="T32" s="85">
        <f>分析係数表!F35</f>
        <v>0.64443411573320941</v>
      </c>
      <c r="U32" s="86">
        <f t="shared" si="7"/>
        <v>0.26459454730401327</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投入係数表!N33</f>
        <v>9.8194488438390877E-4</v>
      </c>
      <c r="E33" s="77">
        <f t="shared" si="0"/>
        <v>9.8194488438390876E-2</v>
      </c>
      <c r="F33" s="76">
        <f>分析係数表!C36</f>
        <v>0.8186980166346769</v>
      </c>
      <c r="G33" s="77">
        <f t="shared" si="1"/>
        <v>8.0391632928967324E-2</v>
      </c>
      <c r="H33" s="77">
        <v>0.14043066580515343</v>
      </c>
      <c r="I33" s="77">
        <f t="shared" si="2"/>
        <v>0.14043066580515343</v>
      </c>
      <c r="J33" s="76">
        <f>分析係数表!G36</f>
        <v>7.7781269641734763E-2</v>
      </c>
      <c r="K33" s="78">
        <f t="shared" si="3"/>
        <v>1.092287548295898E-2</v>
      </c>
      <c r="L33" s="79"/>
      <c r="M33" s="80"/>
      <c r="N33" s="81">
        <f>分析係数表!H36</f>
        <v>0.1158646930536866</v>
      </c>
      <c r="O33" s="82">
        <f t="shared" si="4"/>
        <v>0.59915926652377061</v>
      </c>
      <c r="P33" s="76">
        <f>分析係数表!C36</f>
        <v>0.8186980166346769</v>
      </c>
      <c r="Q33" s="82">
        <f t="shared" si="5"/>
        <v>0.49053050315129876</v>
      </c>
      <c r="R33" s="83">
        <v>0.53133925141766736</v>
      </c>
      <c r="S33" s="84">
        <f t="shared" si="6"/>
        <v>0.67176991722282076</v>
      </c>
      <c r="T33" s="85">
        <f>分析係数表!F36</f>
        <v>0.82023884349465748</v>
      </c>
      <c r="U33" s="86">
        <f t="shared" si="7"/>
        <v>0.55101177999734829</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投入係数表!N34</f>
        <v>1.700981944884384E-2</v>
      </c>
      <c r="E34" s="77">
        <f t="shared" si="0"/>
        <v>1.7009819448843839</v>
      </c>
      <c r="F34" s="76">
        <f>分析係数表!C37</f>
        <v>0.56668970283344855</v>
      </c>
      <c r="G34" s="77">
        <f t="shared" si="1"/>
        <v>0.96392895287159286</v>
      </c>
      <c r="H34" s="77">
        <v>1.2030801647014315</v>
      </c>
      <c r="I34" s="77">
        <f t="shared" si="2"/>
        <v>1.2030801647014315</v>
      </c>
      <c r="J34" s="76">
        <f>分析係数表!G37</f>
        <v>0.49872274427515739</v>
      </c>
      <c r="K34" s="78">
        <f t="shared" si="3"/>
        <v>0.60000344132290628</v>
      </c>
      <c r="L34" s="79"/>
      <c r="M34" s="80"/>
      <c r="N34" s="81">
        <f>分析係数表!H37</f>
        <v>5.3152985940327593E-2</v>
      </c>
      <c r="O34" s="82">
        <f t="shared" si="4"/>
        <v>0.27486461345734053</v>
      </c>
      <c r="P34" s="76">
        <f>分析係数表!C37</f>
        <v>0.56668970283344855</v>
      </c>
      <c r="Q34" s="82">
        <f t="shared" si="5"/>
        <v>0.15576294611957101</v>
      </c>
      <c r="R34" s="83">
        <v>0.18060892192270531</v>
      </c>
      <c r="S34" s="84">
        <f t="shared" si="6"/>
        <v>1.3836890866241369</v>
      </c>
      <c r="T34" s="85">
        <f>分析係数表!F37</f>
        <v>0.72283550770915062</v>
      </c>
      <c r="U34" s="86">
        <f t="shared" si="7"/>
        <v>1.0001796034415689</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投入係数表!N35</f>
        <v>1.6788089958821666E-3</v>
      </c>
      <c r="E35" s="77">
        <f t="shared" si="0"/>
        <v>0.16788089958821667</v>
      </c>
      <c r="F35" s="76">
        <f>分析係数表!C38</f>
        <v>1.0683527744467458E-2</v>
      </c>
      <c r="G35" s="77">
        <f t="shared" si="1"/>
        <v>1.7935602485168684E-3</v>
      </c>
      <c r="H35" s="77">
        <v>2.9837628441927466E-3</v>
      </c>
      <c r="I35" s="77">
        <f t="shared" si="2"/>
        <v>2.9837628441927466E-3</v>
      </c>
      <c r="J35" s="76">
        <f>分析係数表!G38</f>
        <v>0.34057971014492755</v>
      </c>
      <c r="K35" s="78">
        <f t="shared" si="3"/>
        <v>1.0162090846163702E-3</v>
      </c>
      <c r="L35" s="79"/>
      <c r="M35" s="80"/>
      <c r="N35" s="81">
        <f>分析係数表!H38</f>
        <v>4.6331956753746927E-2</v>
      </c>
      <c r="O35" s="82">
        <f t="shared" si="4"/>
        <v>0.2395917211149319</v>
      </c>
      <c r="P35" s="76">
        <f>分析係数表!C38</f>
        <v>1.0683527744467458E-2</v>
      </c>
      <c r="Q35" s="82">
        <f t="shared" si="5"/>
        <v>2.5596847998760846E-3</v>
      </c>
      <c r="R35" s="83">
        <v>3.0226809362002573E-3</v>
      </c>
      <c r="S35" s="84">
        <f t="shared" si="6"/>
        <v>6.0064437803930039E-3</v>
      </c>
      <c r="T35" s="85">
        <f>分析係数表!F38</f>
        <v>0.55072463768115942</v>
      </c>
      <c r="U35" s="86">
        <f t="shared" si="7"/>
        <v>3.3078965747091907E-3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投入係数表!N36</f>
        <v>0</v>
      </c>
      <c r="E36" s="77">
        <f t="shared" si="0"/>
        <v>0</v>
      </c>
      <c r="F36" s="76">
        <f>分析係数表!C39</f>
        <v>1</v>
      </c>
      <c r="G36" s="77">
        <f t="shared" si="1"/>
        <v>0</v>
      </c>
      <c r="H36" s="77">
        <v>1.9468670172582317E-2</v>
      </c>
      <c r="I36" s="77">
        <f t="shared" si="2"/>
        <v>1.9468670172582317E-2</v>
      </c>
      <c r="J36" s="76">
        <f>分析係数表!G39</f>
        <v>0.35121951219512193</v>
      </c>
      <c r="K36" s="78">
        <f t="shared" si="3"/>
        <v>6.8377768411020815E-3</v>
      </c>
      <c r="L36" s="79"/>
      <c r="M36" s="80"/>
      <c r="N36" s="81">
        <f>分析係数表!H39</f>
        <v>4.1645399285415987E-3</v>
      </c>
      <c r="O36" s="82">
        <f t="shared" si="4"/>
        <v>2.1535660460756272E-2</v>
      </c>
      <c r="P36" s="76">
        <f>分析係数表!C39</f>
        <v>1</v>
      </c>
      <c r="Q36" s="82">
        <f t="shared" si="5"/>
        <v>2.1535660460756272E-2</v>
      </c>
      <c r="R36" s="83">
        <v>2.7236348910565422E-2</v>
      </c>
      <c r="S36" s="84">
        <f t="shared" si="6"/>
        <v>4.6705019083147739E-2</v>
      </c>
      <c r="T36" s="85">
        <f>分析係数表!F39</f>
        <v>0.70184774575018483</v>
      </c>
      <c r="U36" s="86">
        <f t="shared" si="7"/>
        <v>3.2779812358726602E-2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投入係数表!N37</f>
        <v>6.3351282863477985E-5</v>
      </c>
      <c r="E37" s="77">
        <f t="shared" si="0"/>
        <v>6.3351282863477985E-3</v>
      </c>
      <c r="F37" s="76">
        <f>分析係数表!C40</f>
        <v>0.77416905685844439</v>
      </c>
      <c r="G37" s="77">
        <f t="shared" si="1"/>
        <v>4.9044602905191281E-3</v>
      </c>
      <c r="H37" s="77">
        <v>6.193569652787367E-3</v>
      </c>
      <c r="I37" s="77">
        <f t="shared" si="2"/>
        <v>6.193569652787367E-3</v>
      </c>
      <c r="J37" s="76">
        <f>分析係数表!G40</f>
        <v>0.54967502321262762</v>
      </c>
      <c r="K37" s="78">
        <f t="shared" si="3"/>
        <v>3.404450542664922E-3</v>
      </c>
      <c r="L37" s="79"/>
      <c r="M37" s="80"/>
      <c r="N37" s="81">
        <f>分析係数表!H40</f>
        <v>3.1866270706695746E-2</v>
      </c>
      <c r="O37" s="82">
        <f t="shared" si="4"/>
        <v>0.16478679466768101</v>
      </c>
      <c r="P37" s="76">
        <f>分析係数表!C40</f>
        <v>0.77416905685844439</v>
      </c>
      <c r="Q37" s="82">
        <f t="shared" si="5"/>
        <v>0.12757283741060474</v>
      </c>
      <c r="R37" s="83">
        <v>0.12773942825877077</v>
      </c>
      <c r="S37" s="84">
        <f t="shared" si="6"/>
        <v>0.13393299791155813</v>
      </c>
      <c r="T37" s="85">
        <f>分析係数表!F40</f>
        <v>0.74643369629442058</v>
      </c>
      <c r="U37" s="86">
        <f t="shared" si="7"/>
        <v>9.9972102686917252E-2</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投入係数表!N38</f>
        <v>0</v>
      </c>
      <c r="E38" s="77">
        <f t="shared" si="0"/>
        <v>0</v>
      </c>
      <c r="F38" s="76">
        <f>分析係数表!C41</f>
        <v>0.79005741127348639</v>
      </c>
      <c r="G38" s="77">
        <f t="shared" si="1"/>
        <v>0</v>
      </c>
      <c r="H38" s="77">
        <v>1.0649016066024801E-3</v>
      </c>
      <c r="I38" s="77">
        <f t="shared" si="2"/>
        <v>1.0649016066024801E-3</v>
      </c>
      <c r="J38" s="76">
        <f>分析係数表!G41</f>
        <v>0.45390187685215672</v>
      </c>
      <c r="K38" s="78">
        <f t="shared" si="3"/>
        <v>4.8336083789974276E-4</v>
      </c>
      <c r="L38" s="79"/>
      <c r="M38" s="80"/>
      <c r="N38" s="81">
        <f>分析係数表!H41</f>
        <v>5.3791007377847894E-2</v>
      </c>
      <c r="O38" s="82">
        <f t="shared" si="4"/>
        <v>0.27816394862542293</v>
      </c>
      <c r="P38" s="76">
        <f>分析係数表!C41</f>
        <v>0.79005741127348639</v>
      </c>
      <c r="Q38" s="82">
        <f t="shared" si="5"/>
        <v>0.2197654891606127</v>
      </c>
      <c r="R38" s="83">
        <v>0.2235389921787175</v>
      </c>
      <c r="S38" s="84">
        <f t="shared" si="6"/>
        <v>0.22460389378531997</v>
      </c>
      <c r="T38" s="85">
        <f>分析係数表!F41</f>
        <v>0.55729338162660524</v>
      </c>
      <c r="U38" s="86">
        <f t="shared" si="7"/>
        <v>0.12517026349412383</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投入係数表!N39</f>
        <v>5.0681026290782388E-4</v>
      </c>
      <c r="E39" s="77">
        <f>$C$16*D39</f>
        <v>5.0681026290782388E-2</v>
      </c>
      <c r="F39" s="76">
        <f>分析係数表!C42</f>
        <v>0.34014502307185235</v>
      </c>
      <c r="G39" s="77">
        <f>E39*F39</f>
        <v>1.7238898856983331E-2</v>
      </c>
      <c r="H39" s="77">
        <v>2.1759492036418859E-2</v>
      </c>
      <c r="I39" s="77">
        <f>C39+H39</f>
        <v>2.1759492036418859E-2</v>
      </c>
      <c r="J39" s="76">
        <f>分析係数表!G42</f>
        <v>0.48461538461538461</v>
      </c>
      <c r="K39" s="78">
        <f>I39*J39</f>
        <v>1.0544984602264523E-2</v>
      </c>
      <c r="L39" s="79"/>
      <c r="M39" s="80"/>
      <c r="N39" s="81">
        <f>分析係数表!H42</f>
        <v>1.4175676302723771E-2</v>
      </c>
      <c r="O39" s="82">
        <f t="shared" si="4"/>
        <v>7.3305228643577067E-2</v>
      </c>
      <c r="P39" s="76">
        <f>分析係数表!C42</f>
        <v>0.34014502307185235</v>
      </c>
      <c r="Q39" s="82">
        <f>O39*P39</f>
        <v>2.4934408688256932E-2</v>
      </c>
      <c r="R39" s="83">
        <v>2.588509228711099E-2</v>
      </c>
      <c r="S39" s="84">
        <f>I39+R39</f>
        <v>4.7644584323529846E-2</v>
      </c>
      <c r="T39" s="85">
        <f>分析係数表!F42</f>
        <v>0.55384615384615388</v>
      </c>
      <c r="U39" s="86">
        <f>S39*T39</f>
        <v>2.6387769779185763E-2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投入係数表!N40</f>
        <v>9.7877732024073492E-3</v>
      </c>
      <c r="E40" s="77">
        <f>$C$16*D40</f>
        <v>0.97877732024073494</v>
      </c>
      <c r="F40" s="76">
        <f>分析係数表!C43</f>
        <v>0.24206930209858468</v>
      </c>
      <c r="G40" s="77">
        <f>E40*F40</f>
        <v>0.23693194282059762</v>
      </c>
      <c r="H40" s="77">
        <v>0.35499400684206955</v>
      </c>
      <c r="I40" s="77">
        <f>C40+H40</f>
        <v>0.35499400684206955</v>
      </c>
      <c r="J40" s="76">
        <f>分析係数表!G43</f>
        <v>0.37677668031799566</v>
      </c>
      <c r="K40" s="78">
        <f>I40*J40</f>
        <v>0.13375346343073879</v>
      </c>
      <c r="L40" s="79"/>
      <c r="M40" s="80"/>
      <c r="N40" s="81">
        <f>分析係数表!H43</f>
        <v>3.8768502621688086E-2</v>
      </c>
      <c r="O40" s="82">
        <f t="shared" si="4"/>
        <v>0.20047960239511828</v>
      </c>
      <c r="P40" s="76">
        <f>分析係数表!C43</f>
        <v>0.24206930209858468</v>
      </c>
      <c r="Q40" s="82">
        <f>O40*P40</f>
        <v>4.8529957436788028E-2</v>
      </c>
      <c r="R40" s="83">
        <v>7.8715066251005966E-2</v>
      </c>
      <c r="S40" s="84">
        <f>I40+R40</f>
        <v>0.43370907309307549</v>
      </c>
      <c r="T40" s="85">
        <f>分析係数表!F43</f>
        <v>0.60202360876897132</v>
      </c>
      <c r="U40" s="86">
        <f>S40*T40</f>
        <v>0.26110310133933884</v>
      </c>
      <c r="V40" s="87">
        <f>分析係数表!D43</f>
        <v>0.42833052276559863</v>
      </c>
      <c r="W40" s="167">
        <f>ROUND(S40*V40,0)</f>
        <v>0</v>
      </c>
      <c r="X40" s="76">
        <f>分析係数表!E43</f>
        <v>0.32088653336545409</v>
      </c>
      <c r="Y40" s="166">
        <f>ROUND(S40*X40,0)</f>
        <v>0</v>
      </c>
    </row>
    <row r="41" spans="1:25" x14ac:dyDescent="0.2">
      <c r="A41" s="6" t="s">
        <v>341</v>
      </c>
      <c r="B41" s="5" t="s">
        <v>42</v>
      </c>
      <c r="C41" s="90"/>
      <c r="D41" s="76">
        <f>投入係数表!N41</f>
        <v>3.1675641431738993E-5</v>
      </c>
      <c r="E41" s="77">
        <f>$C$16*D41</f>
        <v>3.1675641431738993E-3</v>
      </c>
      <c r="F41" s="76">
        <f>分析係数表!C44</f>
        <v>0.38560429982568278</v>
      </c>
      <c r="G41" s="77">
        <f>E41*F41</f>
        <v>1.2214263535815103E-3</v>
      </c>
      <c r="H41" s="77">
        <v>2.144580575265718E-3</v>
      </c>
      <c r="I41" s="77">
        <f>C41+H41</f>
        <v>2.144580575265718E-3</v>
      </c>
      <c r="J41" s="76">
        <f>分析係数表!G44</f>
        <v>0.26838368034661209</v>
      </c>
      <c r="K41" s="78">
        <f>I41*J41</f>
        <v>5.7557042758966796E-4</v>
      </c>
      <c r="L41" s="79"/>
      <c r="M41" s="80"/>
      <c r="N41" s="81">
        <f>分析係数表!H44</f>
        <v>0.12265092107094798</v>
      </c>
      <c r="O41" s="82">
        <f t="shared" si="4"/>
        <v>0.63425219512973841</v>
      </c>
      <c r="P41" s="76">
        <f>分析係数表!C44</f>
        <v>0.38560429982568278</v>
      </c>
      <c r="Q41" s="82">
        <f>O41*P41</f>
        <v>0.24457037361590511</v>
      </c>
      <c r="R41" s="83">
        <v>0.24758753732060643</v>
      </c>
      <c r="S41" s="84">
        <f>I41+R41</f>
        <v>0.24973211789587216</v>
      </c>
      <c r="T41" s="85">
        <f>分析係数表!F44</f>
        <v>0.48224816464075099</v>
      </c>
      <c r="U41" s="86">
        <f>S41*T41</f>
        <v>0.12043285550713199</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投入係数表!N42</f>
        <v>2.8508077288565093E-4</v>
      </c>
      <c r="E42" s="77">
        <f>$C$16*D42</f>
        <v>2.8508077288565095E-2</v>
      </c>
      <c r="F42" s="76">
        <f>分析係数表!C45</f>
        <v>1</v>
      </c>
      <c r="G42" s="77">
        <f>E42*F42</f>
        <v>2.8508077288565095E-2</v>
      </c>
      <c r="H42" s="77">
        <v>4.4000267345334798E-2</v>
      </c>
      <c r="I42" s="77">
        <f>C42+H42</f>
        <v>4.4000267345334798E-2</v>
      </c>
      <c r="J42" s="76">
        <f>分析係数表!G45</f>
        <v>0</v>
      </c>
      <c r="K42" s="78">
        <f>I42*J42</f>
        <v>0</v>
      </c>
      <c r="L42" s="79"/>
      <c r="M42" s="80"/>
      <c r="N42" s="81">
        <f>分析係数表!H45</f>
        <v>0</v>
      </c>
      <c r="O42" s="82">
        <f t="shared" si="4"/>
        <v>0</v>
      </c>
      <c r="P42" s="76">
        <f>分析係数表!C45</f>
        <v>1</v>
      </c>
      <c r="Q42" s="82">
        <f>O42*P42</f>
        <v>0</v>
      </c>
      <c r="R42" s="83">
        <v>5.8298676468842119E-3</v>
      </c>
      <c r="S42" s="84">
        <f>I42+R42</f>
        <v>4.9830134992219013E-2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3.6743744060817232E-3</v>
      </c>
      <c r="E43" s="77">
        <f>$C$16*D43</f>
        <v>0.36743744060817229</v>
      </c>
      <c r="F43" s="76">
        <f>分析係数表!C46</f>
        <v>0.21981660723382579</v>
      </c>
      <c r="G43" s="77">
        <f>E43*F43</f>
        <v>8.0768851565168803E-2</v>
      </c>
      <c r="H43" s="77">
        <v>0.1026853640200226</v>
      </c>
      <c r="I43" s="77">
        <f>C43+H43</f>
        <v>0.1026853640200226</v>
      </c>
      <c r="J43" s="76">
        <f>分析係数表!G46</f>
        <v>9.2485549132947983E-3</v>
      </c>
      <c r="K43" s="78">
        <f>I43*J43</f>
        <v>9.4969122793084489E-4</v>
      </c>
      <c r="L43" s="79"/>
      <c r="M43" s="80"/>
      <c r="N43" s="81">
        <f>分析係数表!H46</f>
        <v>2.3827200593939956E-2</v>
      </c>
      <c r="O43" s="82">
        <f t="shared" si="4"/>
        <v>0.1232151715498423</v>
      </c>
      <c r="P43" s="76">
        <f>分析係数表!C46</f>
        <v>0.21981660723382579</v>
      </c>
      <c r="Q43" s="82">
        <f>O43*P43</f>
        <v>2.7084740969820151E-2</v>
      </c>
      <c r="R43" s="83">
        <v>3.0067655543200695E-2</v>
      </c>
      <c r="S43" s="84">
        <f>I43+R43</f>
        <v>0.1327530195632233</v>
      </c>
      <c r="T43" s="85">
        <f>分析係数表!F46</f>
        <v>0.31329479768786128</v>
      </c>
      <c r="U43" s="86">
        <f>S43*T43</f>
        <v>4.1590830406512735E-2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投入係数表!N44</f>
        <v>0.75026924295216979</v>
      </c>
      <c r="E44" s="91">
        <f>SUM(E5:E43)</f>
        <v>75.026924295217</v>
      </c>
      <c r="F44" s="92">
        <f>分析係数表!C47</f>
        <v>0.36533716964755569</v>
      </c>
      <c r="G44" s="91">
        <f>SUM(G5:G43)</f>
        <v>16.812310114006035</v>
      </c>
      <c r="H44" s="91">
        <f>SUM(H5:H43)</f>
        <v>19.94120073256725</v>
      </c>
      <c r="I44" s="91">
        <f>SUM(I5:I43)</f>
        <v>119.94120073256727</v>
      </c>
      <c r="J44" s="92">
        <f>分析係数表!G47</f>
        <v>0.24761623449681225</v>
      </c>
      <c r="K44" s="93">
        <f>SUM(K5:K43)</f>
        <v>8.2431423677725366</v>
      </c>
      <c r="L44" s="94">
        <f>最終需要_まとめ!$L$33</f>
        <v>0.62733333333333341</v>
      </c>
      <c r="M44" s="91">
        <f>K44*L44</f>
        <v>5.1711979787159716</v>
      </c>
      <c r="N44" s="95">
        <f>分析係数表!H47</f>
        <v>1</v>
      </c>
      <c r="O44" s="93">
        <f>SUM(O5:O43)</f>
        <v>5.1711979787159716</v>
      </c>
      <c r="P44" s="92">
        <f>分析係数表!C47</f>
        <v>0.36533716964755569</v>
      </c>
      <c r="Q44" s="96">
        <f>SUM(Q5:Q43)</f>
        <v>1.9858831605056153</v>
      </c>
      <c r="R44" s="91">
        <f>SUM(R5:R43)</f>
        <v>2.2379468428357012</v>
      </c>
      <c r="S44" s="97">
        <f>SUM(S5:S43)</f>
        <v>122.17914757540294</v>
      </c>
      <c r="T44" s="98">
        <f>分析係数表!F47</f>
        <v>0.45972075178637212</v>
      </c>
      <c r="U44" s="99">
        <f>SUM(U5:U43)</f>
        <v>31.813510770558857</v>
      </c>
      <c r="V44" s="100">
        <f>分析係数表!D47</f>
        <v>9.0631212476228726E-2</v>
      </c>
      <c r="W44" s="164">
        <f>SUM(W5:W43)</f>
        <v>2</v>
      </c>
      <c r="X44" s="92">
        <f>分析係数表!E47</f>
        <v>7.5404319154090987E-2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0</v>
      </c>
      <c r="E5" s="77">
        <f t="shared" ref="E5:E38" si="0">$C$17*D5</f>
        <v>0</v>
      </c>
      <c r="F5" s="76">
        <f>分析係数表!C8</f>
        <v>0.3615635179153095</v>
      </c>
      <c r="G5" s="77">
        <f t="shared" ref="G5:G38" si="1">E5*F5</f>
        <v>0</v>
      </c>
      <c r="H5" s="77">
        <f t="array" ref="H5:H43">MMULT(逆行列係数!C5:AO43,'13'!G5:G43)</f>
        <v>5.0544406021035175E-4</v>
      </c>
      <c r="I5" s="77">
        <f t="shared" ref="I5:I38" si="2">C5+H5</f>
        <v>5.0544406021035175E-4</v>
      </c>
      <c r="J5" s="76">
        <f>分析係数表!G8</f>
        <v>0.11973969631236442</v>
      </c>
      <c r="K5" s="78">
        <f t="shared" ref="K5:K38" si="3">I5*J5</f>
        <v>6.0521718272475953E-5</v>
      </c>
      <c r="L5" s="79" t="s">
        <v>184</v>
      </c>
      <c r="M5" s="80" t="s">
        <v>184</v>
      </c>
      <c r="N5" s="81">
        <f>分析係数表!H8</f>
        <v>1.2737227970859822E-2</v>
      </c>
      <c r="O5" s="82">
        <f t="shared" ref="O5:O43" si="4">$M$44*N5</f>
        <v>0.10116366050340432</v>
      </c>
      <c r="P5" s="76">
        <f>分析係数表!C8</f>
        <v>0.3615635179153095</v>
      </c>
      <c r="Q5" s="82">
        <f t="shared" ref="Q5:Q38" si="5">O5*P5</f>
        <v>3.6577088976800919E-2</v>
      </c>
      <c r="R5" s="83">
        <f t="array" ref="R5:R43">MMULT(逆行列係数!C5:AO43,'13'!Q5:Q43)</f>
        <v>5.3478688412721513E-2</v>
      </c>
      <c r="S5" s="84">
        <f t="shared" ref="S5:S38" si="6">I5+R5</f>
        <v>5.3984132472931864E-2</v>
      </c>
      <c r="T5" s="85">
        <f>分析係数表!F8</f>
        <v>0.45140997830802604</v>
      </c>
      <c r="U5" s="86">
        <f t="shared" ref="U5:U38" si="7">S5*T5</f>
        <v>2.4368976068583778E-2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投入係数表!O6</f>
        <v>0</v>
      </c>
      <c r="E6" s="77">
        <f t="shared" si="0"/>
        <v>0</v>
      </c>
      <c r="F6" s="76">
        <f>分析係数表!C9</f>
        <v>5.4524361948955935E-2</v>
      </c>
      <c r="G6" s="77">
        <f t="shared" si="1"/>
        <v>0</v>
      </c>
      <c r="H6" s="77">
        <v>1.0129692696637768E-3</v>
      </c>
      <c r="I6" s="77">
        <f t="shared" si="2"/>
        <v>1.0129692696637768E-3</v>
      </c>
      <c r="J6" s="76">
        <f>分析係数表!G9</f>
        <v>0.23529411764705882</v>
      </c>
      <c r="K6" s="78">
        <f t="shared" si="3"/>
        <v>2.3834571050912397E-4</v>
      </c>
      <c r="L6" s="79"/>
      <c r="M6" s="80"/>
      <c r="N6" s="81">
        <f>分析係数表!H9</f>
        <v>6.7282260683958976E-4</v>
      </c>
      <c r="O6" s="82">
        <f t="shared" si="4"/>
        <v>5.343799917301867E-3</v>
      </c>
      <c r="P6" s="76">
        <f>分析係数表!C9</f>
        <v>5.4524361948955935E-2</v>
      </c>
      <c r="Q6" s="82">
        <f t="shared" si="5"/>
        <v>2.9136728087376777E-4</v>
      </c>
      <c r="R6" s="83">
        <v>4.1593249853546691E-4</v>
      </c>
      <c r="S6" s="84">
        <f t="shared" si="6"/>
        <v>1.4289017681992438E-3</v>
      </c>
      <c r="T6" s="85">
        <f>分析係数表!F9</f>
        <v>0.68627450980392157</v>
      </c>
      <c r="U6" s="86">
        <f t="shared" si="7"/>
        <v>9.8061886052889288E-4</v>
      </c>
      <c r="V6" s="87">
        <f>分析係数表!D9</f>
        <v>3.9215686274509803E-2</v>
      </c>
      <c r="W6" s="167">
        <f t="shared" si="8"/>
        <v>0</v>
      </c>
      <c r="X6" s="76">
        <f>分析係数表!E9</f>
        <v>0</v>
      </c>
      <c r="Y6" s="166">
        <f t="shared" si="9"/>
        <v>0</v>
      </c>
    </row>
    <row r="7" spans="1:25" x14ac:dyDescent="0.2">
      <c r="A7" s="6" t="s">
        <v>221</v>
      </c>
      <c r="B7" s="5" t="s">
        <v>267</v>
      </c>
      <c r="C7" s="90"/>
      <c r="D7" s="76">
        <f>投入係数表!O7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1.0319061909272571E-2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投入係数表!O8</f>
        <v>0.14895330112721417</v>
      </c>
      <c r="E8" s="77">
        <f t="shared" si="0"/>
        <v>14.895330112721417</v>
      </c>
      <c r="F8" s="76">
        <f>分析係数表!C11</f>
        <v>1.7638036809815905E-2</v>
      </c>
      <c r="G8" s="77">
        <f t="shared" si="1"/>
        <v>0.26272438082253963</v>
      </c>
      <c r="H8" s="77">
        <v>0.26939291931858367</v>
      </c>
      <c r="I8" s="77">
        <f t="shared" si="2"/>
        <v>0.26939291931858367</v>
      </c>
      <c r="J8" s="76">
        <f>分析係数表!G11</f>
        <v>0.36619718309859156</v>
      </c>
      <c r="K8" s="78">
        <f t="shared" si="3"/>
        <v>9.8650928201171481E-2</v>
      </c>
      <c r="L8" s="79"/>
      <c r="M8" s="80"/>
      <c r="N8" s="81">
        <f>分析係数表!H11</f>
        <v>-2.3200779546192752E-5</v>
      </c>
      <c r="O8" s="82">
        <f t="shared" si="4"/>
        <v>-1.8426896266558165E-4</v>
      </c>
      <c r="P8" s="76">
        <f>分析係数表!C11</f>
        <v>1.7638036809815905E-2</v>
      </c>
      <c r="Q8" s="82">
        <f t="shared" si="5"/>
        <v>-3.250142746402122E-6</v>
      </c>
      <c r="R8" s="83">
        <v>1.2461324612925436E-4</v>
      </c>
      <c r="S8" s="84">
        <f t="shared" si="6"/>
        <v>0.26951753256471295</v>
      </c>
      <c r="T8" s="85">
        <f>分析係数表!F11</f>
        <v>0.60563380281690138</v>
      </c>
      <c r="U8" s="86">
        <f t="shared" si="7"/>
        <v>0.16322892817299517</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投入係数表!O9</f>
        <v>0</v>
      </c>
      <c r="E9" s="77">
        <f t="shared" si="0"/>
        <v>0</v>
      </c>
      <c r="F9" s="76">
        <f>分析係数表!C12</f>
        <v>0.17945214392608499</v>
      </c>
      <c r="G9" s="77">
        <f t="shared" si="1"/>
        <v>0</v>
      </c>
      <c r="H9" s="77">
        <v>4.3169415705387429E-4</v>
      </c>
      <c r="I9" s="77">
        <f t="shared" si="2"/>
        <v>4.3169415705387429E-4</v>
      </c>
      <c r="J9" s="76">
        <f>分析係数表!G12</f>
        <v>0.13812104376337719</v>
      </c>
      <c r="K9" s="78">
        <f t="shared" si="3"/>
        <v>5.9626047558832396E-5</v>
      </c>
      <c r="L9" s="79"/>
      <c r="M9" s="80"/>
      <c r="N9" s="81">
        <f>分析係数表!H12</f>
        <v>9.9856155166813607E-2</v>
      </c>
      <c r="O9" s="82">
        <f t="shared" si="4"/>
        <v>0.79309361531266342</v>
      </c>
      <c r="P9" s="76">
        <f>分析係数表!C12</f>
        <v>0.17945214392608499</v>
      </c>
      <c r="Q9" s="82">
        <f t="shared" si="5"/>
        <v>0.14232234960194717</v>
      </c>
      <c r="R9" s="83">
        <v>0.16123474640551388</v>
      </c>
      <c r="S9" s="84">
        <f t="shared" si="6"/>
        <v>0.16166644056256776</v>
      </c>
      <c r="T9" s="85">
        <f>分析係数表!F12</f>
        <v>0.32915888701671298</v>
      </c>
      <c r="U9" s="86">
        <f t="shared" si="7"/>
        <v>5.3213945643528389E-2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投入係数表!O10</f>
        <v>8.0515297906602254E-4</v>
      </c>
      <c r="E10" s="77">
        <f t="shared" si="0"/>
        <v>8.0515297906602251E-2</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0.12217032224728062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投入係数表!O11</f>
        <v>2.4154589371980675E-3</v>
      </c>
      <c r="E11" s="77">
        <f t="shared" si="0"/>
        <v>0.24154589371980675</v>
      </c>
      <c r="F11" s="76">
        <f>分析係数表!C14</f>
        <v>0.39919982218270722</v>
      </c>
      <c r="G11" s="77">
        <f t="shared" si="1"/>
        <v>9.6425077821909955E-2</v>
      </c>
      <c r="H11" s="77">
        <v>0.19279182014010551</v>
      </c>
      <c r="I11" s="77">
        <f t="shared" si="2"/>
        <v>0.19279182014010551</v>
      </c>
      <c r="J11" s="76">
        <f>分析係数表!G14</f>
        <v>0.17087329631499243</v>
      </c>
      <c r="K11" s="78">
        <f t="shared" si="3"/>
        <v>3.2942973809906975E-2</v>
      </c>
      <c r="L11" s="79"/>
      <c r="M11" s="80"/>
      <c r="N11" s="81">
        <f>分析係数表!H14</f>
        <v>1.2412417057213123E-3</v>
      </c>
      <c r="O11" s="82">
        <f t="shared" si="4"/>
        <v>9.8583895026086183E-3</v>
      </c>
      <c r="P11" s="76">
        <f>分析係数表!C14</f>
        <v>0.39919982218270722</v>
      </c>
      <c r="Q11" s="82">
        <f t="shared" si="5"/>
        <v>3.9354673364492276E-3</v>
      </c>
      <c r="R11" s="83">
        <v>1.7454107353205142E-2</v>
      </c>
      <c r="S11" s="84">
        <f t="shared" si="6"/>
        <v>0.21024592749331067</v>
      </c>
      <c r="T11" s="85">
        <f>分析係数表!F14</f>
        <v>0.36951034830893487</v>
      </c>
      <c r="U11" s="86">
        <f t="shared" si="7"/>
        <v>7.7688045898588284E-2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投入係数表!O12</f>
        <v>8.8566827697262474E-3</v>
      </c>
      <c r="E12" s="77">
        <f t="shared" si="0"/>
        <v>0.88566827697262474</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7.2970509215570328E-2</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投入係数表!O13</f>
        <v>2.4154589371980675E-3</v>
      </c>
      <c r="E13" s="77">
        <f t="shared" si="0"/>
        <v>0.24154589371980675</v>
      </c>
      <c r="F13" s="76">
        <f>分析係数表!C16</f>
        <v>2.8203419942260721E-2</v>
      </c>
      <c r="G13" s="77">
        <f t="shared" si="1"/>
        <v>6.8124202759083869E-3</v>
      </c>
      <c r="H13" s="77">
        <v>1.1061018376997958E-2</v>
      </c>
      <c r="I13" s="77">
        <f t="shared" si="2"/>
        <v>1.1061018376997958E-2</v>
      </c>
      <c r="J13" s="76">
        <f>分析係数表!G16</f>
        <v>3.2028469750889681E-2</v>
      </c>
      <c r="K13" s="78">
        <f t="shared" si="3"/>
        <v>3.5426749250171396E-4</v>
      </c>
      <c r="L13" s="79"/>
      <c r="M13" s="80"/>
      <c r="N13" s="81">
        <f>分析係数表!H16</f>
        <v>1.817781077444202E-2</v>
      </c>
      <c r="O13" s="82">
        <f t="shared" si="4"/>
        <v>0.14437473224848321</v>
      </c>
      <c r="P13" s="76">
        <f>分析係数表!C16</f>
        <v>2.8203419942260721E-2</v>
      </c>
      <c r="Q13" s="82">
        <f t="shared" si="5"/>
        <v>4.0718612026554232E-3</v>
      </c>
      <c r="R13" s="83">
        <v>4.7707265957505083E-3</v>
      </c>
      <c r="S13" s="84">
        <f t="shared" si="6"/>
        <v>1.5831744972748467E-2</v>
      </c>
      <c r="T13" s="85">
        <f>分析係数表!F16</f>
        <v>0.28469750889679718</v>
      </c>
      <c r="U13" s="86">
        <f t="shared" si="7"/>
        <v>4.5072583552308804E-3</v>
      </c>
      <c r="V13" s="87">
        <f>分析係数表!D16</f>
        <v>0</v>
      </c>
      <c r="W13" s="167">
        <f t="shared" si="8"/>
        <v>0</v>
      </c>
      <c r="X13" s="76">
        <f>分析係数表!E16</f>
        <v>0</v>
      </c>
      <c r="Y13" s="166">
        <f t="shared" si="9"/>
        <v>0</v>
      </c>
    </row>
    <row r="14" spans="1:25" x14ac:dyDescent="0.2">
      <c r="A14" s="6" t="s">
        <v>2</v>
      </c>
      <c r="B14" s="5" t="s">
        <v>365</v>
      </c>
      <c r="C14" s="90"/>
      <c r="D14" s="76">
        <f>投入係数表!O14</f>
        <v>5.6360708534621577E-3</v>
      </c>
      <c r="E14" s="77">
        <f t="shared" si="0"/>
        <v>0.56360708534621573</v>
      </c>
      <c r="F14" s="76">
        <f>分析係数表!C17</f>
        <v>0.39389614666813044</v>
      </c>
      <c r="G14" s="77">
        <f t="shared" si="1"/>
        <v>0.22200265915273051</v>
      </c>
      <c r="H14" s="77">
        <v>0.29288509706277671</v>
      </c>
      <c r="I14" s="77">
        <f t="shared" si="2"/>
        <v>0.29288509706277671</v>
      </c>
      <c r="J14" s="76">
        <f>分析係数表!G17</f>
        <v>0.21203948952564411</v>
      </c>
      <c r="K14" s="78">
        <f t="shared" si="3"/>
        <v>6.2103206470859901E-2</v>
      </c>
      <c r="L14" s="79"/>
      <c r="M14" s="80"/>
      <c r="N14" s="81">
        <f>分析係数表!H17</f>
        <v>3.0625029000974431E-3</v>
      </c>
      <c r="O14" s="82">
        <f t="shared" si="4"/>
        <v>2.4323503071856774E-2</v>
      </c>
      <c r="P14" s="76">
        <f>分析係数表!C17</f>
        <v>0.39389614666813044</v>
      </c>
      <c r="Q14" s="82">
        <f t="shared" si="5"/>
        <v>9.5809341334748173E-3</v>
      </c>
      <c r="R14" s="83">
        <v>2.0920892697223886E-2</v>
      </c>
      <c r="S14" s="84">
        <f t="shared" si="6"/>
        <v>0.31380598976000063</v>
      </c>
      <c r="T14" s="85">
        <f>分析係数表!F17</f>
        <v>0.32203226583192873</v>
      </c>
      <c r="U14" s="86">
        <f t="shared" si="7"/>
        <v>0.10105565391404403</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投入係数表!O15</f>
        <v>8.8566827697262474E-3</v>
      </c>
      <c r="E15" s="77">
        <f t="shared" si="0"/>
        <v>0.88566827697262474</v>
      </c>
      <c r="F15" s="76">
        <f>分析係数表!C18</f>
        <v>0.54026666666666667</v>
      </c>
      <c r="G15" s="77">
        <f t="shared" si="1"/>
        <v>0.47849704777241009</v>
      </c>
      <c r="H15" s="77">
        <v>0.52594251831596117</v>
      </c>
      <c r="I15" s="77">
        <f t="shared" si="2"/>
        <v>0.52594251831596117</v>
      </c>
      <c r="J15" s="76">
        <f>分析係数表!G18</f>
        <v>0.21567989590110606</v>
      </c>
      <c r="K15" s="78">
        <f t="shared" si="3"/>
        <v>0.11343522760035207</v>
      </c>
      <c r="L15" s="79"/>
      <c r="M15" s="80"/>
      <c r="N15" s="81">
        <f>分析係数表!H18</f>
        <v>4.8721637047004782E-4</v>
      </c>
      <c r="O15" s="82">
        <f t="shared" si="4"/>
        <v>3.8696482159772147E-3</v>
      </c>
      <c r="P15" s="76">
        <f>分析係数表!C18</f>
        <v>0.54026666666666667</v>
      </c>
      <c r="Q15" s="82">
        <f t="shared" si="5"/>
        <v>2.0906419428186234E-3</v>
      </c>
      <c r="R15" s="83">
        <v>4.7784066967809886E-3</v>
      </c>
      <c r="S15" s="84">
        <f t="shared" si="6"/>
        <v>0.53072092501274215</v>
      </c>
      <c r="T15" s="85">
        <f>分析係数表!F18</f>
        <v>0.45949902407286924</v>
      </c>
      <c r="U15" s="86">
        <f t="shared" si="7"/>
        <v>0.24386574709840544</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投入係数表!O16</f>
        <v>8.0515297906602254E-4</v>
      </c>
      <c r="E16" s="77">
        <f t="shared" si="0"/>
        <v>8.0515297906602251E-2</v>
      </c>
      <c r="F16" s="76">
        <f>分析係数表!C19</f>
        <v>0.24452905261713653</v>
      </c>
      <c r="G16" s="77">
        <f t="shared" si="1"/>
        <v>1.9688329518287966E-2</v>
      </c>
      <c r="H16" s="77">
        <v>3.8723810904534708E-2</v>
      </c>
      <c r="I16" s="77">
        <f t="shared" si="2"/>
        <v>3.8723810904534708E-2</v>
      </c>
      <c r="J16" s="76">
        <f>分析係数表!G19</f>
        <v>5.7649667405764965E-2</v>
      </c>
      <c r="K16" s="78">
        <f t="shared" si="3"/>
        <v>2.2324148193301604E-3</v>
      </c>
      <c r="L16" s="79"/>
      <c r="M16" s="80"/>
      <c r="N16" s="81">
        <f>分析係数表!H19</f>
        <v>-1.2760428750406013E-4</v>
      </c>
      <c r="O16" s="82">
        <f t="shared" si="4"/>
        <v>-1.0134792946606989E-3</v>
      </c>
      <c r="P16" s="76">
        <f>分析係数表!C19</f>
        <v>0.24452905261713653</v>
      </c>
      <c r="Q16" s="82">
        <f t="shared" si="5"/>
        <v>-2.4782513177046446E-4</v>
      </c>
      <c r="R16" s="83">
        <v>2.0931717805050976E-3</v>
      </c>
      <c r="S16" s="84">
        <f t="shared" si="6"/>
        <v>4.0816982685039804E-2</v>
      </c>
      <c r="T16" s="85">
        <f>分析係数表!F19</f>
        <v>0.24006968641114981</v>
      </c>
      <c r="U16" s="86">
        <f t="shared" si="7"/>
        <v>9.7989202334468374E-3</v>
      </c>
      <c r="V16" s="87">
        <f>分析係数表!D19</f>
        <v>1.4982578397212544E-2</v>
      </c>
      <c r="W16" s="167">
        <f t="shared" si="8"/>
        <v>0</v>
      </c>
      <c r="X16" s="76">
        <f>分析係数表!E19</f>
        <v>1.6312955337345583E-2</v>
      </c>
      <c r="Y16" s="166">
        <f t="shared" si="9"/>
        <v>0</v>
      </c>
    </row>
    <row r="17" spans="1:25" x14ac:dyDescent="0.2">
      <c r="A17" s="6" t="s">
        <v>5</v>
      </c>
      <c r="B17" s="5" t="s">
        <v>33</v>
      </c>
      <c r="C17" s="75">
        <f>最終需要_まとめ!C18</f>
        <v>100</v>
      </c>
      <c r="D17" s="76">
        <f>投入係数表!O17</f>
        <v>0.42028985507246375</v>
      </c>
      <c r="E17" s="77">
        <f t="shared" si="0"/>
        <v>42.028985507246375</v>
      </c>
      <c r="F17" s="76">
        <f>分析係数表!C20</f>
        <v>4.2707629979743422E-2</v>
      </c>
      <c r="G17" s="77">
        <f t="shared" si="1"/>
        <v>1.7949583614674771</v>
      </c>
      <c r="H17" s="77">
        <v>1.8290071711426203</v>
      </c>
      <c r="I17" s="77">
        <f t="shared" si="2"/>
        <v>101.82900717114262</v>
      </c>
      <c r="J17" s="76">
        <f>分析係数表!G20</f>
        <v>0.10064412238325282</v>
      </c>
      <c r="K17" s="78">
        <f t="shared" si="3"/>
        <v>10.248491059897606</v>
      </c>
      <c r="L17" s="79"/>
      <c r="M17" s="80"/>
      <c r="N17" s="81">
        <f>分析係数表!H20</f>
        <v>6.0322026820101154E-4</v>
      </c>
      <c r="O17" s="82">
        <f t="shared" si="4"/>
        <v>4.7909930293051229E-3</v>
      </c>
      <c r="P17" s="76">
        <f>分析係数表!C20</f>
        <v>4.2707629979743422E-2</v>
      </c>
      <c r="Q17" s="82">
        <f t="shared" si="5"/>
        <v>2.0461195753109323E-4</v>
      </c>
      <c r="R17" s="83">
        <v>5.4787880700454177E-4</v>
      </c>
      <c r="S17" s="84">
        <f t="shared" si="6"/>
        <v>101.82955504994962</v>
      </c>
      <c r="T17" s="85">
        <f>分析係数表!F20</f>
        <v>0.22302737520128824</v>
      </c>
      <c r="U17" s="86">
        <f t="shared" si="7"/>
        <v>22.710778380705349</v>
      </c>
      <c r="V17" s="87">
        <f>分析係数表!D20</f>
        <v>6.5217391304347824E-2</v>
      </c>
      <c r="W17" s="167">
        <f t="shared" si="8"/>
        <v>7</v>
      </c>
      <c r="X17" s="76">
        <f>分析係数表!E20</f>
        <v>4.9919484702093397E-2</v>
      </c>
      <c r="Y17" s="166">
        <f t="shared" si="9"/>
        <v>5</v>
      </c>
    </row>
    <row r="18" spans="1:25" x14ac:dyDescent="0.2">
      <c r="A18" s="6" t="s">
        <v>6</v>
      </c>
      <c r="B18" s="5" t="s">
        <v>34</v>
      </c>
      <c r="C18" s="90"/>
      <c r="D18" s="76">
        <f>投入係数表!O18</f>
        <v>1.6103059581320451E-3</v>
      </c>
      <c r="E18" s="77">
        <f t="shared" si="0"/>
        <v>0.1610305958132045</v>
      </c>
      <c r="F18" s="76">
        <f>分析係数表!C21</f>
        <v>0.66002922908293749</v>
      </c>
      <c r="G18" s="77">
        <f t="shared" si="1"/>
        <v>0.10628490001335547</v>
      </c>
      <c r="H18" s="77">
        <v>0.16100107281169398</v>
      </c>
      <c r="I18" s="77">
        <f t="shared" si="2"/>
        <v>0.16100107281169398</v>
      </c>
      <c r="J18" s="76">
        <f>分析係数表!G21</f>
        <v>0.28519544705706157</v>
      </c>
      <c r="K18" s="78">
        <f t="shared" si="3"/>
        <v>4.5916772937197585E-2</v>
      </c>
      <c r="L18" s="79"/>
      <c r="M18" s="80"/>
      <c r="N18" s="81">
        <f>分析係数表!H21</f>
        <v>9.9763352048628834E-4</v>
      </c>
      <c r="O18" s="82">
        <f t="shared" si="4"/>
        <v>7.9235653946200107E-3</v>
      </c>
      <c r="P18" s="76">
        <f>分析係数表!C21</f>
        <v>0.66002922908293749</v>
      </c>
      <c r="Q18" s="82">
        <f t="shared" si="5"/>
        <v>5.2297847589992874E-3</v>
      </c>
      <c r="R18" s="83">
        <v>1.242889652064667E-2</v>
      </c>
      <c r="S18" s="84">
        <f t="shared" si="6"/>
        <v>0.17342996933234064</v>
      </c>
      <c r="T18" s="85">
        <f>分析係数表!F21</f>
        <v>0.42593979332035348</v>
      </c>
      <c r="U18" s="86">
        <f t="shared" si="7"/>
        <v>7.3870725292972422E-2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投入係数表!O19</f>
        <v>0</v>
      </c>
      <c r="E19" s="77">
        <f t="shared" si="0"/>
        <v>0</v>
      </c>
      <c r="F19" s="76">
        <f>分析係数表!C22</f>
        <v>0.17124965967873673</v>
      </c>
      <c r="G19" s="77">
        <f t="shared" si="1"/>
        <v>0</v>
      </c>
      <c r="H19" s="77">
        <v>1.8725012248393357E-3</v>
      </c>
      <c r="I19" s="77">
        <f t="shared" si="2"/>
        <v>1.8725012248393357E-3</v>
      </c>
      <c r="J19" s="76">
        <f>分析係数表!G22</f>
        <v>0.19461524128936092</v>
      </c>
      <c r="K19" s="78">
        <f t="shared" si="3"/>
        <v>3.6441727768673116E-4</v>
      </c>
      <c r="L19" s="79"/>
      <c r="M19" s="80"/>
      <c r="N19" s="81">
        <f>分析係数表!H22</f>
        <v>4.6401559092385505E-5</v>
      </c>
      <c r="O19" s="82">
        <f t="shared" si="4"/>
        <v>3.6853792533116331E-4</v>
      </c>
      <c r="P19" s="76">
        <f>分析係数表!C22</f>
        <v>0.17124965967873673</v>
      </c>
      <c r="Q19" s="82">
        <f t="shared" si="5"/>
        <v>6.3111994291669411E-5</v>
      </c>
      <c r="R19" s="83">
        <v>6.9561090493469244E-4</v>
      </c>
      <c r="S19" s="84">
        <f t="shared" si="6"/>
        <v>2.5681121297740283E-3</v>
      </c>
      <c r="T19" s="85">
        <f>分析係数表!F22</f>
        <v>0.41301782497981493</v>
      </c>
      <c r="U19" s="86">
        <f t="shared" si="7"/>
        <v>1.0606760861435493E-3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投入係数表!O20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1.8426896266558165E-4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投入係数表!O21</f>
        <v>0</v>
      </c>
      <c r="E21" s="77">
        <f t="shared" si="0"/>
        <v>0</v>
      </c>
      <c r="F21" s="76">
        <f>分析係数表!C24</f>
        <v>0.51311288483466355</v>
      </c>
      <c r="G21" s="77">
        <f t="shared" si="1"/>
        <v>0</v>
      </c>
      <c r="H21" s="77">
        <v>2.8211203696622039E-3</v>
      </c>
      <c r="I21" s="77">
        <f t="shared" si="2"/>
        <v>2.8211203696622039E-3</v>
      </c>
      <c r="J21" s="76">
        <f>分析係数表!G24</f>
        <v>0.20766129032258066</v>
      </c>
      <c r="K21" s="78">
        <f t="shared" si="3"/>
        <v>5.8583749611936897E-4</v>
      </c>
      <c r="L21" s="79"/>
      <c r="M21" s="80"/>
      <c r="N21" s="81">
        <f>分析係数表!H24</f>
        <v>3.8281286251218039E-4</v>
      </c>
      <c r="O21" s="82">
        <f t="shared" si="4"/>
        <v>3.0404378839820967E-3</v>
      </c>
      <c r="P21" s="76">
        <f>分析係数表!C24</f>
        <v>0.51311288483466355</v>
      </c>
      <c r="Q21" s="82">
        <f t="shared" si="5"/>
        <v>1.5600878538106538E-3</v>
      </c>
      <c r="R21" s="83">
        <v>5.2355828388179412E-3</v>
      </c>
      <c r="S21" s="84">
        <f t="shared" si="6"/>
        <v>8.0567032084801447E-3</v>
      </c>
      <c r="T21" s="85">
        <f>分析係数表!F24</f>
        <v>0.39045698924731181</v>
      </c>
      <c r="U21" s="86">
        <f t="shared" si="7"/>
        <v>3.1457960780423145E-3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投入係数表!O22</f>
        <v>0</v>
      </c>
      <c r="E22" s="77">
        <f t="shared" si="0"/>
        <v>0</v>
      </c>
      <c r="F22" s="76">
        <f>分析係数表!C25</f>
        <v>1.2221950623319433E-2</v>
      </c>
      <c r="G22" s="77">
        <f t="shared" si="1"/>
        <v>0</v>
      </c>
      <c r="H22" s="77">
        <v>1.7500539909066917E-4</v>
      </c>
      <c r="I22" s="77">
        <f t="shared" si="2"/>
        <v>1.7500539909066917E-4</v>
      </c>
      <c r="J22" s="76">
        <f>分析係数表!G25</f>
        <v>0.19604612850082373</v>
      </c>
      <c r="K22" s="78">
        <f t="shared" si="3"/>
        <v>3.4309130958467269E-5</v>
      </c>
      <c r="L22" s="79"/>
      <c r="M22" s="80"/>
      <c r="N22" s="81">
        <f>分析係数表!H25</f>
        <v>5.5681870910862603E-4</v>
      </c>
      <c r="O22" s="82">
        <f t="shared" si="4"/>
        <v>4.4224551039739593E-3</v>
      </c>
      <c r="P22" s="76">
        <f>分析係数表!C25</f>
        <v>1.2221950623319433E-2</v>
      </c>
      <c r="Q22" s="82">
        <f t="shared" si="5"/>
        <v>5.4051027914616739E-5</v>
      </c>
      <c r="R22" s="83">
        <v>2.3748815402468797E-4</v>
      </c>
      <c r="S22" s="84">
        <f t="shared" si="6"/>
        <v>4.1249355311535711E-4</v>
      </c>
      <c r="T22" s="85">
        <f>分析係数表!F25</f>
        <v>0.34761120263591433</v>
      </c>
      <c r="U22" s="86">
        <f t="shared" si="7"/>
        <v>1.433873800779907E-4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投入係数表!O23</f>
        <v>0</v>
      </c>
      <c r="E23" s="77">
        <f t="shared" si="0"/>
        <v>0</v>
      </c>
      <c r="F23" s="76">
        <f>分析係数表!C26</f>
        <v>0.60782312925170068</v>
      </c>
      <c r="G23" s="77">
        <f t="shared" si="1"/>
        <v>0</v>
      </c>
      <c r="H23" s="77">
        <v>5.7147620096960217E-3</v>
      </c>
      <c r="I23" s="77">
        <f t="shared" si="2"/>
        <v>5.7147620096960217E-3</v>
      </c>
      <c r="J23" s="76">
        <f>分析係数表!G26</f>
        <v>0.19637522405895241</v>
      </c>
      <c r="K23" s="78">
        <f t="shared" si="3"/>
        <v>1.1222376700976454E-3</v>
      </c>
      <c r="L23" s="79"/>
      <c r="M23" s="80"/>
      <c r="N23" s="81">
        <f>分析係数表!H26</f>
        <v>1.1774395619692821E-2</v>
      </c>
      <c r="O23" s="82">
        <f t="shared" si="4"/>
        <v>9.3516498552782684E-2</v>
      </c>
      <c r="P23" s="76">
        <f>分析係数表!C26</f>
        <v>0.60782312925170068</v>
      </c>
      <c r="Q23" s="82">
        <f t="shared" si="5"/>
        <v>5.6841490787014511E-2</v>
      </c>
      <c r="R23" s="83">
        <v>6.3238254097470734E-2</v>
      </c>
      <c r="S23" s="84">
        <f t="shared" si="6"/>
        <v>6.8953016107166754E-2</v>
      </c>
      <c r="T23" s="85">
        <f>分析係数表!F26</f>
        <v>0.33484365664210319</v>
      </c>
      <c r="U23" s="86">
        <f t="shared" si="7"/>
        <v>2.3088480049825555E-2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投入係数表!O24</f>
        <v>0</v>
      </c>
      <c r="E24" s="77">
        <f t="shared" si="0"/>
        <v>0</v>
      </c>
      <c r="F24" s="76">
        <f>分析係数表!C27</f>
        <v>3.3949453036589916E-2</v>
      </c>
      <c r="G24" s="77">
        <f t="shared" si="1"/>
        <v>0</v>
      </c>
      <c r="H24" s="77">
        <v>5.9695556763985864E-5</v>
      </c>
      <c r="I24" s="77">
        <f t="shared" si="2"/>
        <v>5.9695556763985864E-5</v>
      </c>
      <c r="J24" s="76">
        <f>分析係数表!G27</f>
        <v>0.16810344827586207</v>
      </c>
      <c r="K24" s="78">
        <f t="shared" si="3"/>
        <v>1.0035028938773486E-5</v>
      </c>
      <c r="L24" s="79"/>
      <c r="M24" s="80"/>
      <c r="N24" s="81">
        <f>分析係数表!H27</f>
        <v>1.1983202635608557E-2</v>
      </c>
      <c r="O24" s="82">
        <f t="shared" si="4"/>
        <v>9.517491921677293E-2</v>
      </c>
      <c r="P24" s="76">
        <f>分析係数表!C27</f>
        <v>3.3949453036589916E-2</v>
      </c>
      <c r="Q24" s="82">
        <f t="shared" si="5"/>
        <v>3.2311364502110719E-3</v>
      </c>
      <c r="R24" s="83">
        <v>3.2554437569937197E-3</v>
      </c>
      <c r="S24" s="84">
        <f t="shared" si="6"/>
        <v>3.3151393137577055E-3</v>
      </c>
      <c r="T24" s="85">
        <f>分析係数表!F27</f>
        <v>0.32327586206896552</v>
      </c>
      <c r="U24" s="86">
        <f t="shared" si="7"/>
        <v>1.071704519533741E-3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投入係数表!O25</f>
        <v>0</v>
      </c>
      <c r="E25" s="77">
        <f t="shared" si="0"/>
        <v>0</v>
      </c>
      <c r="F25" s="76">
        <f>分析係数表!C28</f>
        <v>0.13648255813953492</v>
      </c>
      <c r="G25" s="77">
        <f t="shared" si="1"/>
        <v>0</v>
      </c>
      <c r="H25" s="77">
        <v>3.2438203009042045E-3</v>
      </c>
      <c r="I25" s="77">
        <f t="shared" si="2"/>
        <v>3.2438203009042045E-3</v>
      </c>
      <c r="J25" s="76">
        <f>分析係数表!G28</f>
        <v>0.12488465087665333</v>
      </c>
      <c r="K25" s="78">
        <f t="shared" si="3"/>
        <v>4.0510336578502215E-4</v>
      </c>
      <c r="L25" s="79"/>
      <c r="M25" s="80"/>
      <c r="N25" s="81">
        <f>分析係数表!H28</f>
        <v>2.2469954990487682E-2</v>
      </c>
      <c r="O25" s="82">
        <f t="shared" si="4"/>
        <v>0.17846449034161582</v>
      </c>
      <c r="P25" s="76">
        <f>分析係数表!C28</f>
        <v>0.13648255813953492</v>
      </c>
      <c r="Q25" s="82">
        <f t="shared" si="5"/>
        <v>2.4357290178892047E-2</v>
      </c>
      <c r="R25" s="83">
        <v>2.6965544422900566E-2</v>
      </c>
      <c r="S25" s="84">
        <f t="shared" si="6"/>
        <v>3.0209364723804772E-2</v>
      </c>
      <c r="T25" s="85">
        <f>分析係数表!F28</f>
        <v>0.21362657643801908</v>
      </c>
      <c r="U25" s="86">
        <f t="shared" si="7"/>
        <v>6.4535231623138768E-3</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投入係数表!O26</f>
        <v>3.3816425120772944E-2</v>
      </c>
      <c r="E26" s="77">
        <f t="shared" si="0"/>
        <v>3.3816425120772946</v>
      </c>
      <c r="F26" s="76">
        <f>分析係数表!C29</f>
        <v>0.28024852844996728</v>
      </c>
      <c r="G26" s="77">
        <f t="shared" si="1"/>
        <v>0.94770033775351248</v>
      </c>
      <c r="H26" s="77">
        <v>0.99036570170667748</v>
      </c>
      <c r="I26" s="77">
        <f t="shared" si="2"/>
        <v>0.99036570170667748</v>
      </c>
      <c r="J26" s="76">
        <f>分析係数表!G29</f>
        <v>0.26283748014822655</v>
      </c>
      <c r="K26" s="78">
        <f t="shared" si="3"/>
        <v>0.26030522546181328</v>
      </c>
      <c r="L26" s="79"/>
      <c r="M26" s="80"/>
      <c r="N26" s="81">
        <f>分析係数表!H29</f>
        <v>1.0707159760567955E-2</v>
      </c>
      <c r="O26" s="82">
        <f t="shared" si="4"/>
        <v>8.5040126270165925E-2</v>
      </c>
      <c r="P26" s="76">
        <f>分析係数表!C29</f>
        <v>0.28024852844996728</v>
      </c>
      <c r="Q26" s="82">
        <f t="shared" si="5"/>
        <v>2.3832370246413406E-2</v>
      </c>
      <c r="R26" s="83">
        <v>3.0364653521612474E-2</v>
      </c>
      <c r="S26" s="84">
        <f t="shared" si="6"/>
        <v>1.02073035522829</v>
      </c>
      <c r="T26" s="85">
        <f>分析係数表!F29</f>
        <v>0.48438327157226047</v>
      </c>
      <c r="U26" s="86">
        <f t="shared" si="7"/>
        <v>0.49442470885859469</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投入係数表!O27</f>
        <v>3.2206119162640902E-3</v>
      </c>
      <c r="E27" s="77">
        <f t="shared" si="0"/>
        <v>0.322061191626409</v>
      </c>
      <c r="F27" s="76">
        <f>分析係数表!C30</f>
        <v>1</v>
      </c>
      <c r="G27" s="77">
        <f t="shared" si="1"/>
        <v>0.322061191626409</v>
      </c>
      <c r="H27" s="77">
        <v>0.34928278780985672</v>
      </c>
      <c r="I27" s="77">
        <f t="shared" si="2"/>
        <v>0.34928278780985672</v>
      </c>
      <c r="J27" s="76">
        <f>分析係数表!G30</f>
        <v>0.34440913030915921</v>
      </c>
      <c r="K27" s="78">
        <f t="shared" si="3"/>
        <v>0.12029618118155135</v>
      </c>
      <c r="L27" s="79"/>
      <c r="M27" s="80"/>
      <c r="N27" s="81">
        <f>分析係数表!H30</f>
        <v>0</v>
      </c>
      <c r="O27" s="82">
        <f t="shared" si="4"/>
        <v>0</v>
      </c>
      <c r="P27" s="76">
        <f>分析係数表!C30</f>
        <v>1</v>
      </c>
      <c r="Q27" s="82">
        <f t="shared" si="5"/>
        <v>0</v>
      </c>
      <c r="R27" s="83">
        <v>1.6595954415142486E-2</v>
      </c>
      <c r="S27" s="84">
        <f t="shared" si="6"/>
        <v>0.36587874222499922</v>
      </c>
      <c r="T27" s="85">
        <f>分析係数表!F30</f>
        <v>0.44047963016469227</v>
      </c>
      <c r="U27" s="86">
        <f t="shared" si="7"/>
        <v>0.16116213306039043</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投入係数表!O28</f>
        <v>3.6231884057971016E-2</v>
      </c>
      <c r="E28" s="77">
        <f t="shared" si="0"/>
        <v>3.6231884057971016</v>
      </c>
      <c r="F28" s="76">
        <f>分析係数表!C31</f>
        <v>5.0425200622829069E-2</v>
      </c>
      <c r="G28" s="77">
        <f t="shared" si="1"/>
        <v>0.18270000225662708</v>
      </c>
      <c r="H28" s="77">
        <v>0.19407211911637567</v>
      </c>
      <c r="I28" s="77">
        <f t="shared" si="2"/>
        <v>0.19407211911637567</v>
      </c>
      <c r="J28" s="76">
        <f>分析係数表!G31</f>
        <v>7.0921985815602842E-2</v>
      </c>
      <c r="K28" s="78">
        <f t="shared" si="3"/>
        <v>1.3763980079175581E-2</v>
      </c>
      <c r="L28" s="79"/>
      <c r="M28" s="80"/>
      <c r="N28" s="81">
        <f>分析係数表!H31</f>
        <v>2.4500023200779545E-2</v>
      </c>
      <c r="O28" s="82">
        <f t="shared" si="4"/>
        <v>0.19458802457485419</v>
      </c>
      <c r="P28" s="76">
        <f>分析係数表!C31</f>
        <v>5.0425200622829069E-2</v>
      </c>
      <c r="Q28" s="82">
        <f t="shared" si="5"/>
        <v>9.8121401779870162E-3</v>
      </c>
      <c r="R28" s="83">
        <v>1.2347825398728465E-2</v>
      </c>
      <c r="S28" s="84">
        <f t="shared" si="6"/>
        <v>0.20641994451510415</v>
      </c>
      <c r="T28" s="85">
        <f>分析係数表!F31</f>
        <v>0.3475177304964539</v>
      </c>
      <c r="U28" s="86">
        <f t="shared" si="7"/>
        <v>7.1734590647092936E-2</v>
      </c>
      <c r="V28" s="87">
        <f>分析係数表!D31</f>
        <v>0</v>
      </c>
      <c r="W28" s="167">
        <f t="shared" si="8"/>
        <v>0</v>
      </c>
      <c r="X28" s="76">
        <f>分析係数表!E31</f>
        <v>0</v>
      </c>
      <c r="Y28" s="166">
        <f t="shared" si="9"/>
        <v>0</v>
      </c>
    </row>
    <row r="29" spans="1:25" x14ac:dyDescent="0.2">
      <c r="A29" s="6" t="s">
        <v>17</v>
      </c>
      <c r="B29" s="5" t="s">
        <v>273</v>
      </c>
      <c r="C29" s="90"/>
      <c r="D29" s="76">
        <f>投入係数表!O29</f>
        <v>8.0515297906602254E-4</v>
      </c>
      <c r="E29" s="77">
        <f t="shared" si="0"/>
        <v>8.0515297906602251E-2</v>
      </c>
      <c r="F29" s="76">
        <f>分析係数表!C32</f>
        <v>0.71921182266009853</v>
      </c>
      <c r="G29" s="77">
        <f t="shared" si="1"/>
        <v>5.7907554159428221E-2</v>
      </c>
      <c r="H29" s="77">
        <v>6.9253096093754823E-2</v>
      </c>
      <c r="I29" s="77">
        <f t="shared" si="2"/>
        <v>6.9253096093754823E-2</v>
      </c>
      <c r="J29" s="76">
        <f>分析係数表!G32</f>
        <v>0.13945578231292516</v>
      </c>
      <c r="K29" s="78">
        <f t="shared" si="3"/>
        <v>9.6577446933467596E-3</v>
      </c>
      <c r="L29" s="79"/>
      <c r="M29" s="80"/>
      <c r="N29" s="81">
        <f>分析係数表!H32</f>
        <v>7.0646373718156932E-3</v>
      </c>
      <c r="O29" s="82">
        <f t="shared" si="4"/>
        <v>5.6109899131669611E-2</v>
      </c>
      <c r="P29" s="76">
        <f>分析係数表!C32</f>
        <v>0.71921182266009853</v>
      </c>
      <c r="Q29" s="82">
        <f t="shared" si="5"/>
        <v>4.0354902823762383E-2</v>
      </c>
      <c r="R29" s="83">
        <v>5.0815963973568155E-2</v>
      </c>
      <c r="S29" s="84">
        <f t="shared" si="6"/>
        <v>0.12006906006732299</v>
      </c>
      <c r="T29" s="85">
        <f>分析係数表!F32</f>
        <v>0.48185941043083902</v>
      </c>
      <c r="U29" s="86">
        <f t="shared" si="7"/>
        <v>5.7856406495025249E-2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投入係数表!O30</f>
        <v>0</v>
      </c>
      <c r="E30" s="77">
        <f t="shared" si="0"/>
        <v>0</v>
      </c>
      <c r="F30" s="76">
        <f>分析係数表!C33</f>
        <v>0.83046964490263453</v>
      </c>
      <c r="G30" s="77">
        <f t="shared" si="1"/>
        <v>0</v>
      </c>
      <c r="H30" s="77">
        <v>1.1986800512957063E-2</v>
      </c>
      <c r="I30" s="77">
        <f t="shared" si="2"/>
        <v>1.1986800512957063E-2</v>
      </c>
      <c r="J30" s="76">
        <f>分析係数表!G33</f>
        <v>0.50688705234159781</v>
      </c>
      <c r="K30" s="78">
        <f t="shared" si="3"/>
        <v>6.0759539790195584E-3</v>
      </c>
      <c r="L30" s="79"/>
      <c r="M30" s="80"/>
      <c r="N30" s="81">
        <f>分析係数表!H33</f>
        <v>1.0440350795786737E-3</v>
      </c>
      <c r="O30" s="82">
        <f t="shared" si="4"/>
        <v>8.2921033199511735E-3</v>
      </c>
      <c r="P30" s="76">
        <f>分析係数表!C33</f>
        <v>0.83046964490263453</v>
      </c>
      <c r="Q30" s="82">
        <f t="shared" si="5"/>
        <v>6.8863400996158081E-3</v>
      </c>
      <c r="R30" s="83">
        <v>1.7817729788786367E-2</v>
      </c>
      <c r="S30" s="84">
        <f t="shared" si="6"/>
        <v>2.9804530301743432E-2</v>
      </c>
      <c r="T30" s="85">
        <f>分析係数表!F33</f>
        <v>0.64600550964187331</v>
      </c>
      <c r="U30" s="86">
        <f t="shared" si="7"/>
        <v>1.9253890787214421E-2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投入係数表!O31</f>
        <v>4.0257648953301126E-2</v>
      </c>
      <c r="E31" s="77">
        <f t="shared" si="0"/>
        <v>4.0257648953301128</v>
      </c>
      <c r="F31" s="76">
        <f>分析係数表!C34</f>
        <v>0.2537092984222894</v>
      </c>
      <c r="G31" s="77">
        <f t="shared" si="1"/>
        <v>1.0213739872072842</v>
      </c>
      <c r="H31" s="77">
        <v>1.0983013766295582</v>
      </c>
      <c r="I31" s="77">
        <f t="shared" si="2"/>
        <v>1.0983013766295582</v>
      </c>
      <c r="J31" s="76">
        <f>分析係数表!G34</f>
        <v>0.42494765662747624</v>
      </c>
      <c r="K31" s="78">
        <f t="shared" si="3"/>
        <v>0.46672059626946194</v>
      </c>
      <c r="L31" s="79"/>
      <c r="M31" s="80"/>
      <c r="N31" s="81">
        <f>分析係数表!H34</f>
        <v>0.17513108440443598</v>
      </c>
      <c r="O31" s="82">
        <f t="shared" si="4"/>
        <v>1.390954264681143</v>
      </c>
      <c r="P31" s="76">
        <f>分析係数表!C34</f>
        <v>0.2537092984222894</v>
      </c>
      <c r="Q31" s="82">
        <f t="shared" si="5"/>
        <v>0.35289803062974423</v>
      </c>
      <c r="R31" s="83">
        <v>0.38046495332394725</v>
      </c>
      <c r="S31" s="84">
        <f t="shared" si="6"/>
        <v>1.4787663299535054</v>
      </c>
      <c r="T31" s="85">
        <f>分析係数表!F34</f>
        <v>0.69995168304074729</v>
      </c>
      <c r="U31" s="86">
        <f t="shared" si="7"/>
        <v>1.0350649814749451</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投入係数表!O32</f>
        <v>7.246376811594203E-3</v>
      </c>
      <c r="E32" s="77">
        <f t="shared" si="0"/>
        <v>0.72463768115942029</v>
      </c>
      <c r="F32" s="76">
        <f>分析係数表!C35</f>
        <v>0.44329670329670334</v>
      </c>
      <c r="G32" s="77">
        <f t="shared" si="1"/>
        <v>0.32122949514253868</v>
      </c>
      <c r="H32" s="77">
        <v>0.3791399835728545</v>
      </c>
      <c r="I32" s="77">
        <f t="shared" si="2"/>
        <v>0.3791399835728545</v>
      </c>
      <c r="J32" s="76">
        <f>分析係数表!G35</f>
        <v>0.31419939577039274</v>
      </c>
      <c r="K32" s="78">
        <f t="shared" si="3"/>
        <v>0.11912555375098752</v>
      </c>
      <c r="L32" s="79"/>
      <c r="M32" s="80"/>
      <c r="N32" s="81">
        <f>分析係数表!H35</f>
        <v>6.616862326574173E-2</v>
      </c>
      <c r="O32" s="82">
        <f t="shared" si="4"/>
        <v>0.52553508152223882</v>
      </c>
      <c r="P32" s="76">
        <f>分析係数表!C35</f>
        <v>0.44329670329670334</v>
      </c>
      <c r="Q32" s="82">
        <f t="shared" si="5"/>
        <v>0.23296796910557271</v>
      </c>
      <c r="R32" s="83">
        <v>0.2754228176810874</v>
      </c>
      <c r="S32" s="84">
        <f t="shared" si="6"/>
        <v>0.65456280125394195</v>
      </c>
      <c r="T32" s="85">
        <f>分析係数表!F35</f>
        <v>0.64443411573320941</v>
      </c>
      <c r="U32" s="86">
        <f t="shared" si="7"/>
        <v>0.42182260001793659</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投入係数表!O33</f>
        <v>8.0515297906602254E-4</v>
      </c>
      <c r="E33" s="77">
        <f t="shared" si="0"/>
        <v>8.0515297906602251E-2</v>
      </c>
      <c r="F33" s="76">
        <f>分析係数表!C36</f>
        <v>0.8186980166346769</v>
      </c>
      <c r="G33" s="77">
        <f t="shared" si="1"/>
        <v>6.5917714704885416E-2</v>
      </c>
      <c r="H33" s="77">
        <v>0.13418314370105605</v>
      </c>
      <c r="I33" s="77">
        <f t="shared" si="2"/>
        <v>0.13418314370105605</v>
      </c>
      <c r="J33" s="76">
        <f>分析係数表!G36</f>
        <v>7.7781269641734763E-2</v>
      </c>
      <c r="K33" s="78">
        <f t="shared" si="3"/>
        <v>1.0436935281587484E-2</v>
      </c>
      <c r="L33" s="79"/>
      <c r="M33" s="80"/>
      <c r="N33" s="81">
        <f>分析係数表!H36</f>
        <v>0.1158646930536866</v>
      </c>
      <c r="O33" s="82">
        <f t="shared" si="4"/>
        <v>0.92023919955191469</v>
      </c>
      <c r="P33" s="76">
        <f>分析係数表!C36</f>
        <v>0.8186980166346769</v>
      </c>
      <c r="Q33" s="82">
        <f t="shared" si="5"/>
        <v>0.75339800750263519</v>
      </c>
      <c r="R33" s="83">
        <v>0.81607551570048054</v>
      </c>
      <c r="S33" s="84">
        <f t="shared" si="6"/>
        <v>0.95025865940153653</v>
      </c>
      <c r="T33" s="85">
        <f>分析係数表!F36</f>
        <v>0.82023884349465748</v>
      </c>
      <c r="U33" s="86">
        <f t="shared" si="7"/>
        <v>0.77943906380829997</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投入係数表!O34</f>
        <v>2.8180354267310789E-2</v>
      </c>
      <c r="E34" s="77">
        <f t="shared" si="0"/>
        <v>2.818035426731079</v>
      </c>
      <c r="F34" s="76">
        <f>分析係数表!C37</f>
        <v>0.56668970283344855</v>
      </c>
      <c r="G34" s="77">
        <f t="shared" si="1"/>
        <v>1.5969516585483656</v>
      </c>
      <c r="H34" s="77">
        <v>1.7630250937888436</v>
      </c>
      <c r="I34" s="77">
        <f t="shared" si="2"/>
        <v>1.7630250937888436</v>
      </c>
      <c r="J34" s="76">
        <f>分析係数表!G37</f>
        <v>0.49872274427515739</v>
      </c>
      <c r="K34" s="78">
        <f t="shared" si="3"/>
        <v>0.87926071300033881</v>
      </c>
      <c r="L34" s="79"/>
      <c r="M34" s="80"/>
      <c r="N34" s="81">
        <f>分析係数表!H37</f>
        <v>5.3152985940327593E-2</v>
      </c>
      <c r="O34" s="82">
        <f t="shared" si="4"/>
        <v>0.42216019346684752</v>
      </c>
      <c r="P34" s="76">
        <f>分析係数表!C37</f>
        <v>0.56668970283344855</v>
      </c>
      <c r="Q34" s="82">
        <f t="shared" si="5"/>
        <v>0.23923383458383898</v>
      </c>
      <c r="R34" s="83">
        <v>0.27739437413089024</v>
      </c>
      <c r="S34" s="84">
        <f t="shared" si="6"/>
        <v>2.0404194679197341</v>
      </c>
      <c r="T34" s="85">
        <f>分析係数表!F37</f>
        <v>0.72283550770915062</v>
      </c>
      <c r="U34" s="86">
        <f t="shared" si="7"/>
        <v>1.4748876420333958</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投入係数表!O35</f>
        <v>2.4154589371980675E-3</v>
      </c>
      <c r="E35" s="77">
        <f t="shared" si="0"/>
        <v>0.24154589371980675</v>
      </c>
      <c r="F35" s="76">
        <f>分析係数表!C38</f>
        <v>1.0683527744467458E-2</v>
      </c>
      <c r="G35" s="77">
        <f t="shared" si="1"/>
        <v>2.5805622571177435E-3</v>
      </c>
      <c r="H35" s="77">
        <v>3.909832654949136E-3</v>
      </c>
      <c r="I35" s="77">
        <f t="shared" si="2"/>
        <v>3.909832654949136E-3</v>
      </c>
      <c r="J35" s="76">
        <f>分析係数表!G38</f>
        <v>0.34057971014492755</v>
      </c>
      <c r="K35" s="78">
        <f t="shared" si="3"/>
        <v>1.3316096723377492E-3</v>
      </c>
      <c r="L35" s="79"/>
      <c r="M35" s="80"/>
      <c r="N35" s="81">
        <f>分析係数表!H38</f>
        <v>4.6331956753746927E-2</v>
      </c>
      <c r="O35" s="82">
        <f t="shared" si="4"/>
        <v>0.36798511844316656</v>
      </c>
      <c r="P35" s="76">
        <f>分析係数表!C38</f>
        <v>1.0683527744467458E-2</v>
      </c>
      <c r="Q35" s="82">
        <f t="shared" si="5"/>
        <v>3.9313792224387138E-3</v>
      </c>
      <c r="R35" s="83">
        <v>4.6424876333267927E-3</v>
      </c>
      <c r="S35" s="84">
        <f t="shared" si="6"/>
        <v>8.5523202882759296E-3</v>
      </c>
      <c r="T35" s="85">
        <f>分析係数表!F38</f>
        <v>0.55072463768115942</v>
      </c>
      <c r="U35" s="86">
        <f t="shared" si="7"/>
        <v>4.7099734920939898E-3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投入係数表!O36</f>
        <v>0</v>
      </c>
      <c r="E36" s="77">
        <f t="shared" si="0"/>
        <v>0</v>
      </c>
      <c r="F36" s="76">
        <f>分析係数表!C39</f>
        <v>1</v>
      </c>
      <c r="G36" s="77">
        <f t="shared" si="1"/>
        <v>0</v>
      </c>
      <c r="H36" s="77">
        <v>2.3034318630654416E-2</v>
      </c>
      <c r="I36" s="77">
        <f t="shared" si="2"/>
        <v>2.3034318630654416E-2</v>
      </c>
      <c r="J36" s="76">
        <f>分析係数表!G39</f>
        <v>0.35121951219512193</v>
      </c>
      <c r="K36" s="78">
        <f t="shared" si="3"/>
        <v>8.0901021532054536E-3</v>
      </c>
      <c r="L36" s="79"/>
      <c r="M36" s="80"/>
      <c r="N36" s="81">
        <f>分析係数表!H39</f>
        <v>4.1645399285415987E-3</v>
      </c>
      <c r="O36" s="82">
        <f t="shared" si="4"/>
        <v>3.30762787984719E-2</v>
      </c>
      <c r="P36" s="76">
        <f>分析係数表!C39</f>
        <v>1</v>
      </c>
      <c r="Q36" s="82">
        <f t="shared" si="5"/>
        <v>3.30762787984719E-2</v>
      </c>
      <c r="R36" s="83">
        <v>4.1831875630652562E-2</v>
      </c>
      <c r="S36" s="84">
        <f t="shared" si="6"/>
        <v>6.4866194261306978E-2</v>
      </c>
      <c r="T36" s="85">
        <f>分析係数表!F39</f>
        <v>0.70184774575018483</v>
      </c>
      <c r="U36" s="86">
        <f t="shared" si="7"/>
        <v>4.5526192217691878E-2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投入係数表!O37</f>
        <v>0</v>
      </c>
      <c r="E37" s="77">
        <f t="shared" si="0"/>
        <v>0</v>
      </c>
      <c r="F37" s="76">
        <f>分析係数表!C40</f>
        <v>0.77416905685844439</v>
      </c>
      <c r="G37" s="77">
        <f t="shared" si="1"/>
        <v>0</v>
      </c>
      <c r="H37" s="77">
        <v>7.8298217021605891E-4</v>
      </c>
      <c r="I37" s="77">
        <f t="shared" si="2"/>
        <v>7.8298217021605891E-4</v>
      </c>
      <c r="J37" s="76">
        <f>分析係数表!G40</f>
        <v>0.54967502321262762</v>
      </c>
      <c r="K37" s="78">
        <f t="shared" si="3"/>
        <v>4.3038574258858571E-4</v>
      </c>
      <c r="L37" s="79"/>
      <c r="M37" s="80"/>
      <c r="N37" s="81">
        <f>分析係数表!H40</f>
        <v>3.1866270706695746E-2</v>
      </c>
      <c r="O37" s="82">
        <f t="shared" si="4"/>
        <v>0.25309342022117637</v>
      </c>
      <c r="P37" s="76">
        <f>分析係数表!C40</f>
        <v>0.77416905685844439</v>
      </c>
      <c r="Q37" s="82">
        <f t="shared" si="5"/>
        <v>0.19593709442970605</v>
      </c>
      <c r="R37" s="83">
        <v>0.19619295866703723</v>
      </c>
      <c r="S37" s="84">
        <f t="shared" si="6"/>
        <v>0.19697594083725328</v>
      </c>
      <c r="T37" s="85">
        <f>分析係数表!F40</f>
        <v>0.74643369629442058</v>
      </c>
      <c r="U37" s="86">
        <f t="shared" si="7"/>
        <v>0.14702947960022208</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投入係数表!O38</f>
        <v>0</v>
      </c>
      <c r="E38" s="77">
        <f t="shared" si="0"/>
        <v>0</v>
      </c>
      <c r="F38" s="76">
        <f>分析係数表!C41</f>
        <v>0.79005741127348639</v>
      </c>
      <c r="G38" s="77">
        <f t="shared" si="1"/>
        <v>0</v>
      </c>
      <c r="H38" s="77">
        <v>1.5336222972364424E-3</v>
      </c>
      <c r="I38" s="77">
        <f t="shared" si="2"/>
        <v>1.5336222972364424E-3</v>
      </c>
      <c r="J38" s="76">
        <f>分析係数表!G41</f>
        <v>0.45390187685215672</v>
      </c>
      <c r="K38" s="78">
        <f t="shared" si="3"/>
        <v>6.961140390979373E-4</v>
      </c>
      <c r="L38" s="79"/>
      <c r="M38" s="80"/>
      <c r="N38" s="81">
        <f>分析係数表!H41</f>
        <v>5.3791007377847894E-2</v>
      </c>
      <c r="O38" s="82">
        <f t="shared" si="4"/>
        <v>0.42722758994015103</v>
      </c>
      <c r="P38" s="76">
        <f>分析係数表!C41</f>
        <v>0.79005741127348639</v>
      </c>
      <c r="Q38" s="82">
        <f t="shared" si="5"/>
        <v>0.33753432373272629</v>
      </c>
      <c r="R38" s="83">
        <v>0.3433299870745195</v>
      </c>
      <c r="S38" s="84">
        <f t="shared" si="6"/>
        <v>0.34486360937175597</v>
      </c>
      <c r="T38" s="85">
        <f>分析係数表!F41</f>
        <v>0.55729338162660524</v>
      </c>
      <c r="U38" s="86">
        <f t="shared" si="7"/>
        <v>0.19219020706674253</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投入係数表!O39</f>
        <v>0</v>
      </c>
      <c r="E39" s="77">
        <f>$C$17*D39</f>
        <v>0</v>
      </c>
      <c r="F39" s="76">
        <f>分析係数表!C42</f>
        <v>0.34014502307185235</v>
      </c>
      <c r="G39" s="77">
        <f>E39*F39</f>
        <v>0</v>
      </c>
      <c r="H39" s="77">
        <v>2.5763646765896036E-3</v>
      </c>
      <c r="I39" s="77">
        <f>C39+H39</f>
        <v>2.5763646765896036E-3</v>
      </c>
      <c r="J39" s="76">
        <f>分析係数表!G42</f>
        <v>0.48461538461538461</v>
      </c>
      <c r="K39" s="78">
        <f>I39*J39</f>
        <v>1.2485459586549618E-3</v>
      </c>
      <c r="L39" s="79"/>
      <c r="M39" s="80"/>
      <c r="N39" s="81">
        <f>分析係数表!H42</f>
        <v>1.4175676302723771E-2</v>
      </c>
      <c r="O39" s="82">
        <f t="shared" si="4"/>
        <v>0.11258833618867038</v>
      </c>
      <c r="P39" s="76">
        <f>分析係数表!C42</f>
        <v>0.34014502307185235</v>
      </c>
      <c r="Q39" s="82">
        <f>O39*P39</f>
        <v>3.8296362210516757E-2</v>
      </c>
      <c r="R39" s="83">
        <v>3.9756502047979966E-2</v>
      </c>
      <c r="S39" s="84">
        <f>I39+R39</f>
        <v>4.2332866724569568E-2</v>
      </c>
      <c r="T39" s="85">
        <f>分析係数表!F42</f>
        <v>0.55384615384615388</v>
      </c>
      <c r="U39" s="86">
        <f>S39*T39</f>
        <v>2.3445895416684685E-2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投入係数表!O40</f>
        <v>1.2077294685990338E-2</v>
      </c>
      <c r="E40" s="77">
        <f>$C$17*D40</f>
        <v>1.2077294685990339</v>
      </c>
      <c r="F40" s="76">
        <f>分析係数表!C43</f>
        <v>0.24206930209858468</v>
      </c>
      <c r="G40" s="77">
        <f>E40*F40</f>
        <v>0.29235422958766266</v>
      </c>
      <c r="H40" s="77">
        <v>0.41055161740427548</v>
      </c>
      <c r="I40" s="77">
        <f>C40+H40</f>
        <v>0.41055161740427548</v>
      </c>
      <c r="J40" s="76">
        <f>分析係数表!G43</f>
        <v>0.37677668031799566</v>
      </c>
      <c r="K40" s="78">
        <f>I40*J40</f>
        <v>0.15468627550476677</v>
      </c>
      <c r="L40" s="79"/>
      <c r="M40" s="80"/>
      <c r="N40" s="81">
        <f>分析係数表!H43</f>
        <v>3.8768502621688086E-2</v>
      </c>
      <c r="O40" s="82">
        <f t="shared" si="4"/>
        <v>0.30791343661418691</v>
      </c>
      <c r="P40" s="76">
        <f>分析係数表!C43</f>
        <v>0.24206930209858468</v>
      </c>
      <c r="Q40" s="82">
        <f>O40*P40</f>
        <v>7.4536390707973021E-2</v>
      </c>
      <c r="R40" s="83">
        <v>0.12089721983232962</v>
      </c>
      <c r="S40" s="84">
        <f>I40+R40</f>
        <v>0.53144883723660508</v>
      </c>
      <c r="T40" s="85">
        <f>分析係数表!F43</f>
        <v>0.60202360876897132</v>
      </c>
      <c r="U40" s="86">
        <f>S40*T40</f>
        <v>0.31994474686925467</v>
      </c>
      <c r="V40" s="87">
        <f>分析係数表!D43</f>
        <v>0.42833052276559863</v>
      </c>
      <c r="W40" s="167">
        <f>ROUND(S40*V40,0)</f>
        <v>0</v>
      </c>
      <c r="X40" s="76">
        <f>分析係数表!E43</f>
        <v>0.32088653336545409</v>
      </c>
      <c r="Y40" s="166">
        <f>ROUND(S40*X40,0)</f>
        <v>0</v>
      </c>
    </row>
    <row r="41" spans="1:25" x14ac:dyDescent="0.2">
      <c r="A41" s="6" t="s">
        <v>341</v>
      </c>
      <c r="B41" s="5" t="s">
        <v>42</v>
      </c>
      <c r="C41" s="90"/>
      <c r="D41" s="76">
        <f>投入係数表!O41</f>
        <v>0</v>
      </c>
      <c r="E41" s="77">
        <f>$C$17*D41</f>
        <v>0</v>
      </c>
      <c r="F41" s="76">
        <f>分析係数表!C44</f>
        <v>0.38560429982568278</v>
      </c>
      <c r="G41" s="77">
        <f>E41*F41</f>
        <v>0</v>
      </c>
      <c r="H41" s="77">
        <v>9.4860487584332628E-4</v>
      </c>
      <c r="I41" s="77">
        <f>C41+H41</f>
        <v>9.4860487584332628E-4</v>
      </c>
      <c r="J41" s="76">
        <f>分析係数表!G44</f>
        <v>0.26838368034661209</v>
      </c>
      <c r="K41" s="78">
        <f>I41*J41</f>
        <v>2.545900677735729E-4</v>
      </c>
      <c r="L41" s="79"/>
      <c r="M41" s="80"/>
      <c r="N41" s="81">
        <f>分析係数表!H44</f>
        <v>0.12265092107094798</v>
      </c>
      <c r="O41" s="82">
        <f t="shared" si="4"/>
        <v>0.97413787113159733</v>
      </c>
      <c r="P41" s="76">
        <f>分析係数表!C44</f>
        <v>0.38560429982568278</v>
      </c>
      <c r="Q41" s="82">
        <f>O41*P41</f>
        <v>0.3756317517313808</v>
      </c>
      <c r="R41" s="83">
        <v>0.380265765536492</v>
      </c>
      <c r="S41" s="84">
        <f>I41+R41</f>
        <v>0.3812143704123353</v>
      </c>
      <c r="T41" s="85">
        <f>分析係数表!F44</f>
        <v>0.48224816464075099</v>
      </c>
      <c r="U41" s="86">
        <f>S41*T41</f>
        <v>0.18383993046602812</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投入係数表!O42</f>
        <v>0</v>
      </c>
      <c r="E42" s="77">
        <f>$C$17*D42</f>
        <v>0</v>
      </c>
      <c r="F42" s="76">
        <f>分析係数表!C45</f>
        <v>1</v>
      </c>
      <c r="G42" s="77">
        <f>E42*F42</f>
        <v>0</v>
      </c>
      <c r="H42" s="77">
        <v>1.6669046112124806E-2</v>
      </c>
      <c r="I42" s="77">
        <f>C42+H42</f>
        <v>1.6669046112124806E-2</v>
      </c>
      <c r="J42" s="76">
        <f>分析係数表!G45</f>
        <v>0</v>
      </c>
      <c r="K42" s="78">
        <f>I42*J42</f>
        <v>0</v>
      </c>
      <c r="L42" s="79"/>
      <c r="M42" s="80"/>
      <c r="N42" s="81">
        <f>分析係数表!H45</f>
        <v>0</v>
      </c>
      <c r="O42" s="82">
        <f t="shared" si="4"/>
        <v>0</v>
      </c>
      <c r="P42" s="76">
        <f>分析係数表!C45</f>
        <v>1</v>
      </c>
      <c r="Q42" s="82">
        <f>O42*P42</f>
        <v>0</v>
      </c>
      <c r="R42" s="83">
        <v>8.9540011089012991E-3</v>
      </c>
      <c r="S42" s="84">
        <f>I42+R42</f>
        <v>2.5623047221026103E-2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4.830917874396135E-3</v>
      </c>
      <c r="E43" s="77">
        <f>$C$17*D43</f>
        <v>0.48309178743961351</v>
      </c>
      <c r="F43" s="76">
        <f>分析係数表!C46</f>
        <v>0.21981660723382579</v>
      </c>
      <c r="G43" s="77">
        <f>E43*F43</f>
        <v>0.10619159769750038</v>
      </c>
      <c r="H43" s="77">
        <v>0.12149198546046384</v>
      </c>
      <c r="I43" s="77">
        <f>C43+H43</f>
        <v>0.12149198546046384</v>
      </c>
      <c r="J43" s="76">
        <f>分析係数表!G46</f>
        <v>9.2485549132947983E-3</v>
      </c>
      <c r="K43" s="78">
        <f>I43*J43</f>
        <v>1.123625299056313E-3</v>
      </c>
      <c r="L43" s="79"/>
      <c r="M43" s="80"/>
      <c r="N43" s="81">
        <f>分析係数表!H46</f>
        <v>2.3827200593939956E-2</v>
      </c>
      <c r="O43" s="82">
        <f t="shared" si="4"/>
        <v>0.18924422465755233</v>
      </c>
      <c r="P43" s="76">
        <f>分析係数表!C46</f>
        <v>0.21981660723382579</v>
      </c>
      <c r="Q43" s="82">
        <f>O43*P43</f>
        <v>4.1599023402819069E-2</v>
      </c>
      <c r="R43" s="83">
        <v>4.6180434511196793E-2</v>
      </c>
      <c r="S43" s="84">
        <f>I43+R43</f>
        <v>0.16767241997166063</v>
      </c>
      <c r="T43" s="85">
        <f>分析係数表!F46</f>
        <v>0.31329479768786128</v>
      </c>
      <c r="U43" s="86">
        <f>S43*T43</f>
        <v>5.2530896892855526E-2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投入係数表!O44</f>
        <v>0.77053140096618356</v>
      </c>
      <c r="E44" s="91">
        <f>SUM(E5:E43)</f>
        <v>77.05314009661835</v>
      </c>
      <c r="F44" s="92">
        <f>分析係数表!C47</f>
        <v>0.36533716964755569</v>
      </c>
      <c r="G44" s="91">
        <f>SUM(G5:G43)</f>
        <v>7.9043615077859508</v>
      </c>
      <c r="H44" s="91">
        <f>SUM(H5:H43)</f>
        <v>8.907750917635445</v>
      </c>
      <c r="I44" s="91">
        <f>SUM(I5:I43)</f>
        <v>108.90775091763545</v>
      </c>
      <c r="J44" s="92">
        <f>分析係数表!G47</f>
        <v>0.24761623449681225</v>
      </c>
      <c r="K44" s="93">
        <f>SUM(K5:K43)</f>
        <v>12.660511416809616</v>
      </c>
      <c r="L44" s="94">
        <f>最終需要_まとめ!$L$33</f>
        <v>0.62733333333333341</v>
      </c>
      <c r="M44" s="91">
        <f>K44*L44</f>
        <v>7.9423608288118999</v>
      </c>
      <c r="N44" s="95">
        <f>分析係数表!H47</f>
        <v>1</v>
      </c>
      <c r="O44" s="96">
        <f>SUM(O5:O43)</f>
        <v>7.9423608288119008</v>
      </c>
      <c r="P44" s="92">
        <f>分析係数表!C47</f>
        <v>0.36533716964755569</v>
      </c>
      <c r="Q44" s="96">
        <f>SUM(Q5:Q43)</f>
        <v>3.0500863996147705</v>
      </c>
      <c r="R44" s="91">
        <f>SUM(R5:R43)</f>
        <v>3.4372270051658385</v>
      </c>
      <c r="S44" s="97">
        <f>SUM(S5:S43)</f>
        <v>112.34497792280131</v>
      </c>
      <c r="T44" s="98">
        <f>分析係数表!F47</f>
        <v>0.45972075178637212</v>
      </c>
      <c r="U44" s="99">
        <f>SUM(U5:U43)</f>
        <v>28.983184106724078</v>
      </c>
      <c r="V44" s="100">
        <f>分析係数表!D47</f>
        <v>9.0631212476228726E-2</v>
      </c>
      <c r="W44" s="164">
        <f>SUM(W5:W43)</f>
        <v>7</v>
      </c>
      <c r="X44" s="92">
        <f>分析係数表!E47</f>
        <v>7.5404319154090987E-2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0.3615635179153095</v>
      </c>
      <c r="G5" s="77">
        <f t="shared" ref="G5:G38" si="1">E5*F5</f>
        <v>0</v>
      </c>
      <c r="H5" s="77">
        <f t="array" ref="H5:H43">MMULT(逆行列係数!C5:AO43,'14'!G5:G43)</f>
        <v>4.1884834917564422E-4</v>
      </c>
      <c r="I5" s="77">
        <f t="shared" ref="I5:I38" si="2">C5+H5</f>
        <v>4.1884834917564422E-4</v>
      </c>
      <c r="J5" s="76">
        <f>分析係数表!G8</f>
        <v>0.11973969631236442</v>
      </c>
      <c r="K5" s="78">
        <f t="shared" ref="K5:K38" si="3">I5*J5</f>
        <v>5.0152774131226811E-5</v>
      </c>
      <c r="L5" s="79" t="s">
        <v>184</v>
      </c>
      <c r="M5" s="80" t="s">
        <v>184</v>
      </c>
      <c r="N5" s="81">
        <f>分析係数表!H8</f>
        <v>1.2737227970859822E-2</v>
      </c>
      <c r="O5" s="82">
        <f t="shared" ref="O5:O43" si="4">$M$44*N5</f>
        <v>0.26069479757641301</v>
      </c>
      <c r="P5" s="76">
        <f>分析係数表!C8</f>
        <v>0.3615635179153095</v>
      </c>
      <c r="Q5" s="82">
        <f t="shared" ref="Q5:Q38" si="5">O5*P5</f>
        <v>9.4257728113947392E-2</v>
      </c>
      <c r="R5" s="83">
        <f t="array" ref="R5:R43">MMULT(逆行列係数!C5:AO43,'14'!Q5:Q43)</f>
        <v>0.1378124890008042</v>
      </c>
      <c r="S5" s="84">
        <f t="shared" ref="S5:S38" si="6">I5+R5</f>
        <v>0.13823133734997983</v>
      </c>
      <c r="T5" s="85">
        <f>分析係数表!F8</f>
        <v>0.45140997830802604</v>
      </c>
      <c r="U5" s="86">
        <f t="shared" ref="U5:U38" si="7">S5*T5</f>
        <v>6.2399004994643827E-2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投入係数表!P6</f>
        <v>0</v>
      </c>
      <c r="E6" s="77">
        <f t="shared" si="0"/>
        <v>0</v>
      </c>
      <c r="F6" s="76">
        <f>分析係数表!C9</f>
        <v>5.4524361948955935E-2</v>
      </c>
      <c r="G6" s="77">
        <f t="shared" si="1"/>
        <v>0</v>
      </c>
      <c r="H6" s="77">
        <v>1.1712813516331138E-3</v>
      </c>
      <c r="I6" s="77">
        <f t="shared" si="2"/>
        <v>1.1712813516331138E-3</v>
      </c>
      <c r="J6" s="76">
        <f>分析係数表!G9</f>
        <v>0.23529411764705882</v>
      </c>
      <c r="K6" s="78">
        <f t="shared" si="3"/>
        <v>2.7559561214896797E-4</v>
      </c>
      <c r="L6" s="79"/>
      <c r="M6" s="80"/>
      <c r="N6" s="81">
        <f>分析係数表!H9</f>
        <v>6.7282260683958976E-4</v>
      </c>
      <c r="O6" s="82">
        <f t="shared" si="4"/>
        <v>1.3770763442105604E-2</v>
      </c>
      <c r="P6" s="76">
        <f>分析係数表!C9</f>
        <v>5.4524361948955935E-2</v>
      </c>
      <c r="Q6" s="82">
        <f t="shared" si="5"/>
        <v>7.5084209023081625E-4</v>
      </c>
      <c r="R6" s="83">
        <v>1.0718417855936154E-3</v>
      </c>
      <c r="S6" s="84">
        <f t="shared" si="6"/>
        <v>2.2431231372267292E-3</v>
      </c>
      <c r="T6" s="85">
        <f>分析係数表!F9</f>
        <v>0.68627450980392157</v>
      </c>
      <c r="U6" s="86">
        <f t="shared" si="7"/>
        <v>1.5393982314301083E-3</v>
      </c>
      <c r="V6" s="87">
        <f>分析係数表!D9</f>
        <v>3.9215686274509803E-2</v>
      </c>
      <c r="W6" s="88">
        <f t="shared" si="8"/>
        <v>0</v>
      </c>
      <c r="X6" s="76">
        <f>分析係数表!E9</f>
        <v>0</v>
      </c>
      <c r="Y6" s="89">
        <f t="shared" si="9"/>
        <v>0</v>
      </c>
    </row>
    <row r="7" spans="1:25" x14ac:dyDescent="0.2">
      <c r="A7" s="6" t="s">
        <v>221</v>
      </c>
      <c r="B7" s="5" t="s">
        <v>267</v>
      </c>
      <c r="C7" s="90"/>
      <c r="D7" s="76">
        <f>投入係数表!P7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2.6591819060617718E-2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投入係数表!P8</f>
        <v>2.6209375468024562E-4</v>
      </c>
      <c r="E8" s="77">
        <f t="shared" si="0"/>
        <v>2.6209375468024564E-2</v>
      </c>
      <c r="F8" s="76">
        <f>分析係数表!C11</f>
        <v>1.7638036809815905E-2</v>
      </c>
      <c r="G8" s="77">
        <f t="shared" si="1"/>
        <v>4.6228192926730323E-4</v>
      </c>
      <c r="H8" s="77">
        <v>9.0074635007767988E-3</v>
      </c>
      <c r="I8" s="77">
        <f t="shared" si="2"/>
        <v>9.0074635007767988E-3</v>
      </c>
      <c r="J8" s="76">
        <f>分析係数表!G11</f>
        <v>0.36619718309859156</v>
      </c>
      <c r="K8" s="78">
        <f t="shared" si="3"/>
        <v>3.2985077608478418E-3</v>
      </c>
      <c r="L8" s="79"/>
      <c r="M8" s="80"/>
      <c r="N8" s="81">
        <f>分析係数表!H11</f>
        <v>-2.3200779546192752E-5</v>
      </c>
      <c r="O8" s="82">
        <f t="shared" si="4"/>
        <v>-4.74853911796745E-4</v>
      </c>
      <c r="P8" s="76">
        <f>分析係数表!C11</f>
        <v>1.7638036809815905E-2</v>
      </c>
      <c r="Q8" s="82">
        <f t="shared" si="5"/>
        <v>-8.3754907755560625E-6</v>
      </c>
      <c r="R8" s="83">
        <v>3.2112346284575682E-4</v>
      </c>
      <c r="S8" s="84">
        <f t="shared" si="6"/>
        <v>9.3285869636225548E-3</v>
      </c>
      <c r="T8" s="85">
        <f>分析係数表!F11</f>
        <v>0.60563380281690138</v>
      </c>
      <c r="U8" s="86">
        <f t="shared" si="7"/>
        <v>5.6497075976868994E-3</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投入係数表!P9</f>
        <v>0</v>
      </c>
      <c r="E9" s="77">
        <f t="shared" si="0"/>
        <v>0</v>
      </c>
      <c r="F9" s="76">
        <f>分析係数表!C12</f>
        <v>0.17945214392608499</v>
      </c>
      <c r="G9" s="77">
        <f t="shared" si="1"/>
        <v>0</v>
      </c>
      <c r="H9" s="77">
        <v>3.8476962865664603E-4</v>
      </c>
      <c r="I9" s="77">
        <f t="shared" si="2"/>
        <v>3.8476962865664603E-4</v>
      </c>
      <c r="J9" s="76">
        <f>分析係数表!G12</f>
        <v>0.13812104376337719</v>
      </c>
      <c r="K9" s="78">
        <f t="shared" si="3"/>
        <v>5.3144782718503E-5</v>
      </c>
      <c r="L9" s="79"/>
      <c r="M9" s="80"/>
      <c r="N9" s="81">
        <f>分析係数表!H12</f>
        <v>9.9856155166813607E-2</v>
      </c>
      <c r="O9" s="82">
        <f t="shared" si="4"/>
        <v>2.0437712363731904</v>
      </c>
      <c r="P9" s="76">
        <f>分析係数表!C12</f>
        <v>0.17945214392608499</v>
      </c>
      <c r="Q9" s="82">
        <f t="shared" si="5"/>
        <v>0.36675913006163441</v>
      </c>
      <c r="R9" s="83">
        <v>0.41549563714190874</v>
      </c>
      <c r="S9" s="84">
        <f t="shared" si="6"/>
        <v>0.41588040677056537</v>
      </c>
      <c r="T9" s="85">
        <f>分析係数表!F12</f>
        <v>0.32915888701671298</v>
      </c>
      <c r="U9" s="86">
        <f t="shared" si="7"/>
        <v>0.13689073182465716</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投入係数表!P10</f>
        <v>1.2730268084469073E-3</v>
      </c>
      <c r="E10" s="77">
        <f t="shared" si="0"/>
        <v>0.12730268084469074</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0.31482814352124194</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投入係数表!P11</f>
        <v>3.7067545304777594E-3</v>
      </c>
      <c r="E11" s="77">
        <f t="shared" si="0"/>
        <v>0.37067545304777594</v>
      </c>
      <c r="F11" s="76">
        <f>分析係数表!C14</f>
        <v>0.39919982218270722</v>
      </c>
      <c r="G11" s="77">
        <f t="shared" si="1"/>
        <v>0.1479735749441666</v>
      </c>
      <c r="H11" s="77">
        <v>0.22286370616984699</v>
      </c>
      <c r="I11" s="77">
        <f t="shared" si="2"/>
        <v>0.22286370616984699</v>
      </c>
      <c r="J11" s="76">
        <f>分析係数表!G14</f>
        <v>0.17087329631499243</v>
      </c>
      <c r="K11" s="78">
        <f t="shared" si="3"/>
        <v>3.8081456102217671E-2</v>
      </c>
      <c r="L11" s="79"/>
      <c r="M11" s="80"/>
      <c r="N11" s="81">
        <f>分析係数表!H14</f>
        <v>1.2412417057213123E-3</v>
      </c>
      <c r="O11" s="82">
        <f t="shared" si="4"/>
        <v>2.5404684281125856E-2</v>
      </c>
      <c r="P11" s="76">
        <f>分析係数表!C14</f>
        <v>0.39919982218270722</v>
      </c>
      <c r="Q11" s="82">
        <f t="shared" si="5"/>
        <v>1.0141545447633259E-2</v>
      </c>
      <c r="R11" s="83">
        <v>4.4978552186411586E-2</v>
      </c>
      <c r="S11" s="84">
        <f t="shared" si="6"/>
        <v>0.26784225835625858</v>
      </c>
      <c r="T11" s="85">
        <f>分析係数表!F14</f>
        <v>0.36951034830893487</v>
      </c>
      <c r="U11" s="86">
        <f t="shared" si="7"/>
        <v>9.8970486177072825E-2</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投入係数表!P12</f>
        <v>9.0983974838999542E-3</v>
      </c>
      <c r="E12" s="77">
        <f t="shared" si="0"/>
        <v>0.90983974838999537</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0.18804214907151101</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投入係数表!P13</f>
        <v>3.0327991612999852E-3</v>
      </c>
      <c r="E13" s="77">
        <f t="shared" si="0"/>
        <v>0.30327991612999849</v>
      </c>
      <c r="F13" s="76">
        <f>分析係数表!C16</f>
        <v>2.8203419942260721E-2</v>
      </c>
      <c r="G13" s="77">
        <f t="shared" si="1"/>
        <v>8.5535308346679582E-3</v>
      </c>
      <c r="H13" s="77">
        <v>1.6562649610389113E-2</v>
      </c>
      <c r="I13" s="77">
        <f t="shared" si="2"/>
        <v>1.6562649610389113E-2</v>
      </c>
      <c r="J13" s="76">
        <f>分析係数表!G16</f>
        <v>3.2028469750889681E-2</v>
      </c>
      <c r="K13" s="78">
        <f t="shared" si="3"/>
        <v>5.3047632204093244E-4</v>
      </c>
      <c r="L13" s="79"/>
      <c r="M13" s="80"/>
      <c r="N13" s="81">
        <f>分析係数表!H16</f>
        <v>1.817781077444202E-2</v>
      </c>
      <c r="O13" s="82">
        <f t="shared" si="4"/>
        <v>0.37204803989274965</v>
      </c>
      <c r="P13" s="76">
        <f>分析係数表!C16</f>
        <v>2.8203419942260721E-2</v>
      </c>
      <c r="Q13" s="82">
        <f t="shared" si="5"/>
        <v>1.0493027107790188E-2</v>
      </c>
      <c r="R13" s="83">
        <v>1.2293975899871043E-2</v>
      </c>
      <c r="S13" s="84">
        <f t="shared" si="6"/>
        <v>2.8856625510260157E-2</v>
      </c>
      <c r="T13" s="85">
        <f>分析係数表!F16</f>
        <v>0.28469750889679718</v>
      </c>
      <c r="U13" s="86">
        <f t="shared" si="7"/>
        <v>8.2154093979388363E-3</v>
      </c>
      <c r="V13" s="87">
        <f>分析係数表!D16</f>
        <v>0</v>
      </c>
      <c r="W13" s="88">
        <f t="shared" si="8"/>
        <v>0</v>
      </c>
      <c r="X13" s="76">
        <f>分析係数表!E16</f>
        <v>0</v>
      </c>
      <c r="Y13" s="89">
        <f t="shared" si="9"/>
        <v>0</v>
      </c>
    </row>
    <row r="14" spans="1:25" x14ac:dyDescent="0.2">
      <c r="A14" s="6" t="s">
        <v>2</v>
      </c>
      <c r="B14" s="5" t="s">
        <v>365</v>
      </c>
      <c r="C14" s="90"/>
      <c r="D14" s="76">
        <f>投入係数表!P14</f>
        <v>5.0172233038789874E-3</v>
      </c>
      <c r="E14" s="77">
        <f t="shared" si="0"/>
        <v>0.50172233038789871</v>
      </c>
      <c r="F14" s="76">
        <f>分析係数表!C17</f>
        <v>0.39389614666813044</v>
      </c>
      <c r="G14" s="77">
        <f t="shared" si="1"/>
        <v>0.19762649263714796</v>
      </c>
      <c r="H14" s="77">
        <v>0.2647468146357243</v>
      </c>
      <c r="I14" s="77">
        <f t="shared" si="2"/>
        <v>0.2647468146357243</v>
      </c>
      <c r="J14" s="76">
        <f>分析係数表!G17</f>
        <v>0.21203948952564411</v>
      </c>
      <c r="K14" s="78">
        <f t="shared" si="3"/>
        <v>5.6136779428899303E-2</v>
      </c>
      <c r="L14" s="79"/>
      <c r="M14" s="80"/>
      <c r="N14" s="81">
        <f>分析係数表!H17</f>
        <v>3.0625029000974431E-3</v>
      </c>
      <c r="O14" s="82">
        <f t="shared" si="4"/>
        <v>6.2680716357170332E-2</v>
      </c>
      <c r="P14" s="76">
        <f>分析係数表!C17</f>
        <v>0.39389614666813044</v>
      </c>
      <c r="Q14" s="82">
        <f t="shared" si="5"/>
        <v>2.4689692643487447E-2</v>
      </c>
      <c r="R14" s="83">
        <v>5.3912322465210771E-2</v>
      </c>
      <c r="S14" s="84">
        <f t="shared" si="6"/>
        <v>0.31865913710093507</v>
      </c>
      <c r="T14" s="85">
        <f>分析係数表!F17</f>
        <v>0.32203226583192873</v>
      </c>
      <c r="U14" s="86">
        <f t="shared" si="7"/>
        <v>0.10261852394866135</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投入係数表!P15</f>
        <v>3.7067545304777594E-3</v>
      </c>
      <c r="E15" s="77">
        <f t="shared" si="0"/>
        <v>0.37067545304777594</v>
      </c>
      <c r="F15" s="76">
        <f>分析係数表!C18</f>
        <v>0.54026666666666667</v>
      </c>
      <c r="G15" s="77">
        <f t="shared" si="1"/>
        <v>0.2002635914332784</v>
      </c>
      <c r="H15" s="77">
        <v>0.26054064646296771</v>
      </c>
      <c r="I15" s="77">
        <f t="shared" si="2"/>
        <v>0.26054064646296771</v>
      </c>
      <c r="J15" s="76">
        <f>分析係数表!G18</f>
        <v>0.21567989590110606</v>
      </c>
      <c r="K15" s="78">
        <f t="shared" si="3"/>
        <v>5.6193379507139755E-2</v>
      </c>
      <c r="L15" s="79"/>
      <c r="M15" s="80"/>
      <c r="N15" s="81">
        <f>分析係数表!H18</f>
        <v>4.8721637047004782E-4</v>
      </c>
      <c r="O15" s="82">
        <f t="shared" si="4"/>
        <v>9.9719321477316457E-3</v>
      </c>
      <c r="P15" s="76">
        <f>分析係数表!C18</f>
        <v>0.54026666666666667</v>
      </c>
      <c r="Q15" s="82">
        <f t="shared" si="5"/>
        <v>5.3875025416811502E-3</v>
      </c>
      <c r="R15" s="83">
        <v>1.2313767219931472E-2</v>
      </c>
      <c r="S15" s="84">
        <f t="shared" si="6"/>
        <v>0.2728544136828992</v>
      </c>
      <c r="T15" s="85">
        <f>分析係数表!F18</f>
        <v>0.45949902407286924</v>
      </c>
      <c r="U15" s="86">
        <f t="shared" si="7"/>
        <v>0.12537633680126711</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投入係数表!P16</f>
        <v>0.23603414707203835</v>
      </c>
      <c r="E16" s="77">
        <f t="shared" si="0"/>
        <v>23.603414707203836</v>
      </c>
      <c r="F16" s="76">
        <f>分析係数表!C19</f>
        <v>0.24452905261713653</v>
      </c>
      <c r="G16" s="77">
        <f t="shared" si="1"/>
        <v>5.7717206368819411</v>
      </c>
      <c r="H16" s="77">
        <v>6.9930209026681398</v>
      </c>
      <c r="I16" s="77">
        <f t="shared" si="2"/>
        <v>6.9930209026681398</v>
      </c>
      <c r="J16" s="76">
        <f>分析係数表!G19</f>
        <v>5.7649667405764965E-2</v>
      </c>
      <c r="K16" s="78">
        <f t="shared" si="3"/>
        <v>0.40314532920038054</v>
      </c>
      <c r="L16" s="79"/>
      <c r="M16" s="80"/>
      <c r="N16" s="81">
        <f>分析係数表!H19</f>
        <v>-1.2760428750406013E-4</v>
      </c>
      <c r="O16" s="82">
        <f t="shared" si="4"/>
        <v>-2.6116965148820972E-3</v>
      </c>
      <c r="P16" s="76">
        <f>分析係数表!C19</f>
        <v>0.24452905261713653</v>
      </c>
      <c r="Q16" s="82">
        <f t="shared" si="5"/>
        <v>-6.386356745075964E-4</v>
      </c>
      <c r="R16" s="83">
        <v>5.3940218344814984E-3</v>
      </c>
      <c r="S16" s="84">
        <f t="shared" si="6"/>
        <v>6.9984149245026215</v>
      </c>
      <c r="T16" s="85">
        <f>分析係数表!F19</f>
        <v>0.24006968641114981</v>
      </c>
      <c r="U16" s="86">
        <f t="shared" si="7"/>
        <v>1.680107276300455</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投入係数表!P17</f>
        <v>6.8331586041635459E-2</v>
      </c>
      <c r="E17" s="77">
        <f t="shared" si="0"/>
        <v>6.8331586041635459</v>
      </c>
      <c r="F17" s="76">
        <f>分析係数表!C20</f>
        <v>4.2707629979743422E-2</v>
      </c>
      <c r="G17" s="77">
        <f t="shared" si="1"/>
        <v>0.2918280092595168</v>
      </c>
      <c r="H17" s="77">
        <v>0.31579567927784219</v>
      </c>
      <c r="I17" s="77">
        <f t="shared" si="2"/>
        <v>0.31579567927784219</v>
      </c>
      <c r="J17" s="76">
        <f>分析係数表!G20</f>
        <v>0.10064412238325282</v>
      </c>
      <c r="K17" s="78">
        <f t="shared" si="3"/>
        <v>3.1782978993341607E-2</v>
      </c>
      <c r="L17" s="79"/>
      <c r="M17" s="80"/>
      <c r="N17" s="81">
        <f>分析係数表!H20</f>
        <v>6.0322026820101154E-4</v>
      </c>
      <c r="O17" s="82">
        <f t="shared" si="4"/>
        <v>1.234620170671537E-2</v>
      </c>
      <c r="P17" s="76">
        <f>分析係数表!C20</f>
        <v>4.2707629979743422E-2</v>
      </c>
      <c r="Q17" s="82">
        <f t="shared" si="5"/>
        <v>5.2727701414567675E-4</v>
      </c>
      <c r="R17" s="83">
        <v>1.4118622633633273E-3</v>
      </c>
      <c r="S17" s="84">
        <f t="shared" si="6"/>
        <v>0.31720754154120551</v>
      </c>
      <c r="T17" s="85">
        <f>分析係数表!F20</f>
        <v>0.22302737520128824</v>
      </c>
      <c r="U17" s="86">
        <f t="shared" si="7"/>
        <v>7.0745965383988668E-2</v>
      </c>
      <c r="V17" s="87">
        <f>分析係数表!D20</f>
        <v>6.5217391304347824E-2</v>
      </c>
      <c r="W17" s="88">
        <f t="shared" si="8"/>
        <v>0</v>
      </c>
      <c r="X17" s="76">
        <f>分析係数表!E20</f>
        <v>4.9919484702093397E-2</v>
      </c>
      <c r="Y17" s="89">
        <f t="shared" si="9"/>
        <v>0</v>
      </c>
    </row>
    <row r="18" spans="1:25" x14ac:dyDescent="0.2">
      <c r="A18" s="6" t="s">
        <v>6</v>
      </c>
      <c r="B18" s="5" t="s">
        <v>34</v>
      </c>
      <c r="C18" s="75">
        <f>最終需要_まとめ!C19</f>
        <v>100</v>
      </c>
      <c r="D18" s="76">
        <f>投入係数表!P18</f>
        <v>7.3461135240377409E-2</v>
      </c>
      <c r="E18" s="77">
        <f t="shared" si="0"/>
        <v>7.3461135240377411</v>
      </c>
      <c r="F18" s="76">
        <f>分析係数表!C21</f>
        <v>0.66002922908293749</v>
      </c>
      <c r="G18" s="77">
        <f t="shared" si="1"/>
        <v>4.8486496460263711</v>
      </c>
      <c r="H18" s="77">
        <v>5.1453002185898997</v>
      </c>
      <c r="I18" s="77">
        <f t="shared" si="2"/>
        <v>105.1453002185899</v>
      </c>
      <c r="J18" s="76">
        <f>分析係数表!G21</f>
        <v>0.28519544705706157</v>
      </c>
      <c r="K18" s="78">
        <f t="shared" si="3"/>
        <v>29.986960901789697</v>
      </c>
      <c r="L18" s="79"/>
      <c r="M18" s="80"/>
      <c r="N18" s="81">
        <f>分析係数表!H21</f>
        <v>9.9763352048628834E-4</v>
      </c>
      <c r="O18" s="82">
        <f t="shared" si="4"/>
        <v>2.0418718207260034E-2</v>
      </c>
      <c r="P18" s="76">
        <f>分析係数表!C21</f>
        <v>0.66002922908293749</v>
      </c>
      <c r="Q18" s="82">
        <f t="shared" si="5"/>
        <v>1.347695083719958E-2</v>
      </c>
      <c r="R18" s="83">
        <v>3.2028780358725056E-2</v>
      </c>
      <c r="S18" s="84">
        <f t="shared" si="6"/>
        <v>105.17732899894862</v>
      </c>
      <c r="T18" s="85">
        <f>分析係数表!F21</f>
        <v>0.42593979332035348</v>
      </c>
      <c r="U18" s="86">
        <f t="shared" si="7"/>
        <v>44.799209775799</v>
      </c>
      <c r="V18" s="87">
        <f>分析係数表!D21</f>
        <v>6.6534371723828062E-2</v>
      </c>
      <c r="W18" s="88">
        <f t="shared" si="8"/>
        <v>7</v>
      </c>
      <c r="X18" s="76">
        <f>分析係数表!E21</f>
        <v>5.7623184064699719E-2</v>
      </c>
      <c r="Y18" s="89">
        <f t="shared" si="9"/>
        <v>6</v>
      </c>
    </row>
    <row r="19" spans="1:25" x14ac:dyDescent="0.2">
      <c r="A19" s="6" t="s">
        <v>7</v>
      </c>
      <c r="B19" s="5" t="s">
        <v>269</v>
      </c>
      <c r="C19" s="90"/>
      <c r="D19" s="76">
        <f>投入係数表!P19</f>
        <v>1.0858169836753032E-3</v>
      </c>
      <c r="E19" s="77">
        <f t="shared" si="0"/>
        <v>0.10858169836753032</v>
      </c>
      <c r="F19" s="76">
        <f>分析係数表!C22</f>
        <v>0.17124965967873673</v>
      </c>
      <c r="G19" s="77">
        <f t="shared" si="1"/>
        <v>1.859457889277881E-2</v>
      </c>
      <c r="H19" s="77">
        <v>2.3212687194873679E-2</v>
      </c>
      <c r="I19" s="77">
        <f t="shared" si="2"/>
        <v>2.3212687194873679E-2</v>
      </c>
      <c r="J19" s="76">
        <f>分析係数表!G22</f>
        <v>0.19461524128936092</v>
      </c>
      <c r="K19" s="78">
        <f t="shared" si="3"/>
        <v>4.5175427194047999E-3</v>
      </c>
      <c r="L19" s="79"/>
      <c r="M19" s="80"/>
      <c r="N19" s="81">
        <f>分析係数表!H22</f>
        <v>4.6401559092385505E-5</v>
      </c>
      <c r="O19" s="82">
        <f t="shared" si="4"/>
        <v>9.4970782359349E-4</v>
      </c>
      <c r="P19" s="76">
        <f>分析係数表!C22</f>
        <v>0.17124965967873673</v>
      </c>
      <c r="Q19" s="82">
        <f t="shared" si="5"/>
        <v>1.626371415846189E-4</v>
      </c>
      <c r="R19" s="83">
        <v>1.7925621033433505E-3</v>
      </c>
      <c r="S19" s="84">
        <f t="shared" si="6"/>
        <v>2.5005249298217028E-2</v>
      </c>
      <c r="T19" s="85">
        <f>分析係数表!F22</f>
        <v>0.41301782497981493</v>
      </c>
      <c r="U19" s="86">
        <f t="shared" si="7"/>
        <v>1.032761367822764E-2</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投入係数表!P20</f>
        <v>4.8674554440617044E-4</v>
      </c>
      <c r="E20" s="77">
        <f t="shared" si="0"/>
        <v>4.8674554440617045E-2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4.74853911796745E-4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投入係数表!P21</f>
        <v>0</v>
      </c>
      <c r="E21" s="77">
        <f t="shared" si="0"/>
        <v>0</v>
      </c>
      <c r="F21" s="76">
        <f>分析係数表!C24</f>
        <v>0.51311288483466355</v>
      </c>
      <c r="G21" s="77">
        <f t="shared" si="1"/>
        <v>0</v>
      </c>
      <c r="H21" s="77">
        <v>5.0428702107228477E-3</v>
      </c>
      <c r="I21" s="77">
        <f t="shared" si="2"/>
        <v>5.0428702107228477E-3</v>
      </c>
      <c r="J21" s="76">
        <f>分析係数表!G24</f>
        <v>0.20766129032258066</v>
      </c>
      <c r="K21" s="78">
        <f t="shared" si="3"/>
        <v>1.0472089348880107E-3</v>
      </c>
      <c r="L21" s="79"/>
      <c r="M21" s="80"/>
      <c r="N21" s="81">
        <f>分析係数表!H24</f>
        <v>3.8281286251218039E-4</v>
      </c>
      <c r="O21" s="82">
        <f t="shared" si="4"/>
        <v>7.8350895446462916E-3</v>
      </c>
      <c r="P21" s="76">
        <f>分析係数表!C24</f>
        <v>0.51311288483466355</v>
      </c>
      <c r="Q21" s="82">
        <f t="shared" si="5"/>
        <v>4.0202853991913694E-3</v>
      </c>
      <c r="R21" s="83">
        <v>1.3491892262184939E-2</v>
      </c>
      <c r="S21" s="84">
        <f t="shared" si="6"/>
        <v>1.8534762472907786E-2</v>
      </c>
      <c r="T21" s="85">
        <f>分析係数表!F24</f>
        <v>0.39045698924731181</v>
      </c>
      <c r="U21" s="86">
        <f t="shared" si="7"/>
        <v>7.237027551585634E-3</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投入係数表!P22</f>
        <v>2.7707054066197392E-3</v>
      </c>
      <c r="E22" s="77">
        <f t="shared" si="0"/>
        <v>0.2770705406619739</v>
      </c>
      <c r="F22" s="76">
        <f>分析係数表!C25</f>
        <v>1.2221950623319433E-2</v>
      </c>
      <c r="G22" s="77">
        <f t="shared" si="1"/>
        <v>3.3863424671470642E-3</v>
      </c>
      <c r="H22" s="77">
        <v>3.9341213349610238E-3</v>
      </c>
      <c r="I22" s="77">
        <f t="shared" si="2"/>
        <v>3.9341213349610238E-3</v>
      </c>
      <c r="J22" s="76">
        <f>分析係数表!G25</f>
        <v>0.19604612850082373</v>
      </c>
      <c r="K22" s="78">
        <f t="shared" si="3"/>
        <v>7.7126925677160104E-4</v>
      </c>
      <c r="L22" s="79"/>
      <c r="M22" s="80"/>
      <c r="N22" s="81">
        <f>分析係数表!H25</f>
        <v>5.5681870910862603E-4</v>
      </c>
      <c r="O22" s="82">
        <f t="shared" si="4"/>
        <v>1.139649388312188E-2</v>
      </c>
      <c r="P22" s="76">
        <f>分析係数表!C25</f>
        <v>1.2221950623319433E-2</v>
      </c>
      <c r="Q22" s="82">
        <f t="shared" si="5"/>
        <v>1.3928738551847756E-4</v>
      </c>
      <c r="R22" s="83">
        <v>6.1199768703682487E-4</v>
      </c>
      <c r="S22" s="84">
        <f t="shared" si="6"/>
        <v>4.5461190219978484E-3</v>
      </c>
      <c r="T22" s="85">
        <f>分析係数表!F25</f>
        <v>0.34761120263591433</v>
      </c>
      <c r="U22" s="86">
        <f t="shared" si="7"/>
        <v>1.5802819005626787E-3</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投入係数表!P23</f>
        <v>8.6116519394937847E-4</v>
      </c>
      <c r="E23" s="77">
        <f t="shared" si="0"/>
        <v>8.6116519394937849E-2</v>
      </c>
      <c r="F23" s="76">
        <f>分析係数表!C26</f>
        <v>0.60782312925170068</v>
      </c>
      <c r="G23" s="77">
        <f t="shared" si="1"/>
        <v>5.2343612298895899E-2</v>
      </c>
      <c r="H23" s="77">
        <v>6.8691454834681503E-2</v>
      </c>
      <c r="I23" s="77">
        <f t="shared" si="2"/>
        <v>6.8691454834681503E-2</v>
      </c>
      <c r="J23" s="76">
        <f>分析係数表!G26</f>
        <v>0.19637522405895241</v>
      </c>
      <c r="K23" s="78">
        <f t="shared" si="3"/>
        <v>1.348929983409599E-2</v>
      </c>
      <c r="L23" s="79"/>
      <c r="M23" s="80"/>
      <c r="N23" s="81">
        <f>分析係数表!H26</f>
        <v>1.1774395619692821E-2</v>
      </c>
      <c r="O23" s="82">
        <f t="shared" si="4"/>
        <v>0.24098836023684808</v>
      </c>
      <c r="P23" s="76">
        <f>分析係数表!C26</f>
        <v>0.60782312925170068</v>
      </c>
      <c r="Q23" s="82">
        <f t="shared" si="5"/>
        <v>0.14647829923239711</v>
      </c>
      <c r="R23" s="83">
        <v>0.16296250816735847</v>
      </c>
      <c r="S23" s="84">
        <f t="shared" si="6"/>
        <v>0.23165396300203997</v>
      </c>
      <c r="T23" s="85">
        <f>分析係数表!F26</f>
        <v>0.33484365664210319</v>
      </c>
      <c r="U23" s="86">
        <f t="shared" si="7"/>
        <v>7.756786004723755E-2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投入係数表!P24</f>
        <v>3.7441964954320803E-5</v>
      </c>
      <c r="E24" s="77">
        <f t="shared" si="0"/>
        <v>3.7441964954320803E-3</v>
      </c>
      <c r="F24" s="76">
        <f>分析係数表!C27</f>
        <v>3.3949453036589916E-2</v>
      </c>
      <c r="G24" s="77">
        <f t="shared" si="1"/>
        <v>1.2711342308143597E-4</v>
      </c>
      <c r="H24" s="77">
        <v>2.1568268742379605E-4</v>
      </c>
      <c r="I24" s="77">
        <f t="shared" si="2"/>
        <v>2.1568268742379605E-4</v>
      </c>
      <c r="J24" s="76">
        <f>分析係数表!G27</f>
        <v>0.16810344827586207</v>
      </c>
      <c r="K24" s="78">
        <f t="shared" si="3"/>
        <v>3.6257003489345025E-5</v>
      </c>
      <c r="L24" s="79"/>
      <c r="M24" s="80"/>
      <c r="N24" s="81">
        <f>分析係数表!H27</f>
        <v>1.1983202635608557E-2</v>
      </c>
      <c r="O24" s="82">
        <f t="shared" si="4"/>
        <v>0.2452620454430188</v>
      </c>
      <c r="P24" s="76">
        <f>分析係数表!C27</f>
        <v>3.3949453036589916E-2</v>
      </c>
      <c r="Q24" s="82">
        <f t="shared" si="5"/>
        <v>8.3265122934257484E-3</v>
      </c>
      <c r="R24" s="83">
        <v>8.3891512725789048E-3</v>
      </c>
      <c r="S24" s="84">
        <f t="shared" si="6"/>
        <v>8.6048339600027016E-3</v>
      </c>
      <c r="T24" s="85">
        <f>分析係数表!F27</f>
        <v>0.32327586206896552</v>
      </c>
      <c r="U24" s="86">
        <f t="shared" si="7"/>
        <v>2.7817351163801837E-3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投入係数表!P25</f>
        <v>0</v>
      </c>
      <c r="E25" s="77">
        <f t="shared" si="0"/>
        <v>0</v>
      </c>
      <c r="F25" s="76">
        <f>分析係数表!C28</f>
        <v>0.13648255813953492</v>
      </c>
      <c r="G25" s="77">
        <f t="shared" si="1"/>
        <v>0</v>
      </c>
      <c r="H25" s="77">
        <v>5.9249522887727538E-3</v>
      </c>
      <c r="I25" s="77">
        <f t="shared" si="2"/>
        <v>5.9249522887727538E-3</v>
      </c>
      <c r="J25" s="76">
        <f>分析係数表!G28</f>
        <v>0.12488465087665333</v>
      </c>
      <c r="K25" s="78">
        <f t="shared" si="3"/>
        <v>7.3993559804421349E-4</v>
      </c>
      <c r="L25" s="79"/>
      <c r="M25" s="80"/>
      <c r="N25" s="81">
        <f>分析係数表!H28</f>
        <v>2.2469954990487682E-2</v>
      </c>
      <c r="O25" s="82">
        <f t="shared" si="4"/>
        <v>0.45989601357514753</v>
      </c>
      <c r="P25" s="76">
        <f>分析係数表!C28</f>
        <v>0.13648255813953492</v>
      </c>
      <c r="Q25" s="82">
        <f t="shared" si="5"/>
        <v>6.276778441091041E-2</v>
      </c>
      <c r="R25" s="83">
        <v>6.9489153613903398E-2</v>
      </c>
      <c r="S25" s="84">
        <f t="shared" si="6"/>
        <v>7.5414105902676151E-2</v>
      </c>
      <c r="T25" s="85">
        <f>分析係数表!F28</f>
        <v>0.21362657643801908</v>
      </c>
      <c r="U25" s="86">
        <f t="shared" si="7"/>
        <v>1.6110457259122912E-2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投入係数表!P26</f>
        <v>2.9579152313913433E-3</v>
      </c>
      <c r="E26" s="77">
        <f t="shared" si="0"/>
        <v>0.29579152313913432</v>
      </c>
      <c r="F26" s="76">
        <f>分析係数表!C29</f>
        <v>0.28024852844996728</v>
      </c>
      <c r="G26" s="77">
        <f t="shared" si="1"/>
        <v>8.289513908771684E-2</v>
      </c>
      <c r="H26" s="77">
        <v>0.11993960869223601</v>
      </c>
      <c r="I26" s="77">
        <f t="shared" si="2"/>
        <v>0.11993960869223601</v>
      </c>
      <c r="J26" s="76">
        <f>分析係数表!G29</f>
        <v>0.26283748014822655</v>
      </c>
      <c r="K26" s="78">
        <f t="shared" si="3"/>
        <v>3.1524624518631646E-2</v>
      </c>
      <c r="L26" s="79"/>
      <c r="M26" s="80"/>
      <c r="N26" s="81">
        <f>分析係数表!H29</f>
        <v>1.0707159760567955E-2</v>
      </c>
      <c r="O26" s="82">
        <f t="shared" si="4"/>
        <v>0.2191450802941978</v>
      </c>
      <c r="P26" s="76">
        <f>分析係数表!C29</f>
        <v>0.28024852844996728</v>
      </c>
      <c r="Q26" s="82">
        <f t="shared" si="5"/>
        <v>6.1415086269498854E-2</v>
      </c>
      <c r="R26" s="83">
        <v>7.8248524854715951E-2</v>
      </c>
      <c r="S26" s="84">
        <f t="shared" si="6"/>
        <v>0.19818813354695197</v>
      </c>
      <c r="T26" s="85">
        <f>分析係数表!F29</f>
        <v>0.48438327157226047</v>
      </c>
      <c r="U26" s="86">
        <f t="shared" si="7"/>
        <v>9.5999016514272659E-2</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投入係数表!P27</f>
        <v>3.8190804253407217E-3</v>
      </c>
      <c r="E27" s="77">
        <f t="shared" si="0"/>
        <v>0.38190804253407218</v>
      </c>
      <c r="F27" s="76">
        <f>分析係数表!C30</f>
        <v>1</v>
      </c>
      <c r="G27" s="77">
        <f t="shared" si="1"/>
        <v>0.38190804253407218</v>
      </c>
      <c r="H27" s="77">
        <v>0.45157849031909109</v>
      </c>
      <c r="I27" s="77">
        <f t="shared" si="2"/>
        <v>0.45157849031909109</v>
      </c>
      <c r="J27" s="76">
        <f>分析係数表!G30</f>
        <v>0.34440913030915921</v>
      </c>
      <c r="K27" s="78">
        <f t="shared" si="3"/>
        <v>0.15552775511712122</v>
      </c>
      <c r="L27" s="79"/>
      <c r="M27" s="80"/>
      <c r="N27" s="81">
        <f>分析係数表!H30</f>
        <v>0</v>
      </c>
      <c r="O27" s="82">
        <f t="shared" si="4"/>
        <v>0</v>
      </c>
      <c r="P27" s="76">
        <f>分析係数表!C30</f>
        <v>1</v>
      </c>
      <c r="Q27" s="82">
        <f t="shared" si="5"/>
        <v>0</v>
      </c>
      <c r="R27" s="83">
        <v>4.2767125619158027E-2</v>
      </c>
      <c r="S27" s="84">
        <f t="shared" si="6"/>
        <v>0.49434561593824911</v>
      </c>
      <c r="T27" s="85">
        <f>分析係数表!F30</f>
        <v>0.44047963016469227</v>
      </c>
      <c r="U27" s="86">
        <f t="shared" si="7"/>
        <v>0.21774917408201697</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投入係数表!P28</f>
        <v>2.4075183465628276E-2</v>
      </c>
      <c r="E28" s="77">
        <f t="shared" si="0"/>
        <v>2.4075183465628274</v>
      </c>
      <c r="F28" s="76">
        <f>分析係数表!C31</f>
        <v>5.0425200622829069E-2</v>
      </c>
      <c r="G28" s="77">
        <f t="shared" si="1"/>
        <v>0.12139959562857229</v>
      </c>
      <c r="H28" s="77">
        <v>0.14923308083650033</v>
      </c>
      <c r="I28" s="77">
        <f t="shared" si="2"/>
        <v>0.14923308083650033</v>
      </c>
      <c r="J28" s="76">
        <f>分析係数表!G31</f>
        <v>7.0921985815602842E-2</v>
      </c>
      <c r="K28" s="78">
        <f t="shared" si="3"/>
        <v>1.0583906442304988E-2</v>
      </c>
      <c r="L28" s="79"/>
      <c r="M28" s="80"/>
      <c r="N28" s="81">
        <f>分析係数表!H31</f>
        <v>2.4500023200779545E-2</v>
      </c>
      <c r="O28" s="82">
        <f t="shared" si="4"/>
        <v>0.50144573085736266</v>
      </c>
      <c r="P28" s="76">
        <f>分析係数表!C31</f>
        <v>5.0425200622829069E-2</v>
      </c>
      <c r="Q28" s="82">
        <f t="shared" si="5"/>
        <v>2.5285501579943661E-2</v>
      </c>
      <c r="R28" s="83">
        <v>3.1819863247456164E-2</v>
      </c>
      <c r="S28" s="84">
        <f t="shared" si="6"/>
        <v>0.1810529440839565</v>
      </c>
      <c r="T28" s="85">
        <f>分析係数表!F31</f>
        <v>0.3475177304964539</v>
      </c>
      <c r="U28" s="86">
        <f t="shared" si="7"/>
        <v>6.2919108227757939E-2</v>
      </c>
      <c r="V28" s="87">
        <f>分析係数表!D31</f>
        <v>0</v>
      </c>
      <c r="W28" s="88">
        <f t="shared" si="8"/>
        <v>0</v>
      </c>
      <c r="X28" s="76">
        <f>分析係数表!E31</f>
        <v>0</v>
      </c>
      <c r="Y28" s="89">
        <f t="shared" si="9"/>
        <v>0</v>
      </c>
    </row>
    <row r="29" spans="1:25" x14ac:dyDescent="0.2">
      <c r="A29" s="6" t="s">
        <v>17</v>
      </c>
      <c r="B29" s="5" t="s">
        <v>273</v>
      </c>
      <c r="C29" s="90"/>
      <c r="D29" s="76">
        <f>投入係数表!P29</f>
        <v>6.3651340422345366E-4</v>
      </c>
      <c r="E29" s="77">
        <f t="shared" si="0"/>
        <v>6.3651340422345368E-2</v>
      </c>
      <c r="F29" s="76">
        <f>分析係数表!C32</f>
        <v>0.71921182266009853</v>
      </c>
      <c r="G29" s="77">
        <f t="shared" si="1"/>
        <v>4.5778796559913418E-2</v>
      </c>
      <c r="H29" s="77">
        <v>6.3234643214427413E-2</v>
      </c>
      <c r="I29" s="77">
        <f t="shared" si="2"/>
        <v>6.3234643214427413E-2</v>
      </c>
      <c r="J29" s="76">
        <f>分析係数表!G32</f>
        <v>0.13945578231292516</v>
      </c>
      <c r="K29" s="78">
        <f t="shared" si="3"/>
        <v>8.8184366387466795E-3</v>
      </c>
      <c r="L29" s="79"/>
      <c r="M29" s="80"/>
      <c r="N29" s="81">
        <f>分析係数表!H32</f>
        <v>7.0646373718156932E-3</v>
      </c>
      <c r="O29" s="82">
        <f t="shared" si="4"/>
        <v>0.14459301614210884</v>
      </c>
      <c r="P29" s="76">
        <f>分析係数表!C32</f>
        <v>0.71921182266009853</v>
      </c>
      <c r="Q29" s="82">
        <f t="shared" si="5"/>
        <v>0.10399300668348715</v>
      </c>
      <c r="R29" s="83">
        <v>0.13095075223473004</v>
      </c>
      <c r="S29" s="84">
        <f t="shared" si="6"/>
        <v>0.19418539544915747</v>
      </c>
      <c r="T29" s="85">
        <f>分析係数表!F32</f>
        <v>0.48185941043083902</v>
      </c>
      <c r="U29" s="86">
        <f t="shared" si="7"/>
        <v>9.3570060165410349E-2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投入係数表!P30</f>
        <v>7.4883929908641607E-5</v>
      </c>
      <c r="E30" s="77">
        <f t="shared" si="0"/>
        <v>7.4883929908641607E-3</v>
      </c>
      <c r="F30" s="76">
        <f>分析係数表!C33</f>
        <v>0.83046964490263453</v>
      </c>
      <c r="G30" s="77">
        <f t="shared" si="1"/>
        <v>6.2188830680143369E-3</v>
      </c>
      <c r="H30" s="77">
        <v>1.8665234617005557E-2</v>
      </c>
      <c r="I30" s="77">
        <f t="shared" si="2"/>
        <v>1.8665234617005557E-2</v>
      </c>
      <c r="J30" s="76">
        <f>分析係数表!G33</f>
        <v>0.50688705234159781</v>
      </c>
      <c r="K30" s="78">
        <f t="shared" si="3"/>
        <v>9.4611657562782992E-3</v>
      </c>
      <c r="L30" s="79"/>
      <c r="M30" s="80"/>
      <c r="N30" s="81">
        <f>分析係数表!H33</f>
        <v>1.0440350795786737E-3</v>
      </c>
      <c r="O30" s="82">
        <f t="shared" si="4"/>
        <v>2.1368426030853524E-2</v>
      </c>
      <c r="P30" s="76">
        <f>分析係数表!C33</f>
        <v>0.83046964490263453</v>
      </c>
      <c r="Q30" s="82">
        <f t="shared" si="5"/>
        <v>1.7745829177971139E-2</v>
      </c>
      <c r="R30" s="83">
        <v>4.5915592985117173E-2</v>
      </c>
      <c r="S30" s="84">
        <f t="shared" si="6"/>
        <v>6.4580827602122734E-2</v>
      </c>
      <c r="T30" s="85">
        <f>分析係数表!F33</f>
        <v>0.64600550964187331</v>
      </c>
      <c r="U30" s="86">
        <f t="shared" si="7"/>
        <v>4.1719570448203257E-2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投入係数表!P31</f>
        <v>4.631571064849483E-2</v>
      </c>
      <c r="E31" s="77">
        <f t="shared" si="0"/>
        <v>4.6315710648494832</v>
      </c>
      <c r="F31" s="76">
        <f>分析係数表!C34</f>
        <v>0.2537092984222894</v>
      </c>
      <c r="G31" s="77">
        <f t="shared" si="1"/>
        <v>1.1750726454559381</v>
      </c>
      <c r="H31" s="77">
        <v>1.3214130681230021</v>
      </c>
      <c r="I31" s="77">
        <f t="shared" si="2"/>
        <v>1.3214130681230021</v>
      </c>
      <c r="J31" s="76">
        <f>分析係数表!G34</f>
        <v>0.42494765662747624</v>
      </c>
      <c r="K31" s="78">
        <f t="shared" si="3"/>
        <v>0.56153138673579339</v>
      </c>
      <c r="L31" s="79"/>
      <c r="M31" s="80"/>
      <c r="N31" s="81">
        <f>分析係数表!H34</f>
        <v>0.17513108440443598</v>
      </c>
      <c r="O31" s="82">
        <f t="shared" si="4"/>
        <v>3.5844347531977294</v>
      </c>
      <c r="P31" s="76">
        <f>分析係数表!C34</f>
        <v>0.2537092984222894</v>
      </c>
      <c r="Q31" s="82">
        <f t="shared" si="5"/>
        <v>0.909404426474268</v>
      </c>
      <c r="R31" s="83">
        <v>0.98044330837917926</v>
      </c>
      <c r="S31" s="84">
        <f t="shared" si="6"/>
        <v>2.3018563765021813</v>
      </c>
      <c r="T31" s="85">
        <f>分析係数表!F34</f>
        <v>0.69995168304074729</v>
      </c>
      <c r="U31" s="86">
        <f t="shared" si="7"/>
        <v>1.6111882448507779</v>
      </c>
      <c r="V31" s="87">
        <f>分析係数表!D34</f>
        <v>0.29215654694797877</v>
      </c>
      <c r="W31" s="88">
        <f t="shared" si="8"/>
        <v>1</v>
      </c>
      <c r="X31" s="76">
        <f>分析係数表!E34</f>
        <v>0.2001932678370108</v>
      </c>
      <c r="Y31" s="89">
        <f t="shared" si="9"/>
        <v>0</v>
      </c>
    </row>
    <row r="32" spans="1:25" x14ac:dyDescent="0.2">
      <c r="A32" s="6" t="s">
        <v>20</v>
      </c>
      <c r="B32" s="5" t="s">
        <v>37</v>
      </c>
      <c r="C32" s="90"/>
      <c r="D32" s="76">
        <f>投入係数表!P32</f>
        <v>1.1307473416204883E-2</v>
      </c>
      <c r="E32" s="77">
        <f t="shared" si="0"/>
        <v>1.1307473416204883</v>
      </c>
      <c r="F32" s="76">
        <f>分析係数表!C35</f>
        <v>0.44329670329670334</v>
      </c>
      <c r="G32" s="77">
        <f t="shared" si="1"/>
        <v>0.50125656880187364</v>
      </c>
      <c r="H32" s="77">
        <v>0.59259342061358344</v>
      </c>
      <c r="I32" s="77">
        <f t="shared" si="2"/>
        <v>0.59259342061358344</v>
      </c>
      <c r="J32" s="76">
        <f>分析係数表!G35</f>
        <v>0.31419939577039274</v>
      </c>
      <c r="K32" s="78">
        <f t="shared" si="3"/>
        <v>0.18619249469429811</v>
      </c>
      <c r="L32" s="79"/>
      <c r="M32" s="80"/>
      <c r="N32" s="81">
        <f>分析係数表!H35</f>
        <v>6.616862326574173E-2</v>
      </c>
      <c r="O32" s="82">
        <f t="shared" si="4"/>
        <v>1.3542833564443166</v>
      </c>
      <c r="P32" s="76">
        <f>分析係数表!C35</f>
        <v>0.44329670329670334</v>
      </c>
      <c r="Q32" s="82">
        <f t="shared" si="5"/>
        <v>0.6003493472413598</v>
      </c>
      <c r="R32" s="83">
        <v>0.70975383201836761</v>
      </c>
      <c r="S32" s="84">
        <f t="shared" si="6"/>
        <v>1.3023472526319511</v>
      </c>
      <c r="T32" s="85">
        <f>分析係数表!F35</f>
        <v>0.64443411573320941</v>
      </c>
      <c r="U32" s="86">
        <f t="shared" si="7"/>
        <v>0.8392770001274461</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投入係数表!P33</f>
        <v>3.2200089860715889E-3</v>
      </c>
      <c r="E33" s="77">
        <f t="shared" si="0"/>
        <v>0.32200089860715886</v>
      </c>
      <c r="F33" s="76">
        <f>分析係数表!C36</f>
        <v>0.8186980166346769</v>
      </c>
      <c r="G33" s="77">
        <f t="shared" si="1"/>
        <v>0.26362149704426463</v>
      </c>
      <c r="H33" s="77">
        <v>0.36256846437098805</v>
      </c>
      <c r="I33" s="77">
        <f t="shared" si="2"/>
        <v>0.36256846437098805</v>
      </c>
      <c r="J33" s="76">
        <f>分析係数表!G36</f>
        <v>7.7781269641734763E-2</v>
      </c>
      <c r="K33" s="78">
        <f t="shared" si="3"/>
        <v>2.8201035490829526E-2</v>
      </c>
      <c r="L33" s="79"/>
      <c r="M33" s="80"/>
      <c r="N33" s="81">
        <f>分析係数表!H36</f>
        <v>0.1158646930536866</v>
      </c>
      <c r="O33" s="82">
        <f t="shared" si="4"/>
        <v>2.3714204355129445</v>
      </c>
      <c r="P33" s="76">
        <f>分析係数表!C36</f>
        <v>0.8186980166346769</v>
      </c>
      <c r="Q33" s="82">
        <f t="shared" si="5"/>
        <v>1.9414772071613893</v>
      </c>
      <c r="R33" s="83">
        <v>2.1029946950708087</v>
      </c>
      <c r="S33" s="84">
        <f t="shared" si="6"/>
        <v>2.4655631594417966</v>
      </c>
      <c r="T33" s="85">
        <f>分析係数表!F36</f>
        <v>0.82023884349465748</v>
      </c>
      <c r="U33" s="86">
        <f t="shared" si="7"/>
        <v>2.0223506744635729</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投入係数表!P34</f>
        <v>2.0368428935150517E-2</v>
      </c>
      <c r="E34" s="77">
        <f t="shared" si="0"/>
        <v>2.0368428935150518</v>
      </c>
      <c r="F34" s="76">
        <f>分析係数表!C37</f>
        <v>0.56668970283344855</v>
      </c>
      <c r="G34" s="77">
        <f t="shared" si="1"/>
        <v>1.1542578940444661</v>
      </c>
      <c r="H34" s="77">
        <v>1.4002597238701129</v>
      </c>
      <c r="I34" s="77">
        <f t="shared" si="2"/>
        <v>1.4002597238701129</v>
      </c>
      <c r="J34" s="76">
        <f>分析係数表!G37</f>
        <v>0.49872274427515739</v>
      </c>
      <c r="K34" s="78">
        <f t="shared" si="3"/>
        <v>0.69834137218647685</v>
      </c>
      <c r="L34" s="79"/>
      <c r="M34" s="80"/>
      <c r="N34" s="81">
        <f>分析係数表!H37</f>
        <v>5.3152985940327593E-2</v>
      </c>
      <c r="O34" s="82">
        <f t="shared" si="4"/>
        <v>1.0878903119263428</v>
      </c>
      <c r="P34" s="76">
        <f>分析係数表!C37</f>
        <v>0.56668970283344855</v>
      </c>
      <c r="Q34" s="82">
        <f t="shared" si="5"/>
        <v>0.61649623758092686</v>
      </c>
      <c r="R34" s="83">
        <v>0.71483445590083894</v>
      </c>
      <c r="S34" s="84">
        <f t="shared" si="6"/>
        <v>2.1150941797709519</v>
      </c>
      <c r="T34" s="85">
        <f>分析係数表!F37</f>
        <v>0.72283550770915062</v>
      </c>
      <c r="U34" s="86">
        <f t="shared" si="7"/>
        <v>1.5288651752874056</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投入係数表!P35</f>
        <v>5.9158304627826867E-3</v>
      </c>
      <c r="E35" s="77">
        <f t="shared" si="0"/>
        <v>0.59158304627826863</v>
      </c>
      <c r="F35" s="76">
        <f>分析係数表!C38</f>
        <v>1.0683527744467458E-2</v>
      </c>
      <c r="G35" s="77">
        <f t="shared" si="1"/>
        <v>6.3201938880704592E-3</v>
      </c>
      <c r="H35" s="77">
        <v>8.3308883953507121E-3</v>
      </c>
      <c r="I35" s="77">
        <f t="shared" si="2"/>
        <v>8.3308883953507121E-3</v>
      </c>
      <c r="J35" s="76">
        <f>分析係数表!G38</f>
        <v>0.34057971014492755</v>
      </c>
      <c r="K35" s="78">
        <f t="shared" si="3"/>
        <v>2.8373315549382861E-3</v>
      </c>
      <c r="L35" s="79"/>
      <c r="M35" s="80"/>
      <c r="N35" s="81">
        <f>分析係数表!H38</f>
        <v>4.6331956753746927E-2</v>
      </c>
      <c r="O35" s="82">
        <f t="shared" si="4"/>
        <v>0.94828326185809975</v>
      </c>
      <c r="P35" s="76">
        <f>分析係数表!C38</f>
        <v>1.0683527744467458E-2</v>
      </c>
      <c r="Q35" s="82">
        <f t="shared" si="5"/>
        <v>1.0131010537675109E-2</v>
      </c>
      <c r="R35" s="83">
        <v>1.1963509107901464E-2</v>
      </c>
      <c r="S35" s="84">
        <f t="shared" si="6"/>
        <v>2.0294397503252175E-2</v>
      </c>
      <c r="T35" s="85">
        <f>分析係数表!F38</f>
        <v>0.55072463768115942</v>
      </c>
      <c r="U35" s="86">
        <f t="shared" si="7"/>
        <v>1.117662471193598E-2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投入係数表!P36</f>
        <v>0</v>
      </c>
      <c r="E36" s="77">
        <f t="shared" si="0"/>
        <v>0</v>
      </c>
      <c r="F36" s="76">
        <f>分析係数表!C39</f>
        <v>1</v>
      </c>
      <c r="G36" s="77">
        <f t="shared" si="1"/>
        <v>0</v>
      </c>
      <c r="H36" s="77">
        <v>2.1646397352567463E-2</v>
      </c>
      <c r="I36" s="77">
        <f t="shared" si="2"/>
        <v>2.1646397352567463E-2</v>
      </c>
      <c r="J36" s="76">
        <f>分析係数表!G39</f>
        <v>0.35121951219512193</v>
      </c>
      <c r="K36" s="78">
        <f t="shared" si="3"/>
        <v>7.6026371189505228E-3</v>
      </c>
      <c r="L36" s="79"/>
      <c r="M36" s="80"/>
      <c r="N36" s="81">
        <f>分析係数表!H39</f>
        <v>4.1645399285415987E-3</v>
      </c>
      <c r="O36" s="82">
        <f t="shared" si="4"/>
        <v>8.5236277167515723E-2</v>
      </c>
      <c r="P36" s="76">
        <f>分析係数表!C39</f>
        <v>1</v>
      </c>
      <c r="Q36" s="82">
        <f t="shared" si="5"/>
        <v>8.5236277167515723E-2</v>
      </c>
      <c r="R36" s="83">
        <v>0.1077991078565971</v>
      </c>
      <c r="S36" s="84">
        <f t="shared" si="6"/>
        <v>0.12944550520916456</v>
      </c>
      <c r="T36" s="85">
        <f>分析係数表!F39</f>
        <v>0.70184774575018483</v>
      </c>
      <c r="U36" s="86">
        <f t="shared" si="7"/>
        <v>9.0851036028545953E-2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投入係数表!P37</f>
        <v>2.6209375468024562E-4</v>
      </c>
      <c r="E37" s="77">
        <f t="shared" si="0"/>
        <v>2.6209375468024564E-2</v>
      </c>
      <c r="F37" s="76">
        <f>分析係数表!C40</f>
        <v>0.77416905685844439</v>
      </c>
      <c r="G37" s="77">
        <f t="shared" si="1"/>
        <v>2.0290487486929427E-2</v>
      </c>
      <c r="H37" s="77">
        <v>2.2450454503916188E-2</v>
      </c>
      <c r="I37" s="77">
        <f t="shared" si="2"/>
        <v>2.2450454503916188E-2</v>
      </c>
      <c r="J37" s="76">
        <f>分析係数表!G40</f>
        <v>0.54967502321262762</v>
      </c>
      <c r="K37" s="78">
        <f t="shared" si="3"/>
        <v>1.2340454100574171E-2</v>
      </c>
      <c r="L37" s="79"/>
      <c r="M37" s="80"/>
      <c r="N37" s="81">
        <f>分析係数表!H40</f>
        <v>3.1866270706695746E-2</v>
      </c>
      <c r="O37" s="82">
        <f t="shared" si="4"/>
        <v>0.65221184785282926</v>
      </c>
      <c r="P37" s="76">
        <f>分析係数表!C40</f>
        <v>0.77416905685844439</v>
      </c>
      <c r="Q37" s="82">
        <f t="shared" si="5"/>
        <v>0.50492223112412804</v>
      </c>
      <c r="R37" s="83">
        <v>0.50558158325933311</v>
      </c>
      <c r="S37" s="84">
        <f t="shared" si="6"/>
        <v>0.52803203776324925</v>
      </c>
      <c r="T37" s="85">
        <f>分析係数表!F40</f>
        <v>0.74643369629442058</v>
      </c>
      <c r="U37" s="86">
        <f t="shared" si="7"/>
        <v>0.39414090570949722</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投入係数表!P38</f>
        <v>0</v>
      </c>
      <c r="E38" s="77">
        <f t="shared" si="0"/>
        <v>0</v>
      </c>
      <c r="F38" s="76">
        <f>分析係数表!C41</f>
        <v>0.79005741127348639</v>
      </c>
      <c r="G38" s="77">
        <f t="shared" si="1"/>
        <v>0</v>
      </c>
      <c r="H38" s="77">
        <v>1.2344757216050228E-3</v>
      </c>
      <c r="I38" s="77">
        <f t="shared" si="2"/>
        <v>1.2344757216050228E-3</v>
      </c>
      <c r="J38" s="76">
        <f>分析係数表!G41</f>
        <v>0.45390187685215672</v>
      </c>
      <c r="K38" s="78">
        <f t="shared" si="3"/>
        <v>5.6033084696494029E-4</v>
      </c>
      <c r="L38" s="79"/>
      <c r="M38" s="80"/>
      <c r="N38" s="81">
        <f>分析係数表!H41</f>
        <v>5.3791007377847894E-2</v>
      </c>
      <c r="O38" s="82">
        <f t="shared" si="4"/>
        <v>1.1009487945007532</v>
      </c>
      <c r="P38" s="76">
        <f>分析係数表!C41</f>
        <v>0.79005741127348639</v>
      </c>
      <c r="Q38" s="82">
        <f t="shared" si="5"/>
        <v>0.86981275452793061</v>
      </c>
      <c r="R38" s="83">
        <v>0.88474795234690407</v>
      </c>
      <c r="S38" s="84">
        <f t="shared" si="6"/>
        <v>0.88598242806850913</v>
      </c>
      <c r="T38" s="85">
        <f>分析係数表!F41</f>
        <v>0.55729338162660524</v>
      </c>
      <c r="U38" s="86">
        <f t="shared" si="7"/>
        <v>0.49375214340004997</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投入係数表!P39</f>
        <v>7.4883929908641607E-4</v>
      </c>
      <c r="E39" s="77">
        <f>$C$18*D39</f>
        <v>7.4883929908641608E-2</v>
      </c>
      <c r="F39" s="76">
        <f>分析係数表!C42</f>
        <v>0.34014502307185235</v>
      </c>
      <c r="G39" s="77">
        <f>E39*F39</f>
        <v>2.5471396066485873E-2</v>
      </c>
      <c r="H39" s="77">
        <v>3.0645318864456733E-2</v>
      </c>
      <c r="I39" s="77">
        <f>C39+H39</f>
        <v>3.0645318864456733E-2</v>
      </c>
      <c r="J39" s="76">
        <f>分析係数表!G42</f>
        <v>0.48461538461538461</v>
      </c>
      <c r="K39" s="78">
        <f>I39*J39</f>
        <v>1.4851192988159801E-2</v>
      </c>
      <c r="L39" s="79"/>
      <c r="M39" s="80"/>
      <c r="N39" s="81">
        <f>分析係数表!H42</f>
        <v>1.4175676302723771E-2</v>
      </c>
      <c r="O39" s="82">
        <f t="shared" si="4"/>
        <v>0.29013574010781118</v>
      </c>
      <c r="P39" s="76">
        <f>分析係数表!C42</f>
        <v>0.34014502307185235</v>
      </c>
      <c r="Q39" s="82">
        <f>O39*P39</f>
        <v>9.8688228012940388E-2</v>
      </c>
      <c r="R39" s="83">
        <v>0.10245095128201305</v>
      </c>
      <c r="S39" s="84">
        <f>I39+R39</f>
        <v>0.1330962701464698</v>
      </c>
      <c r="T39" s="85">
        <f>分析係数表!F42</f>
        <v>0.55384615384615388</v>
      </c>
      <c r="U39" s="86">
        <f>S39*T39</f>
        <v>7.3714857311890966E-2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投入係数表!P40</f>
        <v>2.568518795866407E-2</v>
      </c>
      <c r="E40" s="77">
        <f>$C$18*D40</f>
        <v>2.5685187958664071</v>
      </c>
      <c r="F40" s="76">
        <f>分析係数表!C43</f>
        <v>0.24206930209858468</v>
      </c>
      <c r="G40" s="77">
        <f>E40*F40</f>
        <v>0.62175955234247826</v>
      </c>
      <c r="H40" s="77">
        <v>0.79077759181641383</v>
      </c>
      <c r="I40" s="77">
        <f>C40+H40</f>
        <v>0.79077759181641383</v>
      </c>
      <c r="J40" s="76">
        <f>分析係数表!G43</f>
        <v>0.37677668031799566</v>
      </c>
      <c r="K40" s="78">
        <f>I40*J40</f>
        <v>0.29794655591444741</v>
      </c>
      <c r="L40" s="79"/>
      <c r="M40" s="80"/>
      <c r="N40" s="81">
        <f>分析係数表!H43</f>
        <v>3.8768502621688086E-2</v>
      </c>
      <c r="O40" s="82">
        <f t="shared" si="4"/>
        <v>0.79348088661236083</v>
      </c>
      <c r="P40" s="76">
        <f>分析係数表!C43</f>
        <v>0.24206930209858468</v>
      </c>
      <c r="Q40" s="82">
        <f>O40*P40</f>
        <v>0.19207736445082038</v>
      </c>
      <c r="R40" s="83">
        <v>0.31154740837674277</v>
      </c>
      <c r="S40" s="84">
        <f>I40+R40</f>
        <v>1.1023250001931566</v>
      </c>
      <c r="T40" s="85">
        <f>分析係数表!F43</f>
        <v>0.60202360876897132</v>
      </c>
      <c r="U40" s="86">
        <f>S40*T40</f>
        <v>0.66362567465254119</v>
      </c>
      <c r="V40" s="87">
        <f>分析係数表!D43</f>
        <v>0.42833052276559863</v>
      </c>
      <c r="W40" s="88">
        <f>ROUND(S40*V40,0)</f>
        <v>0</v>
      </c>
      <c r="X40" s="76">
        <f>分析係数表!E43</f>
        <v>0.32088653336545409</v>
      </c>
      <c r="Y40" s="89">
        <f>ROUND(S40*X40,0)</f>
        <v>0</v>
      </c>
    </row>
    <row r="41" spans="1:25" x14ac:dyDescent="0.2">
      <c r="A41" s="6" t="s">
        <v>341</v>
      </c>
      <c r="B41" s="5" t="s">
        <v>42</v>
      </c>
      <c r="C41" s="90"/>
      <c r="D41" s="76">
        <f>投入係数表!P41</f>
        <v>7.4883929908641607E-5</v>
      </c>
      <c r="E41" s="77">
        <f>$C$18*D41</f>
        <v>7.4883929908641607E-3</v>
      </c>
      <c r="F41" s="76">
        <f>分析係数表!C44</f>
        <v>0.38560429982568278</v>
      </c>
      <c r="G41" s="77">
        <f>E41*F41</f>
        <v>2.8875565360617253E-3</v>
      </c>
      <c r="H41" s="77">
        <v>4.3075359524111859E-3</v>
      </c>
      <c r="I41" s="77">
        <f>C41+H41</f>
        <v>4.3075359524111859E-3</v>
      </c>
      <c r="J41" s="76">
        <f>分析係数表!G44</f>
        <v>0.26838368034661209</v>
      </c>
      <c r="K41" s="78">
        <f>I41*J41</f>
        <v>1.156072352133463E-3</v>
      </c>
      <c r="L41" s="79"/>
      <c r="M41" s="80"/>
      <c r="N41" s="81">
        <f>分析係数表!H44</f>
        <v>0.12265092107094798</v>
      </c>
      <c r="O41" s="82">
        <f t="shared" si="4"/>
        <v>2.5103152047134922</v>
      </c>
      <c r="P41" s="76">
        <f>分析係数表!C44</f>
        <v>0.38560429982568278</v>
      </c>
      <c r="Q41" s="82">
        <f>O41*P41</f>
        <v>0.96798833685531172</v>
      </c>
      <c r="R41" s="83">
        <v>0.97993000923923168</v>
      </c>
      <c r="S41" s="84">
        <f>I41+R41</f>
        <v>0.98423754519164286</v>
      </c>
      <c r="T41" s="85">
        <f>分析係数表!F44</f>
        <v>0.48224816464075099</v>
      </c>
      <c r="U41" s="86">
        <f>S41*T41</f>
        <v>0.47464674973918797</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投入係数表!P42</f>
        <v>6.3651340422345366E-4</v>
      </c>
      <c r="E42" s="77">
        <f>$C$18*D42</f>
        <v>6.3651340422345368E-2</v>
      </c>
      <c r="F42" s="76">
        <f>分析係数表!C45</f>
        <v>1</v>
      </c>
      <c r="G42" s="77">
        <f>E42*F42</f>
        <v>6.3651340422345368E-2</v>
      </c>
      <c r="H42" s="77">
        <v>8.608714747846942E-2</v>
      </c>
      <c r="I42" s="77">
        <f>C42+H42</f>
        <v>8.608714747846942E-2</v>
      </c>
      <c r="J42" s="76">
        <f>分析係数表!G45</f>
        <v>0</v>
      </c>
      <c r="K42" s="78">
        <f>I42*J42</f>
        <v>0</v>
      </c>
      <c r="L42" s="79"/>
      <c r="M42" s="80"/>
      <c r="N42" s="81">
        <f>分析係数表!H45</f>
        <v>0</v>
      </c>
      <c r="O42" s="82">
        <f t="shared" si="4"/>
        <v>0</v>
      </c>
      <c r="P42" s="76">
        <f>分析係数表!C45</f>
        <v>1</v>
      </c>
      <c r="Q42" s="82">
        <f>O42*P42</f>
        <v>0</v>
      </c>
      <c r="R42" s="83">
        <v>2.3074110752501393E-2</v>
      </c>
      <c r="S42" s="84">
        <f>I42+R42</f>
        <v>0.10916125823097081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4.1560581099296095E-3</v>
      </c>
      <c r="E43" s="77">
        <f>$C$18*D43</f>
        <v>0.41560581099296096</v>
      </c>
      <c r="F43" s="76">
        <f>分析係数表!C46</f>
        <v>0.21981660723382579</v>
      </c>
      <c r="G43" s="77">
        <f>E43*F43</f>
        <v>9.1357059319135334E-2</v>
      </c>
      <c r="H43" s="77">
        <v>0.11417154701201743</v>
      </c>
      <c r="I43" s="77">
        <f>C43+H43</f>
        <v>0.11417154701201743</v>
      </c>
      <c r="J43" s="76">
        <f>分析係数表!G46</f>
        <v>9.2485549132947983E-3</v>
      </c>
      <c r="K43" s="78">
        <f>I43*J43</f>
        <v>1.0559218220764618E-3</v>
      </c>
      <c r="L43" s="79"/>
      <c r="M43" s="80"/>
      <c r="N43" s="81">
        <f>分析係数表!H46</f>
        <v>2.3827200593939956E-2</v>
      </c>
      <c r="O43" s="82">
        <f t="shared" si="4"/>
        <v>0.48767496741525712</v>
      </c>
      <c r="P43" s="76">
        <f>分析係数表!C46</f>
        <v>0.21981660723382579</v>
      </c>
      <c r="Q43" s="82">
        <f>O43*P43</f>
        <v>0.10719905677008837</v>
      </c>
      <c r="R43" s="83">
        <v>0.1190051740613134</v>
      </c>
      <c r="S43" s="84">
        <f>I43+R43</f>
        <v>0.23317672107333082</v>
      </c>
      <c r="T43" s="85">
        <f>分析係数表!F46</f>
        <v>0.31329479768786128</v>
      </c>
      <c r="U43" s="86">
        <f>S43*T43</f>
        <v>7.3053053654188044E-2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投入係数表!P44</f>
        <v>0.55942039838250712</v>
      </c>
      <c r="E44" s="91">
        <f>SUM(E5:E43)</f>
        <v>55.942039838250714</v>
      </c>
      <c r="F44" s="92">
        <f>分析係数表!C47</f>
        <v>0.36533716964755569</v>
      </c>
      <c r="G44" s="91">
        <f>SUM(G5:G43)</f>
        <v>16.105676059314597</v>
      </c>
      <c r="H44" s="91">
        <f>SUM(H5:H43)</f>
        <v>18.895971840550644</v>
      </c>
      <c r="I44" s="91">
        <f>SUM(I5:I43)</f>
        <v>118.89597184055063</v>
      </c>
      <c r="J44" s="92">
        <f>分析係数表!G47</f>
        <v>0.24761623449681225</v>
      </c>
      <c r="K44" s="93">
        <f>SUM(K5:K43)</f>
        <v>32.625642889898991</v>
      </c>
      <c r="L44" s="94">
        <f>最終需要_まとめ!$L$33</f>
        <v>0.62733333333333341</v>
      </c>
      <c r="M44" s="91">
        <f>K44*L44</f>
        <v>20.467153306263302</v>
      </c>
      <c r="N44" s="95">
        <f>分析係数表!H47</f>
        <v>1</v>
      </c>
      <c r="O44" s="96">
        <f>SUM(O5:O43)</f>
        <v>20.467153306263299</v>
      </c>
      <c r="P44" s="92">
        <f>分析係数表!C47</f>
        <v>0.36533716964755569</v>
      </c>
      <c r="Q44" s="96">
        <f>SUM(Q5:Q43)</f>
        <v>7.8599533921707492</v>
      </c>
      <c r="R44" s="91">
        <f>SUM(R5:R43)</f>
        <v>8.8575995953184652</v>
      </c>
      <c r="S44" s="97">
        <f>SUM(S5:S43)</f>
        <v>127.75357143586913</v>
      </c>
      <c r="T44" s="98">
        <f>分析係数表!F47</f>
        <v>0.45972075178637212</v>
      </c>
      <c r="U44" s="99">
        <f>SUM(U5:U43)</f>
        <v>55.995926661384622</v>
      </c>
      <c r="V44" s="100">
        <f>分析係数表!D47</f>
        <v>9.0631212476228726E-2</v>
      </c>
      <c r="W44" s="101">
        <f>SUM(W5:W43)</f>
        <v>8</v>
      </c>
      <c r="X44" s="92">
        <f>分析係数表!E47</f>
        <v>7.5404319154090987E-2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0.3615635179153095</v>
      </c>
      <c r="G5" s="77">
        <f t="shared" ref="G5:G38" si="1">E5*F5</f>
        <v>0</v>
      </c>
      <c r="H5" s="77">
        <f t="array" ref="H5:H43">MMULT(逆行列係数!C5:AO43,'15'!G5:G43)</f>
        <v>4.419230533802271E-4</v>
      </c>
      <c r="I5" s="77">
        <f t="shared" ref="I5:I38" si="2">C5+H5</f>
        <v>4.419230533802271E-4</v>
      </c>
      <c r="J5" s="76">
        <f>分析係数表!G8</f>
        <v>0.11973969631236442</v>
      </c>
      <c r="K5" s="78">
        <f t="shared" ref="K5:K38" si="3">I5*J5</f>
        <v>5.2915732205181202E-5</v>
      </c>
      <c r="L5" s="79" t="s">
        <v>184</v>
      </c>
      <c r="M5" s="80" t="s">
        <v>184</v>
      </c>
      <c r="N5" s="81">
        <f>分析係数表!H8</f>
        <v>1.2737227970859822E-2</v>
      </c>
      <c r="O5" s="82">
        <f t="shared" ref="O5:O43" si="4">$M$44*N5</f>
        <v>0.18784368684049946</v>
      </c>
      <c r="P5" s="76">
        <f>分析係数表!C8</f>
        <v>0.3615635179153095</v>
      </c>
      <c r="Q5" s="82">
        <f t="shared" ref="Q5:Q38" si="5">O5*P5</f>
        <v>6.7917424232232709E-2</v>
      </c>
      <c r="R5" s="83">
        <f t="array" ref="R5:R43">MMULT(逆行列係数!C5:AO43,'15'!Q5:Q43)</f>
        <v>9.9300815617499857E-2</v>
      </c>
      <c r="S5" s="84">
        <f t="shared" ref="S5:S38" si="6">I5+R5</f>
        <v>9.9742738670880085E-2</v>
      </c>
      <c r="T5" s="85">
        <f>分析係数表!F8</f>
        <v>0.45140997830802604</v>
      </c>
      <c r="U5" s="86">
        <f t="shared" ref="U5:U38" si="7">S5*T5</f>
        <v>4.5024867499805089E-2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投入係数表!Q6</f>
        <v>0</v>
      </c>
      <c r="E6" s="77">
        <f t="shared" si="0"/>
        <v>0</v>
      </c>
      <c r="F6" s="76">
        <f>分析係数表!C9</f>
        <v>5.4524361948955935E-2</v>
      </c>
      <c r="G6" s="77">
        <f t="shared" si="1"/>
        <v>0</v>
      </c>
      <c r="H6" s="77">
        <v>7.5876815215053495E-4</v>
      </c>
      <c r="I6" s="77">
        <f t="shared" si="2"/>
        <v>7.5876815215053495E-4</v>
      </c>
      <c r="J6" s="76">
        <f>分析係数表!G9</f>
        <v>0.23529411764705882</v>
      </c>
      <c r="K6" s="78">
        <f t="shared" si="3"/>
        <v>1.7853368285894941E-4</v>
      </c>
      <c r="L6" s="79"/>
      <c r="M6" s="80"/>
      <c r="N6" s="81">
        <f>分析係数表!H9</f>
        <v>6.7282260683958976E-4</v>
      </c>
      <c r="O6" s="82">
        <f t="shared" si="4"/>
        <v>9.9225262629772017E-3</v>
      </c>
      <c r="P6" s="76">
        <f>分析係数表!C9</f>
        <v>5.4524361948955935E-2</v>
      </c>
      <c r="Q6" s="82">
        <f t="shared" si="5"/>
        <v>5.4101941341059005E-4</v>
      </c>
      <c r="R6" s="83">
        <v>7.7231580602061655E-4</v>
      </c>
      <c r="S6" s="84">
        <f t="shared" si="6"/>
        <v>1.5310839581711515E-3</v>
      </c>
      <c r="T6" s="85">
        <f>分析係数表!F9</f>
        <v>0.68627450980392157</v>
      </c>
      <c r="U6" s="86">
        <f t="shared" si="7"/>
        <v>1.050743892862555E-3</v>
      </c>
      <c r="V6" s="87">
        <f>分析係数表!D9</f>
        <v>3.9215686274509803E-2</v>
      </c>
      <c r="W6" s="167">
        <f t="shared" si="8"/>
        <v>0</v>
      </c>
      <c r="X6" s="76">
        <f>分析係数表!E9</f>
        <v>0</v>
      </c>
      <c r="Y6" s="166">
        <f t="shared" si="9"/>
        <v>0</v>
      </c>
    </row>
    <row r="7" spans="1:25" x14ac:dyDescent="0.2">
      <c r="A7" s="6" t="s">
        <v>221</v>
      </c>
      <c r="B7" s="5" t="s">
        <v>267</v>
      </c>
      <c r="C7" s="90"/>
      <c r="D7" s="76">
        <f>投入係数表!Q7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1.9160740369887012E-2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投入係数表!Q8</f>
        <v>6.2107943605987204E-5</v>
      </c>
      <c r="E8" s="77">
        <f t="shared" si="0"/>
        <v>6.2107943605987205E-3</v>
      </c>
      <c r="F8" s="76">
        <f>分析係数表!C11</f>
        <v>1.7638036809815905E-2</v>
      </c>
      <c r="G8" s="77">
        <f t="shared" si="1"/>
        <v>1.0954621955043726E-4</v>
      </c>
      <c r="H8" s="77">
        <v>5.0830211172949316E-3</v>
      </c>
      <c r="I8" s="77">
        <f t="shared" si="2"/>
        <v>5.0830211172949316E-3</v>
      </c>
      <c r="J8" s="76">
        <f>分析係数表!G11</f>
        <v>0.36619718309859156</v>
      </c>
      <c r="K8" s="78">
        <f t="shared" si="3"/>
        <v>1.8613880147840595E-3</v>
      </c>
      <c r="L8" s="79"/>
      <c r="M8" s="80"/>
      <c r="N8" s="81">
        <f>分析係数表!H11</f>
        <v>-2.3200779546192752E-5</v>
      </c>
      <c r="O8" s="82">
        <f t="shared" si="4"/>
        <v>-3.4215607803369662E-4</v>
      </c>
      <c r="P8" s="76">
        <f>分析係数表!C11</f>
        <v>1.7638036809815905E-2</v>
      </c>
      <c r="Q8" s="82">
        <f t="shared" si="5"/>
        <v>-6.0349614990605841E-6</v>
      </c>
      <c r="R8" s="83">
        <v>2.3138557329382154E-4</v>
      </c>
      <c r="S8" s="84">
        <f t="shared" si="6"/>
        <v>5.3144066905887535E-3</v>
      </c>
      <c r="T8" s="85">
        <f>分析係数表!F11</f>
        <v>0.60563380281690138</v>
      </c>
      <c r="U8" s="86">
        <f t="shared" si="7"/>
        <v>3.2185843337368507E-3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投入係数表!Q9</f>
        <v>0</v>
      </c>
      <c r="E9" s="77">
        <f t="shared" si="0"/>
        <v>0</v>
      </c>
      <c r="F9" s="76">
        <f>分析係数表!C12</f>
        <v>0.17945214392608499</v>
      </c>
      <c r="G9" s="77">
        <f t="shared" si="1"/>
        <v>0</v>
      </c>
      <c r="H9" s="77">
        <v>4.3693770517893123E-4</v>
      </c>
      <c r="I9" s="77">
        <f t="shared" si="2"/>
        <v>4.3693770517893123E-4</v>
      </c>
      <c r="J9" s="76">
        <f>分析係数表!G12</f>
        <v>0.13812104376337719</v>
      </c>
      <c r="K9" s="78">
        <f t="shared" si="3"/>
        <v>6.0350291898888764E-5</v>
      </c>
      <c r="L9" s="79"/>
      <c r="M9" s="80"/>
      <c r="N9" s="81">
        <f>分析係数表!H12</f>
        <v>9.9856155166813607E-2</v>
      </c>
      <c r="O9" s="82">
        <f t="shared" si="4"/>
        <v>1.4726397598570302</v>
      </c>
      <c r="P9" s="76">
        <f>分析係数表!C12</f>
        <v>0.17945214392608499</v>
      </c>
      <c r="Q9" s="82">
        <f t="shared" si="5"/>
        <v>0.26426836213713906</v>
      </c>
      <c r="R9" s="83">
        <v>0.29938546174478825</v>
      </c>
      <c r="S9" s="84">
        <f t="shared" si="6"/>
        <v>0.29982239944996719</v>
      </c>
      <c r="T9" s="85">
        <f>分析係数表!F12</f>
        <v>0.32915888701671298</v>
      </c>
      <c r="U9" s="86">
        <f t="shared" si="7"/>
        <v>9.8689207305631535E-2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投入係数表!Q10</f>
        <v>1.1489969567107633E-3</v>
      </c>
      <c r="E10" s="77">
        <f t="shared" si="0"/>
        <v>0.11489969567107633</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0.22684947973634087</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投入係数表!Q11</f>
        <v>1.7079684491646482E-3</v>
      </c>
      <c r="E11" s="77">
        <f t="shared" si="0"/>
        <v>0.17079684491646482</v>
      </c>
      <c r="F11" s="76">
        <f>分析係数表!C14</f>
        <v>0.39919982218270722</v>
      </c>
      <c r="G11" s="77">
        <f t="shared" si="1"/>
        <v>6.8182070120020186E-2</v>
      </c>
      <c r="H11" s="77">
        <v>0.14434613837130383</v>
      </c>
      <c r="I11" s="77">
        <f t="shared" si="2"/>
        <v>0.14434613837130383</v>
      </c>
      <c r="J11" s="76">
        <f>分析係数表!G14</f>
        <v>0.17087329631499243</v>
      </c>
      <c r="K11" s="78">
        <f t="shared" si="3"/>
        <v>2.46649004738447E-2</v>
      </c>
      <c r="L11" s="79"/>
      <c r="M11" s="80"/>
      <c r="N11" s="81">
        <f>分析係数表!H14</f>
        <v>1.2412417057213123E-3</v>
      </c>
      <c r="O11" s="82">
        <f t="shared" si="4"/>
        <v>1.8305350174802771E-2</v>
      </c>
      <c r="P11" s="76">
        <f>分析係数表!C14</f>
        <v>0.39919982218270722</v>
      </c>
      <c r="Q11" s="82">
        <f t="shared" si="5"/>
        <v>7.3074925347734543E-3</v>
      </c>
      <c r="R11" s="83">
        <v>3.2409304481677927E-2</v>
      </c>
      <c r="S11" s="84">
        <f t="shared" si="6"/>
        <v>0.17675544285298175</v>
      </c>
      <c r="T11" s="85">
        <f>分析係数表!F14</f>
        <v>0.36951034830893487</v>
      </c>
      <c r="U11" s="86">
        <f t="shared" si="7"/>
        <v>6.5312965254105321E-2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投入係数表!Q12</f>
        <v>4.5338798832370662E-3</v>
      </c>
      <c r="E12" s="77">
        <f t="shared" si="0"/>
        <v>0.45338798832370664</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0.13549380690134386</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投入係数表!Q13</f>
        <v>1.2732128439227378E-3</v>
      </c>
      <c r="E13" s="77">
        <f t="shared" si="0"/>
        <v>0.12732128439227378</v>
      </c>
      <c r="F13" s="76">
        <f>分析係数表!C16</f>
        <v>2.8203419942260721E-2</v>
      </c>
      <c r="G13" s="77">
        <f t="shared" si="1"/>
        <v>3.5908956513033027E-3</v>
      </c>
      <c r="H13" s="77">
        <v>8.9593007386115781E-3</v>
      </c>
      <c r="I13" s="77">
        <f t="shared" si="2"/>
        <v>8.9593007386115781E-3</v>
      </c>
      <c r="J13" s="76">
        <f>分析係数表!G16</f>
        <v>3.2028469750889681E-2</v>
      </c>
      <c r="K13" s="78">
        <f t="shared" si="3"/>
        <v>2.869526926957445E-4</v>
      </c>
      <c r="L13" s="79"/>
      <c r="M13" s="80"/>
      <c r="N13" s="81">
        <f>分析係数表!H16</f>
        <v>1.817781077444202E-2</v>
      </c>
      <c r="O13" s="82">
        <f t="shared" si="4"/>
        <v>0.26807928713940127</v>
      </c>
      <c r="P13" s="76">
        <f>分析係数表!C16</f>
        <v>2.8203419942260721E-2</v>
      </c>
      <c r="Q13" s="82">
        <f t="shared" si="5"/>
        <v>7.5607527130144275E-3</v>
      </c>
      <c r="R13" s="83">
        <v>8.8584267136482629E-3</v>
      </c>
      <c r="S13" s="84">
        <f t="shared" si="6"/>
        <v>1.7817727452259839E-2</v>
      </c>
      <c r="T13" s="85">
        <f>分析係数表!F16</f>
        <v>0.28469750889679718</v>
      </c>
      <c r="U13" s="86">
        <f t="shared" si="7"/>
        <v>5.0726626198604532E-3</v>
      </c>
      <c r="V13" s="87">
        <f>分析係数表!D16</f>
        <v>0</v>
      </c>
      <c r="W13" s="167">
        <f t="shared" si="8"/>
        <v>0</v>
      </c>
      <c r="X13" s="76">
        <f>分析係数表!E16</f>
        <v>0</v>
      </c>
      <c r="Y13" s="166">
        <f t="shared" si="9"/>
        <v>0</v>
      </c>
    </row>
    <row r="14" spans="1:25" x14ac:dyDescent="0.2">
      <c r="A14" s="6" t="s">
        <v>2</v>
      </c>
      <c r="B14" s="5" t="s">
        <v>365</v>
      </c>
      <c r="C14" s="90"/>
      <c r="D14" s="76">
        <f>投入係数表!Q14</f>
        <v>1.3601639649711198E-2</v>
      </c>
      <c r="E14" s="77">
        <f t="shared" si="0"/>
        <v>1.3601639649711199</v>
      </c>
      <c r="F14" s="76">
        <f>分析係数表!C17</f>
        <v>0.39389614666813044</v>
      </c>
      <c r="G14" s="77">
        <f t="shared" si="1"/>
        <v>0.53576334463897013</v>
      </c>
      <c r="H14" s="77">
        <v>0.68634531411361344</v>
      </c>
      <c r="I14" s="77">
        <f t="shared" si="2"/>
        <v>0.68634531411361344</v>
      </c>
      <c r="J14" s="76">
        <f>分析係数表!G17</f>
        <v>0.21203948952564411</v>
      </c>
      <c r="K14" s="78">
        <f t="shared" si="3"/>
        <v>0.14553231004296846</v>
      </c>
      <c r="L14" s="79"/>
      <c r="M14" s="80"/>
      <c r="N14" s="81">
        <f>分析係数表!H17</f>
        <v>3.0625029000974431E-3</v>
      </c>
      <c r="O14" s="82">
        <f t="shared" si="4"/>
        <v>4.5164602300447956E-2</v>
      </c>
      <c r="P14" s="76">
        <f>分析係数表!C17</f>
        <v>0.39389614666813044</v>
      </c>
      <c r="Q14" s="82">
        <f t="shared" si="5"/>
        <v>1.779016281194503E-2</v>
      </c>
      <c r="R14" s="83">
        <v>3.8846534384832494E-2</v>
      </c>
      <c r="S14" s="84">
        <f t="shared" si="6"/>
        <v>0.72519184849844598</v>
      </c>
      <c r="T14" s="85">
        <f>分析係数表!F17</f>
        <v>0.32203226583192873</v>
      </c>
      <c r="U14" s="86">
        <f t="shared" si="7"/>
        <v>0.23353517413479935</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投入係数表!Q15</f>
        <v>6.6455499658406312E-3</v>
      </c>
      <c r="E15" s="77">
        <f t="shared" si="0"/>
        <v>0.66455499658406314</v>
      </c>
      <c r="F15" s="76">
        <f>分析係数表!C18</f>
        <v>0.54026666666666667</v>
      </c>
      <c r="G15" s="77">
        <f t="shared" si="1"/>
        <v>0.35903691282114986</v>
      </c>
      <c r="H15" s="77">
        <v>0.42721213450709977</v>
      </c>
      <c r="I15" s="77">
        <f t="shared" si="2"/>
        <v>0.42721213450709977</v>
      </c>
      <c r="J15" s="76">
        <f>分析係数表!G18</f>
        <v>0.21567989590110606</v>
      </c>
      <c r="K15" s="78">
        <f t="shared" si="3"/>
        <v>9.2141068698180603E-2</v>
      </c>
      <c r="L15" s="79"/>
      <c r="M15" s="80"/>
      <c r="N15" s="81">
        <f>分析係数表!H18</f>
        <v>4.8721637047004782E-4</v>
      </c>
      <c r="O15" s="82">
        <f t="shared" si="4"/>
        <v>7.1852776387076297E-3</v>
      </c>
      <c r="P15" s="76">
        <f>分析係数表!C18</f>
        <v>0.54026666666666667</v>
      </c>
      <c r="Q15" s="82">
        <f t="shared" si="5"/>
        <v>3.8819659989391088E-3</v>
      </c>
      <c r="R15" s="83">
        <v>8.8726873531476038E-3</v>
      </c>
      <c r="S15" s="84">
        <f t="shared" si="6"/>
        <v>0.43608482186024738</v>
      </c>
      <c r="T15" s="85">
        <f>分析係数表!F18</f>
        <v>0.45949902407286924</v>
      </c>
      <c r="U15" s="86">
        <f t="shared" si="7"/>
        <v>0.20038055005777472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投入係数表!Q16</f>
        <v>0.11937146761070741</v>
      </c>
      <c r="E16" s="77">
        <f t="shared" si="0"/>
        <v>11.937146761070741</v>
      </c>
      <c r="F16" s="76">
        <f>分析係数表!C19</f>
        <v>0.24452905261713653</v>
      </c>
      <c r="G16" s="77">
        <f t="shared" si="1"/>
        <v>2.9189791884363481</v>
      </c>
      <c r="H16" s="77">
        <v>3.6650880987280217</v>
      </c>
      <c r="I16" s="77">
        <f t="shared" si="2"/>
        <v>3.6650880987280217</v>
      </c>
      <c r="J16" s="76">
        <f>分析係数表!G19</f>
        <v>5.7649667405764965E-2</v>
      </c>
      <c r="K16" s="78">
        <f t="shared" si="3"/>
        <v>0.21129110990449793</v>
      </c>
      <c r="L16" s="79"/>
      <c r="M16" s="80"/>
      <c r="N16" s="81">
        <f>分析係数表!H19</f>
        <v>-1.2760428750406013E-4</v>
      </c>
      <c r="O16" s="82">
        <f t="shared" si="4"/>
        <v>-1.8818584291853313E-3</v>
      </c>
      <c r="P16" s="76">
        <f>分析係数表!C19</f>
        <v>0.24452905261713653</v>
      </c>
      <c r="Q16" s="82">
        <f t="shared" si="5"/>
        <v>-4.6016905884826179E-4</v>
      </c>
      <c r="R16" s="83">
        <v>3.8866634766279414E-3</v>
      </c>
      <c r="S16" s="84">
        <f t="shared" si="6"/>
        <v>3.6689747622046496</v>
      </c>
      <c r="T16" s="85">
        <f>分析係数表!F19</f>
        <v>0.24006968641114981</v>
      </c>
      <c r="U16" s="86">
        <f t="shared" si="7"/>
        <v>0.88080962061289314</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投入係数表!Q17</f>
        <v>3.915905844357493E-2</v>
      </c>
      <c r="E17" s="77">
        <f t="shared" si="0"/>
        <v>3.9159058443574932</v>
      </c>
      <c r="F17" s="76">
        <f>分析係数表!C20</f>
        <v>4.2707629979743422E-2</v>
      </c>
      <c r="G17" s="77">
        <f t="shared" si="1"/>
        <v>0.16723905783633455</v>
      </c>
      <c r="H17" s="77">
        <v>0.19030076092142351</v>
      </c>
      <c r="I17" s="77">
        <f t="shared" si="2"/>
        <v>0.19030076092142351</v>
      </c>
      <c r="J17" s="76">
        <f>分析係数表!G20</f>
        <v>0.10064412238325282</v>
      </c>
      <c r="K17" s="78">
        <f t="shared" si="3"/>
        <v>1.9152653071801883E-2</v>
      </c>
      <c r="L17" s="79"/>
      <c r="M17" s="80"/>
      <c r="N17" s="81">
        <f>分析係数表!H20</f>
        <v>6.0322026820101154E-4</v>
      </c>
      <c r="O17" s="82">
        <f t="shared" si="4"/>
        <v>8.8960580288761117E-3</v>
      </c>
      <c r="P17" s="76">
        <f>分析係数表!C20</f>
        <v>4.2707629979743422E-2</v>
      </c>
      <c r="Q17" s="82">
        <f t="shared" si="5"/>
        <v>3.7992955457556661E-4</v>
      </c>
      <c r="R17" s="83">
        <v>1.0173176270746379E-3</v>
      </c>
      <c r="S17" s="84">
        <f t="shared" si="6"/>
        <v>0.19131807854849814</v>
      </c>
      <c r="T17" s="85">
        <f>分析係数表!F20</f>
        <v>0.22302737520128824</v>
      </c>
      <c r="U17" s="86">
        <f t="shared" si="7"/>
        <v>4.2669168887225425E-2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投入係数表!Q18</f>
        <v>3.723371219178933E-2</v>
      </c>
      <c r="E18" s="77">
        <f t="shared" si="0"/>
        <v>3.723371219178933</v>
      </c>
      <c r="F18" s="76">
        <f>分析係数表!C21</f>
        <v>0.66002922908293749</v>
      </c>
      <c r="G18" s="77">
        <f t="shared" si="1"/>
        <v>2.4575338353842682</v>
      </c>
      <c r="H18" s="77">
        <v>2.725620130564077</v>
      </c>
      <c r="I18" s="77">
        <f t="shared" si="2"/>
        <v>2.725620130564077</v>
      </c>
      <c r="J18" s="76">
        <f>分析係数表!G21</f>
        <v>0.28519544705706157</v>
      </c>
      <c r="K18" s="78">
        <f t="shared" si="3"/>
        <v>0.77733445164394843</v>
      </c>
      <c r="L18" s="79"/>
      <c r="M18" s="80"/>
      <c r="N18" s="81">
        <f>分析係数表!H21</f>
        <v>9.9763352048628834E-4</v>
      </c>
      <c r="O18" s="82">
        <f t="shared" si="4"/>
        <v>1.4712711355448955E-2</v>
      </c>
      <c r="P18" s="76">
        <f>分析係数表!C21</f>
        <v>0.66002922908293749</v>
      </c>
      <c r="Q18" s="82">
        <f t="shared" si="5"/>
        <v>9.7108195336567532E-3</v>
      </c>
      <c r="R18" s="83">
        <v>2.307834388533973E-2</v>
      </c>
      <c r="S18" s="84">
        <f t="shared" si="6"/>
        <v>2.7486984744494167</v>
      </c>
      <c r="T18" s="85">
        <f>分析係数表!F21</f>
        <v>0.42593979332035348</v>
      </c>
      <c r="U18" s="86">
        <f t="shared" si="7"/>
        <v>1.1707800601069556</v>
      </c>
      <c r="V18" s="87">
        <f>分析係数表!D21</f>
        <v>6.6534371723828062E-2</v>
      </c>
      <c r="W18" s="167">
        <f t="shared" si="8"/>
        <v>0</v>
      </c>
      <c r="X18" s="76">
        <f>分析係数表!E21</f>
        <v>5.7623184064699719E-2</v>
      </c>
      <c r="Y18" s="166">
        <f t="shared" si="9"/>
        <v>0</v>
      </c>
    </row>
    <row r="19" spans="1:25" x14ac:dyDescent="0.2">
      <c r="A19" s="6" t="s">
        <v>7</v>
      </c>
      <c r="B19" s="5" t="s">
        <v>269</v>
      </c>
      <c r="C19" s="75">
        <f>最終需要_まとめ!C20</f>
        <v>100</v>
      </c>
      <c r="D19" s="76">
        <f>投入係数表!Q19</f>
        <v>0.16374759331718527</v>
      </c>
      <c r="E19" s="77">
        <f t="shared" si="0"/>
        <v>16.374759331718529</v>
      </c>
      <c r="F19" s="76">
        <f>分析係数表!C22</f>
        <v>0.17124965967873673</v>
      </c>
      <c r="G19" s="77">
        <f t="shared" si="1"/>
        <v>2.8041719628780166</v>
      </c>
      <c r="H19" s="77">
        <v>2.8933712017284163</v>
      </c>
      <c r="I19" s="77">
        <f t="shared" si="2"/>
        <v>102.89337120172841</v>
      </c>
      <c r="J19" s="76">
        <f>分析係数表!G22</f>
        <v>0.19461524128936092</v>
      </c>
      <c r="K19" s="78">
        <f t="shared" si="3"/>
        <v>20.024618263500155</v>
      </c>
      <c r="L19" s="79"/>
      <c r="M19" s="80"/>
      <c r="N19" s="81">
        <f>分析係数表!H22</f>
        <v>4.6401559092385505E-5</v>
      </c>
      <c r="O19" s="82">
        <f t="shared" si="4"/>
        <v>6.8431215606739324E-4</v>
      </c>
      <c r="P19" s="76">
        <f>分析係数表!C22</f>
        <v>0.17124965967873673</v>
      </c>
      <c r="Q19" s="82">
        <f t="shared" si="5"/>
        <v>1.1718822384056367E-4</v>
      </c>
      <c r="R19" s="83">
        <v>1.2916309704411265E-3</v>
      </c>
      <c r="S19" s="84">
        <f t="shared" si="6"/>
        <v>102.89466283269886</v>
      </c>
      <c r="T19" s="85">
        <f>分析係数表!F22</f>
        <v>0.41301782497981493</v>
      </c>
      <c r="U19" s="86">
        <f t="shared" si="7"/>
        <v>42.497329845192681</v>
      </c>
      <c r="V19" s="87">
        <f>分析係数表!D22</f>
        <v>5.1580647164772377E-2</v>
      </c>
      <c r="W19" s="167">
        <f t="shared" si="8"/>
        <v>5</v>
      </c>
      <c r="X19" s="76">
        <f>分析係数表!E22</f>
        <v>5.2356996459847212E-2</v>
      </c>
      <c r="Y19" s="166">
        <f t="shared" si="9"/>
        <v>5</v>
      </c>
    </row>
    <row r="20" spans="1:25" x14ac:dyDescent="0.2">
      <c r="A20" s="6" t="s">
        <v>8</v>
      </c>
      <c r="B20" s="5" t="s">
        <v>270</v>
      </c>
      <c r="C20" s="90"/>
      <c r="D20" s="76">
        <f>投入係数表!Q20</f>
        <v>5.0617974038879576E-3</v>
      </c>
      <c r="E20" s="77">
        <f t="shared" si="0"/>
        <v>0.50617974038879576</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3.4215607803369662E-4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投入係数表!Q21</f>
        <v>2.7327495186634369E-3</v>
      </c>
      <c r="E21" s="77">
        <f t="shared" si="0"/>
        <v>0.27327495186634371</v>
      </c>
      <c r="F21" s="76">
        <f>分析係数表!C24</f>
        <v>0.51311288483466355</v>
      </c>
      <c r="G21" s="77">
        <f t="shared" si="1"/>
        <v>0.14022089890519343</v>
      </c>
      <c r="H21" s="77">
        <v>0.15873343297594142</v>
      </c>
      <c r="I21" s="77">
        <f t="shared" si="2"/>
        <v>0.15873343297594142</v>
      </c>
      <c r="J21" s="76">
        <f>分析係数表!G24</f>
        <v>0.20766129032258066</v>
      </c>
      <c r="K21" s="78">
        <f t="shared" si="3"/>
        <v>3.2962789509116866E-2</v>
      </c>
      <c r="L21" s="79"/>
      <c r="M21" s="80"/>
      <c r="N21" s="81">
        <f>分析係数表!H24</f>
        <v>3.8281286251218039E-4</v>
      </c>
      <c r="O21" s="82">
        <f t="shared" si="4"/>
        <v>5.6455752875559945E-3</v>
      </c>
      <c r="P21" s="76">
        <f>分析係数表!C24</f>
        <v>0.51311288483466355</v>
      </c>
      <c r="Q21" s="82">
        <f t="shared" si="5"/>
        <v>2.8968174223491417E-3</v>
      </c>
      <c r="R21" s="83">
        <v>9.7215855803212559E-3</v>
      </c>
      <c r="S21" s="84">
        <f t="shared" si="6"/>
        <v>0.16845501855626269</v>
      </c>
      <c r="T21" s="85">
        <f>分析係数表!F24</f>
        <v>0.39045698924731181</v>
      </c>
      <c r="U21" s="86">
        <f t="shared" si="7"/>
        <v>6.5774439369078369E-2</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投入係数表!Q22</f>
        <v>7.8256008943543877E-3</v>
      </c>
      <c r="E22" s="77">
        <f t="shared" si="0"/>
        <v>0.78256008943543875</v>
      </c>
      <c r="F22" s="76">
        <f>分析係数表!C25</f>
        <v>1.2221950623319433E-2</v>
      </c>
      <c r="G22" s="77">
        <f t="shared" si="1"/>
        <v>9.5644107728603718E-3</v>
      </c>
      <c r="H22" s="77">
        <v>1.3617981219047495E-2</v>
      </c>
      <c r="I22" s="77">
        <f t="shared" si="2"/>
        <v>1.3617981219047495E-2</v>
      </c>
      <c r="J22" s="76">
        <f>分析係数表!G25</f>
        <v>0.19604612850082373</v>
      </c>
      <c r="K22" s="78">
        <f t="shared" si="3"/>
        <v>2.6697524959911892E-3</v>
      </c>
      <c r="L22" s="79"/>
      <c r="M22" s="80"/>
      <c r="N22" s="81">
        <f>分析係数表!H25</f>
        <v>5.5681870910862603E-4</v>
      </c>
      <c r="O22" s="82">
        <f t="shared" si="4"/>
        <v>8.2117458728087189E-3</v>
      </c>
      <c r="P22" s="76">
        <f>分析係数表!C25</f>
        <v>1.2221950623319433E-2</v>
      </c>
      <c r="Q22" s="82">
        <f t="shared" si="5"/>
        <v>1.0036355258871531E-4</v>
      </c>
      <c r="R22" s="83">
        <v>4.4097505182150414E-4</v>
      </c>
      <c r="S22" s="84">
        <f t="shared" si="6"/>
        <v>1.4058956270868998E-2</v>
      </c>
      <c r="T22" s="85">
        <f>分析係数表!F25</f>
        <v>0.34761120263591433</v>
      </c>
      <c r="U22" s="86">
        <f t="shared" si="7"/>
        <v>4.8870506971225016E-3</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投入係数表!Q23</f>
        <v>2.4439475808955967E-2</v>
      </c>
      <c r="E23" s="77">
        <f t="shared" si="0"/>
        <v>2.4439475808955966</v>
      </c>
      <c r="F23" s="76">
        <f>分析係数表!C26</f>
        <v>0.60782312925170068</v>
      </c>
      <c r="G23" s="77">
        <f t="shared" si="1"/>
        <v>1.4854878663470854</v>
      </c>
      <c r="H23" s="77">
        <v>1.6613649734414662</v>
      </c>
      <c r="I23" s="77">
        <f t="shared" si="2"/>
        <v>1.6613649734414662</v>
      </c>
      <c r="J23" s="76">
        <f>分析係数表!G26</f>
        <v>0.19637522405895241</v>
      </c>
      <c r="K23" s="78">
        <f t="shared" si="3"/>
        <v>0.32625091890326346</v>
      </c>
      <c r="L23" s="79"/>
      <c r="M23" s="80"/>
      <c r="N23" s="81">
        <f>分析係数表!H26</f>
        <v>1.1774395619692821E-2</v>
      </c>
      <c r="O23" s="82">
        <f t="shared" si="4"/>
        <v>0.17364420960210103</v>
      </c>
      <c r="P23" s="76">
        <f>分析係数表!C26</f>
        <v>0.60782312925170068</v>
      </c>
      <c r="Q23" s="82">
        <f t="shared" si="5"/>
        <v>0.10554496685678726</v>
      </c>
      <c r="R23" s="83">
        <v>0.11742266679471802</v>
      </c>
      <c r="S23" s="84">
        <f t="shared" si="6"/>
        <v>1.7787876402361842</v>
      </c>
      <c r="T23" s="85">
        <f>分析係数表!F26</f>
        <v>0.33484365664210319</v>
      </c>
      <c r="U23" s="86">
        <f t="shared" si="7"/>
        <v>0.59561575784646181</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投入係数表!Q24</f>
        <v>7.7634929507484007E-4</v>
      </c>
      <c r="E24" s="77">
        <f t="shared" si="0"/>
        <v>7.7634929507484005E-2</v>
      </c>
      <c r="F24" s="76">
        <f>分析係数表!C27</f>
        <v>3.3949453036589916E-2</v>
      </c>
      <c r="G24" s="77">
        <f t="shared" si="1"/>
        <v>2.6356633933132968E-3</v>
      </c>
      <c r="H24" s="77">
        <v>2.7999591850298698E-3</v>
      </c>
      <c r="I24" s="77">
        <f t="shared" si="2"/>
        <v>2.7999591850298698E-3</v>
      </c>
      <c r="J24" s="76">
        <f>分析係数表!G27</f>
        <v>0.16810344827586207</v>
      </c>
      <c r="K24" s="78">
        <f t="shared" si="3"/>
        <v>4.7068279403519365E-4</v>
      </c>
      <c r="L24" s="79"/>
      <c r="M24" s="80"/>
      <c r="N24" s="81">
        <f>分析係数表!H27</f>
        <v>1.1983202635608557E-2</v>
      </c>
      <c r="O24" s="82">
        <f t="shared" si="4"/>
        <v>0.17672361430440431</v>
      </c>
      <c r="P24" s="76">
        <f>分析係数表!C27</f>
        <v>3.3949453036589916E-2</v>
      </c>
      <c r="Q24" s="82">
        <f t="shared" si="5"/>
        <v>5.9996700442838044E-3</v>
      </c>
      <c r="R24" s="83">
        <v>6.0448045728338246E-3</v>
      </c>
      <c r="S24" s="84">
        <f t="shared" si="6"/>
        <v>8.844763757863694E-3</v>
      </c>
      <c r="T24" s="85">
        <f>分析係数表!F27</f>
        <v>0.32327586206896552</v>
      </c>
      <c r="U24" s="86">
        <f t="shared" si="7"/>
        <v>2.8592986286197289E-3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投入係数表!Q25</f>
        <v>0</v>
      </c>
      <c r="E25" s="77">
        <f t="shared" si="0"/>
        <v>0</v>
      </c>
      <c r="F25" s="76">
        <f>分析係数表!C28</f>
        <v>0.13648255813953492</v>
      </c>
      <c r="G25" s="77">
        <f t="shared" si="1"/>
        <v>0</v>
      </c>
      <c r="H25" s="77">
        <v>7.9515698181371539E-3</v>
      </c>
      <c r="I25" s="77">
        <f t="shared" si="2"/>
        <v>7.9515698181371539E-3</v>
      </c>
      <c r="J25" s="76">
        <f>分析係数表!G28</f>
        <v>0.12488465087665333</v>
      </c>
      <c r="K25" s="78">
        <f t="shared" si="3"/>
        <v>9.9302902065939226E-4</v>
      </c>
      <c r="L25" s="79"/>
      <c r="M25" s="80"/>
      <c r="N25" s="81">
        <f>分析係数表!H28</f>
        <v>2.2469954990487682E-2</v>
      </c>
      <c r="O25" s="82">
        <f t="shared" si="4"/>
        <v>0.33137816157563521</v>
      </c>
      <c r="P25" s="76">
        <f>分析係数表!C28</f>
        <v>0.13648255813953492</v>
      </c>
      <c r="Q25" s="82">
        <f t="shared" si="5"/>
        <v>4.5227339203418829E-2</v>
      </c>
      <c r="R25" s="83">
        <v>5.0070423083281516E-2</v>
      </c>
      <c r="S25" s="84">
        <f t="shared" si="6"/>
        <v>5.802199290141867E-2</v>
      </c>
      <c r="T25" s="85">
        <f>分析係数表!F28</f>
        <v>0.21362657643801908</v>
      </c>
      <c r="U25" s="86">
        <f t="shared" si="7"/>
        <v>1.2395039701641115E-2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投入係数表!Q26</f>
        <v>1.3353207875287248E-3</v>
      </c>
      <c r="E26" s="77">
        <f t="shared" si="0"/>
        <v>0.13353207875287249</v>
      </c>
      <c r="F26" s="76">
        <f>分析係数表!C29</f>
        <v>0.28024852844996728</v>
      </c>
      <c r="G26" s="77">
        <f t="shared" si="1"/>
        <v>3.7422168571357654E-2</v>
      </c>
      <c r="H26" s="77">
        <v>6.7250492692467245E-2</v>
      </c>
      <c r="I26" s="77">
        <f t="shared" si="2"/>
        <v>6.7250492692467245E-2</v>
      </c>
      <c r="J26" s="76">
        <f>分析係数表!G29</f>
        <v>0.26283748014822655</v>
      </c>
      <c r="K26" s="78">
        <f t="shared" si="3"/>
        <v>1.7675950038014813E-2</v>
      </c>
      <c r="L26" s="79"/>
      <c r="M26" s="80"/>
      <c r="N26" s="81">
        <f>分析係数表!H29</f>
        <v>1.0707159760567955E-2</v>
      </c>
      <c r="O26" s="82">
        <f t="shared" si="4"/>
        <v>0.15790503001255099</v>
      </c>
      <c r="P26" s="76">
        <f>分析係数表!C29</f>
        <v>0.28024852844996728</v>
      </c>
      <c r="Q26" s="82">
        <f t="shared" si="5"/>
        <v>4.4252652295865336E-2</v>
      </c>
      <c r="R26" s="83">
        <v>5.6381989725867027E-2</v>
      </c>
      <c r="S26" s="84">
        <f t="shared" si="6"/>
        <v>0.12363248241833427</v>
      </c>
      <c r="T26" s="85">
        <f>分析係数表!F29</f>
        <v>0.48438327157226047</v>
      </c>
      <c r="U26" s="86">
        <f t="shared" si="7"/>
        <v>5.9885506306392729E-2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投入係数表!Q27</f>
        <v>1.7390224209676418E-3</v>
      </c>
      <c r="E27" s="77">
        <f t="shared" si="0"/>
        <v>0.17390224209676419</v>
      </c>
      <c r="F27" s="76">
        <f>分析係数表!C30</f>
        <v>1</v>
      </c>
      <c r="G27" s="77">
        <f t="shared" si="1"/>
        <v>0.17390224209676419</v>
      </c>
      <c r="H27" s="77">
        <v>0.22800701729840089</v>
      </c>
      <c r="I27" s="77">
        <f t="shared" si="2"/>
        <v>0.22800701729840089</v>
      </c>
      <c r="J27" s="76">
        <f>分析係数表!G30</f>
        <v>0.34440913030915921</v>
      </c>
      <c r="K27" s="78">
        <f t="shared" si="3"/>
        <v>7.8527698532127668E-2</v>
      </c>
      <c r="L27" s="79"/>
      <c r="M27" s="80"/>
      <c r="N27" s="81">
        <f>分析係数表!H30</f>
        <v>0</v>
      </c>
      <c r="O27" s="82">
        <f t="shared" si="4"/>
        <v>0</v>
      </c>
      <c r="P27" s="76">
        <f>分析係数表!C30</f>
        <v>1</v>
      </c>
      <c r="Q27" s="82">
        <f t="shared" si="5"/>
        <v>0</v>
      </c>
      <c r="R27" s="83">
        <v>3.0815860640712206E-2</v>
      </c>
      <c r="S27" s="84">
        <f t="shared" si="6"/>
        <v>0.25882287793911307</v>
      </c>
      <c r="T27" s="85">
        <f>分析係数表!F30</f>
        <v>0.44047963016469227</v>
      </c>
      <c r="U27" s="86">
        <f t="shared" si="7"/>
        <v>0.11400620555278182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投入係数表!Q28</f>
        <v>1.4005341283150115E-2</v>
      </c>
      <c r="E28" s="77">
        <f t="shared" si="0"/>
        <v>1.4005341283150115</v>
      </c>
      <c r="F28" s="76">
        <f>分析係数表!C31</f>
        <v>5.0425200622829069E-2</v>
      </c>
      <c r="G28" s="77">
        <f t="shared" si="1"/>
        <v>7.0622214399403485E-2</v>
      </c>
      <c r="H28" s="77">
        <v>9.1405726595784623E-2</v>
      </c>
      <c r="I28" s="77">
        <f t="shared" si="2"/>
        <v>9.1405726595784623E-2</v>
      </c>
      <c r="J28" s="76">
        <f>分析係数表!G31</f>
        <v>7.0921985815602842E-2</v>
      </c>
      <c r="K28" s="78">
        <f t="shared" si="3"/>
        <v>6.4826756450911084E-3</v>
      </c>
      <c r="L28" s="79"/>
      <c r="M28" s="80"/>
      <c r="N28" s="81">
        <f>分析係数表!H31</f>
        <v>2.4500023200779545E-2</v>
      </c>
      <c r="O28" s="82">
        <f t="shared" si="4"/>
        <v>0.36131681840358365</v>
      </c>
      <c r="P28" s="76">
        <f>分析係数表!C31</f>
        <v>5.0425200622829069E-2</v>
      </c>
      <c r="Q28" s="82">
        <f t="shared" si="5"/>
        <v>1.8219473056403004E-2</v>
      </c>
      <c r="R28" s="83">
        <v>2.2927808620387572E-2</v>
      </c>
      <c r="S28" s="84">
        <f t="shared" si="6"/>
        <v>0.11433353521617219</v>
      </c>
      <c r="T28" s="85">
        <f>分析係数表!F31</f>
        <v>0.3475177304964539</v>
      </c>
      <c r="U28" s="86">
        <f t="shared" si="7"/>
        <v>3.9732930677960548E-2</v>
      </c>
      <c r="V28" s="87">
        <f>分析係数表!D31</f>
        <v>0</v>
      </c>
      <c r="W28" s="167">
        <f t="shared" si="8"/>
        <v>0</v>
      </c>
      <c r="X28" s="76">
        <f>分析係数表!E31</f>
        <v>0</v>
      </c>
      <c r="Y28" s="166">
        <f t="shared" si="9"/>
        <v>0</v>
      </c>
    </row>
    <row r="29" spans="1:25" x14ac:dyDescent="0.2">
      <c r="A29" s="6" t="s">
        <v>17</v>
      </c>
      <c r="B29" s="5" t="s">
        <v>273</v>
      </c>
      <c r="C29" s="90"/>
      <c r="D29" s="76">
        <f>投入係数表!Q29</f>
        <v>6.210794360598721E-4</v>
      </c>
      <c r="E29" s="77">
        <f t="shared" si="0"/>
        <v>6.2107943605987211E-2</v>
      </c>
      <c r="F29" s="76">
        <f>分析係数表!C32</f>
        <v>0.71921182266009853</v>
      </c>
      <c r="G29" s="77">
        <f t="shared" si="1"/>
        <v>4.4668767322532672E-2</v>
      </c>
      <c r="H29" s="77">
        <v>6.0759244055376756E-2</v>
      </c>
      <c r="I29" s="77">
        <f t="shared" si="2"/>
        <v>6.0759244055376756E-2</v>
      </c>
      <c r="J29" s="76">
        <f>分析係数表!G32</f>
        <v>0.13945578231292516</v>
      </c>
      <c r="K29" s="78">
        <f t="shared" si="3"/>
        <v>8.4732279124845131E-3</v>
      </c>
      <c r="L29" s="79"/>
      <c r="M29" s="80"/>
      <c r="N29" s="81">
        <f>分析係数表!H32</f>
        <v>7.0646373718156932E-3</v>
      </c>
      <c r="O29" s="82">
        <f t="shared" si="4"/>
        <v>0.10418652576126063</v>
      </c>
      <c r="P29" s="76">
        <f>分析係数表!C32</f>
        <v>0.71921182266009853</v>
      </c>
      <c r="Q29" s="82">
        <f t="shared" si="5"/>
        <v>7.493218108937956E-2</v>
      </c>
      <c r="R29" s="83">
        <v>9.4356589862896648E-2</v>
      </c>
      <c r="S29" s="84">
        <f t="shared" si="6"/>
        <v>0.15511583391827341</v>
      </c>
      <c r="T29" s="85">
        <f>分析係数表!F32</f>
        <v>0.48185941043083902</v>
      </c>
      <c r="U29" s="86">
        <f t="shared" si="7"/>
        <v>7.4744024280347168E-2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投入係数表!Q30</f>
        <v>2.7948574622694243E-4</v>
      </c>
      <c r="E30" s="77">
        <f t="shared" si="0"/>
        <v>2.7948574622694244E-2</v>
      </c>
      <c r="F30" s="76">
        <f>分析係数表!C33</f>
        <v>0.83046964490263453</v>
      </c>
      <c r="G30" s="77">
        <f t="shared" si="1"/>
        <v>2.3210442842443672E-2</v>
      </c>
      <c r="H30" s="77">
        <v>3.5453797235797793E-2</v>
      </c>
      <c r="I30" s="77">
        <f t="shared" si="2"/>
        <v>3.5453797235797793E-2</v>
      </c>
      <c r="J30" s="76">
        <f>分析係数表!G33</f>
        <v>0.50688705234159781</v>
      </c>
      <c r="K30" s="78">
        <f t="shared" si="3"/>
        <v>1.7971070775170232E-2</v>
      </c>
      <c r="L30" s="79"/>
      <c r="M30" s="80"/>
      <c r="N30" s="81">
        <f>分析係数表!H33</f>
        <v>1.0440350795786737E-3</v>
      </c>
      <c r="O30" s="82">
        <f t="shared" si="4"/>
        <v>1.5397023511516348E-2</v>
      </c>
      <c r="P30" s="76">
        <f>分析係数表!C33</f>
        <v>0.83046964490263453</v>
      </c>
      <c r="Q30" s="82">
        <f t="shared" si="5"/>
        <v>1.2786760648166496E-2</v>
      </c>
      <c r="R30" s="83">
        <v>3.3084489410511148E-2</v>
      </c>
      <c r="S30" s="84">
        <f t="shared" si="6"/>
        <v>6.8538286646308941E-2</v>
      </c>
      <c r="T30" s="85">
        <f>分析係数表!F33</f>
        <v>0.64600550964187331</v>
      </c>
      <c r="U30" s="86">
        <f t="shared" si="7"/>
        <v>4.4276110794929609E-2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投入係数表!Q31</f>
        <v>4.5245636916961679E-2</v>
      </c>
      <c r="E31" s="77">
        <f t="shared" si="0"/>
        <v>4.5245636916961676</v>
      </c>
      <c r="F31" s="76">
        <f>分析係数表!C34</f>
        <v>0.2537092984222894</v>
      </c>
      <c r="G31" s="77">
        <f t="shared" si="1"/>
        <v>1.1479238798871985</v>
      </c>
      <c r="H31" s="77">
        <v>1.306757336405975</v>
      </c>
      <c r="I31" s="77">
        <f t="shared" si="2"/>
        <v>1.306757336405975</v>
      </c>
      <c r="J31" s="76">
        <f>分析係数表!G34</f>
        <v>0.42494765662747624</v>
      </c>
      <c r="K31" s="78">
        <f t="shared" si="3"/>
        <v>0.55530346788648177</v>
      </c>
      <c r="L31" s="79"/>
      <c r="M31" s="80"/>
      <c r="N31" s="81">
        <f>分析係数表!H34</f>
        <v>0.17513108440443598</v>
      </c>
      <c r="O31" s="82">
        <f t="shared" si="4"/>
        <v>2.5827651550373587</v>
      </c>
      <c r="P31" s="76">
        <f>分析係数表!C34</f>
        <v>0.2537092984222894</v>
      </c>
      <c r="Q31" s="82">
        <f t="shared" si="5"/>
        <v>0.6552715354740638</v>
      </c>
      <c r="R31" s="83">
        <v>0.70645861557731759</v>
      </c>
      <c r="S31" s="84">
        <f t="shared" si="6"/>
        <v>2.0132159519832928</v>
      </c>
      <c r="T31" s="85">
        <f>分析係数表!F34</f>
        <v>0.69995168304074729</v>
      </c>
      <c r="U31" s="86">
        <f t="shared" si="7"/>
        <v>1.4091538939151862</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投入係数表!Q32</f>
        <v>6.1486864169927333E-3</v>
      </c>
      <c r="E32" s="77">
        <f t="shared" si="0"/>
        <v>0.61486864169927335</v>
      </c>
      <c r="F32" s="76">
        <f>分析係数表!C35</f>
        <v>0.44329670329670334</v>
      </c>
      <c r="G32" s="77">
        <f t="shared" si="1"/>
        <v>0.27256924182580977</v>
      </c>
      <c r="H32" s="77">
        <v>0.34847296848834441</v>
      </c>
      <c r="I32" s="77">
        <f t="shared" si="2"/>
        <v>0.34847296848834441</v>
      </c>
      <c r="J32" s="76">
        <f>分析係数表!G35</f>
        <v>0.31419939577039274</v>
      </c>
      <c r="K32" s="78">
        <f t="shared" si="3"/>
        <v>0.10948999614135292</v>
      </c>
      <c r="L32" s="79"/>
      <c r="M32" s="80"/>
      <c r="N32" s="81">
        <f>分析係数表!H35</f>
        <v>6.616862326574173E-2</v>
      </c>
      <c r="O32" s="82">
        <f t="shared" si="4"/>
        <v>0.97582913455210285</v>
      </c>
      <c r="P32" s="76">
        <f>分析係数表!C35</f>
        <v>0.44329670329670334</v>
      </c>
      <c r="Q32" s="82">
        <f t="shared" si="5"/>
        <v>0.43258183832782232</v>
      </c>
      <c r="R32" s="83">
        <v>0.51141326100465845</v>
      </c>
      <c r="S32" s="84">
        <f t="shared" si="6"/>
        <v>0.85988622949300286</v>
      </c>
      <c r="T32" s="85">
        <f>分析係数表!F35</f>
        <v>0.64443411573320941</v>
      </c>
      <c r="U32" s="86">
        <f t="shared" si="7"/>
        <v>0.55414002193448686</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投入係数表!Q33</f>
        <v>1.8942922799826097E-3</v>
      </c>
      <c r="E33" s="77">
        <f t="shared" si="0"/>
        <v>0.18942922799826098</v>
      </c>
      <c r="F33" s="76">
        <f>分析係数表!C36</f>
        <v>0.8186980166346769</v>
      </c>
      <c r="G33" s="77">
        <f t="shared" si="1"/>
        <v>0.15508533325481427</v>
      </c>
      <c r="H33" s="77">
        <v>0.24332521865839096</v>
      </c>
      <c r="I33" s="77">
        <f t="shared" si="2"/>
        <v>0.24332521865839096</v>
      </c>
      <c r="J33" s="76">
        <f>分析係数表!G36</f>
        <v>7.7781269641734763E-2</v>
      </c>
      <c r="K33" s="78">
        <f t="shared" si="3"/>
        <v>1.8926144443102377E-2</v>
      </c>
      <c r="L33" s="79"/>
      <c r="M33" s="80"/>
      <c r="N33" s="81">
        <f>分析係数表!H36</f>
        <v>0.1158646930536866</v>
      </c>
      <c r="O33" s="82">
        <f t="shared" si="4"/>
        <v>1.708727453700281</v>
      </c>
      <c r="P33" s="76">
        <f>分析係数表!C36</f>
        <v>0.8186980166346769</v>
      </c>
      <c r="Q33" s="82">
        <f t="shared" si="5"/>
        <v>1.3989317773136418</v>
      </c>
      <c r="R33" s="83">
        <v>1.5153132344818776</v>
      </c>
      <c r="S33" s="84">
        <f t="shared" si="6"/>
        <v>1.7586384531402686</v>
      </c>
      <c r="T33" s="85">
        <f>分析係数表!F36</f>
        <v>0.82023884349465748</v>
      </c>
      <c r="U33" s="86">
        <f t="shared" si="7"/>
        <v>1.4425035709290073</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投入係数表!Q34</f>
        <v>1.5899633563132724E-2</v>
      </c>
      <c r="E34" s="77">
        <f t="shared" si="0"/>
        <v>1.5899633563132725</v>
      </c>
      <c r="F34" s="76">
        <f>分析係数表!C37</f>
        <v>0.56668970283344855</v>
      </c>
      <c r="G34" s="77">
        <f t="shared" si="1"/>
        <v>0.90101586190524086</v>
      </c>
      <c r="H34" s="77">
        <v>1.1306531117803733</v>
      </c>
      <c r="I34" s="77">
        <f t="shared" si="2"/>
        <v>1.1306531117803733</v>
      </c>
      <c r="J34" s="76">
        <f>分析係数表!G37</f>
        <v>0.49872274427515739</v>
      </c>
      <c r="K34" s="78">
        <f t="shared" si="3"/>
        <v>0.56388242273035405</v>
      </c>
      <c r="L34" s="79"/>
      <c r="M34" s="80"/>
      <c r="N34" s="81">
        <f>分析係数表!H37</f>
        <v>5.3152985940327593E-2</v>
      </c>
      <c r="O34" s="82">
        <f t="shared" si="4"/>
        <v>0.78387957477519898</v>
      </c>
      <c r="P34" s="76">
        <f>分析係数表!C37</f>
        <v>0.56668970283344855</v>
      </c>
      <c r="Q34" s="82">
        <f t="shared" si="5"/>
        <v>0.44421648328656754</v>
      </c>
      <c r="R34" s="83">
        <v>0.51507410552631994</v>
      </c>
      <c r="S34" s="84">
        <f t="shared" si="6"/>
        <v>1.6457272173066932</v>
      </c>
      <c r="T34" s="85">
        <f>分析係数表!F37</f>
        <v>0.72283550770915062</v>
      </c>
      <c r="U34" s="86">
        <f t="shared" si="7"/>
        <v>1.1895900686726513</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投入係数表!Q35</f>
        <v>6.738711881249612E-3</v>
      </c>
      <c r="E35" s="77">
        <f t="shared" si="0"/>
        <v>0.67387118812496116</v>
      </c>
      <c r="F35" s="76">
        <f>分析係数表!C38</f>
        <v>1.0683527744467458E-2</v>
      </c>
      <c r="G35" s="77">
        <f t="shared" si="1"/>
        <v>7.1993215345302723E-3</v>
      </c>
      <c r="H35" s="77">
        <v>9.4049847354455898E-3</v>
      </c>
      <c r="I35" s="77">
        <f t="shared" si="2"/>
        <v>9.4049847354455898E-3</v>
      </c>
      <c r="J35" s="76">
        <f>分析係数表!G38</f>
        <v>0.34057971014492755</v>
      </c>
      <c r="K35" s="78">
        <f t="shared" si="3"/>
        <v>3.203146975115527E-3</v>
      </c>
      <c r="L35" s="79"/>
      <c r="M35" s="80"/>
      <c r="N35" s="81">
        <f>分析係数表!H38</f>
        <v>4.6331956753746927E-2</v>
      </c>
      <c r="O35" s="82">
        <f t="shared" si="4"/>
        <v>0.68328568783329213</v>
      </c>
      <c r="P35" s="76">
        <f>分析係数表!C38</f>
        <v>1.0683527744467458E-2</v>
      </c>
      <c r="Q35" s="82">
        <f t="shared" si="5"/>
        <v>7.2999016033645069E-3</v>
      </c>
      <c r="R35" s="83">
        <v>8.6203088027462516E-3</v>
      </c>
      <c r="S35" s="84">
        <f t="shared" si="6"/>
        <v>1.8025293538191843E-2</v>
      </c>
      <c r="T35" s="85">
        <f>分析係数表!F38</f>
        <v>0.55072463768115942</v>
      </c>
      <c r="U35" s="86">
        <f t="shared" si="7"/>
        <v>9.9269732529172466E-3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投入係数表!Q36</f>
        <v>0</v>
      </c>
      <c r="E36" s="77">
        <f t="shared" si="0"/>
        <v>0</v>
      </c>
      <c r="F36" s="76">
        <f>分析係数表!C39</f>
        <v>1</v>
      </c>
      <c r="G36" s="77">
        <f t="shared" si="1"/>
        <v>0</v>
      </c>
      <c r="H36" s="77">
        <v>3.9304863567607644E-2</v>
      </c>
      <c r="I36" s="77">
        <f t="shared" si="2"/>
        <v>3.9304863567607644E-2</v>
      </c>
      <c r="J36" s="76">
        <f>分析係数表!G39</f>
        <v>0.35121951219512193</v>
      </c>
      <c r="K36" s="78">
        <f t="shared" si="3"/>
        <v>1.3804635009110977E-2</v>
      </c>
      <c r="L36" s="79"/>
      <c r="M36" s="80"/>
      <c r="N36" s="81">
        <f>分析係数表!H39</f>
        <v>4.1645399285415987E-3</v>
      </c>
      <c r="O36" s="82">
        <f t="shared" si="4"/>
        <v>6.141701600704854E-2</v>
      </c>
      <c r="P36" s="76">
        <f>分析係数表!C39</f>
        <v>1</v>
      </c>
      <c r="Q36" s="82">
        <f t="shared" si="5"/>
        <v>6.141701600704854E-2</v>
      </c>
      <c r="R36" s="83">
        <v>7.7674668026179131E-2</v>
      </c>
      <c r="S36" s="84">
        <f t="shared" si="6"/>
        <v>0.11697953159378677</v>
      </c>
      <c r="T36" s="85">
        <f>分析係数表!F39</f>
        <v>0.70184774575018483</v>
      </c>
      <c r="U36" s="86">
        <f t="shared" si="7"/>
        <v>8.2101820548011767E-2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投入係数表!Q37</f>
        <v>9.3161915408980806E-5</v>
      </c>
      <c r="E37" s="77">
        <f t="shared" si="0"/>
        <v>9.3161915408980812E-3</v>
      </c>
      <c r="F37" s="76">
        <f>分析係数表!C40</f>
        <v>0.77416905685844439</v>
      </c>
      <c r="G37" s="77">
        <f t="shared" si="1"/>
        <v>7.2123072187296857E-3</v>
      </c>
      <c r="H37" s="77">
        <v>9.9918237052031601E-3</v>
      </c>
      <c r="I37" s="77">
        <f t="shared" si="2"/>
        <v>9.9918237052031601E-3</v>
      </c>
      <c r="J37" s="76">
        <f>分析係数表!G40</f>
        <v>0.54967502321262762</v>
      </c>
      <c r="K37" s="78">
        <f t="shared" si="3"/>
        <v>5.4922559270940297E-3</v>
      </c>
      <c r="L37" s="79"/>
      <c r="M37" s="80"/>
      <c r="N37" s="81">
        <f>分析係数表!H40</f>
        <v>3.1866270706695746E-2</v>
      </c>
      <c r="O37" s="82">
        <f t="shared" si="4"/>
        <v>0.46995137317928232</v>
      </c>
      <c r="P37" s="76">
        <f>分析係数表!C40</f>
        <v>0.77416905685844439</v>
      </c>
      <c r="Q37" s="82">
        <f t="shared" si="5"/>
        <v>0.36382181134353581</v>
      </c>
      <c r="R37" s="83">
        <v>0.36429690765214851</v>
      </c>
      <c r="S37" s="84">
        <f t="shared" si="6"/>
        <v>0.37428873135735169</v>
      </c>
      <c r="T37" s="85">
        <f>分析係数表!F40</f>
        <v>0.74643369629442058</v>
      </c>
      <c r="U37" s="86">
        <f t="shared" si="7"/>
        <v>0.27938172122841742</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投入係数表!Q38</f>
        <v>0</v>
      </c>
      <c r="E38" s="77">
        <f t="shared" si="0"/>
        <v>0</v>
      </c>
      <c r="F38" s="76">
        <f>分析係数表!C41</f>
        <v>0.79005741127348639</v>
      </c>
      <c r="G38" s="77">
        <f t="shared" si="1"/>
        <v>0</v>
      </c>
      <c r="H38" s="77">
        <v>1.1036883949044412E-3</v>
      </c>
      <c r="I38" s="77">
        <f t="shared" si="2"/>
        <v>1.1036883949044412E-3</v>
      </c>
      <c r="J38" s="76">
        <f>分析係数表!G41</f>
        <v>0.45390187685215672</v>
      </c>
      <c r="K38" s="78">
        <f t="shared" si="3"/>
        <v>5.0096623390707019E-4</v>
      </c>
      <c r="L38" s="79"/>
      <c r="M38" s="80"/>
      <c r="N38" s="81">
        <f>分析係数表!H41</f>
        <v>5.3791007377847894E-2</v>
      </c>
      <c r="O38" s="82">
        <f t="shared" si="4"/>
        <v>0.79328886692112566</v>
      </c>
      <c r="P38" s="76">
        <f>分析係数表!C41</f>
        <v>0.79005741127348639</v>
      </c>
      <c r="Q38" s="82">
        <f t="shared" si="5"/>
        <v>0.62674374859178184</v>
      </c>
      <c r="R38" s="83">
        <v>0.63750530827033991</v>
      </c>
      <c r="S38" s="84">
        <f t="shared" si="6"/>
        <v>0.6386089966652444</v>
      </c>
      <c r="T38" s="85">
        <f>分析係数表!F41</f>
        <v>0.55729338162660524</v>
      </c>
      <c r="U38" s="86">
        <f t="shared" si="7"/>
        <v>0.35589256728874752</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投入係数表!Q39</f>
        <v>2.2048319980125458E-3</v>
      </c>
      <c r="E39" s="77">
        <f>$C$19*D39</f>
        <v>0.22048319980125458</v>
      </c>
      <c r="F39" s="76">
        <f>分析係数表!C42</f>
        <v>0.34014502307185235</v>
      </c>
      <c r="G39" s="77">
        <f>E39*F39</f>
        <v>7.4996263083353568E-2</v>
      </c>
      <c r="H39" s="77">
        <v>8.1331776552780441E-2</v>
      </c>
      <c r="I39" s="77">
        <f>C39+H39</f>
        <v>8.1331776552780441E-2</v>
      </c>
      <c r="J39" s="76">
        <f>分析係数表!G42</f>
        <v>0.48461538461538461</v>
      </c>
      <c r="K39" s="78">
        <f>I39*J39</f>
        <v>3.9414630175578211E-2</v>
      </c>
      <c r="L39" s="79"/>
      <c r="M39" s="80"/>
      <c r="N39" s="81">
        <f>分析係数表!H42</f>
        <v>1.4175676302723771E-2</v>
      </c>
      <c r="O39" s="82">
        <f t="shared" si="4"/>
        <v>0.20905736367858863</v>
      </c>
      <c r="P39" s="76">
        <f>分析係数表!C42</f>
        <v>0.34014502307185235</v>
      </c>
      <c r="Q39" s="82">
        <f>O39*P39</f>
        <v>7.1109821791794162E-2</v>
      </c>
      <c r="R39" s="83">
        <v>7.3821052771445642E-2</v>
      </c>
      <c r="S39" s="84">
        <f>I39+R39</f>
        <v>0.15515282932422608</v>
      </c>
      <c r="T39" s="85">
        <f>分析係数表!F42</f>
        <v>0.55384615384615388</v>
      </c>
      <c r="U39" s="86">
        <f>S39*T39</f>
        <v>8.5930797779571369E-2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投入係数表!Q40</f>
        <v>3.6830010558350411E-2</v>
      </c>
      <c r="E40" s="77">
        <f>$C$19*D40</f>
        <v>3.683001055835041</v>
      </c>
      <c r="F40" s="76">
        <f>分析係数表!C43</f>
        <v>0.24206930209858468</v>
      </c>
      <c r="G40" s="77">
        <f>E40*F40</f>
        <v>0.8915414952143389</v>
      </c>
      <c r="H40" s="77">
        <v>1.0760630265640658</v>
      </c>
      <c r="I40" s="77">
        <f>C40+H40</f>
        <v>1.0760630265640658</v>
      </c>
      <c r="J40" s="76">
        <f>分析係数表!G43</f>
        <v>0.37677668031799566</v>
      </c>
      <c r="K40" s="78">
        <f>I40*J40</f>
        <v>0.40543545496174388</v>
      </c>
      <c r="L40" s="79"/>
      <c r="M40" s="80"/>
      <c r="N40" s="81">
        <f>分析係数表!H43</f>
        <v>3.8768502621688086E-2</v>
      </c>
      <c r="O40" s="82">
        <f t="shared" si="4"/>
        <v>0.57174280639430708</v>
      </c>
      <c r="P40" s="76">
        <f>分析係数表!C43</f>
        <v>0.24206930209858468</v>
      </c>
      <c r="Q40" s="82">
        <f>O40*P40</f>
        <v>0.13840138212375613</v>
      </c>
      <c r="R40" s="83">
        <v>0.22448554539311991</v>
      </c>
      <c r="S40" s="84">
        <f>I40+R40</f>
        <v>1.3005485719571857</v>
      </c>
      <c r="T40" s="85">
        <f>分析係数表!F43</f>
        <v>0.60202360876897132</v>
      </c>
      <c r="U40" s="86">
        <f>S40*T40</f>
        <v>0.78296094466899713</v>
      </c>
      <c r="V40" s="87">
        <f>分析係数表!D43</f>
        <v>0.42833052276559863</v>
      </c>
      <c r="W40" s="167">
        <f>ROUND(S40*V40,0)</f>
        <v>1</v>
      </c>
      <c r="X40" s="76">
        <f>分析係数表!E43</f>
        <v>0.32088653336545409</v>
      </c>
      <c r="Y40" s="166">
        <f>ROUND(S40*X40,0)</f>
        <v>0</v>
      </c>
    </row>
    <row r="41" spans="1:25" x14ac:dyDescent="0.2">
      <c r="A41" s="6" t="s">
        <v>341</v>
      </c>
      <c r="B41" s="5" t="s">
        <v>42</v>
      </c>
      <c r="C41" s="90"/>
      <c r="D41" s="76">
        <f>投入係数表!Q41</f>
        <v>9.3161915408980806E-5</v>
      </c>
      <c r="E41" s="77">
        <f>$C$19*D41</f>
        <v>9.3161915408980812E-3</v>
      </c>
      <c r="F41" s="76">
        <f>分析係数表!C44</f>
        <v>0.38560429982568278</v>
      </c>
      <c r="G41" s="77">
        <f>E41*F41</f>
        <v>3.5923635161699535E-3</v>
      </c>
      <c r="H41" s="77">
        <v>5.1797985483582791E-3</v>
      </c>
      <c r="I41" s="77">
        <f>C41+H41</f>
        <v>5.1797985483582791E-3</v>
      </c>
      <c r="J41" s="76">
        <f>分析係数表!G44</f>
        <v>0.26838368034661209</v>
      </c>
      <c r="K41" s="78">
        <f>I41*J41</f>
        <v>1.3901733978624337E-3</v>
      </c>
      <c r="L41" s="79"/>
      <c r="M41" s="80"/>
      <c r="N41" s="81">
        <f>分析係数表!H44</f>
        <v>0.12265092107094798</v>
      </c>
      <c r="O41" s="82">
        <f t="shared" si="4"/>
        <v>1.8088081065251371</v>
      </c>
      <c r="P41" s="76">
        <f>分析係数表!C44</f>
        <v>0.38560429982568278</v>
      </c>
      <c r="Q41" s="82">
        <f>O41*P41</f>
        <v>0.69748418343564456</v>
      </c>
      <c r="R41" s="83">
        <v>0.70608875778270019</v>
      </c>
      <c r="S41" s="84">
        <f>I41+R41</f>
        <v>0.71126855633105845</v>
      </c>
      <c r="T41" s="85">
        <f>分析係数表!F44</f>
        <v>0.48224816464075099</v>
      </c>
      <c r="U41" s="86">
        <f>S41*T41</f>
        <v>0.34300795585732957</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投入係数表!Q42</f>
        <v>1.0247810694987889E-3</v>
      </c>
      <c r="E42" s="77">
        <f>$C$19*D42</f>
        <v>0.10247810694987888</v>
      </c>
      <c r="F42" s="76">
        <f>分析係数表!C45</f>
        <v>1</v>
      </c>
      <c r="G42" s="77">
        <f>E42*F42</f>
        <v>0.10247810694987888</v>
      </c>
      <c r="H42" s="77">
        <v>0.12724300730813881</v>
      </c>
      <c r="I42" s="77">
        <f>C42+H42</f>
        <v>0.12724300730813881</v>
      </c>
      <c r="J42" s="76">
        <f>分析係数表!G45</f>
        <v>0</v>
      </c>
      <c r="K42" s="78">
        <f>I42*J42</f>
        <v>0</v>
      </c>
      <c r="L42" s="79"/>
      <c r="M42" s="80"/>
      <c r="N42" s="81">
        <f>分析係数表!H45</f>
        <v>0</v>
      </c>
      <c r="O42" s="82">
        <f t="shared" si="4"/>
        <v>0</v>
      </c>
      <c r="P42" s="76">
        <f>分析係数表!C45</f>
        <v>1</v>
      </c>
      <c r="Q42" s="82">
        <f>O42*P42</f>
        <v>0</v>
      </c>
      <c r="R42" s="83">
        <v>1.6626054967765227E-2</v>
      </c>
      <c r="S42" s="84">
        <f>I42+R42</f>
        <v>0.14386906227590404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8.3845723868082728E-3</v>
      </c>
      <c r="E43" s="77">
        <f>$C$19*D43</f>
        <v>0.83845723868082733</v>
      </c>
      <c r="F43" s="76">
        <f>分析係数表!C46</f>
        <v>0.21981660723382579</v>
      </c>
      <c r="G43" s="77">
        <f>E43*F43</f>
        <v>0.18430682551746155</v>
      </c>
      <c r="H43" s="77">
        <v>0.20730918893890618</v>
      </c>
      <c r="I43" s="77">
        <f>C43+H43</f>
        <v>0.20730918893890618</v>
      </c>
      <c r="J43" s="76">
        <f>分析係数表!G46</f>
        <v>9.2485549132947983E-3</v>
      </c>
      <c r="K43" s="78">
        <f>I43*J43</f>
        <v>1.9173104179320804E-3</v>
      </c>
      <c r="L43" s="79"/>
      <c r="M43" s="80"/>
      <c r="N43" s="81">
        <f>分析係数表!H46</f>
        <v>2.3827200593939956E-2</v>
      </c>
      <c r="O43" s="82">
        <f t="shared" si="4"/>
        <v>0.35139429214060641</v>
      </c>
      <c r="P43" s="76">
        <f>分析係数表!C46</f>
        <v>0.21981660723382579</v>
      </c>
      <c r="Q43" s="82">
        <f>O43*P43</f>
        <v>7.7242301099679916E-2</v>
      </c>
      <c r="R43" s="83">
        <v>8.5749201198463215E-2</v>
      </c>
      <c r="S43" s="84">
        <f>I43+R43</f>
        <v>0.2930583901373694</v>
      </c>
      <c r="T43" s="85">
        <f>分析係数表!F46</f>
        <v>0.31329479768786128</v>
      </c>
      <c r="U43" s="86">
        <f>S43*T43</f>
        <v>9.1813669048817464E-2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投入係数表!Q44</f>
        <v>0.57185889075212715</v>
      </c>
      <c r="E44" s="91">
        <f>SUM(E5:E43)</f>
        <v>57.185889075212707</v>
      </c>
      <c r="F44" s="92">
        <f>分析係数表!C47</f>
        <v>0.36533716964755569</v>
      </c>
      <c r="G44" s="91">
        <f>SUM(G5:G43)</f>
        <v>15.05026248854444</v>
      </c>
      <c r="H44" s="91">
        <f>SUM(H5:H43)</f>
        <v>17.661448717866516</v>
      </c>
      <c r="I44" s="91">
        <f>SUM(I5:I43)</f>
        <v>117.66144871786649</v>
      </c>
      <c r="J44" s="92">
        <f>分析係数表!G47</f>
        <v>0.24761623449681225</v>
      </c>
      <c r="K44" s="93">
        <f>SUM(K5:K43)</f>
        <v>23.508413297675435</v>
      </c>
      <c r="L44" s="94">
        <f>最終需要_まとめ!$L$33</f>
        <v>0.62733333333333341</v>
      </c>
      <c r="M44" s="91">
        <f>K44*L44</f>
        <v>14.747611275408392</v>
      </c>
      <c r="N44" s="95">
        <f>分析係数表!H47</f>
        <v>1</v>
      </c>
      <c r="O44" s="96">
        <f>SUM(O5:O43)</f>
        <v>14.74761127540839</v>
      </c>
      <c r="P44" s="92">
        <f>分析係数表!C47</f>
        <v>0.36533716964755569</v>
      </c>
      <c r="Q44" s="96">
        <f>SUM(Q5:Q43)</f>
        <v>5.6634909377011242</v>
      </c>
      <c r="R44" s="91">
        <f>SUM(R5:R43)</f>
        <v>6.3823451024328239</v>
      </c>
      <c r="S44" s="97">
        <f>SUM(S5:S43)</f>
        <v>124.04379382029934</v>
      </c>
      <c r="T44" s="98">
        <f>分析係数表!F47</f>
        <v>0.45972075178637212</v>
      </c>
      <c r="U44" s="99">
        <f>SUM(U5:U43)</f>
        <v>52.884453818877823</v>
      </c>
      <c r="V44" s="100">
        <f>分析係数表!D47</f>
        <v>9.0631212476228726E-2</v>
      </c>
      <c r="W44" s="164">
        <f>SUM(W5:W43)</f>
        <v>7</v>
      </c>
      <c r="X44" s="92">
        <f>分析係数表!E47</f>
        <v>7.5404319154090987E-2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0.3615635179153095</v>
      </c>
      <c r="G5" s="77">
        <f t="shared" ref="G5:G38" si="1">E5*F5</f>
        <v>0</v>
      </c>
      <c r="H5" s="77">
        <f t="array" ref="H5:H43">MMULT(逆行列係数!C5:AO43,'16'!G5:G43)</f>
        <v>4.9695772679743378E-4</v>
      </c>
      <c r="I5" s="77">
        <f t="shared" ref="I5:I38" si="2">C5+H5</f>
        <v>4.9695772679743378E-4</v>
      </c>
      <c r="J5" s="76">
        <f>分析係数表!G8</f>
        <v>0.11973969631236442</v>
      </c>
      <c r="K5" s="78">
        <f t="shared" ref="K5:K38" si="3">I5*J5</f>
        <v>5.9505567286807685E-5</v>
      </c>
      <c r="L5" s="79" t="s">
        <v>184</v>
      </c>
      <c r="M5" s="80" t="s">
        <v>184</v>
      </c>
      <c r="N5" s="81">
        <f>分析係数表!H8</f>
        <v>1.2737227970859822E-2</v>
      </c>
      <c r="O5" s="82">
        <f t="shared" ref="O5:O43" si="4">$M$44*N5</f>
        <v>0.19897658509553456</v>
      </c>
      <c r="P5" s="76">
        <f>分析係数表!C8</f>
        <v>0.3615635179153095</v>
      </c>
      <c r="Q5" s="82">
        <f t="shared" ref="Q5:Q38" si="5">O5*P5</f>
        <v>7.194267408991642E-2</v>
      </c>
      <c r="R5" s="83">
        <f t="array" ref="R5:R43">MMULT(逆行列係数!C5:AO43,'16'!Q5:Q43)</f>
        <v>0.1051860593300039</v>
      </c>
      <c r="S5" s="84">
        <f t="shared" ref="S5:S38" si="6">I5+R5</f>
        <v>0.10568301705680133</v>
      </c>
      <c r="T5" s="85">
        <f>分析係数表!F8</f>
        <v>0.45140997830802604</v>
      </c>
      <c r="U5" s="86">
        <f t="shared" ref="U5:U38" si="7">S5*T5</f>
        <v>4.7706368437137436E-2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投入係数表!R6</f>
        <v>0</v>
      </c>
      <c r="E6" s="77">
        <f t="shared" si="0"/>
        <v>0</v>
      </c>
      <c r="F6" s="76">
        <f>分析係数表!C9</f>
        <v>5.4524361948955935E-2</v>
      </c>
      <c r="G6" s="77">
        <f t="shared" si="1"/>
        <v>0</v>
      </c>
      <c r="H6" s="77">
        <v>6.5647707313689935E-4</v>
      </c>
      <c r="I6" s="77">
        <f t="shared" si="2"/>
        <v>6.5647707313689935E-4</v>
      </c>
      <c r="J6" s="76">
        <f>分析係数表!G9</f>
        <v>0.23529411764705882</v>
      </c>
      <c r="K6" s="78">
        <f t="shared" si="3"/>
        <v>1.5446519367927044E-4</v>
      </c>
      <c r="L6" s="79"/>
      <c r="M6" s="80"/>
      <c r="N6" s="81">
        <f>分析係数表!H9</f>
        <v>6.7282260683958976E-4</v>
      </c>
      <c r="O6" s="82">
        <f t="shared" si="4"/>
        <v>1.0510602855683974E-2</v>
      </c>
      <c r="P6" s="76">
        <f>分析係数表!C9</f>
        <v>5.4524361948955935E-2</v>
      </c>
      <c r="Q6" s="82">
        <f t="shared" si="5"/>
        <v>5.7308391440504284E-4</v>
      </c>
      <c r="R6" s="83">
        <v>8.1808850902598154E-4</v>
      </c>
      <c r="S6" s="84">
        <f t="shared" si="6"/>
        <v>1.474565582162881E-3</v>
      </c>
      <c r="T6" s="85">
        <f>分析係数表!F9</f>
        <v>0.68627450980392157</v>
      </c>
      <c r="U6" s="86">
        <f t="shared" si="7"/>
        <v>1.0119567720725654E-3</v>
      </c>
      <c r="V6" s="87">
        <f>分析係数表!D9</f>
        <v>3.9215686274509803E-2</v>
      </c>
      <c r="W6" s="167">
        <f t="shared" si="8"/>
        <v>0</v>
      </c>
      <c r="X6" s="76">
        <f>分析係数表!E9</f>
        <v>0</v>
      </c>
      <c r="Y6" s="166">
        <f t="shared" si="9"/>
        <v>0</v>
      </c>
    </row>
    <row r="7" spans="1:25" x14ac:dyDescent="0.2">
      <c r="A7" s="6" t="s">
        <v>221</v>
      </c>
      <c r="B7" s="5" t="s">
        <v>267</v>
      </c>
      <c r="C7" s="90"/>
      <c r="D7" s="76">
        <f>投入係数表!R7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2.0296336548906987E-2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投入係数表!R8</f>
        <v>0</v>
      </c>
      <c r="E8" s="77">
        <f t="shared" si="0"/>
        <v>0</v>
      </c>
      <c r="F8" s="76">
        <f>分析係数表!C11</f>
        <v>1.7638036809815905E-2</v>
      </c>
      <c r="G8" s="77">
        <f t="shared" si="1"/>
        <v>0</v>
      </c>
      <c r="H8" s="77">
        <v>3.7682091701074687E-3</v>
      </c>
      <c r="I8" s="77">
        <f t="shared" si="2"/>
        <v>3.7682091701074687E-3</v>
      </c>
      <c r="J8" s="76">
        <f>分析係数表!G11</f>
        <v>0.36619718309859156</v>
      </c>
      <c r="K8" s="78">
        <f t="shared" si="3"/>
        <v>1.3799075834196365E-3</v>
      </c>
      <c r="L8" s="79"/>
      <c r="M8" s="80"/>
      <c r="N8" s="81">
        <f>分析係数表!H11</f>
        <v>-2.3200779546192752E-5</v>
      </c>
      <c r="O8" s="82">
        <f t="shared" si="4"/>
        <v>-3.624345812304819E-4</v>
      </c>
      <c r="P8" s="76">
        <f>分析係数表!C11</f>
        <v>1.7638036809815905E-2</v>
      </c>
      <c r="Q8" s="82">
        <f t="shared" si="5"/>
        <v>-6.3926344848934526E-6</v>
      </c>
      <c r="R8" s="83">
        <v>2.4509906076040011E-4</v>
      </c>
      <c r="S8" s="84">
        <f t="shared" si="6"/>
        <v>4.0133082308678684E-3</v>
      </c>
      <c r="T8" s="85">
        <f>分析係数表!F11</f>
        <v>0.60563380281690138</v>
      </c>
      <c r="U8" s="86">
        <f t="shared" si="7"/>
        <v>2.4305951257368777E-3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投入係数表!R9</f>
        <v>0</v>
      </c>
      <c r="E9" s="77">
        <f t="shared" si="0"/>
        <v>0</v>
      </c>
      <c r="F9" s="76">
        <f>分析係数表!C12</f>
        <v>0.17945214392608499</v>
      </c>
      <c r="G9" s="77">
        <f t="shared" si="1"/>
        <v>0</v>
      </c>
      <c r="H9" s="77">
        <v>4.569356134928352E-4</v>
      </c>
      <c r="I9" s="77">
        <f t="shared" si="2"/>
        <v>4.569356134928352E-4</v>
      </c>
      <c r="J9" s="76">
        <f>分析係数表!G12</f>
        <v>0.13812104376337719</v>
      </c>
      <c r="K9" s="78">
        <f t="shared" si="3"/>
        <v>6.3112423868289495E-5</v>
      </c>
      <c r="L9" s="79"/>
      <c r="M9" s="80"/>
      <c r="N9" s="81">
        <f>分析係数表!H12</f>
        <v>9.9856155166813607E-2</v>
      </c>
      <c r="O9" s="82">
        <f t="shared" si="4"/>
        <v>1.559918437615994</v>
      </c>
      <c r="P9" s="76">
        <f>分析係数表!C12</f>
        <v>0.17945214392608499</v>
      </c>
      <c r="Q9" s="82">
        <f t="shared" si="5"/>
        <v>0.27993070798001901</v>
      </c>
      <c r="R9" s="83">
        <v>0.31712908646118104</v>
      </c>
      <c r="S9" s="84">
        <f t="shared" si="6"/>
        <v>0.3175860220746739</v>
      </c>
      <c r="T9" s="85">
        <f>分析係数表!F12</f>
        <v>0.32915888701671298</v>
      </c>
      <c r="U9" s="86">
        <f t="shared" si="7"/>
        <v>0.10453626155816489</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投入係数表!R10</f>
        <v>1.4170327334561428E-3</v>
      </c>
      <c r="E10" s="77">
        <f t="shared" si="0"/>
        <v>0.14170327334561428</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0.24029412735580949</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投入係数表!R11</f>
        <v>1.1336261867649143E-3</v>
      </c>
      <c r="E11" s="77">
        <f t="shared" si="0"/>
        <v>0.11336261867649143</v>
      </c>
      <c r="F11" s="76">
        <f>分析係数表!C14</f>
        <v>0.39919982218270722</v>
      </c>
      <c r="G11" s="77">
        <f t="shared" si="1"/>
        <v>4.5254337217821426E-2</v>
      </c>
      <c r="H11" s="77">
        <v>0.1248524372342264</v>
      </c>
      <c r="I11" s="77">
        <f t="shared" si="2"/>
        <v>0.1248524372342264</v>
      </c>
      <c r="J11" s="76">
        <f>分析係数表!G14</f>
        <v>0.17087329631499243</v>
      </c>
      <c r="K11" s="78">
        <f t="shared" si="3"/>
        <v>2.1333947503172961E-2</v>
      </c>
      <c r="L11" s="79"/>
      <c r="M11" s="80"/>
      <c r="N11" s="81">
        <f>分析係数表!H14</f>
        <v>1.2412417057213123E-3</v>
      </c>
      <c r="O11" s="82">
        <f t="shared" si="4"/>
        <v>1.9390250095830782E-2</v>
      </c>
      <c r="P11" s="76">
        <f>分析係数表!C14</f>
        <v>0.39919982218270722</v>
      </c>
      <c r="Q11" s="82">
        <f t="shared" si="5"/>
        <v>7.7405843903338694E-3</v>
      </c>
      <c r="R11" s="83">
        <v>3.4330100944842221E-2</v>
      </c>
      <c r="S11" s="84">
        <f t="shared" si="6"/>
        <v>0.15918253817906863</v>
      </c>
      <c r="T11" s="85">
        <f>分析係数表!F14</f>
        <v>0.36951034830893487</v>
      </c>
      <c r="U11" s="86">
        <f t="shared" si="7"/>
        <v>5.8819595127247971E-2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投入係数表!R12</f>
        <v>4.1093949270228141E-3</v>
      </c>
      <c r="E12" s="77">
        <f t="shared" si="0"/>
        <v>0.41093949270228142</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0.14352409416727083</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投入係数表!R13</f>
        <v>1.1336261867649143E-3</v>
      </c>
      <c r="E13" s="77">
        <f t="shared" si="0"/>
        <v>0.11336261867649143</v>
      </c>
      <c r="F13" s="76">
        <f>分析係数表!C16</f>
        <v>2.8203419942260721E-2</v>
      </c>
      <c r="G13" s="77">
        <f t="shared" si="1"/>
        <v>3.1972135402874562E-3</v>
      </c>
      <c r="H13" s="77">
        <v>7.5729193064974333E-3</v>
      </c>
      <c r="I13" s="77">
        <f t="shared" si="2"/>
        <v>7.5729193064974333E-3</v>
      </c>
      <c r="J13" s="76">
        <f>分析係数表!G16</f>
        <v>3.2028469750889681E-2</v>
      </c>
      <c r="K13" s="78">
        <f t="shared" si="3"/>
        <v>2.425490169340815E-4</v>
      </c>
      <c r="L13" s="79"/>
      <c r="M13" s="80"/>
      <c r="N13" s="81">
        <f>分析係数表!H16</f>
        <v>1.817781077444202E-2</v>
      </c>
      <c r="O13" s="82">
        <f t="shared" si="4"/>
        <v>0.28396749439408253</v>
      </c>
      <c r="P13" s="76">
        <f>分析係数表!C16</f>
        <v>2.8203419942260721E-2</v>
      </c>
      <c r="Q13" s="82">
        <f t="shared" si="5"/>
        <v>8.0088544943478761E-3</v>
      </c>
      <c r="R13" s="83">
        <v>9.3834375083228384E-3</v>
      </c>
      <c r="S13" s="84">
        <f t="shared" si="6"/>
        <v>1.6956356814820273E-2</v>
      </c>
      <c r="T13" s="85">
        <f>分析係数表!F16</f>
        <v>0.28469750889679718</v>
      </c>
      <c r="U13" s="86">
        <f t="shared" si="7"/>
        <v>4.8274325451445619E-3</v>
      </c>
      <c r="V13" s="87">
        <f>分析係数表!D16</f>
        <v>0</v>
      </c>
      <c r="W13" s="167">
        <f t="shared" si="8"/>
        <v>0</v>
      </c>
      <c r="X13" s="76">
        <f>分析係数表!E16</f>
        <v>0</v>
      </c>
      <c r="Y13" s="166">
        <f t="shared" si="9"/>
        <v>0</v>
      </c>
    </row>
    <row r="14" spans="1:25" x14ac:dyDescent="0.2">
      <c r="A14" s="6" t="s">
        <v>2</v>
      </c>
      <c r="B14" s="5" t="s">
        <v>365</v>
      </c>
      <c r="C14" s="90"/>
      <c r="D14" s="76">
        <f>投入係数表!R14</f>
        <v>2.1255491001842142E-2</v>
      </c>
      <c r="E14" s="77">
        <f t="shared" si="0"/>
        <v>2.1255491001842142</v>
      </c>
      <c r="F14" s="76">
        <f>分析係数表!C17</f>
        <v>0.39389614666813044</v>
      </c>
      <c r="G14" s="77">
        <f t="shared" si="1"/>
        <v>0.83724560011647386</v>
      </c>
      <c r="H14" s="77">
        <v>1.0123247974885388</v>
      </c>
      <c r="I14" s="77">
        <f t="shared" si="2"/>
        <v>1.0123247974885388</v>
      </c>
      <c r="J14" s="76">
        <f>分析係数表!G17</f>
        <v>0.21203948952564411</v>
      </c>
      <c r="K14" s="78">
        <f t="shared" si="3"/>
        <v>0.21465283329362081</v>
      </c>
      <c r="L14" s="79"/>
      <c r="M14" s="80"/>
      <c r="N14" s="81">
        <f>分析係数表!H17</f>
        <v>3.0625029000974431E-3</v>
      </c>
      <c r="O14" s="82">
        <f t="shared" si="4"/>
        <v>4.7841364722423611E-2</v>
      </c>
      <c r="P14" s="76">
        <f>分析係数表!C17</f>
        <v>0.39389614666813044</v>
      </c>
      <c r="Q14" s="82">
        <f t="shared" si="5"/>
        <v>1.8844529215507291E-2</v>
      </c>
      <c r="R14" s="83">
        <v>4.1148845003524108E-2</v>
      </c>
      <c r="S14" s="84">
        <f t="shared" si="6"/>
        <v>1.0534736424920628</v>
      </c>
      <c r="T14" s="85">
        <f>分析係数表!F17</f>
        <v>0.32203226583192873</v>
      </c>
      <c r="U14" s="86">
        <f t="shared" si="7"/>
        <v>0.33925250408593421</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投入係数表!R15</f>
        <v>4.5345047470596572E-3</v>
      </c>
      <c r="E15" s="77">
        <f t="shared" si="0"/>
        <v>0.45345047470596572</v>
      </c>
      <c r="F15" s="76">
        <f>分析係数表!C18</f>
        <v>0.54026666666666667</v>
      </c>
      <c r="G15" s="77">
        <f t="shared" si="1"/>
        <v>0.24498417646780976</v>
      </c>
      <c r="H15" s="77">
        <v>0.29795799497138759</v>
      </c>
      <c r="I15" s="77">
        <f t="shared" si="2"/>
        <v>0.29795799497138759</v>
      </c>
      <c r="J15" s="76">
        <f>分析係数表!G18</f>
        <v>0.21567989590110606</v>
      </c>
      <c r="K15" s="78">
        <f t="shared" si="3"/>
        <v>6.4263549338331158E-2</v>
      </c>
      <c r="L15" s="79"/>
      <c r="M15" s="80"/>
      <c r="N15" s="81">
        <f>分析係数表!H18</f>
        <v>4.8721637047004782E-4</v>
      </c>
      <c r="O15" s="82">
        <f t="shared" si="4"/>
        <v>7.6111262058401203E-3</v>
      </c>
      <c r="P15" s="76">
        <f>分析係数表!C18</f>
        <v>0.54026666666666667</v>
      </c>
      <c r="Q15" s="82">
        <f t="shared" si="5"/>
        <v>4.1120377848085556E-3</v>
      </c>
      <c r="R15" s="83">
        <v>9.3985433305976435E-3</v>
      </c>
      <c r="S15" s="84">
        <f t="shared" si="6"/>
        <v>0.30735653830198523</v>
      </c>
      <c r="T15" s="85">
        <f>分析係数表!F18</f>
        <v>0.45949902407286924</v>
      </c>
      <c r="U15" s="86">
        <f t="shared" si="7"/>
        <v>0.14123002939217766</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投入係数表!R16</f>
        <v>9.5508006234944029E-2</v>
      </c>
      <c r="E16" s="77">
        <f t="shared" si="0"/>
        <v>9.5508006234944034</v>
      </c>
      <c r="F16" s="76">
        <f>分析係数表!C19</f>
        <v>0.24452905261713653</v>
      </c>
      <c r="G16" s="77">
        <f t="shared" si="1"/>
        <v>2.3354482281982434</v>
      </c>
      <c r="H16" s="77">
        <v>2.9004649736845862</v>
      </c>
      <c r="I16" s="77">
        <f t="shared" si="2"/>
        <v>2.9004649736845862</v>
      </c>
      <c r="J16" s="76">
        <f>分析係数表!G19</f>
        <v>5.7649667405764965E-2</v>
      </c>
      <c r="K16" s="78">
        <f t="shared" si="3"/>
        <v>0.16721084105498724</v>
      </c>
      <c r="L16" s="79"/>
      <c r="M16" s="80"/>
      <c r="N16" s="81">
        <f>分析係数表!H19</f>
        <v>-1.2760428750406013E-4</v>
      </c>
      <c r="O16" s="82">
        <f t="shared" si="4"/>
        <v>-1.9933901967676502E-3</v>
      </c>
      <c r="P16" s="76">
        <f>分析係数表!C19</f>
        <v>0.24452905261713653</v>
      </c>
      <c r="Q16" s="82">
        <f t="shared" si="5"/>
        <v>-4.8744181631188085E-4</v>
      </c>
      <c r="R16" s="83">
        <v>4.1170136670690017E-3</v>
      </c>
      <c r="S16" s="84">
        <f t="shared" si="6"/>
        <v>2.9045819873516554</v>
      </c>
      <c r="T16" s="85">
        <f>分析係数表!F19</f>
        <v>0.24006968641114981</v>
      </c>
      <c r="U16" s="86">
        <f t="shared" si="7"/>
        <v>0.6973020868589862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投入係数表!R17</f>
        <v>2.0121864815077228E-2</v>
      </c>
      <c r="E17" s="77">
        <f t="shared" si="0"/>
        <v>2.0121864815077228</v>
      </c>
      <c r="F17" s="76">
        <f>分析係数表!C20</f>
        <v>4.2707629979743422E-2</v>
      </c>
      <c r="G17" s="77">
        <f t="shared" si="1"/>
        <v>8.5935715702473658E-2</v>
      </c>
      <c r="H17" s="77">
        <v>0.10265031263707385</v>
      </c>
      <c r="I17" s="77">
        <f t="shared" si="2"/>
        <v>0.10265031263707385</v>
      </c>
      <c r="J17" s="76">
        <f>分析係数表!G20</f>
        <v>0.10064412238325282</v>
      </c>
      <c r="K17" s="78">
        <f t="shared" si="3"/>
        <v>1.0331150627724824E-2</v>
      </c>
      <c r="L17" s="79"/>
      <c r="M17" s="80"/>
      <c r="N17" s="81">
        <f>分析係数表!H20</f>
        <v>6.0322026820101154E-4</v>
      </c>
      <c r="O17" s="82">
        <f t="shared" si="4"/>
        <v>9.4232991119925294E-3</v>
      </c>
      <c r="P17" s="76">
        <f>分析係数表!C20</f>
        <v>4.2707629979743422E-2</v>
      </c>
      <c r="Q17" s="82">
        <f t="shared" si="5"/>
        <v>4.0244677166342174E-4</v>
      </c>
      <c r="R17" s="83">
        <v>1.077610809271879E-3</v>
      </c>
      <c r="S17" s="84">
        <f t="shared" si="6"/>
        <v>0.10372792344634572</v>
      </c>
      <c r="T17" s="85">
        <f>分析係数表!F20</f>
        <v>0.22302737520128824</v>
      </c>
      <c r="U17" s="86">
        <f t="shared" si="7"/>
        <v>2.3134166501318651E-2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投入係数表!R18</f>
        <v>3.3725379056256201E-2</v>
      </c>
      <c r="E18" s="77">
        <f t="shared" si="0"/>
        <v>3.3725379056256202</v>
      </c>
      <c r="F18" s="76">
        <f>分析係数表!C21</f>
        <v>0.66002922908293749</v>
      </c>
      <c r="G18" s="77">
        <f t="shared" si="1"/>
        <v>2.2259735939030625</v>
      </c>
      <c r="H18" s="77">
        <v>2.4265416428611717</v>
      </c>
      <c r="I18" s="77">
        <f t="shared" si="2"/>
        <v>2.4265416428611717</v>
      </c>
      <c r="J18" s="76">
        <f>分析係数表!G21</f>
        <v>0.28519544705706157</v>
      </c>
      <c r="K18" s="78">
        <f t="shared" si="3"/>
        <v>0.69203862863836851</v>
      </c>
      <c r="L18" s="79"/>
      <c r="M18" s="80"/>
      <c r="N18" s="81">
        <f>分析係数表!H21</f>
        <v>9.9763352048628834E-4</v>
      </c>
      <c r="O18" s="82">
        <f t="shared" si="4"/>
        <v>1.5584686992910721E-2</v>
      </c>
      <c r="P18" s="76">
        <f>分析係数表!C21</f>
        <v>0.66002922908293749</v>
      </c>
      <c r="Q18" s="82">
        <f t="shared" si="5"/>
        <v>1.0286348941429746E-2</v>
      </c>
      <c r="R18" s="83">
        <v>2.444612397255853E-2</v>
      </c>
      <c r="S18" s="84">
        <f t="shared" si="6"/>
        <v>2.4509877668337303</v>
      </c>
      <c r="T18" s="85">
        <f>分析係数表!F21</f>
        <v>0.42593979332035348</v>
      </c>
      <c r="U18" s="86">
        <f t="shared" si="7"/>
        <v>1.0439732228358738</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投入係数表!R19</f>
        <v>4.1093949270228143E-2</v>
      </c>
      <c r="E19" s="77">
        <f t="shared" si="0"/>
        <v>4.1093949270228141</v>
      </c>
      <c r="F19" s="76">
        <f>分析係数表!C22</f>
        <v>0.17124965967873673</v>
      </c>
      <c r="G19" s="77">
        <f t="shared" si="1"/>
        <v>0.70373248273818412</v>
      </c>
      <c r="H19" s="77">
        <v>0.73202962429148954</v>
      </c>
      <c r="I19" s="77">
        <f t="shared" si="2"/>
        <v>0.73202962429148954</v>
      </c>
      <c r="J19" s="76">
        <f>分析係数表!G22</f>
        <v>0.19461524128936092</v>
      </c>
      <c r="K19" s="78">
        <f t="shared" si="3"/>
        <v>0.14246412196244845</v>
      </c>
      <c r="L19" s="79"/>
      <c r="M19" s="80"/>
      <c r="N19" s="81">
        <f>分析係数表!H22</f>
        <v>4.6401559092385505E-5</v>
      </c>
      <c r="O19" s="82">
        <f t="shared" si="4"/>
        <v>7.2486916246096379E-4</v>
      </c>
      <c r="P19" s="76">
        <f>分析係数表!C22</f>
        <v>0.17124965967873673</v>
      </c>
      <c r="Q19" s="82">
        <f t="shared" si="5"/>
        <v>1.2413359738305097E-4</v>
      </c>
      <c r="R19" s="83">
        <v>1.3681818325905861E-3</v>
      </c>
      <c r="S19" s="84">
        <f t="shared" si="6"/>
        <v>0.73339780612408012</v>
      </c>
      <c r="T19" s="85">
        <f>分析係数表!F22</f>
        <v>0.41301782497981493</v>
      </c>
      <c r="U19" s="86">
        <f t="shared" si="7"/>
        <v>0.30290636673033555</v>
      </c>
      <c r="V19" s="87">
        <f>分析係数表!D22</f>
        <v>5.1580647164772377E-2</v>
      </c>
      <c r="W19" s="167">
        <f t="shared" si="8"/>
        <v>0</v>
      </c>
      <c r="X19" s="76">
        <f>分析係数表!E22</f>
        <v>5.2356996459847212E-2</v>
      </c>
      <c r="Y19" s="166">
        <f t="shared" si="9"/>
        <v>0</v>
      </c>
    </row>
    <row r="20" spans="1:25" x14ac:dyDescent="0.2">
      <c r="A20" s="6" t="s">
        <v>8</v>
      </c>
      <c r="B20" s="5" t="s">
        <v>270</v>
      </c>
      <c r="C20" s="75">
        <f>最終需要_まとめ!C21</f>
        <v>100</v>
      </c>
      <c r="D20" s="76">
        <f>投入係数表!R20</f>
        <v>0.15233101884653535</v>
      </c>
      <c r="E20" s="77">
        <f t="shared" si="0"/>
        <v>15.233101884653536</v>
      </c>
      <c r="F20" s="76">
        <f>分析係数表!C23</f>
        <v>0</v>
      </c>
      <c r="G20" s="77">
        <f t="shared" si="1"/>
        <v>0</v>
      </c>
      <c r="H20" s="77">
        <v>0</v>
      </c>
      <c r="I20" s="77">
        <f t="shared" si="2"/>
        <v>100</v>
      </c>
      <c r="J20" s="76">
        <f>分析係数表!G23</f>
        <v>0.21567238203202493</v>
      </c>
      <c r="K20" s="78">
        <f t="shared" si="3"/>
        <v>21.567238203202493</v>
      </c>
      <c r="L20" s="79"/>
      <c r="M20" s="80"/>
      <c r="N20" s="81">
        <f>分析係数表!H23</f>
        <v>2.3200779546192752E-5</v>
      </c>
      <c r="O20" s="82">
        <f t="shared" si="4"/>
        <v>3.624345812304819E-4</v>
      </c>
      <c r="P20" s="76">
        <f>分析係数表!C23</f>
        <v>0</v>
      </c>
      <c r="Q20" s="82">
        <f t="shared" si="5"/>
        <v>0</v>
      </c>
      <c r="R20" s="83">
        <v>0</v>
      </c>
      <c r="S20" s="84">
        <f t="shared" si="6"/>
        <v>100</v>
      </c>
      <c r="T20" s="85">
        <f>分析係数表!F23</f>
        <v>0.44083888337820604</v>
      </c>
      <c r="U20" s="86">
        <f t="shared" si="7"/>
        <v>44.083888337820603</v>
      </c>
      <c r="V20" s="87">
        <f>分析係数表!D23</f>
        <v>0.13461810967833357</v>
      </c>
      <c r="W20" s="167">
        <f t="shared" si="8"/>
        <v>13</v>
      </c>
      <c r="X20" s="76">
        <f>分析係数表!E23</f>
        <v>0.12611591327759672</v>
      </c>
      <c r="Y20" s="166">
        <f t="shared" si="9"/>
        <v>13</v>
      </c>
    </row>
    <row r="21" spans="1:25" x14ac:dyDescent="0.2">
      <c r="A21" s="6" t="s">
        <v>9</v>
      </c>
      <c r="B21" s="5" t="s">
        <v>271</v>
      </c>
      <c r="C21" s="90"/>
      <c r="D21" s="76">
        <f>投入係数表!R21</f>
        <v>5.8098342071701854E-3</v>
      </c>
      <c r="E21" s="77">
        <f t="shared" si="0"/>
        <v>0.58098342071701858</v>
      </c>
      <c r="F21" s="76">
        <f>分析係数表!C24</f>
        <v>0.51311288483466355</v>
      </c>
      <c r="G21" s="77">
        <f t="shared" si="1"/>
        <v>0.29811007904522047</v>
      </c>
      <c r="H21" s="77">
        <v>0.32055023016660095</v>
      </c>
      <c r="I21" s="77">
        <f t="shared" si="2"/>
        <v>0.32055023016660095</v>
      </c>
      <c r="J21" s="76">
        <f>分析係数表!G24</f>
        <v>0.20766129032258066</v>
      </c>
      <c r="K21" s="78">
        <f t="shared" si="3"/>
        <v>6.6565874409596576E-2</v>
      </c>
      <c r="L21" s="79"/>
      <c r="M21" s="80"/>
      <c r="N21" s="81">
        <f>分析係数表!H24</f>
        <v>3.8281286251218039E-4</v>
      </c>
      <c r="O21" s="82">
        <f t="shared" si="4"/>
        <v>5.9801705903029514E-3</v>
      </c>
      <c r="P21" s="76">
        <f>分析係数表!C24</f>
        <v>0.51311288483466355</v>
      </c>
      <c r="Q21" s="82">
        <f t="shared" si="5"/>
        <v>3.0685025833937602E-3</v>
      </c>
      <c r="R21" s="83">
        <v>1.0297753057460012E-2</v>
      </c>
      <c r="S21" s="84">
        <f t="shared" si="6"/>
        <v>0.33084798322406095</v>
      </c>
      <c r="T21" s="85">
        <f>分析係数表!F24</f>
        <v>0.39045698924731181</v>
      </c>
      <c r="U21" s="86">
        <f t="shared" si="7"/>
        <v>0.12918190742821198</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投入係数表!R22</f>
        <v>9.7775258608473851E-3</v>
      </c>
      <c r="E22" s="77">
        <f t="shared" si="0"/>
        <v>0.97775258608473847</v>
      </c>
      <c r="F22" s="76">
        <f>分析係数表!C25</f>
        <v>1.2221950623319433E-2</v>
      </c>
      <c r="G22" s="77">
        <f t="shared" si="1"/>
        <v>1.1950043828950556E-2</v>
      </c>
      <c r="H22" s="77">
        <v>1.5870377166157353E-2</v>
      </c>
      <c r="I22" s="77">
        <f t="shared" si="2"/>
        <v>1.5870377166157353E-2</v>
      </c>
      <c r="J22" s="76">
        <f>分析係数表!G25</f>
        <v>0.19604612850082373</v>
      </c>
      <c r="K22" s="78">
        <f t="shared" si="3"/>
        <v>3.1113260012730231E-3</v>
      </c>
      <c r="L22" s="79"/>
      <c r="M22" s="80"/>
      <c r="N22" s="81">
        <f>分析係数表!H25</f>
        <v>5.5681870910862603E-4</v>
      </c>
      <c r="O22" s="82">
        <f t="shared" si="4"/>
        <v>8.6984299495315651E-3</v>
      </c>
      <c r="P22" s="76">
        <f>分析係数表!C25</f>
        <v>1.2221950623319433E-2</v>
      </c>
      <c r="Q22" s="82">
        <f t="shared" si="5"/>
        <v>1.0631178134357773E-4</v>
      </c>
      <c r="R22" s="83">
        <v>4.6711024149708922E-4</v>
      </c>
      <c r="S22" s="84">
        <f t="shared" si="6"/>
        <v>1.6337487407654443E-2</v>
      </c>
      <c r="T22" s="85">
        <f>分析係数表!F25</f>
        <v>0.34761120263591433</v>
      </c>
      <c r="U22" s="86">
        <f t="shared" si="7"/>
        <v>5.6790936458238671E-3</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投入係数表!R23</f>
        <v>2.3664446648717585E-2</v>
      </c>
      <c r="E23" s="77">
        <f t="shared" si="0"/>
        <v>2.3664446648717585</v>
      </c>
      <c r="F23" s="76">
        <f>分析係数表!C26</f>
        <v>0.60782312925170068</v>
      </c>
      <c r="G23" s="77">
        <f t="shared" si="1"/>
        <v>1.4383798014033444</v>
      </c>
      <c r="H23" s="77">
        <v>1.5766554714515046</v>
      </c>
      <c r="I23" s="77">
        <f t="shared" si="2"/>
        <v>1.5766554714515046</v>
      </c>
      <c r="J23" s="76">
        <f>分析係数表!G26</f>
        <v>0.19637522405895241</v>
      </c>
      <c r="K23" s="78">
        <f t="shared" si="3"/>
        <v>0.30961607147006248</v>
      </c>
      <c r="L23" s="79"/>
      <c r="M23" s="80"/>
      <c r="N23" s="81">
        <f>分析係数表!H26</f>
        <v>1.1774395619692821E-2</v>
      </c>
      <c r="O23" s="82">
        <f t="shared" si="4"/>
        <v>0.18393554997446956</v>
      </c>
      <c r="P23" s="76">
        <f>分析係数表!C26</f>
        <v>0.60782312925170068</v>
      </c>
      <c r="Q23" s="82">
        <f t="shared" si="5"/>
        <v>0.11180028156611466</v>
      </c>
      <c r="R23" s="83">
        <v>0.12438193502591757</v>
      </c>
      <c r="S23" s="84">
        <f t="shared" si="6"/>
        <v>1.7010374064774223</v>
      </c>
      <c r="T23" s="85">
        <f>分析係数表!F26</f>
        <v>0.33484365664210319</v>
      </c>
      <c r="U23" s="86">
        <f t="shared" si="7"/>
        <v>0.56958158526989966</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投入係数表!R24</f>
        <v>2.8340654669122857E-4</v>
      </c>
      <c r="E24" s="77">
        <f t="shared" si="0"/>
        <v>2.8340654669122858E-2</v>
      </c>
      <c r="F24" s="76">
        <f>分析係数表!C27</f>
        <v>3.3949453036589916E-2</v>
      </c>
      <c r="G24" s="77">
        <f t="shared" si="1"/>
        <v>9.621497247155992E-4</v>
      </c>
      <c r="H24" s="77">
        <v>1.0582585421932639E-3</v>
      </c>
      <c r="I24" s="77">
        <f t="shared" si="2"/>
        <v>1.0582585421932639E-3</v>
      </c>
      <c r="J24" s="76">
        <f>分析係数表!G27</f>
        <v>0.16810344827586207</v>
      </c>
      <c r="K24" s="78">
        <f t="shared" si="3"/>
        <v>1.7789691011007452E-4</v>
      </c>
      <c r="L24" s="79"/>
      <c r="M24" s="80"/>
      <c r="N24" s="81">
        <f>分析係数表!H27</f>
        <v>1.1983202635608557E-2</v>
      </c>
      <c r="O24" s="82">
        <f t="shared" si="4"/>
        <v>0.18719746120554392</v>
      </c>
      <c r="P24" s="76">
        <f>分析係数表!C27</f>
        <v>3.3949453036589916E-2</v>
      </c>
      <c r="Q24" s="82">
        <f t="shared" si="5"/>
        <v>6.3552514177664761E-3</v>
      </c>
      <c r="R24" s="83">
        <v>6.4030609263628722E-3</v>
      </c>
      <c r="S24" s="84">
        <f t="shared" si="6"/>
        <v>7.4613194685561358E-3</v>
      </c>
      <c r="T24" s="85">
        <f>分析係数表!F27</f>
        <v>0.32327586206896552</v>
      </c>
      <c r="U24" s="86">
        <f t="shared" si="7"/>
        <v>2.4120644833694406E-3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投入係数表!R25</f>
        <v>4.2510982003684286E-4</v>
      </c>
      <c r="E25" s="77">
        <f t="shared" si="0"/>
        <v>4.2510982003684285E-2</v>
      </c>
      <c r="F25" s="76">
        <f>分析係数表!C28</f>
        <v>0.13648255813953492</v>
      </c>
      <c r="G25" s="77">
        <f t="shared" si="1"/>
        <v>5.8020075728865625E-3</v>
      </c>
      <c r="H25" s="77">
        <v>1.286950227772974E-2</v>
      </c>
      <c r="I25" s="77">
        <f t="shared" si="2"/>
        <v>1.286950227772974E-2</v>
      </c>
      <c r="J25" s="76">
        <f>分析係数表!G28</f>
        <v>0.12488465087665333</v>
      </c>
      <c r="K25" s="78">
        <f t="shared" si="3"/>
        <v>1.6072032989105734E-3</v>
      </c>
      <c r="L25" s="79"/>
      <c r="M25" s="80"/>
      <c r="N25" s="81">
        <f>分析係数表!H28</f>
        <v>2.2469954990487682E-2</v>
      </c>
      <c r="O25" s="82">
        <f t="shared" si="4"/>
        <v>0.35101789192172173</v>
      </c>
      <c r="P25" s="76">
        <f>分析係数表!C28</f>
        <v>0.13648255813953492</v>
      </c>
      <c r="Q25" s="82">
        <f t="shared" si="5"/>
        <v>4.7907819842223372E-2</v>
      </c>
      <c r="R25" s="83">
        <v>5.3037937909830142E-2</v>
      </c>
      <c r="S25" s="84">
        <f t="shared" si="6"/>
        <v>6.5907440187559882E-2</v>
      </c>
      <c r="T25" s="85">
        <f>分析係数表!F28</f>
        <v>0.21362657643801908</v>
      </c>
      <c r="U25" s="86">
        <f t="shared" si="7"/>
        <v>1.4079580809061932E-2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投入係数表!R26</f>
        <v>3.2591752869491285E-3</v>
      </c>
      <c r="E26" s="77">
        <f t="shared" si="0"/>
        <v>0.32591752869491286</v>
      </c>
      <c r="F26" s="76">
        <f>分析係数表!C29</f>
        <v>0.28024852844996728</v>
      </c>
      <c r="G26" s="77">
        <f t="shared" si="1"/>
        <v>9.133790781279931E-2</v>
      </c>
      <c r="H26" s="77">
        <v>0.11708029874797388</v>
      </c>
      <c r="I26" s="77">
        <f t="shared" si="2"/>
        <v>0.11708029874797388</v>
      </c>
      <c r="J26" s="76">
        <f>分析係数表!G29</f>
        <v>0.26283748014822655</v>
      </c>
      <c r="K26" s="78">
        <f t="shared" si="3"/>
        <v>3.0773090697919017E-2</v>
      </c>
      <c r="L26" s="79"/>
      <c r="M26" s="80"/>
      <c r="N26" s="81">
        <f>分析係数表!H29</f>
        <v>1.0707159760567955E-2</v>
      </c>
      <c r="O26" s="82">
        <f t="shared" si="4"/>
        <v>0.1672635592378674</v>
      </c>
      <c r="P26" s="76">
        <f>分析係数表!C29</f>
        <v>0.28024852844996728</v>
      </c>
      <c r="Q26" s="82">
        <f t="shared" si="5"/>
        <v>4.6875366339716271E-2</v>
      </c>
      <c r="R26" s="83">
        <v>5.972357104591159E-2</v>
      </c>
      <c r="S26" s="84">
        <f t="shared" si="6"/>
        <v>0.17680386979388546</v>
      </c>
      <c r="T26" s="85">
        <f>分析係数表!F29</f>
        <v>0.48438327157226047</v>
      </c>
      <c r="U26" s="86">
        <f t="shared" si="7"/>
        <v>8.5640836877398194E-2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投入係数表!R27</f>
        <v>1.7004392801473714E-3</v>
      </c>
      <c r="E27" s="77">
        <f t="shared" si="0"/>
        <v>0.17004392801473714</v>
      </c>
      <c r="F27" s="76">
        <f>分析係数表!C30</f>
        <v>1</v>
      </c>
      <c r="G27" s="77">
        <f t="shared" si="1"/>
        <v>0.17004392801473714</v>
      </c>
      <c r="H27" s="77">
        <v>0.21467034170868649</v>
      </c>
      <c r="I27" s="77">
        <f t="shared" si="2"/>
        <v>0.21467034170868649</v>
      </c>
      <c r="J27" s="76">
        <f>分析係数表!G30</f>
        <v>0.34440913030915921</v>
      </c>
      <c r="K27" s="78">
        <f t="shared" si="3"/>
        <v>7.3934425691058736E-2</v>
      </c>
      <c r="L27" s="79"/>
      <c r="M27" s="80"/>
      <c r="N27" s="81">
        <f>分析係数表!H30</f>
        <v>0</v>
      </c>
      <c r="O27" s="82">
        <f t="shared" si="4"/>
        <v>0</v>
      </c>
      <c r="P27" s="76">
        <f>分析係数表!C30</f>
        <v>1</v>
      </c>
      <c r="Q27" s="82">
        <f t="shared" si="5"/>
        <v>0</v>
      </c>
      <c r="R27" s="83">
        <v>3.2642218752207831E-2</v>
      </c>
      <c r="S27" s="84">
        <f t="shared" si="6"/>
        <v>0.24731256046089431</v>
      </c>
      <c r="T27" s="85">
        <f>分析係数表!F30</f>
        <v>0.44047963016469227</v>
      </c>
      <c r="U27" s="86">
        <f t="shared" si="7"/>
        <v>0.10893614516689783</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投入係数表!R28</f>
        <v>1.09111520476123E-2</v>
      </c>
      <c r="E28" s="77">
        <f t="shared" si="0"/>
        <v>1.09111520476123</v>
      </c>
      <c r="F28" s="76">
        <f>分析係数表!C31</f>
        <v>5.0425200622829069E-2</v>
      </c>
      <c r="G28" s="77">
        <f t="shared" si="1"/>
        <v>5.5019703102704244E-2</v>
      </c>
      <c r="H28" s="77">
        <v>7.1824628879653379E-2</v>
      </c>
      <c r="I28" s="77">
        <f t="shared" si="2"/>
        <v>7.1824628879653379E-2</v>
      </c>
      <c r="J28" s="76">
        <f>分析係数表!G31</f>
        <v>7.0921985815602842E-2</v>
      </c>
      <c r="K28" s="78">
        <f t="shared" si="3"/>
        <v>5.0939453106137152E-3</v>
      </c>
      <c r="L28" s="79"/>
      <c r="M28" s="80"/>
      <c r="N28" s="81">
        <f>分析係数表!H31</f>
        <v>2.4500023200779545E-2</v>
      </c>
      <c r="O28" s="82">
        <f t="shared" si="4"/>
        <v>0.38273091777938889</v>
      </c>
      <c r="P28" s="76">
        <f>分析係数表!C31</f>
        <v>5.0425200622829069E-2</v>
      </c>
      <c r="Q28" s="82">
        <f t="shared" si="5"/>
        <v>1.9299283313585183E-2</v>
      </c>
      <c r="R28" s="83">
        <v>2.4286666960931267E-2</v>
      </c>
      <c r="S28" s="84">
        <f t="shared" si="6"/>
        <v>9.6111295840584643E-2</v>
      </c>
      <c r="T28" s="85">
        <f>分析係数表!F31</f>
        <v>0.3475177304964539</v>
      </c>
      <c r="U28" s="86">
        <f t="shared" si="7"/>
        <v>3.3400379405593247E-2</v>
      </c>
      <c r="V28" s="87">
        <f>分析係数表!D31</f>
        <v>0</v>
      </c>
      <c r="W28" s="167">
        <f t="shared" si="8"/>
        <v>0</v>
      </c>
      <c r="X28" s="76">
        <f>分析係数表!E31</f>
        <v>0</v>
      </c>
      <c r="Y28" s="166">
        <f t="shared" si="9"/>
        <v>0</v>
      </c>
    </row>
    <row r="29" spans="1:25" x14ac:dyDescent="0.2">
      <c r="A29" s="6" t="s">
        <v>17</v>
      </c>
      <c r="B29" s="5" t="s">
        <v>273</v>
      </c>
      <c r="C29" s="90"/>
      <c r="D29" s="76">
        <f>投入係数表!R29</f>
        <v>5.6681309338245714E-4</v>
      </c>
      <c r="E29" s="77">
        <f t="shared" si="0"/>
        <v>5.6681309338245715E-2</v>
      </c>
      <c r="F29" s="76">
        <f>分析係数表!C32</f>
        <v>0.71921182266009853</v>
      </c>
      <c r="G29" s="77">
        <f t="shared" si="1"/>
        <v>4.0765867799920565E-2</v>
      </c>
      <c r="H29" s="77">
        <v>5.4281011328726293E-2</v>
      </c>
      <c r="I29" s="77">
        <f t="shared" si="2"/>
        <v>5.4281011328726293E-2</v>
      </c>
      <c r="J29" s="76">
        <f>分析係数表!G32</f>
        <v>0.13945578231292516</v>
      </c>
      <c r="K29" s="78">
        <f t="shared" si="3"/>
        <v>7.5698008995842784E-3</v>
      </c>
      <c r="L29" s="79"/>
      <c r="M29" s="80"/>
      <c r="N29" s="81">
        <f>分析係数表!H32</f>
        <v>7.0646373718156932E-3</v>
      </c>
      <c r="O29" s="82">
        <f t="shared" si="4"/>
        <v>0.11036132998468175</v>
      </c>
      <c r="P29" s="76">
        <f>分析係数表!C32</f>
        <v>0.71921182266009853</v>
      </c>
      <c r="Q29" s="82">
        <f t="shared" si="5"/>
        <v>7.9373173289475546E-2</v>
      </c>
      <c r="R29" s="83">
        <v>9.9948805030221757E-2</v>
      </c>
      <c r="S29" s="84">
        <f t="shared" si="6"/>
        <v>0.15422981635894806</v>
      </c>
      <c r="T29" s="85">
        <f>分析係数表!F32</f>
        <v>0.48185941043083902</v>
      </c>
      <c r="U29" s="86">
        <f t="shared" si="7"/>
        <v>7.4317088381579285E-2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投入係数表!R30</f>
        <v>0</v>
      </c>
      <c r="E30" s="77">
        <f t="shared" si="0"/>
        <v>0</v>
      </c>
      <c r="F30" s="76">
        <f>分析係数表!C33</f>
        <v>0.83046964490263453</v>
      </c>
      <c r="G30" s="77">
        <f t="shared" si="1"/>
        <v>0</v>
      </c>
      <c r="H30" s="77">
        <v>1.0289939367848413E-2</v>
      </c>
      <c r="I30" s="77">
        <f t="shared" si="2"/>
        <v>1.0289939367848413E-2</v>
      </c>
      <c r="J30" s="76">
        <f>分析係数表!G33</f>
        <v>0.50688705234159781</v>
      </c>
      <c r="K30" s="78">
        <f t="shared" si="3"/>
        <v>5.2158370349424466E-3</v>
      </c>
      <c r="L30" s="79"/>
      <c r="M30" s="80"/>
      <c r="N30" s="81">
        <f>分析係数表!H33</f>
        <v>1.0440350795786737E-3</v>
      </c>
      <c r="O30" s="82">
        <f t="shared" si="4"/>
        <v>1.6309556155371684E-2</v>
      </c>
      <c r="P30" s="76">
        <f>分析係数表!C33</f>
        <v>0.83046964490263453</v>
      </c>
      <c r="Q30" s="82">
        <f t="shared" si="5"/>
        <v>1.3544591308871099E-2</v>
      </c>
      <c r="R30" s="83">
        <v>3.5045301938321879E-2</v>
      </c>
      <c r="S30" s="84">
        <f t="shared" si="6"/>
        <v>4.5335241306170296E-2</v>
      </c>
      <c r="T30" s="85">
        <f>分析係数表!F33</f>
        <v>0.64600550964187331</v>
      </c>
      <c r="U30" s="86">
        <f t="shared" si="7"/>
        <v>2.9286815664729848E-2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投入係数表!R31</f>
        <v>4.1519059090264987E-2</v>
      </c>
      <c r="E31" s="77">
        <f t="shared" si="0"/>
        <v>4.1519059090264987</v>
      </c>
      <c r="F31" s="76">
        <f>分析係数表!C34</f>
        <v>0.2537092984222894</v>
      </c>
      <c r="G31" s="77">
        <f t="shared" si="1"/>
        <v>1.0533771352944707</v>
      </c>
      <c r="H31" s="77">
        <v>1.1818113146711735</v>
      </c>
      <c r="I31" s="77">
        <f t="shared" si="2"/>
        <v>1.1818113146711735</v>
      </c>
      <c r="J31" s="76">
        <f>分析係数表!G34</f>
        <v>0.42494765662747624</v>
      </c>
      <c r="K31" s="78">
        <f t="shared" si="3"/>
        <v>0.50220794874535213</v>
      </c>
      <c r="L31" s="79"/>
      <c r="M31" s="80"/>
      <c r="N31" s="81">
        <f>分析係数表!H34</f>
        <v>0.17513108440443598</v>
      </c>
      <c r="O31" s="82">
        <f t="shared" si="4"/>
        <v>2.7358374364182922</v>
      </c>
      <c r="P31" s="76">
        <f>分析係数表!C34</f>
        <v>0.2537092984222894</v>
      </c>
      <c r="Q31" s="82">
        <f t="shared" si="5"/>
        <v>0.69410739659111975</v>
      </c>
      <c r="R31" s="83">
        <v>0.74832817223318482</v>
      </c>
      <c r="S31" s="84">
        <f t="shared" si="6"/>
        <v>1.9301394869043582</v>
      </c>
      <c r="T31" s="85">
        <f>分析係数表!F34</f>
        <v>0.69995168304074729</v>
      </c>
      <c r="U31" s="86">
        <f t="shared" si="7"/>
        <v>1.3510043823621098</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投入係数表!R32</f>
        <v>6.5183505738982571E-3</v>
      </c>
      <c r="E32" s="77">
        <f t="shared" si="0"/>
        <v>0.65183505738982572</v>
      </c>
      <c r="F32" s="76">
        <f>分析係数表!C35</f>
        <v>0.44329670329670334</v>
      </c>
      <c r="G32" s="77">
        <f t="shared" si="1"/>
        <v>0.28895633203412718</v>
      </c>
      <c r="H32" s="77">
        <v>0.35249418272019628</v>
      </c>
      <c r="I32" s="77">
        <f t="shared" si="2"/>
        <v>0.35249418272019628</v>
      </c>
      <c r="J32" s="76">
        <f>分析係数表!G35</f>
        <v>0.31419939577039274</v>
      </c>
      <c r="K32" s="78">
        <f t="shared" si="3"/>
        <v>0.11075345922326409</v>
      </c>
      <c r="L32" s="79"/>
      <c r="M32" s="80"/>
      <c r="N32" s="81">
        <f>分析係数表!H35</f>
        <v>6.616862326574173E-2</v>
      </c>
      <c r="O32" s="82">
        <f t="shared" si="4"/>
        <v>1.0336634256693344</v>
      </c>
      <c r="P32" s="76">
        <f>分析係数表!C35</f>
        <v>0.44329670329670334</v>
      </c>
      <c r="Q32" s="82">
        <f t="shared" si="5"/>
        <v>0.4582195889175929</v>
      </c>
      <c r="R32" s="83">
        <v>0.54172309944961516</v>
      </c>
      <c r="S32" s="84">
        <f t="shared" si="6"/>
        <v>0.89421728216981144</v>
      </c>
      <c r="T32" s="85">
        <f>分析係数表!F35</f>
        <v>0.64443411573320941</v>
      </c>
      <c r="U32" s="86">
        <f t="shared" si="7"/>
        <v>0.57626412350845624</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投入係数表!R33</f>
        <v>1.7004392801473714E-3</v>
      </c>
      <c r="E33" s="77">
        <f t="shared" si="0"/>
        <v>0.17004392801473714</v>
      </c>
      <c r="F33" s="76">
        <f>分析係数表!C36</f>
        <v>0.8186980166346769</v>
      </c>
      <c r="G33" s="77">
        <f t="shared" si="1"/>
        <v>0.13921462660643508</v>
      </c>
      <c r="H33" s="77">
        <v>0.2151567059650154</v>
      </c>
      <c r="I33" s="77">
        <f t="shared" si="2"/>
        <v>0.2151567059650154</v>
      </c>
      <c r="J33" s="76">
        <f>分析係数表!G36</f>
        <v>7.7781269641734763E-2</v>
      </c>
      <c r="K33" s="78">
        <f t="shared" si="3"/>
        <v>1.6735161761892305E-2</v>
      </c>
      <c r="L33" s="79"/>
      <c r="M33" s="80"/>
      <c r="N33" s="81">
        <f>分析係数表!H36</f>
        <v>0.1158646930536866</v>
      </c>
      <c r="O33" s="82">
        <f t="shared" si="4"/>
        <v>1.8099982986650265</v>
      </c>
      <c r="P33" s="76">
        <f>分析係数表!C36</f>
        <v>0.8186980166346769</v>
      </c>
      <c r="Q33" s="82">
        <f t="shared" si="5"/>
        <v>1.4818420172291968</v>
      </c>
      <c r="R33" s="83">
        <v>1.6051210334435713</v>
      </c>
      <c r="S33" s="84">
        <f t="shared" si="6"/>
        <v>1.8202777394085867</v>
      </c>
      <c r="T33" s="85">
        <f>分析係数表!F36</f>
        <v>0.82023884349465748</v>
      </c>
      <c r="U33" s="86">
        <f t="shared" si="7"/>
        <v>1.4930625078115687</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投入係数表!R34</f>
        <v>1.38869207878702E-2</v>
      </c>
      <c r="E34" s="77">
        <f t="shared" si="0"/>
        <v>1.3886920787870201</v>
      </c>
      <c r="F34" s="76">
        <f>分析係数表!C37</f>
        <v>0.56668970283344855</v>
      </c>
      <c r="G34" s="77">
        <f t="shared" si="1"/>
        <v>0.78695750145498033</v>
      </c>
      <c r="H34" s="77">
        <v>0.9829142037934977</v>
      </c>
      <c r="I34" s="77">
        <f t="shared" si="2"/>
        <v>0.9829142037934977</v>
      </c>
      <c r="J34" s="76">
        <f>分析係数表!G37</f>
        <v>0.49872274427515739</v>
      </c>
      <c r="K34" s="78">
        <f t="shared" si="3"/>
        <v>0.49020166910292451</v>
      </c>
      <c r="L34" s="79"/>
      <c r="M34" s="80"/>
      <c r="N34" s="81">
        <f>分析係数表!H37</f>
        <v>5.3152985940327593E-2</v>
      </c>
      <c r="O34" s="82">
        <f t="shared" si="4"/>
        <v>0.83033762559903401</v>
      </c>
      <c r="P34" s="76">
        <f>分析係数表!C37</f>
        <v>0.56668970283344855</v>
      </c>
      <c r="Q34" s="82">
        <f t="shared" si="5"/>
        <v>0.47054378230214783</v>
      </c>
      <c r="R34" s="83">
        <v>0.5456009105900258</v>
      </c>
      <c r="S34" s="84">
        <f t="shared" si="6"/>
        <v>1.5285151143835236</v>
      </c>
      <c r="T34" s="85">
        <f>分析係数表!F37</f>
        <v>0.72283550770915062</v>
      </c>
      <c r="U34" s="86">
        <f t="shared" si="7"/>
        <v>1.1048649987465247</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投入係数表!R35</f>
        <v>9.6358225875017717E-3</v>
      </c>
      <c r="E35" s="77">
        <f t="shared" si="0"/>
        <v>0.96358225875017722</v>
      </c>
      <c r="F35" s="76">
        <f>分析係数表!C38</f>
        <v>1.0683527744467458E-2</v>
      </c>
      <c r="G35" s="77">
        <f t="shared" si="1"/>
        <v>1.029445779543414E-2</v>
      </c>
      <c r="H35" s="77">
        <v>1.2157303735250872E-2</v>
      </c>
      <c r="I35" s="77">
        <f t="shared" si="2"/>
        <v>1.2157303735250872E-2</v>
      </c>
      <c r="J35" s="76">
        <f>分析係数表!G38</f>
        <v>0.34057971014492755</v>
      </c>
      <c r="K35" s="78">
        <f t="shared" si="3"/>
        <v>4.1405309822955868E-3</v>
      </c>
      <c r="L35" s="79"/>
      <c r="M35" s="80"/>
      <c r="N35" s="81">
        <f>分析係数表!H38</f>
        <v>4.6331956753746927E-2</v>
      </c>
      <c r="O35" s="82">
        <f t="shared" si="4"/>
        <v>0.72378185871727241</v>
      </c>
      <c r="P35" s="76">
        <f>分析係数表!C38</f>
        <v>1.0683527744467458E-2</v>
      </c>
      <c r="Q35" s="82">
        <f t="shared" si="5"/>
        <v>7.7325435685482056E-3</v>
      </c>
      <c r="R35" s="83">
        <v>9.1312071057030424E-3</v>
      </c>
      <c r="S35" s="84">
        <f t="shared" si="6"/>
        <v>2.1288510840953914E-2</v>
      </c>
      <c r="T35" s="85">
        <f>分析係数表!F38</f>
        <v>0.55072463768115942</v>
      </c>
      <c r="U35" s="86">
        <f t="shared" si="7"/>
        <v>1.1724107419655778E-2</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投入係数表!R36</f>
        <v>0</v>
      </c>
      <c r="E36" s="77">
        <f t="shared" si="0"/>
        <v>0</v>
      </c>
      <c r="F36" s="76">
        <f>分析係数表!C39</f>
        <v>1</v>
      </c>
      <c r="G36" s="77">
        <f t="shared" si="1"/>
        <v>0</v>
      </c>
      <c r="H36" s="77">
        <v>3.2125891602008551E-2</v>
      </c>
      <c r="I36" s="77">
        <f t="shared" si="2"/>
        <v>3.2125891602008551E-2</v>
      </c>
      <c r="J36" s="76">
        <f>分析係数表!G39</f>
        <v>0.35121951219512193</v>
      </c>
      <c r="K36" s="78">
        <f t="shared" si="3"/>
        <v>1.1283239977290808E-2</v>
      </c>
      <c r="L36" s="79"/>
      <c r="M36" s="80"/>
      <c r="N36" s="81">
        <f>分析係数表!H39</f>
        <v>4.1645399285415987E-3</v>
      </c>
      <c r="O36" s="82">
        <f t="shared" si="4"/>
        <v>6.5057007330871497E-2</v>
      </c>
      <c r="P36" s="76">
        <f>分析係数表!C39</f>
        <v>1</v>
      </c>
      <c r="Q36" s="82">
        <f t="shared" si="5"/>
        <v>6.5057007330871497E-2</v>
      </c>
      <c r="R36" s="83">
        <v>8.2278198709983E-2</v>
      </c>
      <c r="S36" s="84">
        <f t="shared" si="6"/>
        <v>0.11440409031199156</v>
      </c>
      <c r="T36" s="85">
        <f>分析係数表!F39</f>
        <v>0.70184774575018483</v>
      </c>
      <c r="U36" s="86">
        <f t="shared" si="7"/>
        <v>8.0294252890071832E-2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投入係数表!R37</f>
        <v>1.4170327334561429E-4</v>
      </c>
      <c r="E37" s="77">
        <f t="shared" si="0"/>
        <v>1.4170327334561429E-2</v>
      </c>
      <c r="F37" s="76">
        <f>分析係数表!C40</f>
        <v>0.77416905685844439</v>
      </c>
      <c r="G37" s="77">
        <f t="shared" si="1"/>
        <v>1.0970228947972855E-2</v>
      </c>
      <c r="H37" s="77">
        <v>1.3379883935057728E-2</v>
      </c>
      <c r="I37" s="77">
        <f t="shared" si="2"/>
        <v>1.3379883935057728E-2</v>
      </c>
      <c r="J37" s="76">
        <f>分析係数表!G40</f>
        <v>0.54967502321262762</v>
      </c>
      <c r="K37" s="78">
        <f t="shared" si="3"/>
        <v>7.35458801258512E-3</v>
      </c>
      <c r="L37" s="79"/>
      <c r="M37" s="80"/>
      <c r="N37" s="81">
        <f>分析係数表!H40</f>
        <v>3.1866270706695746E-2</v>
      </c>
      <c r="O37" s="82">
        <f t="shared" si="4"/>
        <v>0.49780389732006691</v>
      </c>
      <c r="P37" s="76">
        <f>分析係数表!C40</f>
        <v>0.77416905685844439</v>
      </c>
      <c r="Q37" s="82">
        <f t="shared" si="5"/>
        <v>0.38538437368873407</v>
      </c>
      <c r="R37" s="83">
        <v>0.38588762744545746</v>
      </c>
      <c r="S37" s="84">
        <f t="shared" si="6"/>
        <v>0.39926751138051519</v>
      </c>
      <c r="T37" s="85">
        <f>分析係数表!F40</f>
        <v>0.74643369629442058</v>
      </c>
      <c r="U37" s="86">
        <f t="shared" si="7"/>
        <v>0.29802672433003258</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投入係数表!R38</f>
        <v>0</v>
      </c>
      <c r="E38" s="77">
        <f t="shared" si="0"/>
        <v>0</v>
      </c>
      <c r="F38" s="76">
        <f>分析係数表!C41</f>
        <v>0.79005741127348639</v>
      </c>
      <c r="G38" s="77">
        <f t="shared" si="1"/>
        <v>0</v>
      </c>
      <c r="H38" s="77">
        <v>9.4950886354144891E-4</v>
      </c>
      <c r="I38" s="77">
        <f t="shared" si="2"/>
        <v>9.4950886354144891E-4</v>
      </c>
      <c r="J38" s="76">
        <f>分析係数表!G41</f>
        <v>0.45390187685215672</v>
      </c>
      <c r="K38" s="78">
        <f t="shared" si="3"/>
        <v>4.3098385524922199E-4</v>
      </c>
      <c r="L38" s="79"/>
      <c r="M38" s="80"/>
      <c r="N38" s="81">
        <f>分析係数表!H41</f>
        <v>5.3791007377847894E-2</v>
      </c>
      <c r="O38" s="82">
        <f t="shared" si="4"/>
        <v>0.84030457658287228</v>
      </c>
      <c r="P38" s="76">
        <f>分析係数表!C41</f>
        <v>0.79005741127348639</v>
      </c>
      <c r="Q38" s="82">
        <f t="shared" si="5"/>
        <v>0.66388885845632717</v>
      </c>
      <c r="R38" s="83">
        <v>0.67528822157125301</v>
      </c>
      <c r="S38" s="84">
        <f t="shared" si="6"/>
        <v>0.67623773043479452</v>
      </c>
      <c r="T38" s="85">
        <f>分析係数表!F41</f>
        <v>0.55729338162660524</v>
      </c>
      <c r="U38" s="86">
        <f t="shared" si="7"/>
        <v>0.37686281157750734</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投入係数表!R39</f>
        <v>1.7004392801473714E-3</v>
      </c>
      <c r="E39" s="77">
        <f>$C$20*D39</f>
        <v>0.17004392801473714</v>
      </c>
      <c r="F39" s="76">
        <f>分析係数表!C42</f>
        <v>0.34014502307185235</v>
      </c>
      <c r="G39" s="77">
        <f>E39*F39</f>
        <v>5.7839595817801161E-2</v>
      </c>
      <c r="H39" s="77">
        <v>6.2157091941636468E-2</v>
      </c>
      <c r="I39" s="77">
        <f>C39+H39</f>
        <v>6.2157091941636468E-2</v>
      </c>
      <c r="J39" s="76">
        <f>分析係数表!G42</f>
        <v>0.48461538461538461</v>
      </c>
      <c r="K39" s="78">
        <f>I39*J39</f>
        <v>3.0122283017869979E-2</v>
      </c>
      <c r="L39" s="79"/>
      <c r="M39" s="80"/>
      <c r="N39" s="81">
        <f>分析係数表!H42</f>
        <v>1.4175676302723771E-2</v>
      </c>
      <c r="O39" s="82">
        <f t="shared" si="4"/>
        <v>0.22144752913182444</v>
      </c>
      <c r="P39" s="76">
        <f>分析係数表!C42</f>
        <v>0.34014502307185235</v>
      </c>
      <c r="Q39" s="82">
        <f>O39*P39</f>
        <v>7.5324274905749125E-2</v>
      </c>
      <c r="R39" s="83">
        <v>7.8196191927875872E-2</v>
      </c>
      <c r="S39" s="84">
        <f>I39+R39</f>
        <v>0.14035328386951235</v>
      </c>
      <c r="T39" s="85">
        <f>分析係数表!F42</f>
        <v>0.55384615384615388</v>
      </c>
      <c r="U39" s="86">
        <f>S39*T39</f>
        <v>7.7734126450806837E-2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投入係数表!R40</f>
        <v>3.1033016862689528E-2</v>
      </c>
      <c r="E40" s="77">
        <f>$C$20*D40</f>
        <v>3.1033016862689529</v>
      </c>
      <c r="F40" s="76">
        <f>分析係数表!C43</f>
        <v>0.24206930209858468</v>
      </c>
      <c r="G40" s="77">
        <f>E40*F40</f>
        <v>0.75121407339648638</v>
      </c>
      <c r="H40" s="77">
        <v>0.90228390764244681</v>
      </c>
      <c r="I40" s="77">
        <f>C40+H40</f>
        <v>0.90228390764244681</v>
      </c>
      <c r="J40" s="76">
        <f>分析係数表!G43</f>
        <v>0.37677668031799566</v>
      </c>
      <c r="K40" s="78">
        <f>I40*J40</f>
        <v>0.3399595354258701</v>
      </c>
      <c r="L40" s="79"/>
      <c r="M40" s="80"/>
      <c r="N40" s="81">
        <f>分析係数表!H43</f>
        <v>3.8768502621688086E-2</v>
      </c>
      <c r="O40" s="82">
        <f t="shared" si="4"/>
        <v>0.60562818523613526</v>
      </c>
      <c r="P40" s="76">
        <f>分析係数表!C43</f>
        <v>0.24206930209858468</v>
      </c>
      <c r="Q40" s="82">
        <f>O40*P40</f>
        <v>0.14660399213134362</v>
      </c>
      <c r="R40" s="83">
        <v>0.23779009013786692</v>
      </c>
      <c r="S40" s="84">
        <f>I40+R40</f>
        <v>1.1400739977803138</v>
      </c>
      <c r="T40" s="85">
        <f>分析係数表!F43</f>
        <v>0.60202360876897132</v>
      </c>
      <c r="U40" s="86">
        <f>S40*T40</f>
        <v>0.68635146240737277</v>
      </c>
      <c r="V40" s="87">
        <f>分析係数表!D43</f>
        <v>0.42833052276559863</v>
      </c>
      <c r="W40" s="167">
        <f>ROUND(S40*V40,0)</f>
        <v>0</v>
      </c>
      <c r="X40" s="76">
        <f>分析係数表!E43</f>
        <v>0.32088653336545409</v>
      </c>
      <c r="Y40" s="166">
        <f>ROUND(S40*X40,0)</f>
        <v>0</v>
      </c>
    </row>
    <row r="41" spans="1:25" x14ac:dyDescent="0.2">
      <c r="A41" s="6" t="s">
        <v>341</v>
      </c>
      <c r="B41" s="5" t="s">
        <v>42</v>
      </c>
      <c r="C41" s="90"/>
      <c r="D41" s="76">
        <f>投入係数表!R41</f>
        <v>1.4170327334561429E-4</v>
      </c>
      <c r="E41" s="77">
        <f>$C$20*D41</f>
        <v>1.4170327334561429E-2</v>
      </c>
      <c r="F41" s="76">
        <f>分析係数表!C44</f>
        <v>0.38560429982568278</v>
      </c>
      <c r="G41" s="77">
        <f>E41*F41</f>
        <v>5.4641391501442935E-3</v>
      </c>
      <c r="H41" s="77">
        <v>6.8090134257133188E-3</v>
      </c>
      <c r="I41" s="77">
        <f>C41+H41</f>
        <v>6.8090134257133188E-3</v>
      </c>
      <c r="J41" s="76">
        <f>分析係数表!G44</f>
        <v>0.26838368034661209</v>
      </c>
      <c r="K41" s="78">
        <f>I41*J41</f>
        <v>1.8274280827224334E-3</v>
      </c>
      <c r="L41" s="79"/>
      <c r="M41" s="80"/>
      <c r="N41" s="81">
        <f>分析係数表!H44</f>
        <v>0.12265092107094798</v>
      </c>
      <c r="O41" s="82">
        <f t="shared" si="4"/>
        <v>1.9160104136749425</v>
      </c>
      <c r="P41" s="76">
        <f>分析係数表!C44</f>
        <v>0.38560429982568278</v>
      </c>
      <c r="Q41" s="82">
        <f>O41*P41</f>
        <v>0.73882185402384304</v>
      </c>
      <c r="R41" s="83">
        <v>0.74793639414267898</v>
      </c>
      <c r="S41" s="84">
        <f>I41+R41</f>
        <v>0.75474540756839226</v>
      </c>
      <c r="T41" s="85">
        <f>分析係数表!F44</f>
        <v>0.48224816464075099</v>
      </c>
      <c r="U41" s="86">
        <f>S41*T41</f>
        <v>0.36397458757089274</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投入係数表!R42</f>
        <v>1.5587360068017571E-3</v>
      </c>
      <c r="E42" s="77">
        <f>$C$20*D42</f>
        <v>0.15587360068017572</v>
      </c>
      <c r="F42" s="76">
        <f>分析係数表!C45</f>
        <v>1</v>
      </c>
      <c r="G42" s="77">
        <f>E42*F42</f>
        <v>0.15587360068017572</v>
      </c>
      <c r="H42" s="77">
        <v>0.17636534667522635</v>
      </c>
      <c r="I42" s="77">
        <f>C42+H42</f>
        <v>0.17636534667522635</v>
      </c>
      <c r="J42" s="76">
        <f>分析係数表!G45</f>
        <v>0</v>
      </c>
      <c r="K42" s="78">
        <f>I42*J42</f>
        <v>0</v>
      </c>
      <c r="L42" s="79"/>
      <c r="M42" s="80"/>
      <c r="N42" s="81">
        <f>分析係数表!H45</f>
        <v>0</v>
      </c>
      <c r="O42" s="82">
        <f t="shared" si="4"/>
        <v>0</v>
      </c>
      <c r="P42" s="76">
        <f>分析係数表!C45</f>
        <v>1</v>
      </c>
      <c r="Q42" s="82">
        <f>O42*P42</f>
        <v>0</v>
      </c>
      <c r="R42" s="83">
        <v>1.7611428399537356E-2</v>
      </c>
      <c r="S42" s="84">
        <f>I42+R42</f>
        <v>0.19397677507476371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6.9434603939351001E-3</v>
      </c>
      <c r="E43" s="77">
        <f>$C$20*D43</f>
        <v>0.69434603939351003</v>
      </c>
      <c r="F43" s="76">
        <f>分析係数表!C46</f>
        <v>0.21981660723382579</v>
      </c>
      <c r="G43" s="77">
        <f>E43*F43</f>
        <v>0.15262879062572574</v>
      </c>
      <c r="H43" s="77">
        <v>0.16944448924230121</v>
      </c>
      <c r="I43" s="77">
        <f>C43+H43</f>
        <v>0.16944448924230121</v>
      </c>
      <c r="J43" s="76">
        <f>分析係数表!G46</f>
        <v>9.2485549132947983E-3</v>
      </c>
      <c r="K43" s="78">
        <f>I43*J43</f>
        <v>1.5671166635126124E-3</v>
      </c>
      <c r="L43" s="79"/>
      <c r="M43" s="80"/>
      <c r="N43" s="81">
        <f>分析係数表!H46</f>
        <v>2.3827200593939956E-2</v>
      </c>
      <c r="O43" s="82">
        <f t="shared" si="4"/>
        <v>0.37222031492370489</v>
      </c>
      <c r="P43" s="76">
        <f>分析係数表!C46</f>
        <v>0.21981660723382579</v>
      </c>
      <c r="Q43" s="82">
        <f>O43*P43</f>
        <v>8.1820206770034987E-2</v>
      </c>
      <c r="R43" s="83">
        <v>9.0831283798362472E-2</v>
      </c>
      <c r="S43" s="84">
        <f>I43+R43</f>
        <v>0.26027577304066368</v>
      </c>
      <c r="T43" s="85">
        <f>分析係数表!F46</f>
        <v>0.31329479768786128</v>
      </c>
      <c r="U43" s="86">
        <f>S43*T43</f>
        <v>8.1543045657826427E-2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投入係数表!R44</f>
        <v>0.54754144820745354</v>
      </c>
      <c r="E44" s="91">
        <f>SUM(E5:E43)</f>
        <v>54.754144820745353</v>
      </c>
      <c r="F44" s="92">
        <f>分析係数表!C47</f>
        <v>0.36533716964755569</v>
      </c>
      <c r="G44" s="91">
        <f>SUM(G5:G43)</f>
        <v>12.006933317993386</v>
      </c>
      <c r="H44" s="91">
        <f>SUM(H5:H43)</f>
        <v>14.112972185908642</v>
      </c>
      <c r="I44" s="91">
        <f>SUM(I6:I43)</f>
        <v>114.11247522818182</v>
      </c>
      <c r="J44" s="92">
        <f>分析係数表!G47</f>
        <v>0.24761623449681225</v>
      </c>
      <c r="K44" s="93">
        <f>SUM(K5:K43)</f>
        <v>24.901682231981237</v>
      </c>
      <c r="L44" s="94">
        <f>最終需要_まとめ!$L$33</f>
        <v>0.62733333333333341</v>
      </c>
      <c r="M44" s="91">
        <f>K44*L44</f>
        <v>15.621655320196231</v>
      </c>
      <c r="N44" s="95">
        <f>分析係数表!H47</f>
        <v>1</v>
      </c>
      <c r="O44" s="96">
        <f>SUM(O5:O43)</f>
        <v>15.621655320196229</v>
      </c>
      <c r="P44" s="92">
        <f>分析係数表!C47</f>
        <v>0.36533716964755569</v>
      </c>
      <c r="Q44" s="96">
        <f>SUM(Q5:Q43)</f>
        <v>5.9991480440870175</v>
      </c>
      <c r="R44" s="91">
        <f>SUM(R5:R43)</f>
        <v>6.7606064102735255</v>
      </c>
      <c r="S44" s="97">
        <f>SUM(S5:S43)</f>
        <v>120.87357859618218</v>
      </c>
      <c r="T44" s="98">
        <f>分析係数表!F47</f>
        <v>0.45972075178637212</v>
      </c>
      <c r="U44" s="99">
        <f>SUM(U5:U43)</f>
        <v>54.405241551656125</v>
      </c>
      <c r="V44" s="100">
        <f>分析係数表!D47</f>
        <v>9.0631212476228726E-2</v>
      </c>
      <c r="W44" s="164">
        <f>SUM(W5:W43)</f>
        <v>14</v>
      </c>
      <c r="X44" s="92">
        <f>分析係数表!E47</f>
        <v>7.5404319154090987E-2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0.3615635179153095</v>
      </c>
      <c r="G5" s="77">
        <f t="shared" ref="G5:G38" si="1">E5*F5</f>
        <v>0</v>
      </c>
      <c r="H5" s="77">
        <f t="array" ref="H5:H43">MMULT(逆行列係数!C5:AO43,'17'!G5:G43)</f>
        <v>7.0585130342294981E-4</v>
      </c>
      <c r="I5" s="77">
        <f t="shared" ref="I5:I38" si="2">C5+H5</f>
        <v>7.0585130342294981E-4</v>
      </c>
      <c r="J5" s="76">
        <f>分析係数表!G8</f>
        <v>0.11973969631236442</v>
      </c>
      <c r="K5" s="78">
        <f t="shared" ref="K5:K38" si="3">I5*J5</f>
        <v>8.4518420713550606E-5</v>
      </c>
      <c r="L5" s="79" t="s">
        <v>184</v>
      </c>
      <c r="M5" s="80" t="s">
        <v>184</v>
      </c>
      <c r="N5" s="81">
        <f>分析係数表!H8</f>
        <v>1.2737227970859822E-2</v>
      </c>
      <c r="O5" s="82">
        <f t="shared" ref="O5:O43" si="4">$M$44*N5</f>
        <v>0.20612468767565698</v>
      </c>
      <c r="P5" s="76">
        <f>分析係数表!C8</f>
        <v>0.3615635179153095</v>
      </c>
      <c r="Q5" s="82">
        <f t="shared" ref="Q5:Q38" si="5">O5*P5</f>
        <v>7.4527167205204969E-2</v>
      </c>
      <c r="R5" s="83">
        <f t="array" ref="R5:R43">MMULT(逆行列係数!C5:AO43,'17'!Q5:Q43)</f>
        <v>0.1089647991336281</v>
      </c>
      <c r="S5" s="84">
        <f t="shared" ref="S5:S38" si="6">I5+R5</f>
        <v>0.10967065043705104</v>
      </c>
      <c r="T5" s="85">
        <f>分析係数表!F8</f>
        <v>0.45140997830802604</v>
      </c>
      <c r="U5" s="86">
        <f t="shared" ref="U5:U38" si="7">S5*T5</f>
        <v>4.9506425934816314E-2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投入係数表!S6</f>
        <v>0</v>
      </c>
      <c r="E6" s="77">
        <f t="shared" si="0"/>
        <v>0</v>
      </c>
      <c r="F6" s="76">
        <f>分析係数表!C9</f>
        <v>5.4524361948955935E-2</v>
      </c>
      <c r="G6" s="77">
        <f t="shared" si="1"/>
        <v>0</v>
      </c>
      <c r="H6" s="77">
        <v>1.9994061780543924E-3</v>
      </c>
      <c r="I6" s="77">
        <f t="shared" si="2"/>
        <v>1.9994061780543924E-3</v>
      </c>
      <c r="J6" s="76">
        <f>分析係数表!G9</f>
        <v>0.23529411764705882</v>
      </c>
      <c r="K6" s="78">
        <f t="shared" si="3"/>
        <v>4.7044851248338645E-4</v>
      </c>
      <c r="L6" s="79"/>
      <c r="M6" s="80"/>
      <c r="N6" s="81">
        <f>分析係数表!H9</f>
        <v>6.7282260683958976E-4</v>
      </c>
      <c r="O6" s="82">
        <f t="shared" si="4"/>
        <v>1.0888189330772407E-2</v>
      </c>
      <c r="P6" s="76">
        <f>分析係数表!C9</f>
        <v>5.4524361948955935E-2</v>
      </c>
      <c r="Q6" s="82">
        <f t="shared" si="5"/>
        <v>5.9367157603979501E-4</v>
      </c>
      <c r="R6" s="83">
        <v>8.4747779912425821E-4</v>
      </c>
      <c r="S6" s="84">
        <f t="shared" si="6"/>
        <v>2.8468839771786506E-3</v>
      </c>
      <c r="T6" s="85">
        <f>分析係数表!F9</f>
        <v>0.68627450980392157</v>
      </c>
      <c r="U6" s="86">
        <f t="shared" si="7"/>
        <v>1.9537439059069172E-3</v>
      </c>
      <c r="V6" s="87">
        <f>分析係数表!D9</f>
        <v>3.9215686274509803E-2</v>
      </c>
      <c r="W6" s="88">
        <f t="shared" si="8"/>
        <v>0</v>
      </c>
      <c r="X6" s="76">
        <f>分析係数表!E9</f>
        <v>0</v>
      </c>
      <c r="Y6" s="89">
        <f t="shared" si="9"/>
        <v>0</v>
      </c>
    </row>
    <row r="7" spans="1:25" x14ac:dyDescent="0.2">
      <c r="A7" s="6" t="s">
        <v>221</v>
      </c>
      <c r="B7" s="5" t="s">
        <v>267</v>
      </c>
      <c r="C7" s="90"/>
      <c r="D7" s="76">
        <f>投入係数表!S7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2.1025469052526027E-2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投入係数表!S8</f>
        <v>0</v>
      </c>
      <c r="E8" s="77">
        <f t="shared" si="0"/>
        <v>0</v>
      </c>
      <c r="F8" s="76">
        <f>分析係数表!C11</f>
        <v>1.7638036809815905E-2</v>
      </c>
      <c r="G8" s="77">
        <f t="shared" si="1"/>
        <v>0</v>
      </c>
      <c r="H8" s="77">
        <v>3.2376790158290367E-3</v>
      </c>
      <c r="I8" s="77">
        <f t="shared" si="2"/>
        <v>3.2376790158290367E-3</v>
      </c>
      <c r="J8" s="76">
        <f>分析係数表!G11</f>
        <v>0.36619718309859156</v>
      </c>
      <c r="K8" s="78">
        <f t="shared" si="3"/>
        <v>1.1856289353740135E-3</v>
      </c>
      <c r="L8" s="79"/>
      <c r="M8" s="80"/>
      <c r="N8" s="81">
        <f>分析係数表!H11</f>
        <v>-2.3200779546192752E-5</v>
      </c>
      <c r="O8" s="82">
        <f t="shared" si="4"/>
        <v>-3.7545480450939335E-4</v>
      </c>
      <c r="P8" s="76">
        <f>分析係数表!C11</f>
        <v>1.7638036809815905E-2</v>
      </c>
      <c r="Q8" s="82">
        <f t="shared" si="5"/>
        <v>-6.6222856623589141E-6</v>
      </c>
      <c r="R8" s="83">
        <v>2.5390408285767748E-4</v>
      </c>
      <c r="S8" s="84">
        <f t="shared" si="6"/>
        <v>3.4915830986867141E-3</v>
      </c>
      <c r="T8" s="85">
        <f>分析係数表!F11</f>
        <v>0.60563380281690138</v>
      </c>
      <c r="U8" s="86">
        <f t="shared" si="7"/>
        <v>2.1146207499088548E-3</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投入係数表!S9</f>
        <v>0</v>
      </c>
      <c r="E9" s="77">
        <f t="shared" si="0"/>
        <v>0</v>
      </c>
      <c r="F9" s="76">
        <f>分析係数表!C12</f>
        <v>0.17945214392608499</v>
      </c>
      <c r="G9" s="77">
        <f t="shared" si="1"/>
        <v>0</v>
      </c>
      <c r="H9" s="77">
        <v>4.3998345392256535E-4</v>
      </c>
      <c r="I9" s="77">
        <f t="shared" si="2"/>
        <v>4.3998345392256535E-4</v>
      </c>
      <c r="J9" s="76">
        <f>分析係数表!G12</f>
        <v>0.13812104376337719</v>
      </c>
      <c r="K9" s="78">
        <f t="shared" si="3"/>
        <v>6.0770973894400504E-5</v>
      </c>
      <c r="L9" s="79"/>
      <c r="M9" s="80"/>
      <c r="N9" s="81">
        <f>分析係数表!H12</f>
        <v>9.9856155166813607E-2</v>
      </c>
      <c r="O9" s="82">
        <f t="shared" si="4"/>
        <v>1.615957478608429</v>
      </c>
      <c r="P9" s="76">
        <f>分析係数表!C12</f>
        <v>0.17945214392608499</v>
      </c>
      <c r="Q9" s="82">
        <f t="shared" si="5"/>
        <v>0.28998703402967319</v>
      </c>
      <c r="R9" s="83">
        <v>0.32852173972275273</v>
      </c>
      <c r="S9" s="84">
        <f t="shared" si="6"/>
        <v>0.32896172317667527</v>
      </c>
      <c r="T9" s="85">
        <f>分析係数表!F12</f>
        <v>0.32915888701671298</v>
      </c>
      <c r="U9" s="86">
        <f t="shared" si="7"/>
        <v>0.10828067467193446</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投入係数表!S10</f>
        <v>1.3440860215053765E-3</v>
      </c>
      <c r="E10" s="77">
        <f t="shared" si="0"/>
        <v>0.13440860215053765</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0.24892653538972778</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投入係数表!S11</f>
        <v>6.0483870967741934E-3</v>
      </c>
      <c r="E11" s="77">
        <f t="shared" si="0"/>
        <v>0.60483870967741937</v>
      </c>
      <c r="F11" s="76">
        <f>分析係数表!C14</f>
        <v>0.39919982218270722</v>
      </c>
      <c r="G11" s="77">
        <f t="shared" si="1"/>
        <v>0.24145150535244389</v>
      </c>
      <c r="H11" s="77">
        <v>0.38054106019023665</v>
      </c>
      <c r="I11" s="77">
        <f t="shared" si="2"/>
        <v>0.38054106019023665</v>
      </c>
      <c r="J11" s="76">
        <f>分析係数表!G14</f>
        <v>0.17087329631499243</v>
      </c>
      <c r="K11" s="78">
        <f t="shared" si="3"/>
        <v>6.5024305337907679E-2</v>
      </c>
      <c r="L11" s="79"/>
      <c r="M11" s="80"/>
      <c r="N11" s="81">
        <f>分析係数表!H14</f>
        <v>1.2412417057213123E-3</v>
      </c>
      <c r="O11" s="82">
        <f t="shared" si="4"/>
        <v>2.0086832041252545E-2</v>
      </c>
      <c r="P11" s="76">
        <f>分析係数表!C14</f>
        <v>0.39919982218270722</v>
      </c>
      <c r="Q11" s="82">
        <f t="shared" si="5"/>
        <v>8.0186597790819214E-3</v>
      </c>
      <c r="R11" s="83">
        <v>3.5563387178103617E-2</v>
      </c>
      <c r="S11" s="84">
        <f t="shared" si="6"/>
        <v>0.41610444736834029</v>
      </c>
      <c r="T11" s="85">
        <f>分析係数表!F14</f>
        <v>0.36951034830893487</v>
      </c>
      <c r="U11" s="86">
        <f t="shared" si="7"/>
        <v>0.15375489927997227</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投入係数表!S12</f>
        <v>1.7473118279569891E-2</v>
      </c>
      <c r="E12" s="77">
        <f t="shared" si="0"/>
        <v>1.747311827956989</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0.14868010258571976</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投入係数表!S13</f>
        <v>6.7204301075268823E-4</v>
      </c>
      <c r="E13" s="77">
        <f t="shared" si="0"/>
        <v>6.7204301075268827E-2</v>
      </c>
      <c r="F13" s="76">
        <f>分析係数表!C16</f>
        <v>2.8203419942260721E-2</v>
      </c>
      <c r="G13" s="77">
        <f t="shared" si="1"/>
        <v>1.8953911251519304E-3</v>
      </c>
      <c r="H13" s="77">
        <v>6.1079116834367323E-3</v>
      </c>
      <c r="I13" s="77">
        <f t="shared" si="2"/>
        <v>6.1079116834367323E-3</v>
      </c>
      <c r="J13" s="76">
        <f>分析係数表!G16</f>
        <v>3.2028469750889681E-2</v>
      </c>
      <c r="K13" s="78">
        <f t="shared" si="3"/>
        <v>1.9562706459405905E-4</v>
      </c>
      <c r="L13" s="79"/>
      <c r="M13" s="80"/>
      <c r="N13" s="81">
        <f>分析係数表!H16</f>
        <v>1.817781077444202E-2</v>
      </c>
      <c r="O13" s="82">
        <f t="shared" si="4"/>
        <v>0.29416883933310967</v>
      </c>
      <c r="P13" s="76">
        <f>分析係数表!C16</f>
        <v>2.8203419942260721E-2</v>
      </c>
      <c r="Q13" s="82">
        <f t="shared" si="5"/>
        <v>8.2965673096391159E-3</v>
      </c>
      <c r="R13" s="83">
        <v>9.7205313117543091E-3</v>
      </c>
      <c r="S13" s="84">
        <f t="shared" si="6"/>
        <v>1.5828442995191042E-2</v>
      </c>
      <c r="T13" s="85">
        <f>分析係数表!F16</f>
        <v>0.28469750889679718</v>
      </c>
      <c r="U13" s="86">
        <f t="shared" si="7"/>
        <v>4.5063182904458484E-3</v>
      </c>
      <c r="V13" s="87">
        <f>分析係数表!D16</f>
        <v>0</v>
      </c>
      <c r="W13" s="88">
        <f t="shared" si="8"/>
        <v>0</v>
      </c>
      <c r="X13" s="76">
        <f>分析係数表!E16</f>
        <v>0</v>
      </c>
      <c r="Y13" s="89">
        <f t="shared" si="9"/>
        <v>0</v>
      </c>
    </row>
    <row r="14" spans="1:25" x14ac:dyDescent="0.2">
      <c r="A14" s="6" t="s">
        <v>2</v>
      </c>
      <c r="B14" s="5" t="s">
        <v>365</v>
      </c>
      <c r="C14" s="90"/>
      <c r="D14" s="76">
        <f>投入係数表!S14</f>
        <v>4.0994623655913977E-2</v>
      </c>
      <c r="E14" s="77">
        <f t="shared" si="0"/>
        <v>4.099462365591398</v>
      </c>
      <c r="F14" s="76">
        <f>分析係数表!C17</f>
        <v>0.39389614666813044</v>
      </c>
      <c r="G14" s="77">
        <f t="shared" si="1"/>
        <v>1.6147624292174703</v>
      </c>
      <c r="H14" s="77">
        <v>1.9700552116874686</v>
      </c>
      <c r="I14" s="77">
        <f t="shared" si="2"/>
        <v>1.9700552116874686</v>
      </c>
      <c r="J14" s="76">
        <f>分析係数表!G17</f>
        <v>0.21203948952564411</v>
      </c>
      <c r="K14" s="78">
        <f t="shared" si="3"/>
        <v>0.41772950142354559</v>
      </c>
      <c r="L14" s="79"/>
      <c r="M14" s="80"/>
      <c r="N14" s="81">
        <f>分析係数表!H17</f>
        <v>3.0625029000974431E-3</v>
      </c>
      <c r="O14" s="82">
        <f t="shared" si="4"/>
        <v>4.9560034195239924E-2</v>
      </c>
      <c r="P14" s="76">
        <f>分析係数表!C17</f>
        <v>0.39389614666813044</v>
      </c>
      <c r="Q14" s="82">
        <f t="shared" si="5"/>
        <v>1.9521506498245786E-2</v>
      </c>
      <c r="R14" s="83">
        <v>4.2627090119639277E-2</v>
      </c>
      <c r="S14" s="84">
        <f t="shared" si="6"/>
        <v>2.0126823018071081</v>
      </c>
      <c r="T14" s="85">
        <f>分析係数表!F17</f>
        <v>0.32203226583192873</v>
      </c>
      <c r="U14" s="86">
        <f t="shared" si="7"/>
        <v>0.64814864205076483</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投入係数表!S15</f>
        <v>1.9489247311827957E-2</v>
      </c>
      <c r="E15" s="77">
        <f t="shared" si="0"/>
        <v>1.9489247311827957</v>
      </c>
      <c r="F15" s="76">
        <f>分析係数表!C18</f>
        <v>0.54026666666666667</v>
      </c>
      <c r="G15" s="77">
        <f t="shared" si="1"/>
        <v>1.0529390681003585</v>
      </c>
      <c r="H15" s="77">
        <v>1.193888981017978</v>
      </c>
      <c r="I15" s="77">
        <f t="shared" si="2"/>
        <v>1.193888981017978</v>
      </c>
      <c r="J15" s="76">
        <f>分析係数表!G18</f>
        <v>0.21567989590110606</v>
      </c>
      <c r="K15" s="78">
        <f t="shared" si="3"/>
        <v>0.2574978511434351</v>
      </c>
      <c r="L15" s="79"/>
      <c r="M15" s="80"/>
      <c r="N15" s="81">
        <f>分析係数表!H18</f>
        <v>4.8721637047004782E-4</v>
      </c>
      <c r="O15" s="82">
        <f t="shared" si="4"/>
        <v>7.8845508946972613E-3</v>
      </c>
      <c r="P15" s="76">
        <f>分析係数表!C18</f>
        <v>0.54026666666666667</v>
      </c>
      <c r="Q15" s="82">
        <f t="shared" si="5"/>
        <v>4.2597600300417733E-3</v>
      </c>
      <c r="R15" s="83">
        <v>9.7361798007309531E-3</v>
      </c>
      <c r="S15" s="84">
        <f t="shared" si="6"/>
        <v>1.203625160818709</v>
      </c>
      <c r="T15" s="85">
        <f>分析係数表!F18</f>
        <v>0.45949902407286924</v>
      </c>
      <c r="U15" s="86">
        <f t="shared" si="7"/>
        <v>0.5530645867457471</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投入係数表!S16</f>
        <v>2.2849462365591398E-2</v>
      </c>
      <c r="E16" s="77">
        <f t="shared" si="0"/>
        <v>2.28494623655914</v>
      </c>
      <c r="F16" s="76">
        <f>分析係数表!C19</f>
        <v>0.24452905261713653</v>
      </c>
      <c r="G16" s="77">
        <f t="shared" si="1"/>
        <v>0.55873573850689806</v>
      </c>
      <c r="H16" s="77">
        <v>0.90830444617878336</v>
      </c>
      <c r="I16" s="77">
        <f t="shared" si="2"/>
        <v>0.90830444617878336</v>
      </c>
      <c r="J16" s="76">
        <f>分析係数表!G19</f>
        <v>5.7649667405764965E-2</v>
      </c>
      <c r="K16" s="78">
        <f t="shared" si="3"/>
        <v>5.2363449225384405E-2</v>
      </c>
      <c r="L16" s="79"/>
      <c r="M16" s="80"/>
      <c r="N16" s="81">
        <f>分析係数表!H19</f>
        <v>-1.2760428750406013E-4</v>
      </c>
      <c r="O16" s="82">
        <f t="shared" si="4"/>
        <v>-2.0650014248016634E-3</v>
      </c>
      <c r="P16" s="76">
        <f>分析係数表!C19</f>
        <v>0.24452905261713653</v>
      </c>
      <c r="Q16" s="82">
        <f t="shared" si="5"/>
        <v>-5.0495284205978781E-4</v>
      </c>
      <c r="R16" s="83">
        <v>4.2649146675904706E-3</v>
      </c>
      <c r="S16" s="84">
        <f t="shared" si="6"/>
        <v>0.91256936084637386</v>
      </c>
      <c r="T16" s="85">
        <f>分析係数表!F19</f>
        <v>0.24006968641114981</v>
      </c>
      <c r="U16" s="86">
        <f t="shared" si="7"/>
        <v>0.21908024028681239</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投入係数表!S17</f>
        <v>3.7634408602150539E-2</v>
      </c>
      <c r="E17" s="77">
        <f t="shared" si="0"/>
        <v>3.763440860215054</v>
      </c>
      <c r="F17" s="76">
        <f>分析係数表!C20</f>
        <v>4.2707629979743422E-2</v>
      </c>
      <c r="G17" s="77">
        <f t="shared" si="1"/>
        <v>0.16072763970871182</v>
      </c>
      <c r="H17" s="77">
        <v>0.18670440204540162</v>
      </c>
      <c r="I17" s="77">
        <f t="shared" si="2"/>
        <v>0.18670440204540162</v>
      </c>
      <c r="J17" s="76">
        <f>分析係数表!G20</f>
        <v>0.10064412238325282</v>
      </c>
      <c r="K17" s="78">
        <f t="shared" si="3"/>
        <v>1.879070068894944E-2</v>
      </c>
      <c r="L17" s="79"/>
      <c r="M17" s="80"/>
      <c r="N17" s="81">
        <f>分析係数表!H20</f>
        <v>6.0322026820101154E-4</v>
      </c>
      <c r="O17" s="82">
        <f t="shared" si="4"/>
        <v>9.7618249172442273E-3</v>
      </c>
      <c r="P17" s="76">
        <f>分析係数表!C20</f>
        <v>4.2707629979743422E-2</v>
      </c>
      <c r="Q17" s="82">
        <f t="shared" si="5"/>
        <v>4.1690440649270593E-4</v>
      </c>
      <c r="R17" s="83">
        <v>1.1163232668327814E-3</v>
      </c>
      <c r="S17" s="84">
        <f t="shared" si="6"/>
        <v>0.1878207253122344</v>
      </c>
      <c r="T17" s="85">
        <f>分析係数表!F20</f>
        <v>0.22302737520128824</v>
      </c>
      <c r="U17" s="86">
        <f t="shared" si="7"/>
        <v>4.1889163374789797E-2</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投入係数表!S18</f>
        <v>4.0322580645161289E-2</v>
      </c>
      <c r="E18" s="77">
        <f t="shared" si="0"/>
        <v>4.032258064516129</v>
      </c>
      <c r="F18" s="76">
        <f>分析係数表!C21</f>
        <v>0.66002922908293749</v>
      </c>
      <c r="G18" s="77">
        <f t="shared" si="1"/>
        <v>2.6614081817860384</v>
      </c>
      <c r="H18" s="77">
        <v>3.005513064863123</v>
      </c>
      <c r="I18" s="77">
        <f t="shared" si="2"/>
        <v>3.005513064863123</v>
      </c>
      <c r="J18" s="76">
        <f>分析係数表!G21</f>
        <v>0.28519544705706157</v>
      </c>
      <c r="K18" s="78">
        <f t="shared" si="3"/>
        <v>0.85715864216947768</v>
      </c>
      <c r="L18" s="79"/>
      <c r="M18" s="80"/>
      <c r="N18" s="81">
        <f>分析係数表!H21</f>
        <v>9.9763352048628834E-4</v>
      </c>
      <c r="O18" s="82">
        <f t="shared" si="4"/>
        <v>1.6144556593903913E-2</v>
      </c>
      <c r="P18" s="76">
        <f>分析係数表!C21</f>
        <v>0.66002922908293749</v>
      </c>
      <c r="Q18" s="82">
        <f t="shared" si="5"/>
        <v>1.0655879242560255E-2</v>
      </c>
      <c r="R18" s="83">
        <v>2.5324334852287609E-2</v>
      </c>
      <c r="S18" s="84">
        <f t="shared" si="6"/>
        <v>3.0308373997154106</v>
      </c>
      <c r="T18" s="85">
        <f>分析係数表!F21</f>
        <v>0.42593979332035348</v>
      </c>
      <c r="U18" s="86">
        <f t="shared" si="7"/>
        <v>1.2909542556223794</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投入係数表!S19</f>
        <v>1.5456989247311828E-2</v>
      </c>
      <c r="E19" s="77">
        <f t="shared" si="0"/>
        <v>1.5456989247311828</v>
      </c>
      <c r="F19" s="76">
        <f>分析係数表!C22</f>
        <v>0.17124965967873673</v>
      </c>
      <c r="G19" s="77">
        <f t="shared" si="1"/>
        <v>0.26470041482600437</v>
      </c>
      <c r="H19" s="77">
        <v>0.29264602609789092</v>
      </c>
      <c r="I19" s="77">
        <f t="shared" si="2"/>
        <v>0.29264602609789092</v>
      </c>
      <c r="J19" s="76">
        <f>分析係数表!G22</f>
        <v>0.19461524128936092</v>
      </c>
      <c r="K19" s="78">
        <f t="shared" si="3"/>
        <v>5.6953376981413652E-2</v>
      </c>
      <c r="L19" s="79"/>
      <c r="M19" s="80"/>
      <c r="N19" s="81">
        <f>分析係数表!H22</f>
        <v>4.6401559092385505E-5</v>
      </c>
      <c r="O19" s="82">
        <f t="shared" si="4"/>
        <v>7.509096090187867E-4</v>
      </c>
      <c r="P19" s="76">
        <f>分析係数表!C22</f>
        <v>0.17124965967873673</v>
      </c>
      <c r="Q19" s="82">
        <f t="shared" si="5"/>
        <v>1.2859301499396048E-4</v>
      </c>
      <c r="R19" s="83">
        <v>1.417332862511628E-3</v>
      </c>
      <c r="S19" s="84">
        <f t="shared" si="6"/>
        <v>0.29406335896040253</v>
      </c>
      <c r="T19" s="85">
        <f>分析係数表!F22</f>
        <v>0.41301782497981493</v>
      </c>
      <c r="U19" s="86">
        <f t="shared" si="7"/>
        <v>0.12145340892408403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投入係数表!S20</f>
        <v>2.0161290322580645E-3</v>
      </c>
      <c r="E20" s="77">
        <f t="shared" si="0"/>
        <v>0.20161290322580644</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3.7545480450939335E-4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75">
        <f>最終需要_まとめ!C22</f>
        <v>100</v>
      </c>
      <c r="D21" s="76">
        <f>投入係数表!S21</f>
        <v>8.8709677419354843E-2</v>
      </c>
      <c r="E21" s="77">
        <f t="shared" si="0"/>
        <v>8.870967741935484</v>
      </c>
      <c r="F21" s="76">
        <f>分析係数表!C24</f>
        <v>0.51311288483466355</v>
      </c>
      <c r="G21" s="77">
        <f t="shared" si="1"/>
        <v>4.5518078493397578</v>
      </c>
      <c r="H21" s="77">
        <v>4.7768456036328679</v>
      </c>
      <c r="I21" s="77">
        <f t="shared" si="2"/>
        <v>104.77684560363286</v>
      </c>
      <c r="J21" s="76">
        <f>分析係数表!G24</f>
        <v>0.20766129032258066</v>
      </c>
      <c r="K21" s="78">
        <f t="shared" si="3"/>
        <v>21.758094953980212</v>
      </c>
      <c r="L21" s="79"/>
      <c r="M21" s="80"/>
      <c r="N21" s="81">
        <f>分析係数表!H24</f>
        <v>3.8281286251218039E-4</v>
      </c>
      <c r="O21" s="82">
        <f t="shared" si="4"/>
        <v>6.1950042744049905E-3</v>
      </c>
      <c r="P21" s="76">
        <f>分析係数表!C24</f>
        <v>0.51311288483466355</v>
      </c>
      <c r="Q21" s="82">
        <f t="shared" si="5"/>
        <v>3.1787365148030163E-3</v>
      </c>
      <c r="R21" s="83">
        <v>1.066769304393707E-2</v>
      </c>
      <c r="S21" s="84">
        <f t="shared" si="6"/>
        <v>104.78751329667681</v>
      </c>
      <c r="T21" s="85">
        <f>分析係数表!F24</f>
        <v>0.39045698924731181</v>
      </c>
      <c r="U21" s="86">
        <f t="shared" si="7"/>
        <v>40.91501695253308</v>
      </c>
      <c r="V21" s="87">
        <f>分析係数表!D24</f>
        <v>0.10147849462365591</v>
      </c>
      <c r="W21" s="88">
        <f t="shared" si="8"/>
        <v>11</v>
      </c>
      <c r="X21" s="76">
        <f>分析係数表!E24</f>
        <v>0.10215053763440861</v>
      </c>
      <c r="Y21" s="89">
        <f t="shared" si="9"/>
        <v>11</v>
      </c>
    </row>
    <row r="22" spans="1:25" x14ac:dyDescent="0.2">
      <c r="A22" s="6" t="s">
        <v>10</v>
      </c>
      <c r="B22" s="5" t="s">
        <v>272</v>
      </c>
      <c r="C22" s="90"/>
      <c r="D22" s="76">
        <f>投入係数表!S22</f>
        <v>0.14045698924731181</v>
      </c>
      <c r="E22" s="77">
        <f t="shared" si="0"/>
        <v>14.045698924731182</v>
      </c>
      <c r="F22" s="76">
        <f>分析係数表!C25</f>
        <v>1.2221950623319433E-2</v>
      </c>
      <c r="G22" s="77">
        <f t="shared" si="1"/>
        <v>0.17166583872807537</v>
      </c>
      <c r="H22" s="77">
        <v>0.18347835809197494</v>
      </c>
      <c r="I22" s="77">
        <f t="shared" si="2"/>
        <v>0.18347835809197494</v>
      </c>
      <c r="J22" s="76">
        <f>分析係数表!G25</f>
        <v>0.19604612850082373</v>
      </c>
      <c r="K22" s="78">
        <f t="shared" si="3"/>
        <v>3.5970221767619472E-2</v>
      </c>
      <c r="L22" s="79"/>
      <c r="M22" s="80"/>
      <c r="N22" s="81">
        <f>分析係数表!H25</f>
        <v>5.5681870910862603E-4</v>
      </c>
      <c r="O22" s="82">
        <f t="shared" si="4"/>
        <v>9.0109153082254395E-3</v>
      </c>
      <c r="P22" s="76">
        <f>分析係数表!C25</f>
        <v>1.2221950623319433E-2</v>
      </c>
      <c r="Q22" s="82">
        <f t="shared" si="5"/>
        <v>1.1013096196804453E-4</v>
      </c>
      <c r="R22" s="83">
        <v>4.8389086882991736E-4</v>
      </c>
      <c r="S22" s="84">
        <f t="shared" si="6"/>
        <v>0.18396224896080485</v>
      </c>
      <c r="T22" s="85">
        <f>分析係数表!F25</f>
        <v>0.34761120263591433</v>
      </c>
      <c r="U22" s="86">
        <f t="shared" si="7"/>
        <v>6.3947338600872858E-2</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投入係数表!S23</f>
        <v>2.0161290322580645E-2</v>
      </c>
      <c r="E23" s="77">
        <f t="shared" si="0"/>
        <v>2.0161290322580645</v>
      </c>
      <c r="F23" s="76">
        <f>分析係数表!C26</f>
        <v>0.60782312925170068</v>
      </c>
      <c r="G23" s="77">
        <f t="shared" si="1"/>
        <v>1.2254498573622998</v>
      </c>
      <c r="H23" s="77">
        <v>1.4013583167954686</v>
      </c>
      <c r="I23" s="77">
        <f t="shared" si="2"/>
        <v>1.4013583167954686</v>
      </c>
      <c r="J23" s="76">
        <f>分析係数表!G26</f>
        <v>0.19637522405895241</v>
      </c>
      <c r="K23" s="78">
        <f t="shared" si="3"/>
        <v>0.27519205344758657</v>
      </c>
      <c r="L23" s="79"/>
      <c r="M23" s="80"/>
      <c r="N23" s="81">
        <f>分析係数表!H26</f>
        <v>1.1774395619692821E-2</v>
      </c>
      <c r="O23" s="82">
        <f t="shared" si="4"/>
        <v>0.19054331328851712</v>
      </c>
      <c r="P23" s="76">
        <f>分析係数表!C26</f>
        <v>0.60782312925170068</v>
      </c>
      <c r="Q23" s="82">
        <f t="shared" si="5"/>
        <v>0.11581663294101363</v>
      </c>
      <c r="R23" s="83">
        <v>0.12885027400285048</v>
      </c>
      <c r="S23" s="84">
        <f t="shared" si="6"/>
        <v>1.5302085907983192</v>
      </c>
      <c r="T23" s="85">
        <f>分析係数表!F26</f>
        <v>0.33484365664210319</v>
      </c>
      <c r="U23" s="86">
        <f t="shared" si="7"/>
        <v>0.51238063996806893</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投入係数表!S24</f>
        <v>0</v>
      </c>
      <c r="E24" s="77">
        <f t="shared" si="0"/>
        <v>0</v>
      </c>
      <c r="F24" s="76">
        <f>分析係数表!C27</f>
        <v>3.3949453036589916E-2</v>
      </c>
      <c r="G24" s="77">
        <f t="shared" si="1"/>
        <v>0</v>
      </c>
      <c r="H24" s="77">
        <v>8.4220200451558445E-5</v>
      </c>
      <c r="I24" s="77">
        <f t="shared" si="2"/>
        <v>8.4220200451558445E-5</v>
      </c>
      <c r="J24" s="76">
        <f>分析係数表!G27</f>
        <v>0.16810344827586207</v>
      </c>
      <c r="K24" s="78">
        <f t="shared" si="3"/>
        <v>1.415770611039129E-5</v>
      </c>
      <c r="L24" s="79"/>
      <c r="M24" s="80"/>
      <c r="N24" s="81">
        <f>分析係数表!H27</f>
        <v>1.1983202635608557E-2</v>
      </c>
      <c r="O24" s="82">
        <f t="shared" si="4"/>
        <v>0.19392240652910167</v>
      </c>
      <c r="P24" s="76">
        <f>分析係数表!C27</f>
        <v>3.3949453036589916E-2</v>
      </c>
      <c r="Q24" s="82">
        <f t="shared" si="5"/>
        <v>6.5835596332022347E-3</v>
      </c>
      <c r="R24" s="83">
        <v>6.6330866668611321E-3</v>
      </c>
      <c r="S24" s="84">
        <f t="shared" si="6"/>
        <v>6.7173068673126906E-3</v>
      </c>
      <c r="T24" s="85">
        <f>分析係数表!F27</f>
        <v>0.32327586206896552</v>
      </c>
      <c r="U24" s="86">
        <f t="shared" si="7"/>
        <v>2.1715431683122922E-3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投入係数表!S25</f>
        <v>0</v>
      </c>
      <c r="E25" s="77">
        <f t="shared" si="0"/>
        <v>0</v>
      </c>
      <c r="F25" s="76">
        <f>分析係数表!C28</f>
        <v>0.13648255813953492</v>
      </c>
      <c r="G25" s="77">
        <f t="shared" si="1"/>
        <v>0</v>
      </c>
      <c r="H25" s="77">
        <v>6.6698736267163895E-3</v>
      </c>
      <c r="I25" s="77">
        <f t="shared" si="2"/>
        <v>6.6698736267163895E-3</v>
      </c>
      <c r="J25" s="76">
        <f>分析係数表!G28</f>
        <v>0.12488465087665333</v>
      </c>
      <c r="K25" s="78">
        <f t="shared" si="3"/>
        <v>8.3296483926387395E-4</v>
      </c>
      <c r="L25" s="79"/>
      <c r="M25" s="80"/>
      <c r="N25" s="81">
        <f>分析係数表!H28</f>
        <v>2.2469954990487682E-2</v>
      </c>
      <c r="O25" s="82">
        <f t="shared" si="4"/>
        <v>0.36362797816734749</v>
      </c>
      <c r="P25" s="76">
        <f>分析係数表!C28</f>
        <v>0.13648255813953492</v>
      </c>
      <c r="Q25" s="82">
        <f t="shared" si="5"/>
        <v>4.9628876671386539E-2</v>
      </c>
      <c r="R25" s="83">
        <v>5.494329084688851E-2</v>
      </c>
      <c r="S25" s="84">
        <f t="shared" si="6"/>
        <v>6.1613164473604896E-2</v>
      </c>
      <c r="T25" s="85">
        <f>分析係数表!F28</f>
        <v>0.21362657643801908</v>
      </c>
      <c r="U25" s="86">
        <f t="shared" si="7"/>
        <v>1.3162209390008797E-2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投入係数表!S26</f>
        <v>7.3924731182795703E-3</v>
      </c>
      <c r="E26" s="77">
        <f t="shared" si="0"/>
        <v>0.739247311827957</v>
      </c>
      <c r="F26" s="76">
        <f>分析係数表!C29</f>
        <v>0.28024852844996728</v>
      </c>
      <c r="G26" s="77">
        <f t="shared" si="1"/>
        <v>0.20717297130037904</v>
      </c>
      <c r="H26" s="77">
        <v>0.24564897584445181</v>
      </c>
      <c r="I26" s="77">
        <f t="shared" si="2"/>
        <v>0.24564897584445181</v>
      </c>
      <c r="J26" s="76">
        <f>分析係数表!G29</f>
        <v>0.26283748014822655</v>
      </c>
      <c r="K26" s="78">
        <f t="shared" si="3"/>
        <v>6.4565757811948288E-2</v>
      </c>
      <c r="L26" s="79"/>
      <c r="M26" s="80"/>
      <c r="N26" s="81">
        <f>分析係数表!H29</f>
        <v>1.0707159760567955E-2</v>
      </c>
      <c r="O26" s="82">
        <f t="shared" si="4"/>
        <v>0.17327239228108504</v>
      </c>
      <c r="P26" s="76">
        <f>分析係数表!C29</f>
        <v>0.28024852844996728</v>
      </c>
      <c r="Q26" s="82">
        <f t="shared" si="5"/>
        <v>4.8559332957779554E-2</v>
      </c>
      <c r="R26" s="83">
        <v>6.1869100943725601E-2</v>
      </c>
      <c r="S26" s="84">
        <f t="shared" si="6"/>
        <v>0.30751807678817739</v>
      </c>
      <c r="T26" s="85">
        <f>分析係数表!F29</f>
        <v>0.48438327157226047</v>
      </c>
      <c r="U26" s="86">
        <f t="shared" si="7"/>
        <v>0.14895661210226696</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投入係数表!S27</f>
        <v>1.3440860215053765E-3</v>
      </c>
      <c r="E27" s="77">
        <f t="shared" si="0"/>
        <v>0.13440860215053765</v>
      </c>
      <c r="F27" s="76">
        <f>分析係数表!C30</f>
        <v>1</v>
      </c>
      <c r="G27" s="77">
        <f t="shared" si="1"/>
        <v>0.13440860215053765</v>
      </c>
      <c r="H27" s="77">
        <v>0.19095763833968848</v>
      </c>
      <c r="I27" s="77">
        <f t="shared" si="2"/>
        <v>0.19095763833968848</v>
      </c>
      <c r="J27" s="76">
        <f>分析係数表!G30</f>
        <v>0.34440913030915921</v>
      </c>
      <c r="K27" s="78">
        <f t="shared" si="3"/>
        <v>6.576755414646307E-2</v>
      </c>
      <c r="L27" s="79"/>
      <c r="M27" s="80"/>
      <c r="N27" s="81">
        <f>分析係数表!H30</f>
        <v>0</v>
      </c>
      <c r="O27" s="82">
        <f t="shared" si="4"/>
        <v>0</v>
      </c>
      <c r="P27" s="76">
        <f>分析係数表!C30</f>
        <v>1</v>
      </c>
      <c r="Q27" s="82">
        <f t="shared" si="5"/>
        <v>0</v>
      </c>
      <c r="R27" s="83">
        <v>3.3814868930979104E-2</v>
      </c>
      <c r="S27" s="84">
        <f t="shared" si="6"/>
        <v>0.22477250727066758</v>
      </c>
      <c r="T27" s="85">
        <f>分析係数表!F30</f>
        <v>0.44047963016469227</v>
      </c>
      <c r="U27" s="86">
        <f t="shared" si="7"/>
        <v>9.900771087377426E-2</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投入係数表!S28</f>
        <v>9.4086021505376347E-3</v>
      </c>
      <c r="E28" s="77">
        <f t="shared" si="0"/>
        <v>0.94086021505376349</v>
      </c>
      <c r="F28" s="76">
        <f>分析係数表!C31</f>
        <v>5.0425200622829069E-2</v>
      </c>
      <c r="G28" s="77">
        <f t="shared" si="1"/>
        <v>4.7443065102124128E-2</v>
      </c>
      <c r="H28" s="77">
        <v>6.8120104678035517E-2</v>
      </c>
      <c r="I28" s="77">
        <f t="shared" si="2"/>
        <v>6.8120104678035517E-2</v>
      </c>
      <c r="J28" s="76">
        <f>分析係数表!G31</f>
        <v>7.0921985815602842E-2</v>
      </c>
      <c r="K28" s="78">
        <f t="shared" si="3"/>
        <v>4.8312130977330161E-3</v>
      </c>
      <c r="L28" s="79"/>
      <c r="M28" s="80"/>
      <c r="N28" s="81">
        <f>分析係数表!H31</f>
        <v>2.4500023200779545E-2</v>
      </c>
      <c r="O28" s="82">
        <f t="shared" si="4"/>
        <v>0.39648027356191939</v>
      </c>
      <c r="P28" s="76">
        <f>分析係数表!C31</f>
        <v>5.0425200622829069E-2</v>
      </c>
      <c r="Q28" s="82">
        <f t="shared" si="5"/>
        <v>1.9992597337353937E-2</v>
      </c>
      <c r="R28" s="83">
        <v>2.5159149452691067E-2</v>
      </c>
      <c r="S28" s="84">
        <f t="shared" si="6"/>
        <v>9.3279254130726588E-2</v>
      </c>
      <c r="T28" s="85">
        <f>分析係数表!F31</f>
        <v>0.3475177304964539</v>
      </c>
      <c r="U28" s="86">
        <f t="shared" si="7"/>
        <v>3.2416194697912078E-2</v>
      </c>
      <c r="V28" s="87">
        <f>分析係数表!D31</f>
        <v>0</v>
      </c>
      <c r="W28" s="88">
        <f t="shared" si="8"/>
        <v>0</v>
      </c>
      <c r="X28" s="76">
        <f>分析係数表!E31</f>
        <v>0</v>
      </c>
      <c r="Y28" s="89">
        <f t="shared" si="9"/>
        <v>0</v>
      </c>
    </row>
    <row r="29" spans="1:25" x14ac:dyDescent="0.2">
      <c r="A29" s="6" t="s">
        <v>17</v>
      </c>
      <c r="B29" s="5" t="s">
        <v>273</v>
      </c>
      <c r="C29" s="90"/>
      <c r="D29" s="76">
        <f>投入係数表!S29</f>
        <v>6.7204301075268823E-4</v>
      </c>
      <c r="E29" s="77">
        <f t="shared" si="0"/>
        <v>6.7204301075268827E-2</v>
      </c>
      <c r="F29" s="76">
        <f>分析係数表!C32</f>
        <v>0.71921182266009853</v>
      </c>
      <c r="G29" s="77">
        <f t="shared" si="1"/>
        <v>4.8334127866942113E-2</v>
      </c>
      <c r="H29" s="77">
        <v>6.6547653700296597E-2</v>
      </c>
      <c r="I29" s="77">
        <f t="shared" si="2"/>
        <v>6.6547653700296597E-2</v>
      </c>
      <c r="J29" s="76">
        <f>分析係数表!G32</f>
        <v>0.13945578231292516</v>
      </c>
      <c r="K29" s="78">
        <f t="shared" si="3"/>
        <v>9.2804551078644899E-3</v>
      </c>
      <c r="L29" s="79"/>
      <c r="M29" s="80"/>
      <c r="N29" s="81">
        <f>分析係数表!H32</f>
        <v>7.0646373718156932E-3</v>
      </c>
      <c r="O29" s="82">
        <f t="shared" si="4"/>
        <v>0.11432598797311028</v>
      </c>
      <c r="P29" s="76">
        <f>分析係数表!C32</f>
        <v>0.71921182266009853</v>
      </c>
      <c r="Q29" s="82">
        <f t="shared" si="5"/>
        <v>8.2224602187557144E-2</v>
      </c>
      <c r="R29" s="83">
        <v>0.10353939992747385</v>
      </c>
      <c r="S29" s="84">
        <f t="shared" si="6"/>
        <v>0.17008705362777043</v>
      </c>
      <c r="T29" s="85">
        <f>分析係数表!F32</f>
        <v>0.48185941043083902</v>
      </c>
      <c r="U29" s="86">
        <f t="shared" si="7"/>
        <v>8.195804738299596E-2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投入係数表!S30</f>
        <v>6.7204301075268823E-4</v>
      </c>
      <c r="E30" s="77">
        <f t="shared" si="0"/>
        <v>6.7204301075268827E-2</v>
      </c>
      <c r="F30" s="76">
        <f>分析係数表!C33</f>
        <v>0.83046964490263453</v>
      </c>
      <c r="G30" s="77">
        <f t="shared" si="1"/>
        <v>5.5811132049908244E-2</v>
      </c>
      <c r="H30" s="77">
        <v>7.0434442510753439E-2</v>
      </c>
      <c r="I30" s="77">
        <f t="shared" si="2"/>
        <v>7.0434442510753439E-2</v>
      </c>
      <c r="J30" s="76">
        <f>分析係数表!G33</f>
        <v>0.50688705234159781</v>
      </c>
      <c r="K30" s="78">
        <f t="shared" si="3"/>
        <v>3.5702306947599544E-2</v>
      </c>
      <c r="L30" s="79"/>
      <c r="M30" s="80"/>
      <c r="N30" s="81">
        <f>分析係数表!H33</f>
        <v>1.0440350795786737E-3</v>
      </c>
      <c r="O30" s="82">
        <f t="shared" si="4"/>
        <v>1.6895466202922701E-2</v>
      </c>
      <c r="P30" s="76">
        <f>分析係数表!C33</f>
        <v>0.83046964490263453</v>
      </c>
      <c r="Q30" s="82">
        <f t="shared" si="5"/>
        <v>1.4031171818005679E-2</v>
      </c>
      <c r="R30" s="83">
        <v>3.630428129554731E-2</v>
      </c>
      <c r="S30" s="84">
        <f t="shared" si="6"/>
        <v>0.10673872380630076</v>
      </c>
      <c r="T30" s="85">
        <f>分析係数表!F33</f>
        <v>0.64600550964187331</v>
      </c>
      <c r="U30" s="86">
        <f t="shared" si="7"/>
        <v>6.8953803671012476E-2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投入係数表!S31</f>
        <v>4.9731182795698922E-2</v>
      </c>
      <c r="E31" s="77">
        <f t="shared" si="0"/>
        <v>4.9731182795698921</v>
      </c>
      <c r="F31" s="76">
        <f>分析係数表!C34</f>
        <v>0.2537092984222894</v>
      </c>
      <c r="G31" s="77">
        <f t="shared" si="1"/>
        <v>1.2617263496807403</v>
      </c>
      <c r="H31" s="77">
        <v>1.4691838395968371</v>
      </c>
      <c r="I31" s="77">
        <f t="shared" si="2"/>
        <v>1.4691838395968371</v>
      </c>
      <c r="J31" s="76">
        <f>分析係数表!G34</f>
        <v>0.42494765662747624</v>
      </c>
      <c r="K31" s="78">
        <f t="shared" si="3"/>
        <v>0.62432622979163388</v>
      </c>
      <c r="L31" s="79"/>
      <c r="M31" s="80"/>
      <c r="N31" s="81">
        <f>分析係数表!H34</f>
        <v>0.17513108440443598</v>
      </c>
      <c r="O31" s="82">
        <f t="shared" si="4"/>
        <v>2.8341205918391554</v>
      </c>
      <c r="P31" s="76">
        <f>分析係数表!C34</f>
        <v>0.2537092984222894</v>
      </c>
      <c r="Q31" s="82">
        <f t="shared" si="5"/>
        <v>0.71904274699967574</v>
      </c>
      <c r="R31" s="83">
        <v>0.7752113682441627</v>
      </c>
      <c r="S31" s="84">
        <f t="shared" si="6"/>
        <v>2.2443952078409999</v>
      </c>
      <c r="T31" s="85">
        <f>分析係数表!F34</f>
        <v>0.69995168304074729</v>
      </c>
      <c r="U31" s="86">
        <f t="shared" si="7"/>
        <v>1.5709682031368957</v>
      </c>
      <c r="V31" s="87">
        <f>分析係数表!D34</f>
        <v>0.29215654694797877</v>
      </c>
      <c r="W31" s="88">
        <f t="shared" si="8"/>
        <v>1</v>
      </c>
      <c r="X31" s="76">
        <f>分析係数表!E34</f>
        <v>0.2001932678370108</v>
      </c>
      <c r="Y31" s="89">
        <f t="shared" si="9"/>
        <v>0</v>
      </c>
    </row>
    <row r="32" spans="1:25" x14ac:dyDescent="0.2">
      <c r="A32" s="6" t="s">
        <v>20</v>
      </c>
      <c r="B32" s="5" t="s">
        <v>37</v>
      </c>
      <c r="C32" s="90"/>
      <c r="D32" s="76">
        <f>投入係数表!S32</f>
        <v>1.0752688172043012E-2</v>
      </c>
      <c r="E32" s="77">
        <f t="shared" si="0"/>
        <v>1.0752688172043012</v>
      </c>
      <c r="F32" s="76">
        <f>分析係数表!C35</f>
        <v>0.44329670329670334</v>
      </c>
      <c r="G32" s="77">
        <f t="shared" si="1"/>
        <v>0.47666312182441228</v>
      </c>
      <c r="H32" s="77">
        <v>0.57728107623649993</v>
      </c>
      <c r="I32" s="77">
        <f t="shared" si="2"/>
        <v>0.57728107623649993</v>
      </c>
      <c r="J32" s="76">
        <f>分析係数表!G35</f>
        <v>0.31419939577039274</v>
      </c>
      <c r="K32" s="78">
        <f t="shared" si="3"/>
        <v>0.1813813653431903</v>
      </c>
      <c r="L32" s="79"/>
      <c r="M32" s="80"/>
      <c r="N32" s="81">
        <f>分析係数表!H35</f>
        <v>6.616862326574173E-2</v>
      </c>
      <c r="O32" s="82">
        <f t="shared" si="4"/>
        <v>1.0707971024607899</v>
      </c>
      <c r="P32" s="76">
        <f>分析係数表!C35</f>
        <v>0.44329670329670334</v>
      </c>
      <c r="Q32" s="82">
        <f t="shared" si="5"/>
        <v>0.47468082542053042</v>
      </c>
      <c r="R32" s="83">
        <v>0.56118414449181686</v>
      </c>
      <c r="S32" s="84">
        <f t="shared" si="6"/>
        <v>1.1384652207283168</v>
      </c>
      <c r="T32" s="85">
        <f>分析係数表!F35</f>
        <v>0.64443411573320941</v>
      </c>
      <c r="U32" s="86">
        <f t="shared" si="7"/>
        <v>0.73366582781306589</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投入係数表!S33</f>
        <v>2.0161290322580645E-3</v>
      </c>
      <c r="E33" s="77">
        <f t="shared" si="0"/>
        <v>0.20161290322580644</v>
      </c>
      <c r="F33" s="76">
        <f>分析係数表!C36</f>
        <v>0.8186980166346769</v>
      </c>
      <c r="G33" s="77">
        <f t="shared" si="1"/>
        <v>0.16506008399892677</v>
      </c>
      <c r="H33" s="77">
        <v>0.26265160260218501</v>
      </c>
      <c r="I33" s="77">
        <f t="shared" si="2"/>
        <v>0.26265160260218501</v>
      </c>
      <c r="J33" s="76">
        <f>分析係数表!G36</f>
        <v>7.7781269641734763E-2</v>
      </c>
      <c r="K33" s="78">
        <f t="shared" si="3"/>
        <v>2.0429375123834317E-2</v>
      </c>
      <c r="L33" s="79"/>
      <c r="M33" s="80"/>
      <c r="N33" s="81">
        <f>分析係数表!H36</f>
        <v>0.1158646930536866</v>
      </c>
      <c r="O33" s="82">
        <f t="shared" si="4"/>
        <v>1.8750212937199104</v>
      </c>
      <c r="P33" s="76">
        <f>分析係数表!C36</f>
        <v>0.8186980166346769</v>
      </c>
      <c r="Q33" s="82">
        <f t="shared" si="5"/>
        <v>1.5350762143162766</v>
      </c>
      <c r="R33" s="83">
        <v>1.6627839478767337</v>
      </c>
      <c r="S33" s="84">
        <f t="shared" si="6"/>
        <v>1.9254355504789187</v>
      </c>
      <c r="T33" s="85">
        <f>分析係数表!F36</f>
        <v>0.82023884349465748</v>
      </c>
      <c r="U33" s="86">
        <f t="shared" si="7"/>
        <v>1.5793170291483274</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投入係数表!S34</f>
        <v>1.6801075268817203E-2</v>
      </c>
      <c r="E34" s="77">
        <f t="shared" si="0"/>
        <v>1.6801075268817203</v>
      </c>
      <c r="F34" s="76">
        <f>分析係数表!C37</f>
        <v>0.56668970283344855</v>
      </c>
      <c r="G34" s="77">
        <f t="shared" si="1"/>
        <v>0.95209963513684226</v>
      </c>
      <c r="H34" s="77">
        <v>1.234279719374735</v>
      </c>
      <c r="I34" s="77">
        <f t="shared" si="2"/>
        <v>1.234279719374735</v>
      </c>
      <c r="J34" s="76">
        <f>分析係数表!G37</f>
        <v>0.49872274427515739</v>
      </c>
      <c r="K34" s="78">
        <f t="shared" si="3"/>
        <v>0.61556336884973906</v>
      </c>
      <c r="L34" s="79"/>
      <c r="M34" s="80"/>
      <c r="N34" s="81">
        <f>分析係数表!H37</f>
        <v>5.3152985940327593E-2</v>
      </c>
      <c r="O34" s="82">
        <f t="shared" si="4"/>
        <v>0.8601669571310202</v>
      </c>
      <c r="P34" s="76">
        <f>分析係数表!C37</f>
        <v>0.56668970283344855</v>
      </c>
      <c r="Q34" s="82">
        <f t="shared" si="5"/>
        <v>0.48744775732372952</v>
      </c>
      <c r="R34" s="83">
        <v>0.5652012634397503</v>
      </c>
      <c r="S34" s="84">
        <f t="shared" si="6"/>
        <v>1.7994809828144853</v>
      </c>
      <c r="T34" s="85">
        <f>分析係数表!F37</f>
        <v>0.72283550770915062</v>
      </c>
      <c r="U34" s="86">
        <f t="shared" si="7"/>
        <v>1.3007287498256699</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投入係数表!S35</f>
        <v>6.7204301075268818E-3</v>
      </c>
      <c r="E35" s="77">
        <f t="shared" si="0"/>
        <v>0.67204301075268813</v>
      </c>
      <c r="F35" s="76">
        <f>分析係数表!C38</f>
        <v>1.0683527744467458E-2</v>
      </c>
      <c r="G35" s="77">
        <f t="shared" si="1"/>
        <v>7.1797901508517861E-3</v>
      </c>
      <c r="H35" s="77">
        <v>9.6573177340025344E-3</v>
      </c>
      <c r="I35" s="77">
        <f t="shared" si="2"/>
        <v>9.6573177340025344E-3</v>
      </c>
      <c r="J35" s="76">
        <f>分析係数表!G38</f>
        <v>0.34057971014492755</v>
      </c>
      <c r="K35" s="78">
        <f t="shared" si="3"/>
        <v>3.2890864746240515E-3</v>
      </c>
      <c r="L35" s="79"/>
      <c r="M35" s="80"/>
      <c r="N35" s="81">
        <f>分析係数表!H38</f>
        <v>4.6331956753746927E-2</v>
      </c>
      <c r="O35" s="82">
        <f t="shared" si="4"/>
        <v>0.74978324460525858</v>
      </c>
      <c r="P35" s="76">
        <f>分析係数表!C38</f>
        <v>1.0683527744467458E-2</v>
      </c>
      <c r="Q35" s="82">
        <f t="shared" si="5"/>
        <v>8.0103300960771111E-3</v>
      </c>
      <c r="R35" s="83">
        <v>9.459239698284572E-3</v>
      </c>
      <c r="S35" s="84">
        <f t="shared" si="6"/>
        <v>1.9116557432287108E-2</v>
      </c>
      <c r="T35" s="85">
        <f>分析係数表!F38</f>
        <v>0.55072463768115942</v>
      </c>
      <c r="U35" s="86">
        <f t="shared" si="7"/>
        <v>1.0527959165607392E-2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投入係数表!S36</f>
        <v>0</v>
      </c>
      <c r="E36" s="77">
        <f t="shared" si="0"/>
        <v>0</v>
      </c>
      <c r="F36" s="76">
        <f>分析係数表!C39</f>
        <v>1</v>
      </c>
      <c r="G36" s="77">
        <f t="shared" si="1"/>
        <v>0</v>
      </c>
      <c r="H36" s="77">
        <v>1.8324994285756846E-2</v>
      </c>
      <c r="I36" s="77">
        <f t="shared" si="2"/>
        <v>1.8324994285756846E-2</v>
      </c>
      <c r="J36" s="76">
        <f>分析係数表!G39</f>
        <v>0.35121951219512193</v>
      </c>
      <c r="K36" s="78">
        <f t="shared" si="3"/>
        <v>6.4360955540219162E-3</v>
      </c>
      <c r="L36" s="79"/>
      <c r="M36" s="80"/>
      <c r="N36" s="81">
        <f>分析係数表!H39</f>
        <v>4.1645399285415987E-3</v>
      </c>
      <c r="O36" s="82">
        <f t="shared" si="4"/>
        <v>6.7394137409436103E-2</v>
      </c>
      <c r="P36" s="76">
        <f>分析係数表!C39</f>
        <v>1</v>
      </c>
      <c r="Q36" s="82">
        <f t="shared" si="5"/>
        <v>6.7394137409436103E-2</v>
      </c>
      <c r="R36" s="83">
        <v>8.5233988730222171E-2</v>
      </c>
      <c r="S36" s="84">
        <f t="shared" si="6"/>
        <v>0.10355898301597902</v>
      </c>
      <c r="T36" s="85">
        <f>分析係数表!F39</f>
        <v>0.70184774575018483</v>
      </c>
      <c r="U36" s="86">
        <f t="shared" si="7"/>
        <v>7.2682638781946543E-2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投入係数表!S37</f>
        <v>0</v>
      </c>
      <c r="E37" s="77">
        <f t="shared" si="0"/>
        <v>0</v>
      </c>
      <c r="F37" s="76">
        <f>分析係数表!C40</f>
        <v>0.77416905685844439</v>
      </c>
      <c r="G37" s="77">
        <f t="shared" si="1"/>
        <v>0</v>
      </c>
      <c r="H37" s="77">
        <v>2.9425775156776352E-3</v>
      </c>
      <c r="I37" s="77">
        <f t="shared" si="2"/>
        <v>2.9425775156776352E-3</v>
      </c>
      <c r="J37" s="76">
        <f>分析係数表!G40</f>
        <v>0.54967502321262762</v>
      </c>
      <c r="K37" s="78">
        <f t="shared" si="3"/>
        <v>1.6174613642350602E-3</v>
      </c>
      <c r="L37" s="79"/>
      <c r="M37" s="80"/>
      <c r="N37" s="81">
        <f>分析係数表!H40</f>
        <v>3.1866270706695746E-2</v>
      </c>
      <c r="O37" s="82">
        <f t="shared" si="4"/>
        <v>0.51568717399365183</v>
      </c>
      <c r="P37" s="76">
        <f>分析係数表!C40</f>
        <v>0.77416905685844439</v>
      </c>
      <c r="Q37" s="82">
        <f t="shared" si="5"/>
        <v>0.39922905312466195</v>
      </c>
      <c r="R37" s="83">
        <v>0.39975038594066337</v>
      </c>
      <c r="S37" s="84">
        <f t="shared" si="6"/>
        <v>0.40269296345634098</v>
      </c>
      <c r="T37" s="85">
        <f>分析係数表!F40</f>
        <v>0.74643369629442058</v>
      </c>
      <c r="U37" s="86">
        <f t="shared" si="7"/>
        <v>0.30058359718447064</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投入係数表!S38</f>
        <v>0</v>
      </c>
      <c r="E38" s="77">
        <f t="shared" si="0"/>
        <v>0</v>
      </c>
      <c r="F38" s="76">
        <f>分析係数表!C41</f>
        <v>0.79005741127348639</v>
      </c>
      <c r="G38" s="77">
        <f t="shared" si="1"/>
        <v>0</v>
      </c>
      <c r="H38" s="77">
        <v>1.0845650247599198E-3</v>
      </c>
      <c r="I38" s="77">
        <f t="shared" si="2"/>
        <v>1.0845650247599198E-3</v>
      </c>
      <c r="J38" s="76">
        <f>分析係数表!G41</f>
        <v>0.45390187685215672</v>
      </c>
      <c r="K38" s="78">
        <f t="shared" si="3"/>
        <v>4.9228610030673339E-4</v>
      </c>
      <c r="L38" s="79"/>
      <c r="M38" s="80"/>
      <c r="N38" s="81">
        <f>分析係数表!H41</f>
        <v>5.3791007377847894E-2</v>
      </c>
      <c r="O38" s="82">
        <f t="shared" si="4"/>
        <v>0.87049196425502851</v>
      </c>
      <c r="P38" s="76">
        <f>分析係数表!C41</f>
        <v>0.79005741127348639</v>
      </c>
      <c r="Q38" s="82">
        <f t="shared" si="5"/>
        <v>0.6877386278137001</v>
      </c>
      <c r="R38" s="83">
        <v>0.69954750552982603</v>
      </c>
      <c r="S38" s="84">
        <f t="shared" si="6"/>
        <v>0.70063207055458598</v>
      </c>
      <c r="T38" s="85">
        <f>分析係数表!F41</f>
        <v>0.55729338162660524</v>
      </c>
      <c r="U38" s="86">
        <f t="shared" si="7"/>
        <v>0.3904576158754155</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投入係数表!S39</f>
        <v>1.3440860215053765E-3</v>
      </c>
      <c r="E39" s="77">
        <f>$C$21*D39</f>
        <v>0.13440860215053765</v>
      </c>
      <c r="F39" s="76">
        <f>分析係数表!C42</f>
        <v>0.34014502307185235</v>
      </c>
      <c r="G39" s="77">
        <f>E39*F39</f>
        <v>4.5718417079550051E-2</v>
      </c>
      <c r="H39" s="77">
        <v>5.2158785337940425E-2</v>
      </c>
      <c r="I39" s="77">
        <f>C39+H39</f>
        <v>5.2158785337940425E-2</v>
      </c>
      <c r="J39" s="76">
        <f>分析係数表!G42</f>
        <v>0.48461538461538461</v>
      </c>
      <c r="K39" s="78">
        <f>I39*J39</f>
        <v>2.5276949817617283E-2</v>
      </c>
      <c r="L39" s="79"/>
      <c r="M39" s="80"/>
      <c r="N39" s="81">
        <f>分析係数表!H42</f>
        <v>1.4175676302723771E-2</v>
      </c>
      <c r="O39" s="82">
        <f t="shared" si="4"/>
        <v>0.22940288555523933</v>
      </c>
      <c r="P39" s="76">
        <f>分析係数表!C42</f>
        <v>0.34014502307185235</v>
      </c>
      <c r="Q39" s="82">
        <f>O39*P39</f>
        <v>7.8030249799936391E-2</v>
      </c>
      <c r="R39" s="83">
        <v>8.1005338546846245E-2</v>
      </c>
      <c r="S39" s="84">
        <f>I39+R39</f>
        <v>0.13316412388478666</v>
      </c>
      <c r="T39" s="85">
        <f>分析係数表!F42</f>
        <v>0.55384615384615388</v>
      </c>
      <c r="U39" s="86">
        <f>S39*T39</f>
        <v>7.3752437843881843E-2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投入係数表!S40</f>
        <v>2.8225806451612902E-2</v>
      </c>
      <c r="E40" s="77">
        <f>$C$21*D40</f>
        <v>2.82258064516129</v>
      </c>
      <c r="F40" s="76">
        <f>分析係数表!C43</f>
        <v>0.24206930209858468</v>
      </c>
      <c r="G40" s="77">
        <f>E40*F40</f>
        <v>0.68326012689116633</v>
      </c>
      <c r="H40" s="77">
        <v>0.89817264461024215</v>
      </c>
      <c r="I40" s="77">
        <f>C40+H40</f>
        <v>0.89817264461024215</v>
      </c>
      <c r="J40" s="76">
        <f>分析係数表!G43</f>
        <v>0.37677668031799566</v>
      </c>
      <c r="K40" s="78">
        <f>I40*J40</f>
        <v>0.33841050738868195</v>
      </c>
      <c r="L40" s="79"/>
      <c r="M40" s="80"/>
      <c r="N40" s="81">
        <f>分析係数表!H43</f>
        <v>3.8768502621688086E-2</v>
      </c>
      <c r="O40" s="82">
        <f t="shared" si="4"/>
        <v>0.62738497833519624</v>
      </c>
      <c r="P40" s="76">
        <f>分析係数表!C43</f>
        <v>0.24206930209858468</v>
      </c>
      <c r="Q40" s="82">
        <f>O40*P40</f>
        <v>0.15187064385273663</v>
      </c>
      <c r="R40" s="83">
        <v>0.24633254228632412</v>
      </c>
      <c r="S40" s="84">
        <f>I40+R40</f>
        <v>1.1445051868965663</v>
      </c>
      <c r="T40" s="85">
        <f>分析係数表!F43</f>
        <v>0.60202360876897132</v>
      </c>
      <c r="U40" s="86">
        <f>S40*T40</f>
        <v>0.68901914287027688</v>
      </c>
      <c r="V40" s="87">
        <f>分析係数表!D43</f>
        <v>0.42833052276559863</v>
      </c>
      <c r="W40" s="88">
        <f>ROUND(S40*V40,0)</f>
        <v>0</v>
      </c>
      <c r="X40" s="76">
        <f>分析係数表!E43</f>
        <v>0.32088653336545409</v>
      </c>
      <c r="Y40" s="89">
        <f>ROUND(S40*X40,0)</f>
        <v>0</v>
      </c>
    </row>
    <row r="41" spans="1:25" x14ac:dyDescent="0.2">
      <c r="A41" s="6" t="s">
        <v>341</v>
      </c>
      <c r="B41" s="5" t="s">
        <v>42</v>
      </c>
      <c r="C41" s="90"/>
      <c r="D41" s="76">
        <f>投入係数表!S41</f>
        <v>0</v>
      </c>
      <c r="E41" s="77">
        <f>$C$21*D41</f>
        <v>0</v>
      </c>
      <c r="F41" s="76">
        <f>分析係数表!C44</f>
        <v>0.38560429982568278</v>
      </c>
      <c r="G41" s="77">
        <f>E41*F41</f>
        <v>0</v>
      </c>
      <c r="H41" s="77">
        <v>1.3996902056864135E-3</v>
      </c>
      <c r="I41" s="77">
        <f>C41+H41</f>
        <v>1.3996902056864135E-3</v>
      </c>
      <c r="J41" s="76">
        <f>分析係数表!G44</f>
        <v>0.26838368034661209</v>
      </c>
      <c r="K41" s="78">
        <f>I41*J41</f>
        <v>3.7565400874722615E-4</v>
      </c>
      <c r="L41" s="79"/>
      <c r="M41" s="80"/>
      <c r="N41" s="81">
        <f>分析係数表!H44</f>
        <v>0.12265092107094798</v>
      </c>
      <c r="O41" s="82">
        <f t="shared" si="4"/>
        <v>1.9848418240389079</v>
      </c>
      <c r="P41" s="76">
        <f>分析係数表!C44</f>
        <v>0.38560429982568278</v>
      </c>
      <c r="Q41" s="82">
        <f>O41*P41</f>
        <v>0.76536354182325417</v>
      </c>
      <c r="R41" s="83">
        <v>0.77480551578416146</v>
      </c>
      <c r="S41" s="84">
        <f>I41+R41</f>
        <v>0.77620520598984788</v>
      </c>
      <c r="T41" s="85">
        <f>分析係数表!F44</f>
        <v>0.48224816464075099</v>
      </c>
      <c r="U41" s="86">
        <f>S41*T41</f>
        <v>0.37432353597320017</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投入係数表!S42</f>
        <v>2.0161290322580645E-3</v>
      </c>
      <c r="E42" s="77">
        <f>$C$21*D42</f>
        <v>0.20161290322580644</v>
      </c>
      <c r="F42" s="76">
        <f>分析係数表!C45</f>
        <v>1</v>
      </c>
      <c r="G42" s="77">
        <f>E42*F42</f>
        <v>0.20161290322580644</v>
      </c>
      <c r="H42" s="77">
        <v>0.23669310804682542</v>
      </c>
      <c r="I42" s="77">
        <f>C42+H42</f>
        <v>0.23669310804682542</v>
      </c>
      <c r="J42" s="76">
        <f>分析係数表!G45</f>
        <v>0</v>
      </c>
      <c r="K42" s="78">
        <f>I42*J42</f>
        <v>0</v>
      </c>
      <c r="L42" s="79"/>
      <c r="M42" s="80"/>
      <c r="N42" s="81">
        <f>分析係数表!H45</f>
        <v>0</v>
      </c>
      <c r="O42" s="82">
        <f t="shared" si="4"/>
        <v>0</v>
      </c>
      <c r="P42" s="76">
        <f>分析係数表!C45</f>
        <v>1</v>
      </c>
      <c r="Q42" s="82">
        <f>O42*P42</f>
        <v>0</v>
      </c>
      <c r="R42" s="83">
        <v>1.8244107348781215E-2</v>
      </c>
      <c r="S42" s="84">
        <f>I42+R42</f>
        <v>0.25493721539560665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3.3602150537634409E-3</v>
      </c>
      <c r="E43" s="77">
        <f>$C$21*D43</f>
        <v>0.33602150537634407</v>
      </c>
      <c r="F43" s="76">
        <f>分析係数表!C46</f>
        <v>0.21981660723382579</v>
      </c>
      <c r="G43" s="77">
        <f>E43*F43</f>
        <v>7.3863107269430697E-2</v>
      </c>
      <c r="H43" s="77">
        <v>9.6653171080363864E-2</v>
      </c>
      <c r="I43" s="77">
        <f>C43+H43</f>
        <v>9.6653171080363864E-2</v>
      </c>
      <c r="J43" s="76">
        <f>分析係数表!G46</f>
        <v>9.2485549132947983E-3</v>
      </c>
      <c r="K43" s="78">
        <f>I43*J43</f>
        <v>8.9390216028082195E-4</v>
      </c>
      <c r="L43" s="79"/>
      <c r="M43" s="80"/>
      <c r="N43" s="81">
        <f>分析係数表!H46</f>
        <v>2.3827200593939956E-2</v>
      </c>
      <c r="O43" s="82">
        <f t="shared" si="4"/>
        <v>0.38559208423114699</v>
      </c>
      <c r="P43" s="76">
        <f>分析係数表!C46</f>
        <v>0.21981660723382579</v>
      </c>
      <c r="Q43" s="82">
        <f>O43*P43</f>
        <v>8.4759543731910303E-2</v>
      </c>
      <c r="R43" s="83">
        <v>9.409433775902408E-2</v>
      </c>
      <c r="S43" s="84">
        <f>I43+R43</f>
        <v>0.19074750883938796</v>
      </c>
      <c r="T43" s="85">
        <f>分析係数表!F46</f>
        <v>0.31329479768786128</v>
      </c>
      <c r="U43" s="86">
        <f>S43*T43</f>
        <v>5.9760202191299579E-2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投入係数表!S44</f>
        <v>0.59408602150537637</v>
      </c>
      <c r="E44" s="91">
        <f>SUM(E5:E43)</f>
        <v>59.408602150537646</v>
      </c>
      <c r="F44" s="92">
        <f>分析係数表!C47</f>
        <v>0.36533716964755569</v>
      </c>
      <c r="G44" s="91">
        <f>SUM(G5:G43)</f>
        <v>16.865897347780834</v>
      </c>
      <c r="H44" s="91">
        <f>SUM(H5:H43)</f>
        <v>19.820772302787763</v>
      </c>
      <c r="I44" s="91">
        <f>SUM(I5:I43)</f>
        <v>119.82077230278776</v>
      </c>
      <c r="J44" s="92">
        <f>分析係数表!G47</f>
        <v>0.24761623449681225</v>
      </c>
      <c r="K44" s="93">
        <f>SUM(K5:K43)</f>
        <v>25.796258741706488</v>
      </c>
      <c r="L44" s="94">
        <f>最終需要_まとめ!$L$33</f>
        <v>0.62733333333333341</v>
      </c>
      <c r="M44" s="91">
        <f>K44*L44</f>
        <v>16.182852983963873</v>
      </c>
      <c r="N44" s="95">
        <f>分析係数表!H47</f>
        <v>1</v>
      </c>
      <c r="O44" s="96">
        <f>SUM(O5:O43)</f>
        <v>16.182852983963876</v>
      </c>
      <c r="P44" s="92">
        <f>分析係数表!C47</f>
        <v>0.36533716964755569</v>
      </c>
      <c r="Q44" s="96">
        <f>SUM(Q5:Q43)</f>
        <v>6.2146634806992456</v>
      </c>
      <c r="R44" s="91">
        <f>SUM(R5:R43)</f>
        <v>7.0034767364541946</v>
      </c>
      <c r="S44" s="97">
        <f>SUM(S5:S43)</f>
        <v>126.82424903924196</v>
      </c>
      <c r="T44" s="98">
        <f>分析係数表!F47</f>
        <v>0.45972075178637212</v>
      </c>
      <c r="U44" s="99">
        <f>SUM(U5:U43)</f>
        <v>52.288464972035918</v>
      </c>
      <c r="V44" s="100">
        <f>分析係数表!D47</f>
        <v>9.0631212476228726E-2</v>
      </c>
      <c r="W44" s="101">
        <f>SUM(W5:W43)</f>
        <v>12</v>
      </c>
      <c r="X44" s="92">
        <f>分析係数表!E47</f>
        <v>7.5404319154090987E-2</v>
      </c>
      <c r="Y44" s="102">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0.3615635179153095</v>
      </c>
      <c r="G5" s="77">
        <f t="shared" ref="G5:G38" si="1">E5*F5</f>
        <v>0</v>
      </c>
      <c r="H5" s="77">
        <f t="array" ref="H5:H43">MMULT(逆行列係数!C5:AO43,'18'!G5:G43)</f>
        <v>7.4187613966027817E-4</v>
      </c>
      <c r="I5" s="77">
        <f t="shared" ref="I5:I38" si="2">C5+H5</f>
        <v>7.4187613966027817E-4</v>
      </c>
      <c r="J5" s="76">
        <f>分析係数表!G8</f>
        <v>0.11973969631236442</v>
      </c>
      <c r="K5" s="78">
        <f t="shared" ref="K5:K38" si="3">I5*J5</f>
        <v>8.8832023664310955E-5</v>
      </c>
      <c r="L5" s="79" t="s">
        <v>184</v>
      </c>
      <c r="M5" s="80" t="s">
        <v>184</v>
      </c>
      <c r="N5" s="81">
        <f>分析係数表!H8</f>
        <v>1.2737227970859822E-2</v>
      </c>
      <c r="O5" s="82">
        <f t="shared" ref="O5:O43" si="4">$M$44*N5</f>
        <v>0.18558587569086321</v>
      </c>
      <c r="P5" s="76">
        <f>分析係数表!C8</f>
        <v>0.3615635179153095</v>
      </c>
      <c r="Q5" s="82">
        <f t="shared" ref="Q5:Q38" si="5">O5*P5</f>
        <v>6.7101082090181827E-2</v>
      </c>
      <c r="R5" s="83">
        <f t="array" ref="R5:R43">MMULT(逆行列係数!C5:AO43,'18'!Q5:Q43)</f>
        <v>9.8107256800377976E-2</v>
      </c>
      <c r="S5" s="84">
        <f t="shared" ref="S5:S38" si="6">I5+R5</f>
        <v>9.8849132940038248E-2</v>
      </c>
      <c r="T5" s="85">
        <f>分析係数表!F8</f>
        <v>0.45140997830802604</v>
      </c>
      <c r="U5" s="86">
        <f t="shared" ref="U5:U38" si="7">S5*T5</f>
        <v>4.4621484956229848E-2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投入係数表!T6</f>
        <v>0</v>
      </c>
      <c r="E6" s="77">
        <f t="shared" si="0"/>
        <v>0</v>
      </c>
      <c r="F6" s="76">
        <f>分析係数表!C9</f>
        <v>5.4524361948955935E-2</v>
      </c>
      <c r="G6" s="77">
        <f t="shared" si="1"/>
        <v>0</v>
      </c>
      <c r="H6" s="77">
        <v>2.1827173949177628E-3</v>
      </c>
      <c r="I6" s="77">
        <f t="shared" si="2"/>
        <v>2.1827173949177628E-3</v>
      </c>
      <c r="J6" s="76">
        <f>分析係数表!G9</f>
        <v>0.23529411764705882</v>
      </c>
      <c r="K6" s="78">
        <f t="shared" si="3"/>
        <v>5.1358056351006188E-4</v>
      </c>
      <c r="L6" s="79"/>
      <c r="M6" s="80"/>
      <c r="N6" s="81">
        <f>分析係数表!H9</f>
        <v>6.7282260683958976E-4</v>
      </c>
      <c r="O6" s="82">
        <f t="shared" si="4"/>
        <v>9.8032611931421348E-3</v>
      </c>
      <c r="P6" s="76">
        <f>分析係数表!C9</f>
        <v>5.4524361948955935E-2</v>
      </c>
      <c r="Q6" s="82">
        <f t="shared" si="5"/>
        <v>5.3451656157503535E-4</v>
      </c>
      <c r="R6" s="83">
        <v>7.6303285769691617E-4</v>
      </c>
      <c r="S6" s="84">
        <f t="shared" si="6"/>
        <v>2.9457502526146788E-3</v>
      </c>
      <c r="T6" s="85">
        <f>分析係数表!F9</f>
        <v>0.68627450980392157</v>
      </c>
      <c r="U6" s="86">
        <f t="shared" si="7"/>
        <v>2.0215933106179167E-3</v>
      </c>
      <c r="V6" s="87">
        <f>分析係数表!D9</f>
        <v>3.9215686274509803E-2</v>
      </c>
      <c r="W6" s="167">
        <f t="shared" si="8"/>
        <v>0</v>
      </c>
      <c r="X6" s="76">
        <f>分析係数表!E9</f>
        <v>0</v>
      </c>
      <c r="Y6" s="166">
        <f t="shared" si="9"/>
        <v>0</v>
      </c>
    </row>
    <row r="7" spans="1:25" x14ac:dyDescent="0.2">
      <c r="A7" s="6" t="s">
        <v>221</v>
      </c>
      <c r="B7" s="5" t="s">
        <v>267</v>
      </c>
      <c r="C7" s="90"/>
      <c r="D7" s="76">
        <f>投入係数表!T7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1.8930435407446884E-2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投入係数表!T8</f>
        <v>0</v>
      </c>
      <c r="E8" s="77">
        <f t="shared" si="0"/>
        <v>0</v>
      </c>
      <c r="F8" s="76">
        <f>分析係数表!C11</f>
        <v>1.7638036809815905E-2</v>
      </c>
      <c r="G8" s="77">
        <f t="shared" si="1"/>
        <v>0</v>
      </c>
      <c r="H8" s="77">
        <v>4.4019300485552823E-3</v>
      </c>
      <c r="I8" s="77">
        <f t="shared" si="2"/>
        <v>4.4019300485552823E-3</v>
      </c>
      <c r="J8" s="76">
        <f>分析係数表!G11</f>
        <v>0.36619718309859156</v>
      </c>
      <c r="K8" s="78">
        <f t="shared" si="3"/>
        <v>1.6119743839779906E-3</v>
      </c>
      <c r="L8" s="79"/>
      <c r="M8" s="80"/>
      <c r="N8" s="81">
        <f>分析係数表!H11</f>
        <v>-2.3200779546192752E-5</v>
      </c>
      <c r="O8" s="82">
        <f t="shared" si="4"/>
        <v>-3.3804348941869438E-4</v>
      </c>
      <c r="P8" s="76">
        <f>分析係数表!C11</f>
        <v>1.7638036809815905E-2</v>
      </c>
      <c r="Q8" s="82">
        <f t="shared" si="5"/>
        <v>-5.9624235096855448E-6</v>
      </c>
      <c r="R8" s="83">
        <v>2.2860440488707402E-4</v>
      </c>
      <c r="S8" s="84">
        <f t="shared" si="6"/>
        <v>4.6305344534423561E-3</v>
      </c>
      <c r="T8" s="85">
        <f>分析係数表!F11</f>
        <v>0.60563380281690138</v>
      </c>
      <c r="U8" s="86">
        <f t="shared" si="7"/>
        <v>2.8044081901129761E-3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投入係数表!T9</f>
        <v>0</v>
      </c>
      <c r="E9" s="77">
        <f t="shared" si="0"/>
        <v>0</v>
      </c>
      <c r="F9" s="76">
        <f>分析係数表!C12</f>
        <v>0.17945214392608499</v>
      </c>
      <c r="G9" s="77">
        <f t="shared" si="1"/>
        <v>0</v>
      </c>
      <c r="H9" s="77">
        <v>6.3608291551478936E-4</v>
      </c>
      <c r="I9" s="77">
        <f t="shared" si="2"/>
        <v>6.3608291551478936E-4</v>
      </c>
      <c r="J9" s="76">
        <f>分析係数表!G12</f>
        <v>0.13812104376337719</v>
      </c>
      <c r="K9" s="78">
        <f t="shared" si="3"/>
        <v>8.7856436210954775E-5</v>
      </c>
      <c r="L9" s="79"/>
      <c r="M9" s="80"/>
      <c r="N9" s="81">
        <f>分析係数表!H12</f>
        <v>9.9856155166813607E-2</v>
      </c>
      <c r="O9" s="82">
        <f t="shared" si="4"/>
        <v>1.4549391784580605</v>
      </c>
      <c r="P9" s="76">
        <f>分析係数表!C12</f>
        <v>0.17945214392608499</v>
      </c>
      <c r="Q9" s="82">
        <f t="shared" si="5"/>
        <v>0.26109195485635572</v>
      </c>
      <c r="R9" s="83">
        <v>0.29578696000679611</v>
      </c>
      <c r="S9" s="84">
        <f t="shared" si="6"/>
        <v>0.29642304292231092</v>
      </c>
      <c r="T9" s="85">
        <f>分析係数表!F12</f>
        <v>0.32915888701671298</v>
      </c>
      <c r="U9" s="86">
        <f t="shared" si="7"/>
        <v>9.7570278894415205E-2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投入係数表!T10</f>
        <v>3.2948929159802307E-3</v>
      </c>
      <c r="E10" s="77">
        <f t="shared" si="0"/>
        <v>0.32948929159802309</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0.22412283348459436</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投入係数表!T11</f>
        <v>6.5897858319604614E-3</v>
      </c>
      <c r="E11" s="77">
        <f t="shared" si="0"/>
        <v>0.65897858319604619</v>
      </c>
      <c r="F11" s="76">
        <f>分析係数表!C14</f>
        <v>0.39919982218270722</v>
      </c>
      <c r="G11" s="77">
        <f t="shared" si="1"/>
        <v>0.26306413323407396</v>
      </c>
      <c r="H11" s="77">
        <v>0.41531924532995679</v>
      </c>
      <c r="I11" s="77">
        <f t="shared" si="2"/>
        <v>0.41531924532995679</v>
      </c>
      <c r="J11" s="76">
        <f>分析係数表!G14</f>
        <v>0.17087329631499243</v>
      </c>
      <c r="K11" s="78">
        <f t="shared" si="3"/>
        <v>7.0966968472584741E-2</v>
      </c>
      <c r="L11" s="79"/>
      <c r="M11" s="80"/>
      <c r="N11" s="81">
        <f>分析係数表!H14</f>
        <v>1.2412417057213123E-3</v>
      </c>
      <c r="O11" s="82">
        <f t="shared" si="4"/>
        <v>1.8085326683900147E-2</v>
      </c>
      <c r="P11" s="76">
        <f>分析係数表!C14</f>
        <v>0.39919982218270722</v>
      </c>
      <c r="Q11" s="82">
        <f t="shared" si="5"/>
        <v>7.219659196329109E-3</v>
      </c>
      <c r="R11" s="83">
        <v>3.2019756713310171E-2</v>
      </c>
      <c r="S11" s="84">
        <f t="shared" si="6"/>
        <v>0.44733900204326693</v>
      </c>
      <c r="T11" s="85">
        <f>分析係数表!F14</f>
        <v>0.36951034830893487</v>
      </c>
      <c r="U11" s="86">
        <f t="shared" si="7"/>
        <v>0.16529639045717889</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投入係数表!T12</f>
        <v>1.8121911037891267E-2</v>
      </c>
      <c r="E12" s="77">
        <f t="shared" si="0"/>
        <v>1.8121911037891267</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0.13386522180980295</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投入係数表!T13</f>
        <v>1.6474464579901153E-3</v>
      </c>
      <c r="E13" s="77">
        <f t="shared" si="0"/>
        <v>0.16474464579901155</v>
      </c>
      <c r="F13" s="76">
        <f>分析係数表!C16</f>
        <v>2.8203419942260721E-2</v>
      </c>
      <c r="G13" s="77">
        <f t="shared" si="1"/>
        <v>4.6463624287085212E-3</v>
      </c>
      <c r="H13" s="77">
        <v>8.8456016112852254E-3</v>
      </c>
      <c r="I13" s="77">
        <f t="shared" si="2"/>
        <v>8.8456016112852254E-3</v>
      </c>
      <c r="J13" s="76">
        <f>分析係数表!G16</f>
        <v>3.2028469750889681E-2</v>
      </c>
      <c r="K13" s="78">
        <f t="shared" si="3"/>
        <v>2.8331108363546987E-4</v>
      </c>
      <c r="L13" s="79"/>
      <c r="M13" s="80"/>
      <c r="N13" s="81">
        <f>分析係数表!H16</f>
        <v>1.817781077444202E-2</v>
      </c>
      <c r="O13" s="82">
        <f t="shared" si="4"/>
        <v>0.264857073959547</v>
      </c>
      <c r="P13" s="76">
        <f>分析係数表!C16</f>
        <v>2.8203419942260721E-2</v>
      </c>
      <c r="Q13" s="82">
        <f t="shared" si="5"/>
        <v>7.4698752815595109E-3</v>
      </c>
      <c r="R13" s="83">
        <v>8.7519517240506953E-3</v>
      </c>
      <c r="S13" s="84">
        <f t="shared" si="6"/>
        <v>1.7597553335335921E-2</v>
      </c>
      <c r="T13" s="85">
        <f>分析係数表!F16</f>
        <v>0.28469750889679718</v>
      </c>
      <c r="U13" s="86">
        <f t="shared" si="7"/>
        <v>5.0099795972486615E-3</v>
      </c>
      <c r="V13" s="87">
        <f>分析係数表!D16</f>
        <v>0</v>
      </c>
      <c r="W13" s="167">
        <f t="shared" si="8"/>
        <v>0</v>
      </c>
      <c r="X13" s="76">
        <f>分析係数表!E16</f>
        <v>0</v>
      </c>
      <c r="Y13" s="166">
        <f t="shared" si="9"/>
        <v>0</v>
      </c>
    </row>
    <row r="14" spans="1:25" x14ac:dyDescent="0.2">
      <c r="A14" s="6" t="s">
        <v>2</v>
      </c>
      <c r="B14" s="5" t="s">
        <v>365</v>
      </c>
      <c r="C14" s="90"/>
      <c r="D14" s="76">
        <f>投入係数表!T14</f>
        <v>2.1416803953871501E-2</v>
      </c>
      <c r="E14" s="77">
        <f t="shared" si="0"/>
        <v>2.1416803953871502</v>
      </c>
      <c r="F14" s="76">
        <f>分析係数表!C17</f>
        <v>0.39389614666813044</v>
      </c>
      <c r="G14" s="77">
        <f t="shared" si="1"/>
        <v>0.84359965513767654</v>
      </c>
      <c r="H14" s="77">
        <v>1.0388366042059871</v>
      </c>
      <c r="I14" s="77">
        <f t="shared" si="2"/>
        <v>1.0388366042059871</v>
      </c>
      <c r="J14" s="76">
        <f>分析係数表!G17</f>
        <v>0.21203948952564411</v>
      </c>
      <c r="K14" s="78">
        <f t="shared" si="3"/>
        <v>0.22027438325639109</v>
      </c>
      <c r="L14" s="79"/>
      <c r="M14" s="80"/>
      <c r="N14" s="81">
        <f>分析係数表!H17</f>
        <v>3.0625029000974431E-3</v>
      </c>
      <c r="O14" s="82">
        <f t="shared" si="4"/>
        <v>4.4621740603267651E-2</v>
      </c>
      <c r="P14" s="76">
        <f>分析係数表!C17</f>
        <v>0.39389614666813044</v>
      </c>
      <c r="Q14" s="82">
        <f t="shared" si="5"/>
        <v>1.7576331681251986E-2</v>
      </c>
      <c r="R14" s="83">
        <v>3.8379613510705485E-2</v>
      </c>
      <c r="S14" s="84">
        <f t="shared" si="6"/>
        <v>1.0772162177166926</v>
      </c>
      <c r="T14" s="85">
        <f>分析係数表!F17</f>
        <v>0.32203226583192873</v>
      </c>
      <c r="U14" s="86">
        <f t="shared" si="7"/>
        <v>0.3468983793822068</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投入係数表!T15</f>
        <v>3.6243822075782535E-2</v>
      </c>
      <c r="E15" s="77">
        <f t="shared" si="0"/>
        <v>3.6243822075782535</v>
      </c>
      <c r="F15" s="76">
        <f>分析係数表!C18</f>
        <v>0.54026666666666667</v>
      </c>
      <c r="G15" s="77">
        <f t="shared" si="1"/>
        <v>1.9581328940142777</v>
      </c>
      <c r="H15" s="77">
        <v>2.0946888321052488</v>
      </c>
      <c r="I15" s="77">
        <f t="shared" si="2"/>
        <v>2.0946888321052488</v>
      </c>
      <c r="J15" s="76">
        <f>分析係数表!G18</f>
        <v>0.21567989590110606</v>
      </c>
      <c r="K15" s="78">
        <f t="shared" si="3"/>
        <v>0.45178226925366949</v>
      </c>
      <c r="L15" s="79"/>
      <c r="M15" s="80"/>
      <c r="N15" s="81">
        <f>分析係数表!H18</f>
        <v>4.8721637047004782E-4</v>
      </c>
      <c r="O15" s="82">
        <f t="shared" si="4"/>
        <v>7.0989132777925816E-3</v>
      </c>
      <c r="P15" s="76">
        <f>分析係数表!C18</f>
        <v>0.54026666666666667</v>
      </c>
      <c r="Q15" s="82">
        <f t="shared" si="5"/>
        <v>3.8353062135487387E-3</v>
      </c>
      <c r="R15" s="83">
        <v>8.7660409559749217E-3</v>
      </c>
      <c r="S15" s="84">
        <f t="shared" si="6"/>
        <v>2.1034548730612239</v>
      </c>
      <c r="T15" s="85">
        <f>分析係数表!F18</f>
        <v>0.45949902407286924</v>
      </c>
      <c r="U15" s="86">
        <f t="shared" si="7"/>
        <v>0.96653546135295343</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投入係数表!T16</f>
        <v>6.5897858319604614E-3</v>
      </c>
      <c r="E16" s="77">
        <f t="shared" si="0"/>
        <v>0.65897858319604619</v>
      </c>
      <c r="F16" s="76">
        <f>分析係数表!C19</f>
        <v>0.24452905261713653</v>
      </c>
      <c r="G16" s="77">
        <f t="shared" si="1"/>
        <v>0.16113940864391207</v>
      </c>
      <c r="H16" s="77">
        <v>0.32103517779185814</v>
      </c>
      <c r="I16" s="77">
        <f t="shared" si="2"/>
        <v>0.32103517779185814</v>
      </c>
      <c r="J16" s="76">
        <f>分析係数表!G19</f>
        <v>5.7649667405764965E-2</v>
      </c>
      <c r="K16" s="78">
        <f t="shared" si="3"/>
        <v>1.8507571225251245E-2</v>
      </c>
      <c r="L16" s="79"/>
      <c r="M16" s="80"/>
      <c r="N16" s="81">
        <f>分析係数表!H19</f>
        <v>-1.2760428750406013E-4</v>
      </c>
      <c r="O16" s="82">
        <f t="shared" si="4"/>
        <v>-1.8592391918028188E-3</v>
      </c>
      <c r="P16" s="76">
        <f>分析係数表!C19</f>
        <v>0.24452905261713653</v>
      </c>
      <c r="Q16" s="82">
        <f t="shared" si="5"/>
        <v>-4.5463799816019385E-4</v>
      </c>
      <c r="R16" s="83">
        <v>3.8399472293054221E-3</v>
      </c>
      <c r="S16" s="84">
        <f t="shared" si="6"/>
        <v>0.32487512502116356</v>
      </c>
      <c r="T16" s="85">
        <f>分析係数表!F19</f>
        <v>0.24006968641114981</v>
      </c>
      <c r="U16" s="86">
        <f t="shared" si="7"/>
        <v>7.7992669386613825E-2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投入係数表!T17</f>
        <v>4.7775947281713346E-2</v>
      </c>
      <c r="E17" s="77">
        <f t="shared" si="0"/>
        <v>4.7775947281713345</v>
      </c>
      <c r="F17" s="76">
        <f>分析係数表!C20</f>
        <v>4.2707629979743422E-2</v>
      </c>
      <c r="G17" s="77">
        <f t="shared" si="1"/>
        <v>0.20403974784391421</v>
      </c>
      <c r="H17" s="77">
        <v>0.21895444855595333</v>
      </c>
      <c r="I17" s="77">
        <f t="shared" si="2"/>
        <v>0.21895444855595333</v>
      </c>
      <c r="J17" s="76">
        <f>分析係数表!G20</f>
        <v>0.10064412238325282</v>
      </c>
      <c r="K17" s="78">
        <f t="shared" si="3"/>
        <v>2.2036478316823E-2</v>
      </c>
      <c r="L17" s="79"/>
      <c r="M17" s="80"/>
      <c r="N17" s="81">
        <f>分析係数表!H20</f>
        <v>6.0322026820101154E-4</v>
      </c>
      <c r="O17" s="82">
        <f t="shared" si="4"/>
        <v>8.7891307248860531E-3</v>
      </c>
      <c r="P17" s="76">
        <f>分析係数表!C20</f>
        <v>4.2707629979743422E-2</v>
      </c>
      <c r="Q17" s="82">
        <f t="shared" si="5"/>
        <v>3.7536294284202767E-4</v>
      </c>
      <c r="R17" s="83">
        <v>1.0050898481177603E-3</v>
      </c>
      <c r="S17" s="84">
        <f t="shared" si="6"/>
        <v>0.21995953840407109</v>
      </c>
      <c r="T17" s="85">
        <f>分析係数表!F20</f>
        <v>0.22302737520128824</v>
      </c>
      <c r="U17" s="86">
        <f t="shared" si="7"/>
        <v>4.9056998500746934E-2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投入係数表!T18</f>
        <v>2.1416803953871501E-2</v>
      </c>
      <c r="E18" s="77">
        <f t="shared" si="0"/>
        <v>2.1416803953871502</v>
      </c>
      <c r="F18" s="76">
        <f>分析係数表!C21</f>
        <v>0.66002922908293749</v>
      </c>
      <c r="G18" s="77">
        <f t="shared" si="1"/>
        <v>1.4135716603094215</v>
      </c>
      <c r="H18" s="77">
        <v>1.5760646554588573</v>
      </c>
      <c r="I18" s="77">
        <f t="shared" si="2"/>
        <v>1.5760646554588573</v>
      </c>
      <c r="J18" s="76">
        <f>分析係数表!G21</f>
        <v>0.28519544705706157</v>
      </c>
      <c r="K18" s="78">
        <f t="shared" si="3"/>
        <v>0.44948646400442255</v>
      </c>
      <c r="L18" s="79"/>
      <c r="M18" s="80"/>
      <c r="N18" s="81">
        <f>分析係数表!H21</f>
        <v>9.9763352048628834E-4</v>
      </c>
      <c r="O18" s="82">
        <f t="shared" si="4"/>
        <v>1.4535870045003858E-2</v>
      </c>
      <c r="P18" s="76">
        <f>分析係数表!C21</f>
        <v>0.66002922908293749</v>
      </c>
      <c r="Q18" s="82">
        <f t="shared" si="5"/>
        <v>9.5940990998536601E-3</v>
      </c>
      <c r="R18" s="83">
        <v>2.2800950787834656E-2</v>
      </c>
      <c r="S18" s="84">
        <f t="shared" si="6"/>
        <v>1.5988656062466919</v>
      </c>
      <c r="T18" s="85">
        <f>分析係数表!F21</f>
        <v>0.42593979332035348</v>
      </c>
      <c r="U18" s="86">
        <f t="shared" si="7"/>
        <v>0.68102048587173758</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投入係数表!T19</f>
        <v>3.2948929159802307E-3</v>
      </c>
      <c r="E19" s="77">
        <f t="shared" si="0"/>
        <v>0.32948929159802309</v>
      </c>
      <c r="F19" s="76">
        <f>分析係数表!C22</f>
        <v>0.17124965967873673</v>
      </c>
      <c r="G19" s="77">
        <f t="shared" si="1"/>
        <v>5.6424929053949503E-2</v>
      </c>
      <c r="H19" s="77">
        <v>6.6751218386701935E-2</v>
      </c>
      <c r="I19" s="77">
        <f t="shared" si="2"/>
        <v>6.6751218386701935E-2</v>
      </c>
      <c r="J19" s="76">
        <f>分析係数表!G22</f>
        <v>0.19461524128936092</v>
      </c>
      <c r="K19" s="78">
        <f t="shared" si="3"/>
        <v>1.2990804472686822E-2</v>
      </c>
      <c r="L19" s="79"/>
      <c r="M19" s="80"/>
      <c r="N19" s="81">
        <f>分析係数表!H22</f>
        <v>4.6401559092385505E-5</v>
      </c>
      <c r="O19" s="82">
        <f t="shared" si="4"/>
        <v>6.7608697883738875E-4</v>
      </c>
      <c r="P19" s="76">
        <f>分析係数表!C22</f>
        <v>0.17124965967873673</v>
      </c>
      <c r="Q19" s="82">
        <f t="shared" si="5"/>
        <v>1.157796650391281E-4</v>
      </c>
      <c r="R19" s="83">
        <v>1.2761060472705453E-3</v>
      </c>
      <c r="S19" s="84">
        <f t="shared" si="6"/>
        <v>6.8027324433972483E-2</v>
      </c>
      <c r="T19" s="85">
        <f>分析係数表!F22</f>
        <v>0.41301782497981493</v>
      </c>
      <c r="U19" s="86">
        <f t="shared" si="7"/>
        <v>2.8096497576915534E-2</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投入係数表!T20</f>
        <v>3.2948929159802307E-3</v>
      </c>
      <c r="E20" s="77">
        <f t="shared" si="0"/>
        <v>0.32948929159802309</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3.3804348941869438E-4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投入係数表!T21</f>
        <v>0</v>
      </c>
      <c r="E21" s="77">
        <f t="shared" si="0"/>
        <v>0</v>
      </c>
      <c r="F21" s="76">
        <f>分析係数表!C24</f>
        <v>0.51311288483466355</v>
      </c>
      <c r="G21" s="77">
        <f t="shared" si="1"/>
        <v>0</v>
      </c>
      <c r="H21" s="77">
        <v>9.7727486864147093E-3</v>
      </c>
      <c r="I21" s="77">
        <f t="shared" si="2"/>
        <v>9.7727486864147093E-3</v>
      </c>
      <c r="J21" s="76">
        <f>分析係数表!G24</f>
        <v>0.20766129032258066</v>
      </c>
      <c r="K21" s="78">
        <f t="shared" si="3"/>
        <v>2.0294216022191838E-3</v>
      </c>
      <c r="L21" s="79"/>
      <c r="M21" s="80"/>
      <c r="N21" s="81">
        <f>分析係数表!H24</f>
        <v>3.8281286251218039E-4</v>
      </c>
      <c r="O21" s="82">
        <f t="shared" si="4"/>
        <v>5.5777175754084564E-3</v>
      </c>
      <c r="P21" s="76">
        <f>分析係数表!C24</f>
        <v>0.51311288483466355</v>
      </c>
      <c r="Q21" s="82">
        <f t="shared" si="5"/>
        <v>2.861998755910838E-3</v>
      </c>
      <c r="R21" s="83">
        <v>9.6047357426472836E-3</v>
      </c>
      <c r="S21" s="84">
        <f t="shared" si="6"/>
        <v>1.9377484429061995E-2</v>
      </c>
      <c r="T21" s="85">
        <f>分析係数表!F24</f>
        <v>0.39045698924731181</v>
      </c>
      <c r="U21" s="86">
        <f t="shared" si="7"/>
        <v>7.5660742293582111E-3</v>
      </c>
      <c r="V21" s="87">
        <f>分析係数表!D24</f>
        <v>0.10147849462365591</v>
      </c>
      <c r="W21" s="167">
        <f t="shared" si="8"/>
        <v>0</v>
      </c>
      <c r="X21" s="76">
        <f>分析係数表!E24</f>
        <v>0.10215053763440861</v>
      </c>
      <c r="Y21" s="166">
        <f t="shared" si="9"/>
        <v>0</v>
      </c>
    </row>
    <row r="22" spans="1:25" x14ac:dyDescent="0.2">
      <c r="A22" s="6" t="s">
        <v>10</v>
      </c>
      <c r="B22" s="5" t="s">
        <v>272</v>
      </c>
      <c r="C22" s="75">
        <f>最終需要_まとめ!C23</f>
        <v>100</v>
      </c>
      <c r="D22" s="76">
        <f>投入係数表!T22</f>
        <v>0.28830313014827019</v>
      </c>
      <c r="E22" s="77">
        <f t="shared" si="0"/>
        <v>28.83031301482702</v>
      </c>
      <c r="F22" s="76">
        <f>分析係数表!C25</f>
        <v>1.2221950623319433E-2</v>
      </c>
      <c r="G22" s="77">
        <f t="shared" si="1"/>
        <v>0.35236266212205947</v>
      </c>
      <c r="H22" s="77">
        <v>0.35666663237083068</v>
      </c>
      <c r="I22" s="77">
        <f t="shared" si="2"/>
        <v>100.35666663237083</v>
      </c>
      <c r="J22" s="76">
        <f>分析係数表!G25</f>
        <v>0.19604612850082373</v>
      </c>
      <c r="K22" s="78">
        <f t="shared" si="3"/>
        <v>19.6745359625241</v>
      </c>
      <c r="L22" s="79"/>
      <c r="M22" s="80"/>
      <c r="N22" s="81">
        <f>分析係数表!H25</f>
        <v>5.5681870910862603E-4</v>
      </c>
      <c r="O22" s="82">
        <f t="shared" si="4"/>
        <v>8.1130437460486642E-3</v>
      </c>
      <c r="P22" s="76">
        <f>分析係数表!C25</f>
        <v>1.2221950623319433E-2</v>
      </c>
      <c r="Q22" s="82">
        <f t="shared" si="5"/>
        <v>9.9157220069037293E-5</v>
      </c>
      <c r="R22" s="83">
        <v>4.3567469594870106E-4</v>
      </c>
      <c r="S22" s="84">
        <f t="shared" si="6"/>
        <v>100.35710230706678</v>
      </c>
      <c r="T22" s="85">
        <f>分析係数表!F25</f>
        <v>0.34761120263591433</v>
      </c>
      <c r="U22" s="86">
        <f t="shared" si="7"/>
        <v>34.885253026014979</v>
      </c>
      <c r="V22" s="87">
        <f>分析係数表!D25</f>
        <v>0.15321252059308071</v>
      </c>
      <c r="W22" s="167">
        <f t="shared" si="8"/>
        <v>15</v>
      </c>
      <c r="X22" s="76">
        <f>分析係数表!E25</f>
        <v>0.13179571663920922</v>
      </c>
      <c r="Y22" s="166">
        <f t="shared" si="9"/>
        <v>13</v>
      </c>
    </row>
    <row r="23" spans="1:25" x14ac:dyDescent="0.2">
      <c r="A23" s="6" t="s">
        <v>11</v>
      </c>
      <c r="B23" s="5" t="s">
        <v>35</v>
      </c>
      <c r="C23" s="90"/>
      <c r="D23" s="76">
        <f>投入係数表!T23</f>
        <v>2.1416803953871501E-2</v>
      </c>
      <c r="E23" s="77">
        <f t="shared" si="0"/>
        <v>2.1416803953871502</v>
      </c>
      <c r="F23" s="76">
        <f>分析係数表!C26</f>
        <v>0.60782312925170068</v>
      </c>
      <c r="G23" s="77">
        <f t="shared" si="1"/>
        <v>1.3017628797812373</v>
      </c>
      <c r="H23" s="77">
        <v>1.4223489743310209</v>
      </c>
      <c r="I23" s="77">
        <f t="shared" si="2"/>
        <v>1.4223489743310209</v>
      </c>
      <c r="J23" s="76">
        <f>分析係数表!G26</f>
        <v>0.19637522405895241</v>
      </c>
      <c r="K23" s="78">
        <f t="shared" si="3"/>
        <v>0.27931409852427541</v>
      </c>
      <c r="L23" s="79"/>
      <c r="M23" s="80"/>
      <c r="N23" s="81">
        <f>分析係数表!H26</f>
        <v>1.1774395619692821E-2</v>
      </c>
      <c r="O23" s="82">
        <f t="shared" si="4"/>
        <v>0.17155707087998737</v>
      </c>
      <c r="P23" s="76">
        <f>分析係数表!C26</f>
        <v>0.60782312925170068</v>
      </c>
      <c r="Q23" s="82">
        <f t="shared" si="5"/>
        <v>0.10427635566752974</v>
      </c>
      <c r="R23" s="83">
        <v>0.11601129007629657</v>
      </c>
      <c r="S23" s="84">
        <f t="shared" si="6"/>
        <v>1.5383602644073175</v>
      </c>
      <c r="T23" s="85">
        <f>分析係数表!F26</f>
        <v>0.33484365664210319</v>
      </c>
      <c r="U23" s="86">
        <f t="shared" si="7"/>
        <v>0.5151101761670589</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投入係数表!T24</f>
        <v>0</v>
      </c>
      <c r="E24" s="77">
        <f t="shared" si="0"/>
        <v>0</v>
      </c>
      <c r="F24" s="76">
        <f>分析係数表!C27</f>
        <v>3.3949453036589916E-2</v>
      </c>
      <c r="G24" s="77">
        <f t="shared" si="1"/>
        <v>0</v>
      </c>
      <c r="H24" s="77">
        <v>9.9491187232554425E-5</v>
      </c>
      <c r="I24" s="77">
        <f t="shared" si="2"/>
        <v>9.9491187232554425E-5</v>
      </c>
      <c r="J24" s="76">
        <f>分析係数表!G27</f>
        <v>0.16810344827586207</v>
      </c>
      <c r="K24" s="78">
        <f t="shared" si="3"/>
        <v>1.6724811646851821E-5</v>
      </c>
      <c r="L24" s="79"/>
      <c r="M24" s="80"/>
      <c r="N24" s="81">
        <f>分析係数表!H27</f>
        <v>1.1983202635608557E-2</v>
      </c>
      <c r="O24" s="82">
        <f t="shared" si="4"/>
        <v>0.17459946228475565</v>
      </c>
      <c r="P24" s="76">
        <f>分析係数表!C27</f>
        <v>3.3949453036589916E-2</v>
      </c>
      <c r="Q24" s="82">
        <f t="shared" si="5"/>
        <v>5.9275562450501638E-3</v>
      </c>
      <c r="R24" s="83">
        <v>5.972148273378281E-3</v>
      </c>
      <c r="S24" s="84">
        <f t="shared" si="6"/>
        <v>6.0716394606108353E-3</v>
      </c>
      <c r="T24" s="85">
        <f>分析係数表!F27</f>
        <v>0.32327586206896552</v>
      </c>
      <c r="U24" s="86">
        <f t="shared" si="7"/>
        <v>1.9628144808009167E-3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投入係数表!T25</f>
        <v>0</v>
      </c>
      <c r="E25" s="77">
        <f t="shared" si="0"/>
        <v>0</v>
      </c>
      <c r="F25" s="76">
        <f>分析係数表!C28</f>
        <v>0.13648255813953492</v>
      </c>
      <c r="G25" s="77">
        <f t="shared" si="1"/>
        <v>0</v>
      </c>
      <c r="H25" s="77">
        <v>9.2352939530298619E-3</v>
      </c>
      <c r="I25" s="77">
        <f t="shared" si="2"/>
        <v>9.2352939530298619E-3</v>
      </c>
      <c r="J25" s="76">
        <f>分析係数表!G28</f>
        <v>0.12488465087665333</v>
      </c>
      <c r="K25" s="78">
        <f t="shared" si="3"/>
        <v>1.1533464610674019E-3</v>
      </c>
      <c r="L25" s="79"/>
      <c r="M25" s="80"/>
      <c r="N25" s="81">
        <f>分析係数表!H28</f>
        <v>2.2469954990487682E-2</v>
      </c>
      <c r="O25" s="82">
        <f t="shared" si="4"/>
        <v>0.3273951195020055</v>
      </c>
      <c r="P25" s="76">
        <f>分析係数表!C28</f>
        <v>0.13648255813953492</v>
      </c>
      <c r="Q25" s="82">
        <f t="shared" si="5"/>
        <v>4.4683723432032446E-2</v>
      </c>
      <c r="R25" s="83">
        <v>4.946859524756389E-2</v>
      </c>
      <c r="S25" s="84">
        <f t="shared" si="6"/>
        <v>5.8703889200593752E-2</v>
      </c>
      <c r="T25" s="85">
        <f>分析係数表!F28</f>
        <v>0.21362657643801908</v>
      </c>
      <c r="U25" s="86">
        <f t="shared" si="7"/>
        <v>1.2540710873519644E-2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投入係数表!T26</f>
        <v>6.5897858319604614E-3</v>
      </c>
      <c r="E26" s="77">
        <f t="shared" si="0"/>
        <v>0.65897858319604619</v>
      </c>
      <c r="F26" s="76">
        <f>分析係数表!C29</f>
        <v>0.28024852844996728</v>
      </c>
      <c r="G26" s="77">
        <f t="shared" si="1"/>
        <v>0.18467777822073628</v>
      </c>
      <c r="H26" s="77">
        <v>0.21228365950586275</v>
      </c>
      <c r="I26" s="77">
        <f t="shared" si="2"/>
        <v>0.21228365950586275</v>
      </c>
      <c r="J26" s="76">
        <f>分析係数表!G29</f>
        <v>0.26283748014822655</v>
      </c>
      <c r="K26" s="78">
        <f t="shared" si="3"/>
        <v>5.5796102141165087E-2</v>
      </c>
      <c r="L26" s="79"/>
      <c r="M26" s="80"/>
      <c r="N26" s="81">
        <f>分析係数表!H29</f>
        <v>1.0707159760567955E-2</v>
      </c>
      <c r="O26" s="82">
        <f t="shared" si="4"/>
        <v>0.15600707036672742</v>
      </c>
      <c r="P26" s="76">
        <f>分析係数表!C29</f>
        <v>0.28024852844996728</v>
      </c>
      <c r="Q26" s="82">
        <f t="shared" si="5"/>
        <v>4.372075189806586E-2</v>
      </c>
      <c r="R26" s="83">
        <v>5.5704299209976382E-2</v>
      </c>
      <c r="S26" s="84">
        <f t="shared" si="6"/>
        <v>0.26798795871583914</v>
      </c>
      <c r="T26" s="85">
        <f>分析係数表!F29</f>
        <v>0.48438327157226047</v>
      </c>
      <c r="U26" s="86">
        <f t="shared" si="7"/>
        <v>0.12980888418475003</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投入係数表!T27</f>
        <v>3.2948929159802307E-3</v>
      </c>
      <c r="E27" s="77">
        <f t="shared" si="0"/>
        <v>0.32948929159802309</v>
      </c>
      <c r="F27" s="76">
        <f>分析係数表!C30</f>
        <v>1</v>
      </c>
      <c r="G27" s="77">
        <f t="shared" si="1"/>
        <v>0.32948929159802309</v>
      </c>
      <c r="H27" s="77">
        <v>0.3750855737300417</v>
      </c>
      <c r="I27" s="77">
        <f t="shared" si="2"/>
        <v>0.3750855737300417</v>
      </c>
      <c r="J27" s="76">
        <f>分析係数表!G30</f>
        <v>0.34440913030915921</v>
      </c>
      <c r="K27" s="78">
        <f t="shared" si="3"/>
        <v>0.12918289623987567</v>
      </c>
      <c r="L27" s="79"/>
      <c r="M27" s="80"/>
      <c r="N27" s="81">
        <f>分析係数表!H30</f>
        <v>0</v>
      </c>
      <c r="O27" s="82">
        <f t="shared" si="4"/>
        <v>0</v>
      </c>
      <c r="P27" s="76">
        <f>分析係数表!C30</f>
        <v>1</v>
      </c>
      <c r="Q27" s="82">
        <f t="shared" si="5"/>
        <v>0</v>
      </c>
      <c r="R27" s="83">
        <v>3.0445465473802422E-2</v>
      </c>
      <c r="S27" s="84">
        <f t="shared" si="6"/>
        <v>0.40553103920384415</v>
      </c>
      <c r="T27" s="85">
        <f>分析係数表!F30</f>
        <v>0.44047963016469227</v>
      </c>
      <c r="U27" s="86">
        <f t="shared" si="7"/>
        <v>0.17862816216881258</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投入係数表!T28</f>
        <v>2.800658978583196E-2</v>
      </c>
      <c r="E28" s="77">
        <f t="shared" si="0"/>
        <v>2.8006589785831961</v>
      </c>
      <c r="F28" s="76">
        <f>分析係数表!C31</f>
        <v>5.0425200622829069E-2</v>
      </c>
      <c r="G28" s="77">
        <f t="shared" si="1"/>
        <v>0.1412237908711852</v>
      </c>
      <c r="H28" s="77">
        <v>0.15853380011694168</v>
      </c>
      <c r="I28" s="77">
        <f t="shared" si="2"/>
        <v>0.15853380011694168</v>
      </c>
      <c r="J28" s="76">
        <f>分析係数表!G31</f>
        <v>7.0921985815602842E-2</v>
      </c>
      <c r="K28" s="78">
        <f t="shared" si="3"/>
        <v>1.1243531923187354E-2</v>
      </c>
      <c r="L28" s="79"/>
      <c r="M28" s="80"/>
      <c r="N28" s="81">
        <f>分析係数表!H31</f>
        <v>2.4500023200779545E-2</v>
      </c>
      <c r="O28" s="82">
        <f t="shared" si="4"/>
        <v>0.35697392482614121</v>
      </c>
      <c r="P28" s="76">
        <f>分析係数表!C31</f>
        <v>5.0425200622829069E-2</v>
      </c>
      <c r="Q28" s="82">
        <f t="shared" si="5"/>
        <v>1.8000481776476875E-2</v>
      </c>
      <c r="R28" s="83">
        <v>2.2652224900697307E-2</v>
      </c>
      <c r="S28" s="84">
        <f t="shared" si="6"/>
        <v>0.18118602501763897</v>
      </c>
      <c r="T28" s="85">
        <f>分析係数表!F31</f>
        <v>0.3475177304964539</v>
      </c>
      <c r="U28" s="86">
        <f t="shared" si="7"/>
        <v>6.2965356211803616E-2</v>
      </c>
      <c r="V28" s="87">
        <f>分析係数表!D31</f>
        <v>0</v>
      </c>
      <c r="W28" s="167">
        <f t="shared" si="8"/>
        <v>0</v>
      </c>
      <c r="X28" s="76">
        <f>分析係数表!E31</f>
        <v>0</v>
      </c>
      <c r="Y28" s="166">
        <f t="shared" si="9"/>
        <v>0</v>
      </c>
    </row>
    <row r="29" spans="1:25" x14ac:dyDescent="0.2">
      <c r="A29" s="6" t="s">
        <v>17</v>
      </c>
      <c r="B29" s="5" t="s">
        <v>273</v>
      </c>
      <c r="C29" s="90"/>
      <c r="D29" s="76">
        <f>投入係数表!T29</f>
        <v>1.6474464579901153E-3</v>
      </c>
      <c r="E29" s="77">
        <f t="shared" si="0"/>
        <v>0.16474464579901155</v>
      </c>
      <c r="F29" s="76">
        <f>分析係数表!C32</f>
        <v>0.71921182266009853</v>
      </c>
      <c r="G29" s="77">
        <f t="shared" si="1"/>
        <v>0.11848629697859944</v>
      </c>
      <c r="H29" s="77">
        <v>0.13919158517117794</v>
      </c>
      <c r="I29" s="77">
        <f t="shared" si="2"/>
        <v>0.13919158517117794</v>
      </c>
      <c r="J29" s="76">
        <f>分析係数表!G32</f>
        <v>0.13945578231292516</v>
      </c>
      <c r="K29" s="78">
        <f t="shared" si="3"/>
        <v>1.9411071401422772E-2</v>
      </c>
      <c r="L29" s="79"/>
      <c r="M29" s="80"/>
      <c r="N29" s="81">
        <f>分析係数表!H32</f>
        <v>7.0646373718156932E-3</v>
      </c>
      <c r="O29" s="82">
        <f t="shared" si="4"/>
        <v>0.10293424252799244</v>
      </c>
      <c r="P29" s="76">
        <f>分析係数表!C32</f>
        <v>0.71921182266009853</v>
      </c>
      <c r="Q29" s="82">
        <f t="shared" si="5"/>
        <v>7.403152418269407E-2</v>
      </c>
      <c r="R29" s="83">
        <v>9.3222458797768026E-2</v>
      </c>
      <c r="S29" s="84">
        <f t="shared" si="6"/>
        <v>0.23241404396894597</v>
      </c>
      <c r="T29" s="85">
        <f>分析係数表!F32</f>
        <v>0.48185941043083902</v>
      </c>
      <c r="U29" s="86">
        <f t="shared" si="7"/>
        <v>0.1119908942027234</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投入係数表!T30</f>
        <v>1.6474464579901153E-3</v>
      </c>
      <c r="E30" s="77">
        <f t="shared" si="0"/>
        <v>0.16474464579901155</v>
      </c>
      <c r="F30" s="76">
        <f>分析係数表!C33</f>
        <v>0.83046964490263453</v>
      </c>
      <c r="G30" s="77">
        <f t="shared" si="1"/>
        <v>0.13681542749631542</v>
      </c>
      <c r="H30" s="77">
        <v>0.15043421267444881</v>
      </c>
      <c r="I30" s="77">
        <f t="shared" si="2"/>
        <v>0.15043421267444881</v>
      </c>
      <c r="J30" s="76">
        <f>分析係数表!G33</f>
        <v>0.50688705234159781</v>
      </c>
      <c r="K30" s="78">
        <f t="shared" si="3"/>
        <v>7.6253154633880396E-2</v>
      </c>
      <c r="L30" s="79"/>
      <c r="M30" s="80"/>
      <c r="N30" s="81">
        <f>分析係数表!H33</f>
        <v>1.0440350795786737E-3</v>
      </c>
      <c r="O30" s="82">
        <f t="shared" si="4"/>
        <v>1.5211957023841245E-2</v>
      </c>
      <c r="P30" s="76">
        <f>分析係数表!C33</f>
        <v>0.83046964490263453</v>
      </c>
      <c r="Q30" s="82">
        <f t="shared" si="5"/>
        <v>1.2633068547863576E-2</v>
      </c>
      <c r="R30" s="83">
        <v>3.2686826170785117E-2</v>
      </c>
      <c r="S30" s="84">
        <f t="shared" si="6"/>
        <v>0.18312103884523392</v>
      </c>
      <c r="T30" s="85">
        <f>分析係数表!F33</f>
        <v>0.64600550964187331</v>
      </c>
      <c r="U30" s="86">
        <f t="shared" si="7"/>
        <v>0.11829720002536462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投入係数表!T31</f>
        <v>4.2833607907743002E-2</v>
      </c>
      <c r="E31" s="77">
        <f t="shared" si="0"/>
        <v>4.2833607907743003</v>
      </c>
      <c r="F31" s="76">
        <f>分析係数表!C34</f>
        <v>0.2537092984222894</v>
      </c>
      <c r="G31" s="77">
        <f t="shared" si="1"/>
        <v>1.0867284611168904</v>
      </c>
      <c r="H31" s="77">
        <v>1.2152499832676888</v>
      </c>
      <c r="I31" s="77">
        <f t="shared" si="2"/>
        <v>1.2152499832676888</v>
      </c>
      <c r="J31" s="76">
        <f>分析係数表!G34</f>
        <v>0.42494765662747624</v>
      </c>
      <c r="K31" s="78">
        <f t="shared" si="3"/>
        <v>0.51641763260618412</v>
      </c>
      <c r="L31" s="79"/>
      <c r="M31" s="80"/>
      <c r="N31" s="81">
        <f>分析係数表!H34</f>
        <v>0.17513108440443598</v>
      </c>
      <c r="O31" s="82">
        <f t="shared" si="4"/>
        <v>2.5517212798770141</v>
      </c>
      <c r="P31" s="76">
        <f>分析係数表!C34</f>
        <v>0.2537092984222894</v>
      </c>
      <c r="Q31" s="82">
        <f t="shared" si="5"/>
        <v>0.64739541568682357</v>
      </c>
      <c r="R31" s="83">
        <v>0.69796724615290129</v>
      </c>
      <c r="S31" s="84">
        <f t="shared" si="6"/>
        <v>1.91321722942059</v>
      </c>
      <c r="T31" s="85">
        <f>分析係数表!F34</f>
        <v>0.69995168304074729</v>
      </c>
      <c r="U31" s="86">
        <f t="shared" si="7"/>
        <v>1.3391596197554976</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投入係数表!T32</f>
        <v>6.5897858319604614E-3</v>
      </c>
      <c r="E32" s="77">
        <f t="shared" si="0"/>
        <v>0.65897858319604619</v>
      </c>
      <c r="F32" s="76">
        <f>分析係数表!C35</f>
        <v>0.44329670329670334</v>
      </c>
      <c r="G32" s="77">
        <f t="shared" si="1"/>
        <v>0.29212303347393964</v>
      </c>
      <c r="H32" s="77">
        <v>0.3554897320997738</v>
      </c>
      <c r="I32" s="77">
        <f t="shared" si="2"/>
        <v>0.3554897320997738</v>
      </c>
      <c r="J32" s="76">
        <f>分析係数表!G35</f>
        <v>0.31419939577039274</v>
      </c>
      <c r="K32" s="78">
        <f t="shared" si="3"/>
        <v>0.11169465902832772</v>
      </c>
      <c r="L32" s="79"/>
      <c r="M32" s="80"/>
      <c r="N32" s="81">
        <f>分析係数表!H35</f>
        <v>6.616862326574173E-2</v>
      </c>
      <c r="O32" s="82">
        <f t="shared" si="4"/>
        <v>0.96410003182211623</v>
      </c>
      <c r="P32" s="76">
        <f>分析係数表!C35</f>
        <v>0.44329670329670334</v>
      </c>
      <c r="Q32" s="82">
        <f t="shared" si="5"/>
        <v>0.42738236575499089</v>
      </c>
      <c r="R32" s="83">
        <v>0.50526626409361186</v>
      </c>
      <c r="S32" s="84">
        <f t="shared" si="6"/>
        <v>0.86075599619338572</v>
      </c>
      <c r="T32" s="85">
        <f>分析係数表!F35</f>
        <v>0.64443411573320941</v>
      </c>
      <c r="U32" s="86">
        <f t="shared" si="7"/>
        <v>0.55470052926894231</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投入係数表!T33</f>
        <v>0</v>
      </c>
      <c r="E33" s="77">
        <f t="shared" si="0"/>
        <v>0</v>
      </c>
      <c r="F33" s="76">
        <f>分析係数表!C36</f>
        <v>0.8186980166346769</v>
      </c>
      <c r="G33" s="77">
        <f t="shared" si="1"/>
        <v>0</v>
      </c>
      <c r="H33" s="77">
        <v>6.8897148143021628E-2</v>
      </c>
      <c r="I33" s="77">
        <f t="shared" si="2"/>
        <v>6.8897148143021628E-2</v>
      </c>
      <c r="J33" s="76">
        <f>分析係数表!G36</f>
        <v>7.7781269641734763E-2</v>
      </c>
      <c r="K33" s="78">
        <f t="shared" si="3"/>
        <v>5.3589076572589109E-3</v>
      </c>
      <c r="L33" s="79"/>
      <c r="M33" s="80"/>
      <c r="N33" s="81">
        <f>分析係数表!H36</f>
        <v>0.1158646930536866</v>
      </c>
      <c r="O33" s="82">
        <f t="shared" si="4"/>
        <v>1.6881891861569596</v>
      </c>
      <c r="P33" s="76">
        <f>分析係数表!C36</f>
        <v>0.8186980166346769</v>
      </c>
      <c r="Q33" s="82">
        <f t="shared" si="5"/>
        <v>1.3821171384108122</v>
      </c>
      <c r="R33" s="83">
        <v>1.4970997338125174</v>
      </c>
      <c r="S33" s="84">
        <f t="shared" si="6"/>
        <v>1.565996881955539</v>
      </c>
      <c r="T33" s="85">
        <f>分析係数表!F36</f>
        <v>0.82023884349465748</v>
      </c>
      <c r="U33" s="86">
        <f t="shared" si="7"/>
        <v>1.284491471371451</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投入係数表!T34</f>
        <v>1.4827018121911038E-2</v>
      </c>
      <c r="E34" s="77">
        <f t="shared" si="0"/>
        <v>1.4827018121911038</v>
      </c>
      <c r="F34" s="76">
        <f>分析係数表!C37</f>
        <v>0.56668970283344855</v>
      </c>
      <c r="G34" s="77">
        <f t="shared" si="1"/>
        <v>0.84023184934119222</v>
      </c>
      <c r="H34" s="77">
        <v>1.0808241585277842</v>
      </c>
      <c r="I34" s="77">
        <f t="shared" si="2"/>
        <v>1.0808241585277842</v>
      </c>
      <c r="J34" s="76">
        <f>分析係数表!G37</f>
        <v>0.49872274427515739</v>
      </c>
      <c r="K34" s="78">
        <f t="shared" si="3"/>
        <v>0.53903159041986426</v>
      </c>
      <c r="L34" s="79"/>
      <c r="M34" s="80"/>
      <c r="N34" s="81">
        <f>分析係数表!H37</f>
        <v>5.3152985940327593E-2</v>
      </c>
      <c r="O34" s="82">
        <f t="shared" si="4"/>
        <v>0.77445763425822867</v>
      </c>
      <c r="P34" s="76">
        <f>分析係数表!C37</f>
        <v>0.56668970283344855</v>
      </c>
      <c r="Q34" s="82">
        <f t="shared" si="5"/>
        <v>0.43887716661489118</v>
      </c>
      <c r="R34" s="83">
        <v>0.50888310662767866</v>
      </c>
      <c r="S34" s="84">
        <f t="shared" si="6"/>
        <v>1.5897072651554629</v>
      </c>
      <c r="T34" s="85">
        <f>分析係数表!F37</f>
        <v>0.72283550770915062</v>
      </c>
      <c r="U34" s="86">
        <f t="shared" si="7"/>
        <v>1.1490968581175744</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投入係数表!T35</f>
        <v>6.5897858319604614E-3</v>
      </c>
      <c r="E35" s="77">
        <f t="shared" si="0"/>
        <v>0.65897858319604619</v>
      </c>
      <c r="F35" s="76">
        <f>分析係数表!C38</f>
        <v>1.0683527744467458E-2</v>
      </c>
      <c r="G35" s="77">
        <f t="shared" si="1"/>
        <v>7.0402159765848163E-3</v>
      </c>
      <c r="H35" s="77">
        <v>8.9530960092565077E-3</v>
      </c>
      <c r="I35" s="77">
        <f t="shared" si="2"/>
        <v>8.9530960092565077E-3</v>
      </c>
      <c r="J35" s="76">
        <f>分析係数表!G38</f>
        <v>0.34057971014492755</v>
      </c>
      <c r="K35" s="78">
        <f t="shared" si="3"/>
        <v>3.0492428437322891E-3</v>
      </c>
      <c r="L35" s="79"/>
      <c r="M35" s="80"/>
      <c r="N35" s="81">
        <f>分析係数表!H38</f>
        <v>4.6331956753746927E-2</v>
      </c>
      <c r="O35" s="82">
        <f t="shared" si="4"/>
        <v>0.67507284836913262</v>
      </c>
      <c r="P35" s="76">
        <f>分析係数表!C38</f>
        <v>1.0683527744467458E-2</v>
      </c>
      <c r="Q35" s="82">
        <f t="shared" si="5"/>
        <v>7.212159505088302E-3</v>
      </c>
      <c r="R35" s="83">
        <v>8.5166959017458892E-3</v>
      </c>
      <c r="S35" s="84">
        <f t="shared" si="6"/>
        <v>1.7469791911002397E-2</v>
      </c>
      <c r="T35" s="85">
        <f>分析係数表!F38</f>
        <v>0.55072463768115942</v>
      </c>
      <c r="U35" s="86">
        <f t="shared" si="7"/>
        <v>9.6210448205520452E-3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投入係数表!T36</f>
        <v>0</v>
      </c>
      <c r="E36" s="77">
        <f t="shared" si="0"/>
        <v>0</v>
      </c>
      <c r="F36" s="76">
        <f>分析係数表!C39</f>
        <v>1</v>
      </c>
      <c r="G36" s="77">
        <f t="shared" si="1"/>
        <v>0</v>
      </c>
      <c r="H36" s="77">
        <v>1.0523726430493941E-2</v>
      </c>
      <c r="I36" s="77">
        <f t="shared" si="2"/>
        <v>1.0523726430493941E-2</v>
      </c>
      <c r="J36" s="76">
        <f>分析係数表!G39</f>
        <v>0.35121951219512193</v>
      </c>
      <c r="K36" s="78">
        <f t="shared" si="3"/>
        <v>3.6961380633929938E-3</v>
      </c>
      <c r="L36" s="79"/>
      <c r="M36" s="80"/>
      <c r="N36" s="81">
        <f>分析係数表!H39</f>
        <v>4.1645399285415987E-3</v>
      </c>
      <c r="O36" s="82">
        <f t="shared" si="4"/>
        <v>6.0678806350655631E-2</v>
      </c>
      <c r="P36" s="76">
        <f>分析係数表!C39</f>
        <v>1</v>
      </c>
      <c r="Q36" s="82">
        <f t="shared" si="5"/>
        <v>6.0678806350655631E-2</v>
      </c>
      <c r="R36" s="83">
        <v>7.6741047448008123E-2</v>
      </c>
      <c r="S36" s="84">
        <f t="shared" si="6"/>
        <v>8.7264773878502067E-2</v>
      </c>
      <c r="T36" s="85">
        <f>分析係数表!F39</f>
        <v>0.70184774575018483</v>
      </c>
      <c r="U36" s="86">
        <f t="shared" si="7"/>
        <v>6.1246584830026291E-2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投入係数表!T37</f>
        <v>1.6474464579901153E-3</v>
      </c>
      <c r="E37" s="77">
        <f t="shared" si="0"/>
        <v>0.16474464579901155</v>
      </c>
      <c r="F37" s="76">
        <f>分析係数表!C40</f>
        <v>0.77416905685844439</v>
      </c>
      <c r="G37" s="77">
        <f t="shared" si="1"/>
        <v>0.12754020706069924</v>
      </c>
      <c r="H37" s="77">
        <v>0.13052285810302419</v>
      </c>
      <c r="I37" s="77">
        <f t="shared" si="2"/>
        <v>0.13052285810302419</v>
      </c>
      <c r="J37" s="76">
        <f>分析係数表!G40</f>
        <v>0.54967502321262762</v>
      </c>
      <c r="K37" s="78">
        <f t="shared" si="3"/>
        <v>7.1745155057558324E-2</v>
      </c>
      <c r="L37" s="79"/>
      <c r="M37" s="80"/>
      <c r="N37" s="81">
        <f>分析係数表!H40</f>
        <v>3.1866270706695746E-2</v>
      </c>
      <c r="O37" s="82">
        <f t="shared" si="4"/>
        <v>0.46430273271657668</v>
      </c>
      <c r="P37" s="76">
        <f>分析係数表!C40</f>
        <v>0.77416905685844439</v>
      </c>
      <c r="Q37" s="82">
        <f t="shared" si="5"/>
        <v>0.35944880868399054</v>
      </c>
      <c r="R37" s="83">
        <v>0.35991819451193297</v>
      </c>
      <c r="S37" s="84">
        <f t="shared" si="6"/>
        <v>0.49044105261495718</v>
      </c>
      <c r="T37" s="85">
        <f>分析係数表!F40</f>
        <v>0.74643369629442058</v>
      </c>
      <c r="U37" s="86">
        <f t="shared" si="7"/>
        <v>0.36608172771790892</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投入係数表!T38</f>
        <v>0</v>
      </c>
      <c r="E38" s="77">
        <f t="shared" si="0"/>
        <v>0</v>
      </c>
      <c r="F38" s="76">
        <f>分析係数表!C41</f>
        <v>0.79005741127348639</v>
      </c>
      <c r="G38" s="77">
        <f t="shared" si="1"/>
        <v>0</v>
      </c>
      <c r="H38" s="77">
        <v>9.2272551188829846E-4</v>
      </c>
      <c r="I38" s="77">
        <f t="shared" si="2"/>
        <v>9.2272551188829846E-4</v>
      </c>
      <c r="J38" s="76">
        <f>分析係数表!G41</f>
        <v>0.45390187685215672</v>
      </c>
      <c r="K38" s="78">
        <f t="shared" si="3"/>
        <v>4.1882684166546569E-4</v>
      </c>
      <c r="L38" s="79"/>
      <c r="M38" s="80"/>
      <c r="N38" s="81">
        <f>分析係数表!H41</f>
        <v>5.3791007377847894E-2</v>
      </c>
      <c r="O38" s="82">
        <f t="shared" si="4"/>
        <v>0.78375383021724276</v>
      </c>
      <c r="P38" s="76">
        <f>分析係数表!C41</f>
        <v>0.79005741127348639</v>
      </c>
      <c r="Q38" s="82">
        <f t="shared" si="5"/>
        <v>0.61921052217711436</v>
      </c>
      <c r="R38" s="83">
        <v>0.62984273191669704</v>
      </c>
      <c r="S38" s="84">
        <f t="shared" si="6"/>
        <v>0.63076545742858536</v>
      </c>
      <c r="T38" s="85">
        <f>分析係数表!F41</f>
        <v>0.55729338162660524</v>
      </c>
      <c r="U38" s="86">
        <f t="shared" si="7"/>
        <v>0.35152141478362886</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投入係数表!T39</f>
        <v>0</v>
      </c>
      <c r="E39" s="77">
        <f>$C$22*D39</f>
        <v>0</v>
      </c>
      <c r="F39" s="76">
        <f>分析係数表!C42</f>
        <v>0.34014502307185235</v>
      </c>
      <c r="G39" s="77">
        <f>E39*F39</f>
        <v>0</v>
      </c>
      <c r="H39" s="77">
        <v>3.8299739720324974E-3</v>
      </c>
      <c r="I39" s="77">
        <f>C39+H39</f>
        <v>3.8299739720324974E-3</v>
      </c>
      <c r="J39" s="76">
        <f>分析係数表!G42</f>
        <v>0.48461538461538461</v>
      </c>
      <c r="K39" s="78">
        <f>I39*J39</f>
        <v>1.8560643095234411E-3</v>
      </c>
      <c r="L39" s="79"/>
      <c r="M39" s="80"/>
      <c r="N39" s="81">
        <f>分析係数表!H42</f>
        <v>1.4175676302723771E-2</v>
      </c>
      <c r="O39" s="82">
        <f t="shared" si="4"/>
        <v>0.20654457203482224</v>
      </c>
      <c r="P39" s="76">
        <f>分析係数表!C42</f>
        <v>0.34014502307185235</v>
      </c>
      <c r="Q39" s="82">
        <f>O39*P39</f>
        <v>7.0255108220150478E-2</v>
      </c>
      <c r="R39" s="83">
        <v>7.2933751213279469E-2</v>
      </c>
      <c r="S39" s="84">
        <f>I39+R39</f>
        <v>7.6763725185311965E-2</v>
      </c>
      <c r="T39" s="85">
        <f>分析係数表!F42</f>
        <v>0.55384615384615388</v>
      </c>
      <c r="U39" s="86">
        <f>S39*T39</f>
        <v>4.2515293948788169E-2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投入係数表!T40</f>
        <v>4.4481054365733116E-2</v>
      </c>
      <c r="E40" s="77">
        <f>$C$22*D40</f>
        <v>4.4481054365733117</v>
      </c>
      <c r="F40" s="76">
        <f>分析係数表!C43</f>
        <v>0.24206930209858468</v>
      </c>
      <c r="G40" s="77">
        <f>E40*F40</f>
        <v>1.076749778692222</v>
      </c>
      <c r="H40" s="77">
        <v>1.2584091111192419</v>
      </c>
      <c r="I40" s="77">
        <f>C40+H40</f>
        <v>1.2584091111192419</v>
      </c>
      <c r="J40" s="76">
        <f>分析係数表!G43</f>
        <v>0.37677668031799566</v>
      </c>
      <c r="K40" s="78">
        <f>I40*J40</f>
        <v>0.47413920736942772</v>
      </c>
      <c r="L40" s="79"/>
      <c r="M40" s="80"/>
      <c r="N40" s="81">
        <f>分析係数表!H43</f>
        <v>3.8768502621688086E-2</v>
      </c>
      <c r="O40" s="82">
        <f t="shared" si="4"/>
        <v>0.56487067081863818</v>
      </c>
      <c r="P40" s="76">
        <f>分析係数表!C43</f>
        <v>0.24206930209858468</v>
      </c>
      <c r="Q40" s="82">
        <f>O40*P40</f>
        <v>0.13673784906102709</v>
      </c>
      <c r="R40" s="83">
        <v>0.22178731275168367</v>
      </c>
      <c r="S40" s="84">
        <f>I40+R40</f>
        <v>1.4801964238709255</v>
      </c>
      <c r="T40" s="85">
        <f>分析係数表!F43</f>
        <v>0.60202360876897132</v>
      </c>
      <c r="U40" s="86">
        <f>S40*T40</f>
        <v>0.89111319278570056</v>
      </c>
      <c r="V40" s="87">
        <f>分析係数表!D43</f>
        <v>0.42833052276559863</v>
      </c>
      <c r="W40" s="167">
        <f>ROUND(S40*V40,0)</f>
        <v>1</v>
      </c>
      <c r="X40" s="76">
        <f>分析係数表!E43</f>
        <v>0.32088653336545409</v>
      </c>
      <c r="Y40" s="166">
        <f>ROUND(S40*X40,0)</f>
        <v>0</v>
      </c>
    </row>
    <row r="41" spans="1:25" x14ac:dyDescent="0.2">
      <c r="A41" s="6" t="s">
        <v>341</v>
      </c>
      <c r="B41" s="5" t="s">
        <v>42</v>
      </c>
      <c r="C41" s="90"/>
      <c r="D41" s="76">
        <f>投入係数表!T41</f>
        <v>0</v>
      </c>
      <c r="E41" s="77">
        <f>$C$22*D41</f>
        <v>0</v>
      </c>
      <c r="F41" s="76">
        <f>分析係数表!C44</f>
        <v>0.38560429982568278</v>
      </c>
      <c r="G41" s="77">
        <f>E41*F41</f>
        <v>0</v>
      </c>
      <c r="H41" s="77">
        <v>1.3538288180040413E-3</v>
      </c>
      <c r="I41" s="77">
        <f>C41+H41</f>
        <v>1.3538288180040413E-3</v>
      </c>
      <c r="J41" s="76">
        <f>分析係数表!G44</f>
        <v>0.26838368034661209</v>
      </c>
      <c r="K41" s="78">
        <f>I41*J41</f>
        <v>3.6334556073522827E-4</v>
      </c>
      <c r="L41" s="79"/>
      <c r="M41" s="80"/>
      <c r="N41" s="81">
        <f>分析係数表!H44</f>
        <v>0.12265092107094798</v>
      </c>
      <c r="O41" s="82">
        <f t="shared" si="4"/>
        <v>1.7870669068119276</v>
      </c>
      <c r="P41" s="76">
        <f>分析係数表!C44</f>
        <v>0.38560429982568278</v>
      </c>
      <c r="Q41" s="82">
        <f>O41*P41</f>
        <v>0.68910068334286201</v>
      </c>
      <c r="R41" s="83">
        <v>0.69760183391121411</v>
      </c>
      <c r="S41" s="84">
        <f>I41+R41</f>
        <v>0.69895566272921816</v>
      </c>
      <c r="T41" s="85">
        <f>分析係数表!F44</f>
        <v>0.48224816464075099</v>
      </c>
      <c r="U41" s="86">
        <f>S41*T41</f>
        <v>0.3370700855164252</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投入係数表!T42</f>
        <v>3.2948929159802307E-3</v>
      </c>
      <c r="E42" s="77">
        <f>$C$22*D42</f>
        <v>0.32948929159802309</v>
      </c>
      <c r="F42" s="76">
        <f>分析係数表!C45</f>
        <v>1</v>
      </c>
      <c r="G42" s="77">
        <f>E42*F42</f>
        <v>0.32948929159802309</v>
      </c>
      <c r="H42" s="77">
        <v>0.35530029395255908</v>
      </c>
      <c r="I42" s="77">
        <f>C42+H42</f>
        <v>0.35530029395255908</v>
      </c>
      <c r="J42" s="76">
        <f>分析係数表!G45</f>
        <v>0</v>
      </c>
      <c r="K42" s="78">
        <f>I42*J42</f>
        <v>0</v>
      </c>
      <c r="L42" s="79"/>
      <c r="M42" s="80"/>
      <c r="N42" s="81">
        <f>分析係数表!H45</f>
        <v>0</v>
      </c>
      <c r="O42" s="82">
        <f t="shared" si="4"/>
        <v>0</v>
      </c>
      <c r="P42" s="76">
        <f>分析係数表!C45</f>
        <v>1</v>
      </c>
      <c r="Q42" s="82">
        <f>O42*P42</f>
        <v>0</v>
      </c>
      <c r="R42" s="83">
        <v>1.6426215979763681E-2</v>
      </c>
      <c r="S42" s="84">
        <f>I42+R42</f>
        <v>0.37172650993232276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1.6474464579901153E-3</v>
      </c>
      <c r="E43" s="77">
        <f>$C$22*D43</f>
        <v>0.16474464579901155</v>
      </c>
      <c r="F43" s="76">
        <f>分析係数表!C46</f>
        <v>0.21981660723382579</v>
      </c>
      <c r="G43" s="77">
        <f>E43*F43</f>
        <v>3.6213609099477066E-2</v>
      </c>
      <c r="H43" s="77">
        <v>5.5506240014495487E-2</v>
      </c>
      <c r="I43" s="77">
        <f>C43+H43</f>
        <v>5.5506240014495487E-2</v>
      </c>
      <c r="J43" s="76">
        <f>分析係数表!G46</f>
        <v>9.2485549132947983E-3</v>
      </c>
      <c r="K43" s="78">
        <f>I43*J43</f>
        <v>5.1335250880458257E-4</v>
      </c>
      <c r="L43" s="79"/>
      <c r="M43" s="80"/>
      <c r="N43" s="81">
        <f>分析係数表!H46</f>
        <v>2.3827200593939956E-2</v>
      </c>
      <c r="O43" s="82">
        <f t="shared" si="4"/>
        <v>0.34717066363299909</v>
      </c>
      <c r="P43" s="76">
        <f>分析係数表!C46</f>
        <v>0.21981660723382579</v>
      </c>
      <c r="Q43" s="82">
        <f>O43*P43</f>
        <v>7.6313877410921604E-2</v>
      </c>
      <c r="R43" s="83">
        <v>8.4718527739084809E-2</v>
      </c>
      <c r="S43" s="84">
        <f>I43+R43</f>
        <v>0.14022476775358028</v>
      </c>
      <c r="T43" s="85">
        <f>分析係数表!F46</f>
        <v>0.31329479768786128</v>
      </c>
      <c r="U43" s="86">
        <f>S43*T43</f>
        <v>4.3931690244185272E-2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投入係数表!T44</f>
        <v>0.64250411861614498</v>
      </c>
      <c r="E44" s="91">
        <f>SUM(E5:E43)</f>
        <v>64.250411861614509</v>
      </c>
      <c r="F44" s="92">
        <f>分析係数表!C47</f>
        <v>0.36533716964755569</v>
      </c>
      <c r="G44" s="91">
        <f>SUM(G5:G43)</f>
        <v>11.265553364093117</v>
      </c>
      <c r="H44" s="91">
        <f>SUM(H5:H43)</f>
        <v>13.127893237640764</v>
      </c>
      <c r="I44" s="91">
        <f>SUM(I5:I43)</f>
        <v>113.12789323764072</v>
      </c>
      <c r="J44" s="92">
        <f>分析係数表!G47</f>
        <v>0.24761623449681225</v>
      </c>
      <c r="K44" s="93">
        <f>SUM(K5:K43)</f>
        <v>23.225850926022151</v>
      </c>
      <c r="L44" s="94">
        <f>最終需要_まとめ!$L$33</f>
        <v>0.62733333333333341</v>
      </c>
      <c r="M44" s="91">
        <f>K44*L44</f>
        <v>14.570350480924564</v>
      </c>
      <c r="N44" s="95">
        <f>分析係数表!H47</f>
        <v>1</v>
      </c>
      <c r="O44" s="96">
        <f>SUM(O5:O43)</f>
        <v>14.570350480924565</v>
      </c>
      <c r="P44" s="92">
        <f>分析係数表!C47</f>
        <v>0.36533716964755569</v>
      </c>
      <c r="Q44" s="96">
        <f>SUM(Q5:Q43)</f>
        <v>5.5954178861118873</v>
      </c>
      <c r="R44" s="91">
        <f>SUM(R5:R43)</f>
        <v>6.3056316915353117</v>
      </c>
      <c r="S44" s="97">
        <f>SUM(S5:S43)</f>
        <v>119.43352492917609</v>
      </c>
      <c r="T44" s="98">
        <f>分析係数表!F47</f>
        <v>0.45972075178637212</v>
      </c>
      <c r="U44" s="99">
        <f>SUM(U5:U43)</f>
        <v>44.921597439196837</v>
      </c>
      <c r="V44" s="100">
        <f>分析係数表!D47</f>
        <v>9.0631212476228726E-2</v>
      </c>
      <c r="W44" s="164">
        <f>SUM(W5:W43)</f>
        <v>17</v>
      </c>
      <c r="X44" s="92">
        <f>分析係数表!E47</f>
        <v>7.5404319154090987E-2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0.3615635179153095</v>
      </c>
      <c r="G5" s="77">
        <f t="shared" ref="G5:G38" si="1">E5*F5</f>
        <v>0</v>
      </c>
      <c r="H5" s="77">
        <f t="array" ref="H5:H43">MMULT(逆行列係数!C5:AO43,'19'!G5:G43)</f>
        <v>7.5297898206295706E-4</v>
      </c>
      <c r="I5" s="77">
        <f t="shared" ref="I5:I38" si="2">C5+H5</f>
        <v>7.5297898206295706E-4</v>
      </c>
      <c r="J5" s="76">
        <f>分析係数表!G8</f>
        <v>0.11973969631236442</v>
      </c>
      <c r="K5" s="78">
        <f t="shared" ref="K5:K38" si="3">I5*J5</f>
        <v>9.0161474641811768E-5</v>
      </c>
      <c r="L5" s="79" t="s">
        <v>184</v>
      </c>
      <c r="M5" s="80" t="s">
        <v>184</v>
      </c>
      <c r="N5" s="81">
        <f>分析係数表!H8</f>
        <v>1.2737227970859822E-2</v>
      </c>
      <c r="O5" s="82">
        <f t="shared" ref="O5:O43" si="4">$M$44*N5</f>
        <v>0.19745287531696068</v>
      </c>
      <c r="P5" s="76">
        <f>分析係数表!C8</f>
        <v>0.3615635179153095</v>
      </c>
      <c r="Q5" s="82">
        <f t="shared" ref="Q5:Q38" si="5">O5*P5</f>
        <v>7.1391756222093289E-2</v>
      </c>
      <c r="R5" s="83">
        <f t="array" ref="R5:R43">MMULT(逆行列係数!C5:AO43,'19'!Q5:Q43)</f>
        <v>0.10438057245779818</v>
      </c>
      <c r="S5" s="84">
        <f t="shared" ref="S5:S38" si="6">I5+R5</f>
        <v>0.10513355143986114</v>
      </c>
      <c r="T5" s="85">
        <f>分析係数表!F8</f>
        <v>0.45140997830802604</v>
      </c>
      <c r="U5" s="86">
        <f t="shared" ref="U5:U38" si="7">S5*T5</f>
        <v>4.7458334174913457E-2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投入係数表!U6</f>
        <v>0</v>
      </c>
      <c r="E6" s="77">
        <f t="shared" si="0"/>
        <v>0</v>
      </c>
      <c r="F6" s="76">
        <f>分析係数表!C9</f>
        <v>5.4524361948955935E-2</v>
      </c>
      <c r="G6" s="77">
        <f t="shared" si="1"/>
        <v>0</v>
      </c>
      <c r="H6" s="77">
        <v>2.2518501955056621E-3</v>
      </c>
      <c r="I6" s="77">
        <f t="shared" si="2"/>
        <v>2.2518501955056621E-3</v>
      </c>
      <c r="J6" s="76">
        <f>分析係数表!G9</f>
        <v>0.23529411764705882</v>
      </c>
      <c r="K6" s="78">
        <f t="shared" si="3"/>
        <v>5.2984710482486164E-4</v>
      </c>
      <c r="L6" s="79"/>
      <c r="M6" s="80"/>
      <c r="N6" s="81">
        <f>分析係数表!H9</f>
        <v>6.7282260683958976E-4</v>
      </c>
      <c r="O6" s="82">
        <f t="shared" si="4"/>
        <v>1.0430115453901382E-2</v>
      </c>
      <c r="P6" s="76">
        <f>分析係数表!C9</f>
        <v>5.4524361948955935E-2</v>
      </c>
      <c r="Q6" s="82">
        <f t="shared" si="5"/>
        <v>5.6869539017791778E-4</v>
      </c>
      <c r="R6" s="83">
        <v>8.1182380476269651E-4</v>
      </c>
      <c r="S6" s="84">
        <f t="shared" si="6"/>
        <v>3.0636740002683589E-3</v>
      </c>
      <c r="T6" s="85">
        <f>分析係数表!F9</f>
        <v>0.68627450980392157</v>
      </c>
      <c r="U6" s="86">
        <f t="shared" si="7"/>
        <v>2.1025213727331876E-3</v>
      </c>
      <c r="V6" s="87">
        <f>分析係数表!D9</f>
        <v>3.9215686274509803E-2</v>
      </c>
      <c r="W6" s="167">
        <f t="shared" si="8"/>
        <v>0</v>
      </c>
      <c r="X6" s="76">
        <f>分析係数表!E9</f>
        <v>0</v>
      </c>
      <c r="Y6" s="166">
        <f t="shared" si="9"/>
        <v>0</v>
      </c>
    </row>
    <row r="7" spans="1:25" x14ac:dyDescent="0.2">
      <c r="A7" s="6" t="s">
        <v>221</v>
      </c>
      <c r="B7" s="5" t="s">
        <v>267</v>
      </c>
      <c r="C7" s="90"/>
      <c r="D7" s="76">
        <f>投入係数表!U7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2.0140912600637152E-2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投入係数表!U8</f>
        <v>4.9790878311093407E-5</v>
      </c>
      <c r="E8" s="77">
        <f t="shared" si="0"/>
        <v>4.9790878311093403E-3</v>
      </c>
      <c r="F8" s="76">
        <f>分析係数表!C11</f>
        <v>1.7638036809815905E-2</v>
      </c>
      <c r="G8" s="77">
        <f t="shared" si="1"/>
        <v>8.7821334444412985E-5</v>
      </c>
      <c r="H8" s="77">
        <v>3.5594368963568187E-3</v>
      </c>
      <c r="I8" s="77">
        <f t="shared" si="2"/>
        <v>3.5594368963568187E-3</v>
      </c>
      <c r="J8" s="76">
        <f>分析係数表!G11</f>
        <v>0.36619718309859156</v>
      </c>
      <c r="K8" s="78">
        <f t="shared" si="3"/>
        <v>1.3034557648630605E-3</v>
      </c>
      <c r="L8" s="79"/>
      <c r="M8" s="80"/>
      <c r="N8" s="81">
        <f>分析係数表!H11</f>
        <v>-2.3200779546192752E-5</v>
      </c>
      <c r="O8" s="82">
        <f t="shared" si="4"/>
        <v>-3.5965915358280632E-4</v>
      </c>
      <c r="P8" s="76">
        <f>分析係数表!C11</f>
        <v>1.7638036809815905E-2</v>
      </c>
      <c r="Q8" s="82">
        <f t="shared" si="5"/>
        <v>-6.3436813898807695E-6</v>
      </c>
      <c r="R8" s="83">
        <v>2.4322215732766397E-4</v>
      </c>
      <c r="S8" s="84">
        <f t="shared" si="6"/>
        <v>3.8026590536844825E-3</v>
      </c>
      <c r="T8" s="85">
        <f>分析係数表!F11</f>
        <v>0.60563380281690138</v>
      </c>
      <c r="U8" s="86">
        <f t="shared" si="7"/>
        <v>2.3030188634990526E-3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投入係数表!U9</f>
        <v>0</v>
      </c>
      <c r="E9" s="77">
        <f t="shared" si="0"/>
        <v>0</v>
      </c>
      <c r="F9" s="76">
        <f>分析係数表!C12</f>
        <v>0.17945214392608499</v>
      </c>
      <c r="G9" s="77">
        <f t="shared" si="1"/>
        <v>0</v>
      </c>
      <c r="H9" s="77">
        <v>5.8634087245394923E-4</v>
      </c>
      <c r="I9" s="77">
        <f t="shared" si="2"/>
        <v>5.8634087245394923E-4</v>
      </c>
      <c r="J9" s="76">
        <f>分析係数表!G12</f>
        <v>0.13812104376337719</v>
      </c>
      <c r="K9" s="78">
        <f t="shared" si="3"/>
        <v>8.0986013304468692E-5</v>
      </c>
      <c r="L9" s="79"/>
      <c r="M9" s="80"/>
      <c r="N9" s="81">
        <f>分析係数表!H12</f>
        <v>9.9856155166813607E-2</v>
      </c>
      <c r="O9" s="82">
        <f t="shared" si="4"/>
        <v>1.5479729970203984</v>
      </c>
      <c r="P9" s="76">
        <f>分析係数表!C12</f>
        <v>0.17945214392608499</v>
      </c>
      <c r="Q9" s="82">
        <f t="shared" si="5"/>
        <v>0.27778707305499767</v>
      </c>
      <c r="R9" s="83">
        <v>0.31470059624521368</v>
      </c>
      <c r="S9" s="84">
        <f t="shared" si="6"/>
        <v>0.31528693711766764</v>
      </c>
      <c r="T9" s="85">
        <f>分析係数表!F12</f>
        <v>0.32915888701671298</v>
      </c>
      <c r="U9" s="86">
        <f t="shared" si="7"/>
        <v>0.10377949731255985</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投入係数表!U10</f>
        <v>2.5393347938657638E-3</v>
      </c>
      <c r="E10" s="77">
        <f t="shared" si="0"/>
        <v>0.2539334793865764</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0.23845401882540057</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投入係数表!U11</f>
        <v>7.3690499900418245E-3</v>
      </c>
      <c r="E11" s="77">
        <f t="shared" si="0"/>
        <v>0.73690499900418249</v>
      </c>
      <c r="F11" s="76">
        <f>分析係数表!C14</f>
        <v>0.39919982218270722</v>
      </c>
      <c r="G11" s="77">
        <f t="shared" si="1"/>
        <v>0.29417234456801772</v>
      </c>
      <c r="H11" s="77">
        <v>0.42847546311992352</v>
      </c>
      <c r="I11" s="77">
        <f t="shared" si="2"/>
        <v>0.42847546311992352</v>
      </c>
      <c r="J11" s="76">
        <f>分析係数表!G14</f>
        <v>0.17087329631499243</v>
      </c>
      <c r="K11" s="78">
        <f t="shared" si="3"/>
        <v>7.3215014773394302E-2</v>
      </c>
      <c r="L11" s="79"/>
      <c r="M11" s="80"/>
      <c r="N11" s="81">
        <f>分析係数表!H14</f>
        <v>1.2412417057213123E-3</v>
      </c>
      <c r="O11" s="82">
        <f t="shared" si="4"/>
        <v>1.9241764716680137E-2</v>
      </c>
      <c r="P11" s="76">
        <f>分析係数表!C14</f>
        <v>0.39919982218270722</v>
      </c>
      <c r="Q11" s="82">
        <f t="shared" si="5"/>
        <v>7.6813090533802003E-3</v>
      </c>
      <c r="R11" s="83">
        <v>3.4067210160562397E-2</v>
      </c>
      <c r="S11" s="84">
        <f t="shared" si="6"/>
        <v>0.46254267328048593</v>
      </c>
      <c r="T11" s="85">
        <f>分析係数表!F14</f>
        <v>0.36951034830893487</v>
      </c>
      <c r="U11" s="86">
        <f t="shared" si="7"/>
        <v>0.17091430431161822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投入係数表!U12</f>
        <v>1.374228241386178E-2</v>
      </c>
      <c r="E12" s="77">
        <f t="shared" si="0"/>
        <v>1.3742282413861779</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0.1424250248187913</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投入係数表!U13</f>
        <v>1.095399322844055E-3</v>
      </c>
      <c r="E13" s="77">
        <f t="shared" si="0"/>
        <v>0.10953993228440551</v>
      </c>
      <c r="F13" s="76">
        <f>分析係数表!C16</f>
        <v>2.8203419942260721E-2</v>
      </c>
      <c r="G13" s="77">
        <f t="shared" si="1"/>
        <v>3.0894007106638914E-3</v>
      </c>
      <c r="H13" s="77">
        <v>7.5453370239463467E-3</v>
      </c>
      <c r="I13" s="77">
        <f t="shared" si="2"/>
        <v>7.5453370239463467E-3</v>
      </c>
      <c r="J13" s="76">
        <f>分析係数表!G16</f>
        <v>3.2028469750889681E-2</v>
      </c>
      <c r="K13" s="78">
        <f t="shared" si="3"/>
        <v>2.4166559863173352E-4</v>
      </c>
      <c r="L13" s="79"/>
      <c r="M13" s="80"/>
      <c r="N13" s="81">
        <f>分析係数表!H16</f>
        <v>1.817781077444202E-2</v>
      </c>
      <c r="O13" s="82">
        <f t="shared" si="4"/>
        <v>0.28179294683212874</v>
      </c>
      <c r="P13" s="76">
        <f>分析係数表!C16</f>
        <v>2.8203419942260721E-2</v>
      </c>
      <c r="Q13" s="82">
        <f t="shared" si="5"/>
        <v>7.9475248162736746E-3</v>
      </c>
      <c r="R13" s="83">
        <v>9.3115816390445284E-3</v>
      </c>
      <c r="S13" s="84">
        <f t="shared" si="6"/>
        <v>1.6856918662990876E-2</v>
      </c>
      <c r="T13" s="85">
        <f>分析係数表!F16</f>
        <v>0.28469750889679718</v>
      </c>
      <c r="U13" s="86">
        <f t="shared" si="7"/>
        <v>4.7991227510294316E-3</v>
      </c>
      <c r="V13" s="87">
        <f>分析係数表!D16</f>
        <v>0</v>
      </c>
      <c r="W13" s="167">
        <f t="shared" si="8"/>
        <v>0</v>
      </c>
      <c r="X13" s="76">
        <f>分析係数表!E16</f>
        <v>0</v>
      </c>
      <c r="Y13" s="166">
        <f t="shared" si="9"/>
        <v>0</v>
      </c>
    </row>
    <row r="14" spans="1:25" x14ac:dyDescent="0.2">
      <c r="A14" s="6" t="s">
        <v>2</v>
      </c>
      <c r="B14" s="5" t="s">
        <v>365</v>
      </c>
      <c r="C14" s="90"/>
      <c r="D14" s="76">
        <f>投入係数表!U14</f>
        <v>4.0380402310296756E-2</v>
      </c>
      <c r="E14" s="77">
        <f t="shared" si="0"/>
        <v>4.0380402310296759</v>
      </c>
      <c r="F14" s="76">
        <f>分析係数表!C17</f>
        <v>0.39389614666813044</v>
      </c>
      <c r="G14" s="77">
        <f t="shared" si="1"/>
        <v>1.5905684870934766</v>
      </c>
      <c r="H14" s="77">
        <v>1.964305969805576</v>
      </c>
      <c r="I14" s="77">
        <f t="shared" si="2"/>
        <v>1.964305969805576</v>
      </c>
      <c r="J14" s="76">
        <f>分析係数表!G17</f>
        <v>0.21203948952564411</v>
      </c>
      <c r="K14" s="78">
        <f t="shared" si="3"/>
        <v>0.41651043510974961</v>
      </c>
      <c r="L14" s="79"/>
      <c r="M14" s="80"/>
      <c r="N14" s="81">
        <f>分析係数表!H17</f>
        <v>3.0625029000974431E-3</v>
      </c>
      <c r="O14" s="82">
        <f t="shared" si="4"/>
        <v>4.7475008272930427E-2</v>
      </c>
      <c r="P14" s="76">
        <f>分析係数表!C17</f>
        <v>0.39389614666813044</v>
      </c>
      <c r="Q14" s="82">
        <f t="shared" si="5"/>
        <v>1.8700222821744911E-2</v>
      </c>
      <c r="R14" s="83">
        <v>4.0833738090422789E-2</v>
      </c>
      <c r="S14" s="84">
        <f t="shared" si="6"/>
        <v>2.0051397078959989</v>
      </c>
      <c r="T14" s="85">
        <f>分析係数表!F17</f>
        <v>0.32203226583192873</v>
      </c>
      <c r="U14" s="86">
        <f t="shared" si="7"/>
        <v>0.6457196834433202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投入係数表!U15</f>
        <v>9.2113124875522808E-3</v>
      </c>
      <c r="E15" s="77">
        <f t="shared" si="0"/>
        <v>0.92113124875522812</v>
      </c>
      <c r="F15" s="76">
        <f>分析係数表!C18</f>
        <v>0.54026666666666667</v>
      </c>
      <c r="G15" s="77">
        <f t="shared" si="1"/>
        <v>0.49765650932749123</v>
      </c>
      <c r="H15" s="77">
        <v>0.59478129177274108</v>
      </c>
      <c r="I15" s="77">
        <f t="shared" si="2"/>
        <v>0.59478129177274108</v>
      </c>
      <c r="J15" s="76">
        <f>分析係数表!G18</f>
        <v>0.21567989590110606</v>
      </c>
      <c r="K15" s="78">
        <f t="shared" si="3"/>
        <v>0.12828236709347018</v>
      </c>
      <c r="L15" s="79"/>
      <c r="M15" s="80"/>
      <c r="N15" s="81">
        <f>分析係数表!H18</f>
        <v>4.8721637047004782E-4</v>
      </c>
      <c r="O15" s="82">
        <f t="shared" si="4"/>
        <v>7.5528422252389323E-3</v>
      </c>
      <c r="P15" s="76">
        <f>分析係数表!C18</f>
        <v>0.54026666666666667</v>
      </c>
      <c r="Q15" s="82">
        <f t="shared" si="5"/>
        <v>4.0805488928890871E-3</v>
      </c>
      <c r="R15" s="83">
        <v>9.32657178494916E-3</v>
      </c>
      <c r="S15" s="84">
        <f t="shared" si="6"/>
        <v>0.60410786355769019</v>
      </c>
      <c r="T15" s="85">
        <f>分析係数表!F18</f>
        <v>0.45949902407286924</v>
      </c>
      <c r="U15" s="86">
        <f t="shared" si="7"/>
        <v>0.27758697373950469</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投入係数表!U16</f>
        <v>4.5956980681139216E-2</v>
      </c>
      <c r="E16" s="77">
        <f t="shared" si="0"/>
        <v>4.5956980681139212</v>
      </c>
      <c r="F16" s="76">
        <f>分析係数表!C19</f>
        <v>0.24452905261713653</v>
      </c>
      <c r="G16" s="77">
        <f t="shared" si="1"/>
        <v>1.1237816947103016</v>
      </c>
      <c r="H16" s="77">
        <v>1.5531341406234145</v>
      </c>
      <c r="I16" s="77">
        <f t="shared" si="2"/>
        <v>1.5531341406234145</v>
      </c>
      <c r="J16" s="76">
        <f>分析係数表!G19</f>
        <v>5.7649667405764965E-2</v>
      </c>
      <c r="K16" s="78">
        <f t="shared" si="3"/>
        <v>8.9537666643478439E-2</v>
      </c>
      <c r="L16" s="79"/>
      <c r="M16" s="80"/>
      <c r="N16" s="81">
        <f>分析係数表!H19</f>
        <v>-1.2760428750406013E-4</v>
      </c>
      <c r="O16" s="82">
        <f t="shared" si="4"/>
        <v>-1.9781253447054346E-3</v>
      </c>
      <c r="P16" s="76">
        <f>分析係数表!C19</f>
        <v>0.24452905261713653</v>
      </c>
      <c r="Q16" s="82">
        <f t="shared" si="5"/>
        <v>-4.8370911649876655E-4</v>
      </c>
      <c r="R16" s="83">
        <v>4.0854866711663249E-3</v>
      </c>
      <c r="S16" s="84">
        <f t="shared" si="6"/>
        <v>1.5572196272945809</v>
      </c>
      <c r="T16" s="85">
        <f>分析係数表!F19</f>
        <v>0.24006968641114981</v>
      </c>
      <c r="U16" s="86">
        <f t="shared" si="7"/>
        <v>0.37384122759789762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投入係数表!U17</f>
        <v>6.6769567815176262E-2</v>
      </c>
      <c r="E17" s="77">
        <f t="shared" si="0"/>
        <v>6.6769567815176263</v>
      </c>
      <c r="F17" s="76">
        <f>分析係数表!C20</f>
        <v>4.2707629979743422E-2</v>
      </c>
      <c r="G17" s="77">
        <f t="shared" si="1"/>
        <v>0.28515699961579333</v>
      </c>
      <c r="H17" s="77">
        <v>0.32176150156771888</v>
      </c>
      <c r="I17" s="77">
        <f t="shared" si="2"/>
        <v>0.32176150156771888</v>
      </c>
      <c r="J17" s="76">
        <f>分析係数表!G20</f>
        <v>0.10064412238325282</v>
      </c>
      <c r="K17" s="78">
        <f t="shared" si="3"/>
        <v>3.2383403942000691E-2</v>
      </c>
      <c r="L17" s="79"/>
      <c r="M17" s="80"/>
      <c r="N17" s="81">
        <f>分析係数表!H20</f>
        <v>6.0322026820101154E-4</v>
      </c>
      <c r="O17" s="82">
        <f t="shared" si="4"/>
        <v>9.3511379931529633E-3</v>
      </c>
      <c r="P17" s="76">
        <f>分析係数表!C20</f>
        <v>4.2707629979743422E-2</v>
      </c>
      <c r="Q17" s="82">
        <f t="shared" si="5"/>
        <v>3.9936494130109722E-4</v>
      </c>
      <c r="R17" s="83">
        <v>1.0693587522431778E-3</v>
      </c>
      <c r="S17" s="84">
        <f t="shared" si="6"/>
        <v>0.32283086031996205</v>
      </c>
      <c r="T17" s="85">
        <f>分析係数表!F20</f>
        <v>0.22302737520128824</v>
      </c>
      <c r="U17" s="86">
        <f t="shared" si="7"/>
        <v>7.200011941113485E-2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投入係数表!U18</f>
        <v>2.8181637124078868E-2</v>
      </c>
      <c r="E18" s="77">
        <f t="shared" si="0"/>
        <v>2.8181637124078867</v>
      </c>
      <c r="F18" s="76">
        <f>分析係数表!C21</f>
        <v>0.66002922908293749</v>
      </c>
      <c r="G18" s="77">
        <f t="shared" si="1"/>
        <v>1.8600704225300866</v>
      </c>
      <c r="H18" s="77">
        <v>2.1558234151640039</v>
      </c>
      <c r="I18" s="77">
        <f t="shared" si="2"/>
        <v>2.1558234151640039</v>
      </c>
      <c r="J18" s="76">
        <f>分析係数表!G21</f>
        <v>0.28519544705706157</v>
      </c>
      <c r="K18" s="78">
        <f t="shared" si="3"/>
        <v>0.61483102266377931</v>
      </c>
      <c r="L18" s="79"/>
      <c r="M18" s="80"/>
      <c r="N18" s="81">
        <f>分析係数表!H21</f>
        <v>9.9763352048628834E-4</v>
      </c>
      <c r="O18" s="82">
        <f t="shared" si="4"/>
        <v>1.5465343604060671E-2</v>
      </c>
      <c r="P18" s="76">
        <f>分析係数表!C21</f>
        <v>0.66002922908293749</v>
      </c>
      <c r="Q18" s="82">
        <f t="shared" si="5"/>
        <v>1.0207578816490903E-2</v>
      </c>
      <c r="R18" s="83">
        <v>2.4258922055673017E-2</v>
      </c>
      <c r="S18" s="84">
        <f t="shared" si="6"/>
        <v>2.1800823372196767</v>
      </c>
      <c r="T18" s="85">
        <f>分析係数表!F21</f>
        <v>0.42593979332035348</v>
      </c>
      <c r="U18" s="86">
        <f t="shared" si="7"/>
        <v>0.92858382013670226</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投入係数表!U19</f>
        <v>1.3642700657239593E-2</v>
      </c>
      <c r="E19" s="77">
        <f t="shared" si="0"/>
        <v>1.3642700657239593</v>
      </c>
      <c r="F19" s="76">
        <f>分析係数表!C22</f>
        <v>0.17124965967873673</v>
      </c>
      <c r="G19" s="77">
        <f t="shared" si="1"/>
        <v>0.23363078446511581</v>
      </c>
      <c r="H19" s="77">
        <v>0.26348401249294517</v>
      </c>
      <c r="I19" s="77">
        <f t="shared" si="2"/>
        <v>0.26348401249294517</v>
      </c>
      <c r="J19" s="76">
        <f>分析係数表!G22</f>
        <v>0.19461524128936092</v>
      </c>
      <c r="K19" s="78">
        <f t="shared" si="3"/>
        <v>5.127800466720351E-2</v>
      </c>
      <c r="L19" s="79"/>
      <c r="M19" s="80"/>
      <c r="N19" s="81">
        <f>分析係数表!H22</f>
        <v>4.6401559092385505E-5</v>
      </c>
      <c r="O19" s="82">
        <f t="shared" si="4"/>
        <v>7.1931830716561265E-4</v>
      </c>
      <c r="P19" s="76">
        <f>分析係数表!C22</f>
        <v>0.17124965967873673</v>
      </c>
      <c r="Q19" s="82">
        <f t="shared" si="5"/>
        <v>1.2318301530279618E-4</v>
      </c>
      <c r="R19" s="83">
        <v>1.3577046599313786E-3</v>
      </c>
      <c r="S19" s="84">
        <f t="shared" si="6"/>
        <v>0.26484171715287658</v>
      </c>
      <c r="T19" s="85">
        <f>分析係数表!F22</f>
        <v>0.41301782497981493</v>
      </c>
      <c r="U19" s="86">
        <f t="shared" si="7"/>
        <v>0.10938434998240043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投入係数表!U20</f>
        <v>2.4397530372435769E-3</v>
      </c>
      <c r="E20" s="77">
        <f t="shared" si="0"/>
        <v>0.24397530372435769</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3.5965915358280632E-4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投入係数表!U21</f>
        <v>9.9581756622186819E-4</v>
      </c>
      <c r="E21" s="77">
        <f t="shared" si="0"/>
        <v>9.9581756622186823E-2</v>
      </c>
      <c r="F21" s="76">
        <f>分析係数表!C24</f>
        <v>0.51311288483466355</v>
      </c>
      <c r="G21" s="77">
        <f t="shared" si="1"/>
        <v>5.1096682417313639E-2</v>
      </c>
      <c r="H21" s="77">
        <v>6.5319955921028794E-2</v>
      </c>
      <c r="I21" s="77">
        <f t="shared" si="2"/>
        <v>6.5319955921028794E-2</v>
      </c>
      <c r="J21" s="76">
        <f>分析係数表!G24</f>
        <v>0.20766129032258066</v>
      </c>
      <c r="K21" s="78">
        <f t="shared" si="3"/>
        <v>1.3564426330374931E-2</v>
      </c>
      <c r="L21" s="79"/>
      <c r="M21" s="80"/>
      <c r="N21" s="81">
        <f>分析係数表!H24</f>
        <v>3.8281286251218039E-4</v>
      </c>
      <c r="O21" s="82">
        <f t="shared" si="4"/>
        <v>5.9343760341163034E-3</v>
      </c>
      <c r="P21" s="76">
        <f>分析係数表!C24</f>
        <v>0.51311288483466355</v>
      </c>
      <c r="Q21" s="82">
        <f t="shared" si="5"/>
        <v>3.0450048065591064E-3</v>
      </c>
      <c r="R21" s="83">
        <v>1.0218895602833086E-2</v>
      </c>
      <c r="S21" s="84">
        <f t="shared" si="6"/>
        <v>7.5538851523861875E-2</v>
      </c>
      <c r="T21" s="85">
        <f>分析係数表!F24</f>
        <v>0.39045698924731181</v>
      </c>
      <c r="U21" s="86">
        <f t="shared" si="7"/>
        <v>2.949467253720682E-2</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投入係数表!U22</f>
        <v>0.15016928898625773</v>
      </c>
      <c r="E22" s="77">
        <f t="shared" si="0"/>
        <v>15.016928898625773</v>
      </c>
      <c r="F22" s="76">
        <f>分析係数表!C25</f>
        <v>1.2221950623319433E-2</v>
      </c>
      <c r="G22" s="77">
        <f t="shared" si="1"/>
        <v>0.18353616351290286</v>
      </c>
      <c r="H22" s="77">
        <v>0.19910568365891834</v>
      </c>
      <c r="I22" s="77">
        <f t="shared" si="2"/>
        <v>0.19910568365891834</v>
      </c>
      <c r="J22" s="76">
        <f>分析係数表!G25</f>
        <v>0.19604612850082373</v>
      </c>
      <c r="K22" s="78">
        <f t="shared" si="3"/>
        <v>3.9033898443840663E-2</v>
      </c>
      <c r="L22" s="79"/>
      <c r="M22" s="80"/>
      <c r="N22" s="81">
        <f>分析係数表!H25</f>
        <v>5.5681870910862603E-4</v>
      </c>
      <c r="O22" s="82">
        <f t="shared" si="4"/>
        <v>8.6318196859873509E-3</v>
      </c>
      <c r="P22" s="76">
        <f>分析係数表!C25</f>
        <v>1.2221950623319433E-2</v>
      </c>
      <c r="Q22" s="82">
        <f t="shared" si="5"/>
        <v>1.0549767399153406E-4</v>
      </c>
      <c r="R22" s="83">
        <v>4.6353323547751463E-4</v>
      </c>
      <c r="S22" s="84">
        <f t="shared" si="6"/>
        <v>0.19956921689439586</v>
      </c>
      <c r="T22" s="85">
        <f>分析係数表!F25</f>
        <v>0.34761120263591433</v>
      </c>
      <c r="U22" s="86">
        <f t="shared" si="7"/>
        <v>6.9372495493768574E-2</v>
      </c>
      <c r="V22" s="87">
        <f>分析係数表!D25</f>
        <v>0.15321252059308071</v>
      </c>
      <c r="W22" s="167">
        <f t="shared" si="8"/>
        <v>0</v>
      </c>
      <c r="X22" s="76">
        <f>分析係数表!E25</f>
        <v>0.13179571663920922</v>
      </c>
      <c r="Y22" s="166">
        <f t="shared" si="9"/>
        <v>0</v>
      </c>
    </row>
    <row r="23" spans="1:25" x14ac:dyDescent="0.2">
      <c r="A23" s="6" t="s">
        <v>11</v>
      </c>
      <c r="B23" s="5" t="s">
        <v>35</v>
      </c>
      <c r="C23" s="75">
        <f>最終需要_まとめ!C24</f>
        <v>100</v>
      </c>
      <c r="D23" s="76">
        <f>投入係数表!U23</f>
        <v>0.11900019916351325</v>
      </c>
      <c r="E23" s="77">
        <f t="shared" si="0"/>
        <v>11.900019916351324</v>
      </c>
      <c r="F23" s="76">
        <f>分析係数表!C26</f>
        <v>0.60782312925170068</v>
      </c>
      <c r="G23" s="77">
        <f t="shared" si="1"/>
        <v>7.2331073437142228</v>
      </c>
      <c r="H23" s="77">
        <v>7.8163754022407907</v>
      </c>
      <c r="I23" s="77">
        <f t="shared" si="2"/>
        <v>107.81637540224079</v>
      </c>
      <c r="J23" s="76">
        <f>分析係数表!G26</f>
        <v>0.19637522405895241</v>
      </c>
      <c r="K23" s="78">
        <f t="shared" si="3"/>
        <v>21.172464876839161</v>
      </c>
      <c r="L23" s="79"/>
      <c r="M23" s="80"/>
      <c r="N23" s="81">
        <f>分析係数表!H26</f>
        <v>1.1774395619692821E-2</v>
      </c>
      <c r="O23" s="82">
        <f t="shared" si="4"/>
        <v>0.18252702044327418</v>
      </c>
      <c r="P23" s="76">
        <f>分析係数表!C26</f>
        <v>0.60782312925170068</v>
      </c>
      <c r="Q23" s="82">
        <f t="shared" si="5"/>
        <v>0.11094414473882006</v>
      </c>
      <c r="R23" s="83">
        <v>0.12342945124202943</v>
      </c>
      <c r="S23" s="84">
        <f t="shared" si="6"/>
        <v>107.93980485348283</v>
      </c>
      <c r="T23" s="85">
        <f>分析係数表!F26</f>
        <v>0.33484365664210319</v>
      </c>
      <c r="U23" s="86">
        <f t="shared" si="7"/>
        <v>36.142958954375224</v>
      </c>
      <c r="V23" s="87">
        <f>分析係数表!D26</f>
        <v>7.1200955984863576E-2</v>
      </c>
      <c r="W23" s="167">
        <f t="shared" si="8"/>
        <v>8</v>
      </c>
      <c r="X23" s="76">
        <f>分析係数表!E26</f>
        <v>7.8271260705038842E-2</v>
      </c>
      <c r="Y23" s="166">
        <f t="shared" si="9"/>
        <v>8</v>
      </c>
    </row>
    <row r="24" spans="1:25" x14ac:dyDescent="0.2">
      <c r="A24" s="6" t="s">
        <v>12</v>
      </c>
      <c r="B24" s="5" t="s">
        <v>366</v>
      </c>
      <c r="C24" s="90"/>
      <c r="D24" s="76">
        <f>投入係数表!U24</f>
        <v>4.9790878311093407E-5</v>
      </c>
      <c r="E24" s="77">
        <f t="shared" si="0"/>
        <v>4.9790878311093403E-3</v>
      </c>
      <c r="F24" s="76">
        <f>分析係数表!C27</f>
        <v>3.3949453036589916E-2</v>
      </c>
      <c r="G24" s="77">
        <f t="shared" si="1"/>
        <v>1.690373084873029E-4</v>
      </c>
      <c r="H24" s="77">
        <v>2.7547113918510643E-4</v>
      </c>
      <c r="I24" s="77">
        <f t="shared" si="2"/>
        <v>2.7547113918510643E-4</v>
      </c>
      <c r="J24" s="76">
        <f>分析係数表!G27</f>
        <v>0.16810344827586207</v>
      </c>
      <c r="K24" s="78">
        <f t="shared" si="3"/>
        <v>4.6307648397496341E-5</v>
      </c>
      <c r="L24" s="79"/>
      <c r="M24" s="80"/>
      <c r="N24" s="81">
        <f>分析係数表!H27</f>
        <v>1.1983202635608557E-2</v>
      </c>
      <c r="O24" s="82">
        <f t="shared" si="4"/>
        <v>0.18576395282551947</v>
      </c>
      <c r="P24" s="76">
        <f>分析係数表!C27</f>
        <v>3.3949453036589916E-2</v>
      </c>
      <c r="Q24" s="82">
        <f t="shared" si="5"/>
        <v>6.3065845923412781E-3</v>
      </c>
      <c r="R24" s="83">
        <v>6.3540279884339241E-3</v>
      </c>
      <c r="S24" s="84">
        <f t="shared" si="6"/>
        <v>6.6294991276190304E-3</v>
      </c>
      <c r="T24" s="85">
        <f>分析係数表!F27</f>
        <v>0.32327586206896552</v>
      </c>
      <c r="U24" s="86">
        <f t="shared" si="7"/>
        <v>2.1431570455664969E-3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投入係数表!U25</f>
        <v>0</v>
      </c>
      <c r="E25" s="77">
        <f t="shared" si="0"/>
        <v>0</v>
      </c>
      <c r="F25" s="76">
        <f>分析係数表!C28</f>
        <v>0.13648255813953492</v>
      </c>
      <c r="G25" s="77">
        <f t="shared" si="1"/>
        <v>0</v>
      </c>
      <c r="H25" s="77">
        <v>8.2554888040495544E-3</v>
      </c>
      <c r="I25" s="77">
        <f t="shared" si="2"/>
        <v>8.2554888040495544E-3</v>
      </c>
      <c r="J25" s="76">
        <f>分析係数表!G28</f>
        <v>0.12488465087665333</v>
      </c>
      <c r="K25" s="78">
        <f t="shared" si="3"/>
        <v>1.030983837109849E-3</v>
      </c>
      <c r="L25" s="79"/>
      <c r="M25" s="80"/>
      <c r="N25" s="81">
        <f>分析係数表!H28</f>
        <v>2.2469954990487682E-2</v>
      </c>
      <c r="O25" s="82">
        <f t="shared" si="4"/>
        <v>0.34832989024494793</v>
      </c>
      <c r="P25" s="76">
        <f>分析係数表!C28</f>
        <v>0.13648255813953492</v>
      </c>
      <c r="Q25" s="82">
        <f t="shared" si="5"/>
        <v>4.7540954497093918E-2</v>
      </c>
      <c r="R25" s="83">
        <v>5.2631787484694388E-2</v>
      </c>
      <c r="S25" s="84">
        <f t="shared" si="6"/>
        <v>6.0887276288743943E-2</v>
      </c>
      <c r="T25" s="85">
        <f>分析係数表!F28</f>
        <v>0.21362657643801908</v>
      </c>
      <c r="U25" s="86">
        <f t="shared" si="7"/>
        <v>1.3007140382200145E-2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投入係数表!U26</f>
        <v>4.1326428998207532E-3</v>
      </c>
      <c r="E26" s="77">
        <f t="shared" si="0"/>
        <v>0.41326428998207532</v>
      </c>
      <c r="F26" s="76">
        <f>分析係数表!C29</f>
        <v>0.28024852844996728</v>
      </c>
      <c r="G26" s="77">
        <f t="shared" si="1"/>
        <v>0.11581670912839716</v>
      </c>
      <c r="H26" s="77">
        <v>0.15024212675987328</v>
      </c>
      <c r="I26" s="77">
        <f t="shared" si="2"/>
        <v>0.15024212675987328</v>
      </c>
      <c r="J26" s="76">
        <f>分析係数表!G29</f>
        <v>0.26283748014822655</v>
      </c>
      <c r="K26" s="78">
        <f t="shared" si="3"/>
        <v>3.9489262009675528E-2</v>
      </c>
      <c r="L26" s="79"/>
      <c r="M26" s="80"/>
      <c r="N26" s="81">
        <f>分析係数表!H29</f>
        <v>1.0707159760567955E-2</v>
      </c>
      <c r="O26" s="82">
        <f t="shared" si="4"/>
        <v>0.1659826993784651</v>
      </c>
      <c r="P26" s="76">
        <f>分析係数表!C29</f>
        <v>0.28024852844996728</v>
      </c>
      <c r="Q26" s="82">
        <f t="shared" si="5"/>
        <v>4.6516407248968147E-2</v>
      </c>
      <c r="R26" s="83">
        <v>5.9266223820003988E-2</v>
      </c>
      <c r="S26" s="84">
        <f t="shared" si="6"/>
        <v>0.20950835057987727</v>
      </c>
      <c r="T26" s="85">
        <f>分析係数表!F29</f>
        <v>0.48438327157226047</v>
      </c>
      <c r="U26" s="86">
        <f t="shared" si="7"/>
        <v>0.10148234027558904</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投入係数表!U27</f>
        <v>1.7426807408882693E-3</v>
      </c>
      <c r="E27" s="77">
        <f t="shared" si="0"/>
        <v>0.17426807408882694</v>
      </c>
      <c r="F27" s="76">
        <f>分析係数表!C30</f>
        <v>1</v>
      </c>
      <c r="G27" s="77">
        <f t="shared" si="1"/>
        <v>0.17426807408882694</v>
      </c>
      <c r="H27" s="77">
        <v>0.23202657233220611</v>
      </c>
      <c r="I27" s="77">
        <f t="shared" si="2"/>
        <v>0.23202657233220611</v>
      </c>
      <c r="J27" s="76">
        <f>分析係数表!G30</f>
        <v>0.34440913030915921</v>
      </c>
      <c r="K27" s="78">
        <f t="shared" si="3"/>
        <v>7.9912069985550324E-2</v>
      </c>
      <c r="L27" s="79"/>
      <c r="M27" s="80"/>
      <c r="N27" s="81">
        <f>分析係数表!H30</f>
        <v>0</v>
      </c>
      <c r="O27" s="82">
        <f t="shared" si="4"/>
        <v>0</v>
      </c>
      <c r="P27" s="76">
        <f>分析係数表!C30</f>
        <v>1</v>
      </c>
      <c r="Q27" s="82">
        <f t="shared" si="5"/>
        <v>0</v>
      </c>
      <c r="R27" s="83">
        <v>3.2392253320932554E-2</v>
      </c>
      <c r="S27" s="84">
        <f t="shared" si="6"/>
        <v>0.26441882565313868</v>
      </c>
      <c r="T27" s="85">
        <f>分析係数表!F30</f>
        <v>0.44047963016469227</v>
      </c>
      <c r="U27" s="86">
        <f t="shared" si="7"/>
        <v>0.11647110653227677</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投入係数表!U28</f>
        <v>9.3108942441744672E-3</v>
      </c>
      <c r="E28" s="77">
        <f t="shared" si="0"/>
        <v>0.93108942441744669</v>
      </c>
      <c r="F28" s="76">
        <f>分析係数表!C31</f>
        <v>5.0425200622829069E-2</v>
      </c>
      <c r="G28" s="77">
        <f t="shared" si="1"/>
        <v>4.6950371024044195E-2</v>
      </c>
      <c r="H28" s="77">
        <v>6.7285560497526348E-2</v>
      </c>
      <c r="I28" s="77">
        <f t="shared" si="2"/>
        <v>6.7285560497526348E-2</v>
      </c>
      <c r="J28" s="76">
        <f>分析係数表!G31</f>
        <v>7.0921985815602842E-2</v>
      </c>
      <c r="K28" s="78">
        <f t="shared" si="3"/>
        <v>4.7720255672004507E-3</v>
      </c>
      <c r="L28" s="79"/>
      <c r="M28" s="80"/>
      <c r="N28" s="81">
        <f>分析係数表!H31</f>
        <v>2.4500023200779545E-2</v>
      </c>
      <c r="O28" s="82">
        <f t="shared" si="4"/>
        <v>0.37980006618344342</v>
      </c>
      <c r="P28" s="76">
        <f>分析係数表!C31</f>
        <v>5.0425200622829069E-2</v>
      </c>
      <c r="Q28" s="82">
        <f t="shared" si="5"/>
        <v>1.9151494533863892E-2</v>
      </c>
      <c r="R28" s="83">
        <v>2.4100686123439411E-2</v>
      </c>
      <c r="S28" s="84">
        <f t="shared" si="6"/>
        <v>9.1386246620965755E-2</v>
      </c>
      <c r="T28" s="85">
        <f>分析係数表!F31</f>
        <v>0.3475177304964539</v>
      </c>
      <c r="U28" s="86">
        <f t="shared" si="7"/>
        <v>3.1758341024307246E-2</v>
      </c>
      <c r="V28" s="87">
        <f>分析係数表!D31</f>
        <v>0</v>
      </c>
      <c r="W28" s="167">
        <f t="shared" si="8"/>
        <v>0</v>
      </c>
      <c r="X28" s="76">
        <f>分析係数表!E31</f>
        <v>0</v>
      </c>
      <c r="Y28" s="166">
        <f t="shared" si="9"/>
        <v>0</v>
      </c>
    </row>
    <row r="29" spans="1:25" x14ac:dyDescent="0.2">
      <c r="A29" s="6" t="s">
        <v>17</v>
      </c>
      <c r="B29" s="5" t="s">
        <v>273</v>
      </c>
      <c r="C29" s="90"/>
      <c r="D29" s="76">
        <f>投入係数表!U29</f>
        <v>5.9749053973312094E-4</v>
      </c>
      <c r="E29" s="77">
        <f t="shared" si="0"/>
        <v>5.9749053973312094E-2</v>
      </c>
      <c r="F29" s="76">
        <f>分析係数表!C32</f>
        <v>0.71921182266009853</v>
      </c>
      <c r="G29" s="77">
        <f t="shared" si="1"/>
        <v>4.2972226010362394E-2</v>
      </c>
      <c r="H29" s="77">
        <v>6.1225321928146288E-2</v>
      </c>
      <c r="I29" s="77">
        <f t="shared" si="2"/>
        <v>6.1225321928146288E-2</v>
      </c>
      <c r="J29" s="76">
        <f>分析係数表!G32</f>
        <v>0.13945578231292516</v>
      </c>
      <c r="K29" s="78">
        <f t="shared" si="3"/>
        <v>8.5382251668503321E-3</v>
      </c>
      <c r="L29" s="79"/>
      <c r="M29" s="80"/>
      <c r="N29" s="81">
        <f>分析係数表!H32</f>
        <v>7.0646373718156932E-3</v>
      </c>
      <c r="O29" s="82">
        <f t="shared" si="4"/>
        <v>0.10951621226596452</v>
      </c>
      <c r="P29" s="76">
        <f>分析係数表!C32</f>
        <v>0.71921182266009853</v>
      </c>
      <c r="Q29" s="82">
        <f t="shared" si="5"/>
        <v>7.8765354634634577E-2</v>
      </c>
      <c r="R29" s="83">
        <v>9.9183423658799549E-2</v>
      </c>
      <c r="S29" s="84">
        <f t="shared" si="6"/>
        <v>0.16040874558694584</v>
      </c>
      <c r="T29" s="85">
        <f>分析係数表!F32</f>
        <v>0.48185941043083902</v>
      </c>
      <c r="U29" s="86">
        <f t="shared" si="7"/>
        <v>7.729446357647618E-2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投入係数表!U30</f>
        <v>1.9916351324437363E-4</v>
      </c>
      <c r="E30" s="77">
        <f t="shared" si="0"/>
        <v>1.9916351324437361E-2</v>
      </c>
      <c r="F30" s="76">
        <f>分析係数表!C33</f>
        <v>0.83046964490263453</v>
      </c>
      <c r="G30" s="77">
        <f t="shared" si="1"/>
        <v>1.6539925212161612E-2</v>
      </c>
      <c r="H30" s="77">
        <v>2.8724735116391679E-2</v>
      </c>
      <c r="I30" s="77">
        <f t="shared" si="2"/>
        <v>2.8724735116391679E-2</v>
      </c>
      <c r="J30" s="76">
        <f>分析係数表!G33</f>
        <v>0.50688705234159781</v>
      </c>
      <c r="K30" s="78">
        <f t="shared" si="3"/>
        <v>1.4560196312440961E-2</v>
      </c>
      <c r="L30" s="79"/>
      <c r="M30" s="80"/>
      <c r="N30" s="81">
        <f>分析係数表!H33</f>
        <v>1.0440350795786737E-3</v>
      </c>
      <c r="O30" s="82">
        <f t="shared" si="4"/>
        <v>1.6184661911226281E-2</v>
      </c>
      <c r="P30" s="76">
        <f>分析係数表!C33</f>
        <v>0.83046964490263453</v>
      </c>
      <c r="Q30" s="82">
        <f t="shared" si="5"/>
        <v>1.3440870430285284E-2</v>
      </c>
      <c r="R30" s="83">
        <v>3.4776934335013887E-2</v>
      </c>
      <c r="S30" s="84">
        <f t="shared" si="6"/>
        <v>6.3501669451405562E-2</v>
      </c>
      <c r="T30" s="85">
        <f>分析係数表!F33</f>
        <v>0.64600550964187331</v>
      </c>
      <c r="U30" s="86">
        <f t="shared" si="7"/>
        <v>4.1022428337065028E-2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投入係数表!U31</f>
        <v>5.198167695678152E-2</v>
      </c>
      <c r="E31" s="77">
        <f t="shared" si="0"/>
        <v>5.1981676956781522</v>
      </c>
      <c r="F31" s="76">
        <f>分析係数表!C34</f>
        <v>0.2537092984222894</v>
      </c>
      <c r="G31" s="77">
        <f t="shared" si="1"/>
        <v>1.3188234791519127</v>
      </c>
      <c r="H31" s="77">
        <v>1.5407076057262616</v>
      </c>
      <c r="I31" s="77">
        <f t="shared" si="2"/>
        <v>1.5407076057262616</v>
      </c>
      <c r="J31" s="76">
        <f>分析係数表!G34</f>
        <v>0.42494765662747624</v>
      </c>
      <c r="K31" s="78">
        <f t="shared" si="3"/>
        <v>0.65472008660150449</v>
      </c>
      <c r="L31" s="79"/>
      <c r="M31" s="80"/>
      <c r="N31" s="81">
        <f>分析係数表!H34</f>
        <v>0.17513108440443598</v>
      </c>
      <c r="O31" s="82">
        <f t="shared" si="4"/>
        <v>2.7148871208198133</v>
      </c>
      <c r="P31" s="76">
        <f>分析係数表!C34</f>
        <v>0.2537092984222894</v>
      </c>
      <c r="Q31" s="82">
        <f t="shared" si="5"/>
        <v>0.68879210671890412</v>
      </c>
      <c r="R31" s="83">
        <v>0.74259767407900945</v>
      </c>
      <c r="S31" s="84">
        <f t="shared" si="6"/>
        <v>2.2833052798052709</v>
      </c>
      <c r="T31" s="85">
        <f>分析係数表!F34</f>
        <v>0.69995168304074729</v>
      </c>
      <c r="U31" s="86">
        <f t="shared" si="7"/>
        <v>1.5982033734955237</v>
      </c>
      <c r="V31" s="87">
        <f>分析係数表!D34</f>
        <v>0.29215654694797877</v>
      </c>
      <c r="W31" s="167">
        <f t="shared" si="8"/>
        <v>1</v>
      </c>
      <c r="X31" s="76">
        <f>分析係数表!E34</f>
        <v>0.2001932678370108</v>
      </c>
      <c r="Y31" s="166">
        <f t="shared" si="9"/>
        <v>0</v>
      </c>
    </row>
    <row r="32" spans="1:25" x14ac:dyDescent="0.2">
      <c r="A32" s="6" t="s">
        <v>20</v>
      </c>
      <c r="B32" s="5" t="s">
        <v>37</v>
      </c>
      <c r="C32" s="90"/>
      <c r="D32" s="76">
        <f>投入係数表!U32</f>
        <v>5.775741884086835E-3</v>
      </c>
      <c r="E32" s="77">
        <f t="shared" si="0"/>
        <v>0.57757418840868346</v>
      </c>
      <c r="F32" s="76">
        <f>分析係数表!C35</f>
        <v>0.44329670329670334</v>
      </c>
      <c r="G32" s="77">
        <f t="shared" si="1"/>
        <v>0.2560367336308384</v>
      </c>
      <c r="H32" s="77">
        <v>0.34044330149077301</v>
      </c>
      <c r="I32" s="77">
        <f t="shared" si="2"/>
        <v>0.34044330149077301</v>
      </c>
      <c r="J32" s="76">
        <f>分析係数表!G35</f>
        <v>0.31419939577039274</v>
      </c>
      <c r="K32" s="78">
        <f t="shared" si="3"/>
        <v>0.10696707962247852</v>
      </c>
      <c r="L32" s="79"/>
      <c r="M32" s="80"/>
      <c r="N32" s="81">
        <f>分析係数表!H35</f>
        <v>6.616862326574173E-2</v>
      </c>
      <c r="O32" s="82">
        <f t="shared" si="4"/>
        <v>1.0257479060181636</v>
      </c>
      <c r="P32" s="76">
        <f>分析係数表!C35</f>
        <v>0.44329670329670334</v>
      </c>
      <c r="Q32" s="82">
        <f t="shared" si="5"/>
        <v>0.45471066515134861</v>
      </c>
      <c r="R32" s="83">
        <v>0.53757472800422912</v>
      </c>
      <c r="S32" s="84">
        <f t="shared" si="6"/>
        <v>0.87801802949500218</v>
      </c>
      <c r="T32" s="85">
        <f>分析係数表!F35</f>
        <v>0.64443411573320941</v>
      </c>
      <c r="U32" s="86">
        <f t="shared" si="7"/>
        <v>0.56582477243542673</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投入係数表!U33</f>
        <v>1.8920533758215495E-3</v>
      </c>
      <c r="E33" s="77">
        <f t="shared" si="0"/>
        <v>0.18920533758215496</v>
      </c>
      <c r="F33" s="76">
        <f>分析係数表!C36</f>
        <v>0.8186980166346769</v>
      </c>
      <c r="G33" s="77">
        <f t="shared" si="1"/>
        <v>0.15490203461520477</v>
      </c>
      <c r="H33" s="77">
        <v>0.25232632329165566</v>
      </c>
      <c r="I33" s="77">
        <f t="shared" si="2"/>
        <v>0.25232632329165566</v>
      </c>
      <c r="J33" s="76">
        <f>分析係数表!G36</f>
        <v>7.7781269641734763E-2</v>
      </c>
      <c r="K33" s="78">
        <f t="shared" si="3"/>
        <v>1.9626261789655809E-2</v>
      </c>
      <c r="L33" s="79"/>
      <c r="M33" s="80"/>
      <c r="N33" s="81">
        <f>分析係数表!H36</f>
        <v>0.1158646930536866</v>
      </c>
      <c r="O33" s="82">
        <f t="shared" si="4"/>
        <v>1.7961378129925347</v>
      </c>
      <c r="P33" s="76">
        <f>分析係数表!C36</f>
        <v>0.8186980166346769</v>
      </c>
      <c r="Q33" s="82">
        <f t="shared" si="5"/>
        <v>1.4704944650995344</v>
      </c>
      <c r="R33" s="83">
        <v>1.5928294433890009</v>
      </c>
      <c r="S33" s="84">
        <f t="shared" si="6"/>
        <v>1.8451557666806566</v>
      </c>
      <c r="T33" s="85">
        <f>分析係数表!F36</f>
        <v>0.82023884349465748</v>
      </c>
      <c r="U33" s="86">
        <f t="shared" si="7"/>
        <v>1.5134684321296399</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投入係数表!U34</f>
        <v>1.8472415853415653E-2</v>
      </c>
      <c r="E34" s="77">
        <f t="shared" si="0"/>
        <v>1.8472415853415654</v>
      </c>
      <c r="F34" s="76">
        <f>分析係数表!C37</f>
        <v>0.56668970283344855</v>
      </c>
      <c r="G34" s="77">
        <f t="shared" si="1"/>
        <v>1.0468127850588</v>
      </c>
      <c r="H34" s="77">
        <v>1.3277967954002206</v>
      </c>
      <c r="I34" s="77">
        <f t="shared" si="2"/>
        <v>1.3277967954002206</v>
      </c>
      <c r="J34" s="76">
        <f>分析係数表!G37</f>
        <v>0.49872274427515739</v>
      </c>
      <c r="K34" s="78">
        <f t="shared" si="3"/>
        <v>0.66220246164175767</v>
      </c>
      <c r="L34" s="79"/>
      <c r="M34" s="80"/>
      <c r="N34" s="81">
        <f>分析係数表!H37</f>
        <v>5.3152985940327593E-2</v>
      </c>
      <c r="O34" s="82">
        <f t="shared" si="4"/>
        <v>0.82397912085820924</v>
      </c>
      <c r="P34" s="76">
        <f>分析係数表!C37</f>
        <v>0.56668970283344855</v>
      </c>
      <c r="Q34" s="82">
        <f t="shared" si="5"/>
        <v>0.46694048314010478</v>
      </c>
      <c r="R34" s="83">
        <v>0.54142284389807971</v>
      </c>
      <c r="S34" s="84">
        <f t="shared" si="6"/>
        <v>1.8692196392983003</v>
      </c>
      <c r="T34" s="85">
        <f>分析係数表!F37</f>
        <v>0.72283550770915062</v>
      </c>
      <c r="U34" s="86">
        <f t="shared" si="7"/>
        <v>1.3511383269921022</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投入係数表!U35</f>
        <v>1.2198765186217885E-2</v>
      </c>
      <c r="E35" s="77">
        <f t="shared" si="0"/>
        <v>1.2198765186217886</v>
      </c>
      <c r="F35" s="76">
        <f>分析係数表!C38</f>
        <v>1.0683527744467458E-2</v>
      </c>
      <c r="G35" s="77">
        <f t="shared" si="1"/>
        <v>1.3032584631520253E-2</v>
      </c>
      <c r="H35" s="77">
        <v>1.5882704469235419E-2</v>
      </c>
      <c r="I35" s="77">
        <f t="shared" si="2"/>
        <v>1.5882704469235419E-2</v>
      </c>
      <c r="J35" s="76">
        <f>分析係数表!G38</f>
        <v>0.34057971014492755</v>
      </c>
      <c r="K35" s="78">
        <f t="shared" si="3"/>
        <v>5.4093268844497442E-3</v>
      </c>
      <c r="L35" s="79"/>
      <c r="M35" s="80"/>
      <c r="N35" s="81">
        <f>分析係数表!H38</f>
        <v>4.6331956753746927E-2</v>
      </c>
      <c r="O35" s="82">
        <f t="shared" si="4"/>
        <v>0.71823932970486415</v>
      </c>
      <c r="P35" s="76">
        <f>分析係数表!C38</f>
        <v>1.0683527744467458E-2</v>
      </c>
      <c r="Q35" s="82">
        <f t="shared" si="5"/>
        <v>7.6733298060696264E-3</v>
      </c>
      <c r="R35" s="83">
        <v>9.0612827497771262E-3</v>
      </c>
      <c r="S35" s="84">
        <f t="shared" si="6"/>
        <v>2.4943987219012545E-2</v>
      </c>
      <c r="T35" s="85">
        <f>分析係数表!F38</f>
        <v>0.55072463768115942</v>
      </c>
      <c r="U35" s="86">
        <f t="shared" si="7"/>
        <v>1.3737268323514155E-2</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投入係数表!U36</f>
        <v>0</v>
      </c>
      <c r="E36" s="77">
        <f t="shared" si="0"/>
        <v>0</v>
      </c>
      <c r="F36" s="76">
        <f>分析係数表!C39</f>
        <v>1</v>
      </c>
      <c r="G36" s="77">
        <f t="shared" si="1"/>
        <v>0</v>
      </c>
      <c r="H36" s="77">
        <v>1.8025596074983712E-2</v>
      </c>
      <c r="I36" s="77">
        <f t="shared" si="2"/>
        <v>1.8025596074983712E-2</v>
      </c>
      <c r="J36" s="76">
        <f>分析係数表!G39</f>
        <v>0.35121951219512193</v>
      </c>
      <c r="K36" s="78">
        <f t="shared" si="3"/>
        <v>6.3309410604820834E-3</v>
      </c>
      <c r="L36" s="79"/>
      <c r="M36" s="80"/>
      <c r="N36" s="81">
        <f>分析係数表!H39</f>
        <v>4.1645399285415987E-3</v>
      </c>
      <c r="O36" s="82">
        <f t="shared" si="4"/>
        <v>6.4558818068113727E-2</v>
      </c>
      <c r="P36" s="76">
        <f>分析係数表!C39</f>
        <v>1</v>
      </c>
      <c r="Q36" s="82">
        <f t="shared" si="5"/>
        <v>6.4558818068113727E-2</v>
      </c>
      <c r="R36" s="83">
        <v>8.1648134142950371E-2</v>
      </c>
      <c r="S36" s="84">
        <f t="shared" si="6"/>
        <v>9.9673730217934076E-2</v>
      </c>
      <c r="T36" s="85">
        <f>分析係数表!F39</f>
        <v>0.70184774575018483</v>
      </c>
      <c r="U36" s="86">
        <f t="shared" si="7"/>
        <v>6.9955782863969113E-2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投入係数表!U37</f>
        <v>8.4644493128858793E-4</v>
      </c>
      <c r="E37" s="77">
        <f t="shared" si="0"/>
        <v>8.46444931288588E-2</v>
      </c>
      <c r="F37" s="76">
        <f>分析係数表!C40</f>
        <v>0.77416905685844439</v>
      </c>
      <c r="G37" s="77">
        <f t="shared" si="1"/>
        <v>6.5529147413829689E-2</v>
      </c>
      <c r="H37" s="77">
        <v>7.2428498265659863E-2</v>
      </c>
      <c r="I37" s="77">
        <f t="shared" si="2"/>
        <v>7.2428498265659863E-2</v>
      </c>
      <c r="J37" s="76">
        <f>分析係数表!G40</f>
        <v>0.54967502321262762</v>
      </c>
      <c r="K37" s="78">
        <f t="shared" si="3"/>
        <v>3.9812136465432343E-2</v>
      </c>
      <c r="L37" s="79"/>
      <c r="M37" s="80"/>
      <c r="N37" s="81">
        <f>分析係数表!H40</f>
        <v>3.1866270706695746E-2</v>
      </c>
      <c r="O37" s="82">
        <f t="shared" si="4"/>
        <v>0.49399184744598446</v>
      </c>
      <c r="P37" s="76">
        <f>分析係数表!C40</f>
        <v>0.77416905685844439</v>
      </c>
      <c r="Q37" s="82">
        <f t="shared" si="5"/>
        <v>0.38243320263301833</v>
      </c>
      <c r="R37" s="83">
        <v>0.38293260260629353</v>
      </c>
      <c r="S37" s="84">
        <f t="shared" si="6"/>
        <v>0.45536110087195336</v>
      </c>
      <c r="T37" s="85">
        <f>分析係数表!F40</f>
        <v>0.74643369629442058</v>
      </c>
      <c r="U37" s="86">
        <f t="shared" si="7"/>
        <v>0.33989686967254867</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投入係数表!U38</f>
        <v>0</v>
      </c>
      <c r="E38" s="77">
        <f t="shared" si="0"/>
        <v>0</v>
      </c>
      <c r="F38" s="76">
        <f>分析係数表!C41</f>
        <v>0.79005741127348639</v>
      </c>
      <c r="G38" s="77">
        <f t="shared" si="1"/>
        <v>0</v>
      </c>
      <c r="H38" s="77">
        <v>1.1584728404504412E-3</v>
      </c>
      <c r="I38" s="77">
        <f t="shared" si="2"/>
        <v>1.1584728404504412E-3</v>
      </c>
      <c r="J38" s="76">
        <f>分析係数表!G41</f>
        <v>0.45390187685215672</v>
      </c>
      <c r="K38" s="78">
        <f t="shared" si="3"/>
        <v>5.2583299656270438E-4</v>
      </c>
      <c r="L38" s="79"/>
      <c r="M38" s="80"/>
      <c r="N38" s="81">
        <f>分析係数表!H41</f>
        <v>5.3791007377847894E-2</v>
      </c>
      <c r="O38" s="82">
        <f t="shared" si="4"/>
        <v>0.83386974758173638</v>
      </c>
      <c r="P38" s="76">
        <f>分析係数表!C41</f>
        <v>0.79005741127348639</v>
      </c>
      <c r="Q38" s="82">
        <f t="shared" si="5"/>
        <v>0.6588049741137022</v>
      </c>
      <c r="R38" s="83">
        <v>0.67011704393711136</v>
      </c>
      <c r="S38" s="84">
        <f t="shared" si="6"/>
        <v>0.67127551677756181</v>
      </c>
      <c r="T38" s="85">
        <f>分析係数表!F41</f>
        <v>0.55729338162660524</v>
      </c>
      <c r="U38" s="86">
        <f t="shared" si="7"/>
        <v>0.37409740274811443</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投入係数表!U39</f>
        <v>4.9790878311093409E-4</v>
      </c>
      <c r="E39" s="77">
        <f>$C$23*D39</f>
        <v>4.9790878311093412E-2</v>
      </c>
      <c r="F39" s="76">
        <f>分析係数表!C42</f>
        <v>0.34014502307185235</v>
      </c>
      <c r="G39" s="77">
        <f>E39*F39</f>
        <v>1.693611945189466E-2</v>
      </c>
      <c r="H39" s="77">
        <v>2.2077010711440324E-2</v>
      </c>
      <c r="I39" s="77">
        <f>C39+H39</f>
        <v>2.2077010711440324E-2</v>
      </c>
      <c r="J39" s="76">
        <f>分析係数表!G42</f>
        <v>0.48461538461538461</v>
      </c>
      <c r="K39" s="78">
        <f>I39*J39</f>
        <v>1.0698859037082618E-2</v>
      </c>
      <c r="L39" s="79"/>
      <c r="M39" s="80"/>
      <c r="N39" s="81">
        <f>分析係数表!H42</f>
        <v>1.4175676302723771E-2</v>
      </c>
      <c r="O39" s="82">
        <f t="shared" si="4"/>
        <v>0.21975174283909465</v>
      </c>
      <c r="P39" s="76">
        <f>分析係数表!C42</f>
        <v>0.34014502307185235</v>
      </c>
      <c r="Q39" s="82">
        <f>O39*P39</f>
        <v>7.4747461638083615E-2</v>
      </c>
      <c r="R39" s="83">
        <v>7.7597386283329586E-2</v>
      </c>
      <c r="S39" s="84">
        <f>I39+R39</f>
        <v>9.9674396994769904E-2</v>
      </c>
      <c r="T39" s="85">
        <f>分析係数表!F42</f>
        <v>0.55384615384615388</v>
      </c>
      <c r="U39" s="86">
        <f>S39*T39</f>
        <v>5.5204281412487947E-2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投入係数表!U40</f>
        <v>3.6546504680342561E-2</v>
      </c>
      <c r="E40" s="77">
        <f>$C$23*D40</f>
        <v>3.654650468034256</v>
      </c>
      <c r="F40" s="76">
        <f>分析係数表!C43</f>
        <v>0.24206930209858468</v>
      </c>
      <c r="G40" s="77">
        <f>E40*F40</f>
        <v>0.88467868821131823</v>
      </c>
      <c r="H40" s="77">
        <v>1.1163382980947891</v>
      </c>
      <c r="I40" s="77">
        <f>C40+H40</f>
        <v>1.1163382980947891</v>
      </c>
      <c r="J40" s="76">
        <f>分析係数表!G43</f>
        <v>0.37677668031799566</v>
      </c>
      <c r="K40" s="78">
        <f>I40*J40</f>
        <v>0.42061023806799569</v>
      </c>
      <c r="L40" s="79"/>
      <c r="M40" s="80"/>
      <c r="N40" s="81">
        <f>分析係数表!H43</f>
        <v>3.8768502621688086E-2</v>
      </c>
      <c r="O40" s="82">
        <f t="shared" si="4"/>
        <v>0.60099044563686932</v>
      </c>
      <c r="P40" s="76">
        <f>分析係数表!C43</f>
        <v>0.24206930209858468</v>
      </c>
      <c r="Q40" s="82">
        <f>O40*P40</f>
        <v>0.14548133774323435</v>
      </c>
      <c r="R40" s="83">
        <v>0.23596915685862166</v>
      </c>
      <c r="S40" s="84">
        <f>I40+R40</f>
        <v>1.3523074549534109</v>
      </c>
      <c r="T40" s="85">
        <f>分析係数表!F43</f>
        <v>0.60202360876897132</v>
      </c>
      <c r="U40" s="86">
        <f>S40*T40</f>
        <v>0.8141210141962355</v>
      </c>
      <c r="V40" s="87">
        <f>分析係数表!D43</f>
        <v>0.42833052276559863</v>
      </c>
      <c r="W40" s="167">
        <f>ROUND(S40*V40,0)</f>
        <v>1</v>
      </c>
      <c r="X40" s="76">
        <f>分析係数表!E43</f>
        <v>0.32088653336545409</v>
      </c>
      <c r="Y40" s="166">
        <f>ROUND(S40*X40,0)</f>
        <v>0</v>
      </c>
    </row>
    <row r="41" spans="1:25" x14ac:dyDescent="0.2">
      <c r="A41" s="6" t="s">
        <v>341</v>
      </c>
      <c r="B41" s="5" t="s">
        <v>42</v>
      </c>
      <c r="C41" s="90"/>
      <c r="D41" s="76">
        <f>投入係数表!U41</f>
        <v>9.9581756622186814E-5</v>
      </c>
      <c r="E41" s="77">
        <f>$C$23*D41</f>
        <v>9.9581756622186806E-3</v>
      </c>
      <c r="F41" s="76">
        <f>分析係数表!C44</f>
        <v>0.38560429982568278</v>
      </c>
      <c r="G41" s="77">
        <f>E41*F41</f>
        <v>3.8399153537709892E-3</v>
      </c>
      <c r="H41" s="77">
        <v>5.6372524374856056E-3</v>
      </c>
      <c r="I41" s="77">
        <f>C41+H41</f>
        <v>5.6372524374856056E-3</v>
      </c>
      <c r="J41" s="76">
        <f>分析係数表!G44</f>
        <v>0.26838368034661209</v>
      </c>
      <c r="K41" s="78">
        <f>I41*J41</f>
        <v>1.5129465562152965E-3</v>
      </c>
      <c r="L41" s="79"/>
      <c r="M41" s="80"/>
      <c r="N41" s="81">
        <f>分析係数表!H44</f>
        <v>0.12265092107094798</v>
      </c>
      <c r="O41" s="82">
        <f t="shared" si="4"/>
        <v>1.9013381154155053</v>
      </c>
      <c r="P41" s="76">
        <f>分析係数表!C44</f>
        <v>0.38560429982568278</v>
      </c>
      <c r="Q41" s="82">
        <f>O41*P41</f>
        <v>0.73316415272667923</v>
      </c>
      <c r="R41" s="83">
        <v>0.74220889612094265</v>
      </c>
      <c r="S41" s="84">
        <f>I41+R41</f>
        <v>0.74784614855842824</v>
      </c>
      <c r="T41" s="85">
        <f>分析係数表!F44</f>
        <v>0.48224816464075099</v>
      </c>
      <c r="U41" s="86">
        <f>S41*T41</f>
        <v>0.36064743257595644</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投入係数表!U42</f>
        <v>1.593308105954989E-3</v>
      </c>
      <c r="E42" s="77">
        <f>$C$23*D42</f>
        <v>0.15933081059549889</v>
      </c>
      <c r="F42" s="76">
        <f>分析係数表!C45</f>
        <v>1</v>
      </c>
      <c r="G42" s="77">
        <f>E42*F42</f>
        <v>0.15933081059549889</v>
      </c>
      <c r="H42" s="77">
        <v>0.19299456574981344</v>
      </c>
      <c r="I42" s="77">
        <f>C42+H42</f>
        <v>0.19299456574981344</v>
      </c>
      <c r="J42" s="76">
        <f>分析係数表!G45</f>
        <v>0</v>
      </c>
      <c r="K42" s="78">
        <f>I42*J42</f>
        <v>0</v>
      </c>
      <c r="L42" s="79"/>
      <c r="M42" s="80"/>
      <c r="N42" s="81">
        <f>分析係数表!H45</f>
        <v>0</v>
      </c>
      <c r="O42" s="82">
        <f t="shared" si="4"/>
        <v>0</v>
      </c>
      <c r="P42" s="76">
        <f>分析係数表!C45</f>
        <v>1</v>
      </c>
      <c r="Q42" s="82">
        <f>O42*P42</f>
        <v>0</v>
      </c>
      <c r="R42" s="83">
        <v>1.7476564763928448E-2</v>
      </c>
      <c r="S42" s="84">
        <f>I42+R42</f>
        <v>0.21047113051374189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3.2861979685321649E-3</v>
      </c>
      <c r="E43" s="77">
        <f>$C$23*D43</f>
        <v>0.32861979685321646</v>
      </c>
      <c r="F43" s="76">
        <f>分析係数表!C46</f>
        <v>0.21981660723382579</v>
      </c>
      <c r="G43" s="77">
        <f>E43*F43</f>
        <v>7.2236088814143104E-2</v>
      </c>
      <c r="H43" s="77">
        <v>9.5074028078420192E-2</v>
      </c>
      <c r="I43" s="77">
        <f>C43+H43</f>
        <v>9.5074028078420192E-2</v>
      </c>
      <c r="J43" s="76">
        <f>分析係数表!G46</f>
        <v>9.2485549132947983E-3</v>
      </c>
      <c r="K43" s="78">
        <f>I43*J43</f>
        <v>8.7929736951140067E-4</v>
      </c>
      <c r="L43" s="79"/>
      <c r="M43" s="80"/>
      <c r="N43" s="81">
        <f>分析係数表!H46</f>
        <v>2.3827200593939956E-2</v>
      </c>
      <c r="O43" s="82">
        <f t="shared" si="4"/>
        <v>0.36936995072954204</v>
      </c>
      <c r="P43" s="76">
        <f>分析係数表!C46</f>
        <v>0.21981660723382579</v>
      </c>
      <c r="Q43" s="82">
        <f>O43*P43</f>
        <v>8.1193649383493327E-2</v>
      </c>
      <c r="R43" s="83">
        <v>9.0135721980083516E-2</v>
      </c>
      <c r="S43" s="84">
        <f>I43+R43</f>
        <v>0.18520975005850371</v>
      </c>
      <c r="T43" s="85">
        <f>分析係数表!F46</f>
        <v>0.31329479768786128</v>
      </c>
      <c r="U43" s="86">
        <f>S43*T43</f>
        <v>5.8025251174398274E-2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投入係数表!U44</f>
        <v>0.65076677952599082</v>
      </c>
      <c r="E44" s="91">
        <f>SUM(E5:E43)</f>
        <v>65.076677952599084</v>
      </c>
      <c r="F44" s="92">
        <f>分析係数表!C47</f>
        <v>0.36533716964755569</v>
      </c>
      <c r="G44" s="91">
        <f>SUM(G5:G43)</f>
        <v>17.744829383700846</v>
      </c>
      <c r="H44" s="91">
        <f>SUM(H5:H43)</f>
        <v>20.926188509545955</v>
      </c>
      <c r="I44" s="91">
        <f>SUM(I5:I43)</f>
        <v>120.92618850954597</v>
      </c>
      <c r="J44" s="92">
        <f>分析係数表!G47</f>
        <v>0.24761623449681225</v>
      </c>
      <c r="K44" s="93">
        <f>SUM(K5:K43)</f>
        <v>24.710991771083073</v>
      </c>
      <c r="L44" s="94">
        <f>最終需要_まとめ!$L$33</f>
        <v>0.62733333333333341</v>
      </c>
      <c r="M44" s="91">
        <f>K44*L44</f>
        <v>15.502028837726117</v>
      </c>
      <c r="N44" s="95">
        <f>分析係数表!H47</f>
        <v>1</v>
      </c>
      <c r="O44" s="96">
        <f>SUM(O5:O43)</f>
        <v>15.502028837726119</v>
      </c>
      <c r="P44" s="92">
        <f>分析係数表!C47</f>
        <v>0.36533716964755569</v>
      </c>
      <c r="Q44" s="96">
        <f>SUM(Q5:Q43)</f>
        <v>5.9532081636056073</v>
      </c>
      <c r="R44" s="91">
        <f>SUM(R5:R43)</f>
        <v>6.7088354841041102</v>
      </c>
      <c r="S44" s="97">
        <f>SUM(S5:S43)</f>
        <v>127.63502399365005</v>
      </c>
      <c r="T44" s="98">
        <f>分析係数表!F47</f>
        <v>0.45972075178637212</v>
      </c>
      <c r="U44" s="99">
        <f>SUM(U5:U43)</f>
        <v>46.477798280696916</v>
      </c>
      <c r="V44" s="100">
        <f>分析係数表!D47</f>
        <v>9.0631212476228726E-2</v>
      </c>
      <c r="W44" s="164">
        <f>SUM(W5:W43)</f>
        <v>10</v>
      </c>
      <c r="X44" s="92">
        <f>分析係数表!E47</f>
        <v>7.5404319154090987E-2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0.3615635179153095</v>
      </c>
      <c r="G5" s="77">
        <f t="shared" ref="G5:G38" si="1">E5*F5</f>
        <v>0</v>
      </c>
      <c r="H5" s="77">
        <f t="array" ref="H5:H43">MMULT(逆行列係数!C5:AO43,'20'!G5:G43)</f>
        <v>5.296977994889441E-4</v>
      </c>
      <c r="I5" s="77">
        <f t="shared" ref="I5:I38" si="2">C5+H5</f>
        <v>5.296977994889441E-4</v>
      </c>
      <c r="J5" s="76">
        <f>分析係数表!G8</f>
        <v>0.11973969631236442</v>
      </c>
      <c r="K5" s="78">
        <f t="shared" ref="K5:K43" si="3">I5*J5</f>
        <v>6.3425853648133867E-5</v>
      </c>
      <c r="L5" s="79" t="s">
        <v>184</v>
      </c>
      <c r="M5" s="80" t="s">
        <v>184</v>
      </c>
      <c r="N5" s="81">
        <f>分析係数表!H8</f>
        <v>1.2737227970859822E-2</v>
      </c>
      <c r="O5" s="82">
        <f t="shared" ref="O5:O43" si="4">$M$44*N5</f>
        <v>0.16068768055613153</v>
      </c>
      <c r="P5" s="76">
        <f>分析係数表!C8</f>
        <v>0.3615635179153095</v>
      </c>
      <c r="Q5" s="82">
        <f t="shared" ref="Q5:Q38" si="5">O5*P5</f>
        <v>5.8098803067526392E-2</v>
      </c>
      <c r="R5" s="83">
        <f t="array" ref="R5:R43">MMULT(逆行列係数!C5:AO43,'20'!Q5:Q43)</f>
        <v>8.4945190372338331E-2</v>
      </c>
      <c r="S5" s="84">
        <f t="shared" ref="S5:S38" si="6">I5+R5</f>
        <v>8.5474888171827273E-2</v>
      </c>
      <c r="T5" s="85">
        <f>分析係数表!F8</f>
        <v>0.45140997830802604</v>
      </c>
      <c r="U5" s="86">
        <f t="shared" ref="U5:U38" si="7">S5*T5</f>
        <v>3.85842174155255E-2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投入係数表!V6</f>
        <v>0</v>
      </c>
      <c r="E6" s="77">
        <f t="shared" si="0"/>
        <v>0</v>
      </c>
      <c r="F6" s="76">
        <f>分析係数表!C9</f>
        <v>5.4524361948955935E-2</v>
      </c>
      <c r="G6" s="77">
        <f t="shared" si="1"/>
        <v>0</v>
      </c>
      <c r="H6" s="77">
        <v>2.3385781673562891E-4</v>
      </c>
      <c r="I6" s="77">
        <f t="shared" si="2"/>
        <v>2.3385781673562891E-4</v>
      </c>
      <c r="J6" s="76">
        <f>分析係数表!G9</f>
        <v>0.23529411764705882</v>
      </c>
      <c r="K6" s="78">
        <f t="shared" si="3"/>
        <v>5.5025368643677388E-5</v>
      </c>
      <c r="L6" s="79"/>
      <c r="M6" s="80"/>
      <c r="N6" s="81">
        <f>分析係数表!H9</f>
        <v>6.7282260683958976E-4</v>
      </c>
      <c r="O6" s="82">
        <f t="shared" si="4"/>
        <v>8.4880559856608633E-3</v>
      </c>
      <c r="P6" s="76">
        <f>分析係数表!C9</f>
        <v>5.4524361948955935E-2</v>
      </c>
      <c r="Q6" s="82">
        <f t="shared" si="5"/>
        <v>4.6280583680517485E-4</v>
      </c>
      <c r="R6" s="83">
        <v>6.6066439396320195E-4</v>
      </c>
      <c r="S6" s="84">
        <f t="shared" si="6"/>
        <v>8.945222106988308E-4</v>
      </c>
      <c r="T6" s="85">
        <f>分析係数表!F9</f>
        <v>0.68627450980392157</v>
      </c>
      <c r="U6" s="86">
        <f t="shared" si="7"/>
        <v>6.1388779165606039E-4</v>
      </c>
      <c r="V6" s="87">
        <f>分析係数表!D9</f>
        <v>3.9215686274509803E-2</v>
      </c>
      <c r="W6" s="88">
        <f t="shared" si="8"/>
        <v>0</v>
      </c>
      <c r="X6" s="76">
        <f>分析係数表!E9</f>
        <v>0</v>
      </c>
      <c r="Y6" s="89">
        <f t="shared" si="9"/>
        <v>0</v>
      </c>
    </row>
    <row r="7" spans="1:25" x14ac:dyDescent="0.2">
      <c r="A7" s="6" t="s">
        <v>221</v>
      </c>
      <c r="B7" s="5" t="s">
        <v>267</v>
      </c>
      <c r="C7" s="90"/>
      <c r="D7" s="76">
        <f>投入係数表!V7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1.639072879989684E-2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投入係数表!V8</f>
        <v>0</v>
      </c>
      <c r="E8" s="77">
        <f t="shared" si="0"/>
        <v>0</v>
      </c>
      <c r="F8" s="76">
        <f>分析係数表!C11</f>
        <v>1.7638036809815905E-2</v>
      </c>
      <c r="G8" s="77">
        <f t="shared" si="1"/>
        <v>0</v>
      </c>
      <c r="H8" s="77">
        <v>1.1951287432810029E-3</v>
      </c>
      <c r="I8" s="77">
        <f t="shared" si="2"/>
        <v>1.1951287432810029E-3</v>
      </c>
      <c r="J8" s="76">
        <f>分析係数表!G11</f>
        <v>0.36619718309859156</v>
      </c>
      <c r="K8" s="78">
        <f t="shared" si="3"/>
        <v>4.3765277922966302E-4</v>
      </c>
      <c r="L8" s="79"/>
      <c r="M8" s="80"/>
      <c r="N8" s="81">
        <f>分析係数表!H11</f>
        <v>-2.3200779546192752E-5</v>
      </c>
      <c r="O8" s="82">
        <f t="shared" si="4"/>
        <v>-2.9269158571244359E-4</v>
      </c>
      <c r="P8" s="76">
        <f>分析係数表!C11</f>
        <v>1.7638036809815905E-2</v>
      </c>
      <c r="Q8" s="82">
        <f t="shared" si="5"/>
        <v>-5.1625049627194665E-6</v>
      </c>
      <c r="R8" s="83">
        <v>1.9793484525410573E-4</v>
      </c>
      <c r="S8" s="84">
        <f t="shared" si="6"/>
        <v>1.3930635885351086E-3</v>
      </c>
      <c r="T8" s="85">
        <f>分析係数表!F11</f>
        <v>0.60563380281690138</v>
      </c>
      <c r="U8" s="86">
        <f t="shared" si="7"/>
        <v>8.4368639869027704E-4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投入係数表!V9</f>
        <v>0</v>
      </c>
      <c r="E9" s="77">
        <f t="shared" si="0"/>
        <v>0</v>
      </c>
      <c r="F9" s="76">
        <f>分析係数表!C12</f>
        <v>0.17945214392608499</v>
      </c>
      <c r="G9" s="77">
        <f t="shared" si="1"/>
        <v>0</v>
      </c>
      <c r="H9" s="77">
        <v>1.6968152870808949E-4</v>
      </c>
      <c r="I9" s="77">
        <f t="shared" si="2"/>
        <v>1.6968152870808949E-4</v>
      </c>
      <c r="J9" s="76">
        <f>分析係数表!G12</f>
        <v>0.13812104376337719</v>
      </c>
      <c r="K9" s="78">
        <f t="shared" si="3"/>
        <v>2.3436589852526771E-5</v>
      </c>
      <c r="L9" s="79"/>
      <c r="M9" s="80"/>
      <c r="N9" s="81">
        <f>分析係数表!H12</f>
        <v>9.9856155166813607E-2</v>
      </c>
      <c r="O9" s="82">
        <f t="shared" si="4"/>
        <v>1.2597445849063571</v>
      </c>
      <c r="P9" s="76">
        <f>分析係数表!C12</f>
        <v>0.17945214392608499</v>
      </c>
      <c r="Q9" s="82">
        <f t="shared" si="5"/>
        <v>0.2260638665607218</v>
      </c>
      <c r="R9" s="83">
        <v>0.25610419093214043</v>
      </c>
      <c r="S9" s="84">
        <f t="shared" si="6"/>
        <v>0.25627387246084854</v>
      </c>
      <c r="T9" s="85">
        <f>分析係数表!F12</f>
        <v>0.32915888701671298</v>
      </c>
      <c r="U9" s="86">
        <f t="shared" si="7"/>
        <v>8.4354822630675952E-2</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投入係数表!V10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0.1940545213273501</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投入係数表!V11</f>
        <v>0</v>
      </c>
      <c r="E11" s="77">
        <f t="shared" si="0"/>
        <v>0</v>
      </c>
      <c r="F11" s="76">
        <f>分析係数表!C14</f>
        <v>0.39919982218270722</v>
      </c>
      <c r="G11" s="77">
        <f t="shared" si="1"/>
        <v>0</v>
      </c>
      <c r="H11" s="77">
        <v>4.4491969924959657E-2</v>
      </c>
      <c r="I11" s="77">
        <f t="shared" si="2"/>
        <v>4.4491969924959657E-2</v>
      </c>
      <c r="J11" s="76">
        <f>分析係数表!G14</f>
        <v>0.17087329631499243</v>
      </c>
      <c r="K11" s="78">
        <f t="shared" si="3"/>
        <v>7.6024895606253626E-3</v>
      </c>
      <c r="L11" s="79"/>
      <c r="M11" s="80"/>
      <c r="N11" s="81">
        <f>分析係数表!H14</f>
        <v>1.2412417057213123E-3</v>
      </c>
      <c r="O11" s="82">
        <f t="shared" si="4"/>
        <v>1.5658999835615733E-2</v>
      </c>
      <c r="P11" s="76">
        <f>分析係数表!C14</f>
        <v>0.39919982218270722</v>
      </c>
      <c r="Q11" s="82">
        <f t="shared" si="5"/>
        <v>6.2510699499368425E-3</v>
      </c>
      <c r="R11" s="83">
        <v>2.7723987178873113E-2</v>
      </c>
      <c r="S11" s="84">
        <f t="shared" si="6"/>
        <v>7.2215957103832773E-2</v>
      </c>
      <c r="T11" s="85">
        <f>分析係数表!F14</f>
        <v>0.36951034830893487</v>
      </c>
      <c r="U11" s="86">
        <f t="shared" si="7"/>
        <v>2.6684543462900348E-2</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投入係数表!V12</f>
        <v>1.2931034482758621E-2</v>
      </c>
      <c r="E12" s="77">
        <f t="shared" si="0"/>
        <v>1.2931034482758621</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0.11590586794212766</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投入係数表!V13</f>
        <v>0</v>
      </c>
      <c r="E13" s="77">
        <f t="shared" si="0"/>
        <v>0</v>
      </c>
      <c r="F13" s="76">
        <f>分析係数表!C16</f>
        <v>2.8203419942260721E-2</v>
      </c>
      <c r="G13" s="77">
        <f t="shared" si="1"/>
        <v>0</v>
      </c>
      <c r="H13" s="77">
        <v>2.5962036446802723E-3</v>
      </c>
      <c r="I13" s="77">
        <f t="shared" si="2"/>
        <v>2.5962036446802723E-3</v>
      </c>
      <c r="J13" s="76">
        <f>分析係数表!G16</f>
        <v>3.2028469750889681E-2</v>
      </c>
      <c r="K13" s="78">
        <f t="shared" si="3"/>
        <v>8.3152429900791648E-5</v>
      </c>
      <c r="L13" s="79"/>
      <c r="M13" s="80"/>
      <c r="N13" s="81">
        <f>分析係数表!H16</f>
        <v>1.817781077444202E-2</v>
      </c>
      <c r="O13" s="82">
        <f t="shared" si="4"/>
        <v>0.22932385740569952</v>
      </c>
      <c r="P13" s="76">
        <f>分析係数表!C16</f>
        <v>2.8203419942260721E-2</v>
      </c>
      <c r="Q13" s="82">
        <f t="shared" si="5"/>
        <v>6.4677170531920597E-3</v>
      </c>
      <c r="R13" s="83">
        <v>7.5777901612486777E-3</v>
      </c>
      <c r="S13" s="84">
        <f t="shared" si="6"/>
        <v>1.017399380592895E-2</v>
      </c>
      <c r="T13" s="85">
        <f>分析係数表!F16</f>
        <v>0.28469750889679718</v>
      </c>
      <c r="U13" s="86">
        <f t="shared" si="7"/>
        <v>2.8965106920794165E-3</v>
      </c>
      <c r="V13" s="87">
        <f>分析係数表!D16</f>
        <v>0</v>
      </c>
      <c r="W13" s="88">
        <f t="shared" si="8"/>
        <v>0</v>
      </c>
      <c r="X13" s="76">
        <f>分析係数表!E16</f>
        <v>0</v>
      </c>
      <c r="Y13" s="89">
        <f t="shared" si="9"/>
        <v>0</v>
      </c>
    </row>
    <row r="14" spans="1:25" x14ac:dyDescent="0.2">
      <c r="A14" s="6" t="s">
        <v>2</v>
      </c>
      <c r="B14" s="5" t="s">
        <v>365</v>
      </c>
      <c r="C14" s="90"/>
      <c r="D14" s="76">
        <f>投入係数表!V14</f>
        <v>4.7413793103448273E-2</v>
      </c>
      <c r="E14" s="77">
        <f t="shared" si="0"/>
        <v>4.7413793103448274</v>
      </c>
      <c r="F14" s="76">
        <f>分析係数表!C17</f>
        <v>0.39389614666813044</v>
      </c>
      <c r="G14" s="77">
        <f t="shared" si="1"/>
        <v>1.8676110402368253</v>
      </c>
      <c r="H14" s="77">
        <v>2.1413237610723819</v>
      </c>
      <c r="I14" s="77">
        <f t="shared" si="2"/>
        <v>2.1413237610723819</v>
      </c>
      <c r="J14" s="76">
        <f>分析係数表!G17</f>
        <v>0.21203948952564411</v>
      </c>
      <c r="K14" s="78">
        <f t="shared" si="3"/>
        <v>0.45404519720692016</v>
      </c>
      <c r="L14" s="79"/>
      <c r="M14" s="80"/>
      <c r="N14" s="81">
        <f>分析係数表!H17</f>
        <v>3.0625029000974431E-3</v>
      </c>
      <c r="O14" s="82">
        <f t="shared" si="4"/>
        <v>3.8635289314042552E-2</v>
      </c>
      <c r="P14" s="76">
        <f>分析係数表!C17</f>
        <v>0.39389614666813044</v>
      </c>
      <c r="Q14" s="82">
        <f t="shared" si="5"/>
        <v>1.5218291586209758E-2</v>
      </c>
      <c r="R14" s="83">
        <v>3.3230605792160819E-2</v>
      </c>
      <c r="S14" s="84">
        <f t="shared" si="6"/>
        <v>2.1745543668645428</v>
      </c>
      <c r="T14" s="85">
        <f>分析係数表!F17</f>
        <v>0.32203226583192873</v>
      </c>
      <c r="U14" s="86">
        <f t="shared" si="7"/>
        <v>0.70027666993610393</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投入係数表!V15</f>
        <v>0</v>
      </c>
      <c r="E15" s="77">
        <f t="shared" si="0"/>
        <v>0</v>
      </c>
      <c r="F15" s="76">
        <f>分析係数表!C18</f>
        <v>0.54026666666666667</v>
      </c>
      <c r="G15" s="77">
        <f t="shared" si="1"/>
        <v>0</v>
      </c>
      <c r="H15" s="77">
        <v>2.8840542224280164E-2</v>
      </c>
      <c r="I15" s="77">
        <f t="shared" si="2"/>
        <v>2.8840542224280164E-2</v>
      </c>
      <c r="J15" s="76">
        <f>分析係数表!G18</f>
        <v>0.21567989590110606</v>
      </c>
      <c r="K15" s="78">
        <f t="shared" si="3"/>
        <v>6.2203251446641995E-3</v>
      </c>
      <c r="L15" s="79"/>
      <c r="M15" s="80"/>
      <c r="N15" s="81">
        <f>分析係数表!H18</f>
        <v>4.8721637047004782E-4</v>
      </c>
      <c r="O15" s="82">
        <f t="shared" si="4"/>
        <v>6.1465232999613154E-3</v>
      </c>
      <c r="P15" s="76">
        <f>分析係数表!C18</f>
        <v>0.54026666666666667</v>
      </c>
      <c r="Q15" s="82">
        <f t="shared" si="5"/>
        <v>3.3207616548590999E-3</v>
      </c>
      <c r="R15" s="83">
        <v>7.5899891822695E-3</v>
      </c>
      <c r="S15" s="84">
        <f t="shared" si="6"/>
        <v>3.6430531406549664E-2</v>
      </c>
      <c r="T15" s="85">
        <f>分析係数表!F18</f>
        <v>0.45949902407286924</v>
      </c>
      <c r="U15" s="86">
        <f t="shared" si="7"/>
        <v>1.6739793627765582E-2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投入係数表!V16</f>
        <v>8.6206896551724137E-3</v>
      </c>
      <c r="E16" s="77">
        <f t="shared" si="0"/>
        <v>0.86206896551724133</v>
      </c>
      <c r="F16" s="76">
        <f>分析係数表!C19</f>
        <v>0.24452905261713653</v>
      </c>
      <c r="G16" s="77">
        <f t="shared" si="1"/>
        <v>0.21080090742856597</v>
      </c>
      <c r="H16" s="77">
        <v>0.38674593028578785</v>
      </c>
      <c r="I16" s="77">
        <f t="shared" si="2"/>
        <v>0.38674593028578785</v>
      </c>
      <c r="J16" s="76">
        <f>分析係数表!G19</f>
        <v>5.7649667405764965E-2</v>
      </c>
      <c r="K16" s="78">
        <f t="shared" si="3"/>
        <v>2.2295774251508832E-2</v>
      </c>
      <c r="L16" s="79"/>
      <c r="M16" s="80"/>
      <c r="N16" s="81">
        <f>分析係数表!H19</f>
        <v>-1.2760428750406013E-4</v>
      </c>
      <c r="O16" s="82">
        <f t="shared" si="4"/>
        <v>-1.6098037214184397E-3</v>
      </c>
      <c r="P16" s="76">
        <f>分析係数表!C19</f>
        <v>0.24452905261713653</v>
      </c>
      <c r="Q16" s="82">
        <f t="shared" si="5"/>
        <v>-3.9364377889799184E-4</v>
      </c>
      <c r="R16" s="83">
        <v>3.3247800320906104E-3</v>
      </c>
      <c r="S16" s="84">
        <f t="shared" si="6"/>
        <v>0.39007071031787849</v>
      </c>
      <c r="T16" s="85">
        <f>分析係数表!F19</f>
        <v>0.24006968641114981</v>
      </c>
      <c r="U16" s="86">
        <f t="shared" si="7"/>
        <v>9.3644153104187555E-2</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投入係数表!V17</f>
        <v>3.8793103448275863E-2</v>
      </c>
      <c r="E17" s="77">
        <f t="shared" si="0"/>
        <v>3.8793103448275863</v>
      </c>
      <c r="F17" s="76">
        <f>分析係数表!C20</f>
        <v>4.2707629979743422E-2</v>
      </c>
      <c r="G17" s="77">
        <f t="shared" si="1"/>
        <v>0.16567615078348741</v>
      </c>
      <c r="H17" s="77">
        <v>0.17987328971219063</v>
      </c>
      <c r="I17" s="77">
        <f t="shared" si="2"/>
        <v>0.17987328971219063</v>
      </c>
      <c r="J17" s="76">
        <f>分析係数表!G20</f>
        <v>0.10064412238325282</v>
      </c>
      <c r="K17" s="78">
        <f t="shared" si="3"/>
        <v>1.8103189383272003E-2</v>
      </c>
      <c r="L17" s="79"/>
      <c r="M17" s="80"/>
      <c r="N17" s="81">
        <f>分析係数表!H20</f>
        <v>6.0322026820101154E-4</v>
      </c>
      <c r="O17" s="82">
        <f t="shared" si="4"/>
        <v>7.6099812285235326E-3</v>
      </c>
      <c r="P17" s="76">
        <f>分析係数表!C20</f>
        <v>4.2707629979743422E-2</v>
      </c>
      <c r="Q17" s="82">
        <f t="shared" si="5"/>
        <v>3.2500426246057632E-4</v>
      </c>
      <c r="R17" s="83">
        <v>8.7024702630701667E-4</v>
      </c>
      <c r="S17" s="84">
        <f t="shared" si="6"/>
        <v>0.18074353673849763</v>
      </c>
      <c r="T17" s="85">
        <f>分析係数表!F20</f>
        <v>0.22302737520128824</v>
      </c>
      <c r="U17" s="86">
        <f t="shared" si="7"/>
        <v>4.0310756583384739E-2</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投入係数表!V18</f>
        <v>2.5862068965517241E-2</v>
      </c>
      <c r="E18" s="77">
        <f t="shared" si="0"/>
        <v>2.5862068965517242</v>
      </c>
      <c r="F18" s="76">
        <f>分析係数表!C21</f>
        <v>0.66002922908293749</v>
      </c>
      <c r="G18" s="77">
        <f t="shared" si="1"/>
        <v>1.7069721441800108</v>
      </c>
      <c r="H18" s="77">
        <v>1.842795172758126</v>
      </c>
      <c r="I18" s="77">
        <f t="shared" si="2"/>
        <v>1.842795172758126</v>
      </c>
      <c r="J18" s="76">
        <f>分析係数表!G21</f>
        <v>0.28519544705706157</v>
      </c>
      <c r="K18" s="78">
        <f t="shared" si="3"/>
        <v>0.52555679312934878</v>
      </c>
      <c r="L18" s="79"/>
      <c r="M18" s="80"/>
      <c r="N18" s="81">
        <f>分析係数表!H21</f>
        <v>9.9763352048628834E-4</v>
      </c>
      <c r="O18" s="82">
        <f t="shared" si="4"/>
        <v>1.2585738185635074E-2</v>
      </c>
      <c r="P18" s="76">
        <f>分析係数表!C21</f>
        <v>0.66002922908293749</v>
      </c>
      <c r="Q18" s="82">
        <f t="shared" si="5"/>
        <v>8.3069550721044071E-3</v>
      </c>
      <c r="R18" s="83">
        <v>1.9741975960900288E-2</v>
      </c>
      <c r="S18" s="84">
        <f t="shared" si="6"/>
        <v>1.8625371487190263</v>
      </c>
      <c r="T18" s="85">
        <f>分析係数表!F21</f>
        <v>0.42593979332035348</v>
      </c>
      <c r="U18" s="86">
        <f t="shared" si="7"/>
        <v>0.79332868817686253</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投入係数表!V19</f>
        <v>0</v>
      </c>
      <c r="E19" s="77">
        <f t="shared" si="0"/>
        <v>0</v>
      </c>
      <c r="F19" s="76">
        <f>分析係数表!C22</f>
        <v>0.17124965967873673</v>
      </c>
      <c r="G19" s="77">
        <f t="shared" si="1"/>
        <v>0</v>
      </c>
      <c r="H19" s="77">
        <v>7.7335456685392904E-3</v>
      </c>
      <c r="I19" s="77">
        <f t="shared" si="2"/>
        <v>7.7335456685392904E-3</v>
      </c>
      <c r="J19" s="76">
        <f>分析係数表!G22</f>
        <v>0.19461524128936092</v>
      </c>
      <c r="K19" s="78">
        <f t="shared" si="3"/>
        <v>1.505065856305066E-3</v>
      </c>
      <c r="L19" s="79"/>
      <c r="M19" s="80"/>
      <c r="N19" s="81">
        <f>分析係数表!H22</f>
        <v>4.6401559092385505E-5</v>
      </c>
      <c r="O19" s="82">
        <f t="shared" si="4"/>
        <v>5.8538317142488717E-4</v>
      </c>
      <c r="P19" s="76">
        <f>分析係数表!C22</f>
        <v>0.17124965967873673</v>
      </c>
      <c r="Q19" s="82">
        <f t="shared" si="5"/>
        <v>1.0024666888817154E-4</v>
      </c>
      <c r="R19" s="83">
        <v>1.104903700867427E-3</v>
      </c>
      <c r="S19" s="84">
        <f t="shared" si="6"/>
        <v>8.838449369406717E-3</v>
      </c>
      <c r="T19" s="85">
        <f>分析係数表!F22</f>
        <v>0.41301782497981493</v>
      </c>
      <c r="U19" s="86">
        <f t="shared" si="7"/>
        <v>3.6504371347465792E-3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投入係数表!V20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2.9269158571244359E-4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投入係数表!V21</f>
        <v>0</v>
      </c>
      <c r="E21" s="77">
        <f t="shared" si="0"/>
        <v>0</v>
      </c>
      <c r="F21" s="76">
        <f>分析係数表!C24</f>
        <v>0.51311288483466355</v>
      </c>
      <c r="G21" s="77">
        <f t="shared" si="1"/>
        <v>0</v>
      </c>
      <c r="H21" s="77">
        <v>6.9882930095126437E-3</v>
      </c>
      <c r="I21" s="77">
        <f t="shared" si="2"/>
        <v>6.9882930095126437E-3</v>
      </c>
      <c r="J21" s="76">
        <f>分析係数表!G24</f>
        <v>0.20766129032258066</v>
      </c>
      <c r="K21" s="78">
        <f t="shared" si="3"/>
        <v>1.4511979435076661E-3</v>
      </c>
      <c r="L21" s="79"/>
      <c r="M21" s="80"/>
      <c r="N21" s="81">
        <f>分析係数表!H24</f>
        <v>3.8281286251218039E-4</v>
      </c>
      <c r="O21" s="82">
        <f t="shared" si="4"/>
        <v>4.829411164255319E-3</v>
      </c>
      <c r="P21" s="76">
        <f>分析係数表!C24</f>
        <v>0.51311288483466355</v>
      </c>
      <c r="Q21" s="82">
        <f t="shared" si="5"/>
        <v>2.4780330945437779E-3</v>
      </c>
      <c r="R21" s="83">
        <v>8.31616470324174E-3</v>
      </c>
      <c r="S21" s="84">
        <f t="shared" si="6"/>
        <v>1.5304457712754384E-2</v>
      </c>
      <c r="T21" s="85">
        <f>分析係数表!F24</f>
        <v>0.39045698924731181</v>
      </c>
      <c r="U21" s="86">
        <f t="shared" si="7"/>
        <v>5.9757324805848767E-3</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投入係数表!V22</f>
        <v>0.31896551724137934</v>
      </c>
      <c r="E22" s="77">
        <f t="shared" si="0"/>
        <v>31.896551724137932</v>
      </c>
      <c r="F22" s="76">
        <f>分析係数表!C25</f>
        <v>1.2221950623319433E-2</v>
      </c>
      <c r="G22" s="77">
        <f t="shared" si="1"/>
        <v>0.38983808022656813</v>
      </c>
      <c r="H22" s="77">
        <v>0.39463242976332263</v>
      </c>
      <c r="I22" s="77">
        <f t="shared" si="2"/>
        <v>0.39463242976332263</v>
      </c>
      <c r="J22" s="76">
        <f>分析係数表!G25</f>
        <v>0.19604612850082373</v>
      </c>
      <c r="K22" s="78">
        <f t="shared" si="3"/>
        <v>7.7366160035972645E-2</v>
      </c>
      <c r="L22" s="79"/>
      <c r="M22" s="80"/>
      <c r="N22" s="81">
        <f>分析係数表!H25</f>
        <v>5.5681870910862603E-4</v>
      </c>
      <c r="O22" s="82">
        <f t="shared" si="4"/>
        <v>7.0245980570986461E-3</v>
      </c>
      <c r="P22" s="76">
        <f>分析係数表!C25</f>
        <v>1.2221950623319433E-2</v>
      </c>
      <c r="Q22" s="82">
        <f t="shared" si="5"/>
        <v>8.5854290602525274E-5</v>
      </c>
      <c r="R22" s="83">
        <v>3.7722459270342665E-4</v>
      </c>
      <c r="S22" s="84">
        <f t="shared" si="6"/>
        <v>0.39500965435602609</v>
      </c>
      <c r="T22" s="85">
        <f>分析係数表!F25</f>
        <v>0.34761120263591433</v>
      </c>
      <c r="U22" s="86">
        <f t="shared" si="7"/>
        <v>0.13730978100349506</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投入係数表!V23</f>
        <v>2.1551724137931036E-2</v>
      </c>
      <c r="E23" s="77">
        <f t="shared" si="0"/>
        <v>2.1551724137931036</v>
      </c>
      <c r="F23" s="76">
        <f>分析係数表!C26</f>
        <v>0.60782312925170068</v>
      </c>
      <c r="G23" s="77">
        <f t="shared" si="1"/>
        <v>1.3099636406286654</v>
      </c>
      <c r="H23" s="77">
        <v>1.43130138231868</v>
      </c>
      <c r="I23" s="77">
        <f t="shared" si="2"/>
        <v>1.43130138231868</v>
      </c>
      <c r="J23" s="76">
        <f>分析係数表!G26</f>
        <v>0.19637522405895241</v>
      </c>
      <c r="K23" s="78">
        <f t="shared" si="3"/>
        <v>0.28107212964871908</v>
      </c>
      <c r="L23" s="79"/>
      <c r="M23" s="80"/>
      <c r="N23" s="81">
        <f>分析係数表!H26</f>
        <v>1.1774395619692821E-2</v>
      </c>
      <c r="O23" s="82">
        <f t="shared" si="4"/>
        <v>0.14854097974906511</v>
      </c>
      <c r="P23" s="76">
        <f>分析係数表!C26</f>
        <v>0.60782312925170068</v>
      </c>
      <c r="Q23" s="82">
        <f t="shared" si="5"/>
        <v>9.028664313319025E-2</v>
      </c>
      <c r="R23" s="83">
        <v>0.10044721911777697</v>
      </c>
      <c r="S23" s="84">
        <f t="shared" si="6"/>
        <v>1.531748601436457</v>
      </c>
      <c r="T23" s="85">
        <f>分析係数表!F26</f>
        <v>0.33484365664210319</v>
      </c>
      <c r="U23" s="86">
        <f t="shared" si="7"/>
        <v>0.51289630276141074</v>
      </c>
      <c r="V23" s="87">
        <f>分析係数表!D26</f>
        <v>7.1200955984863576E-2</v>
      </c>
      <c r="W23" s="88">
        <f t="shared" si="8"/>
        <v>0</v>
      </c>
      <c r="X23" s="76">
        <f>分析係数表!E26</f>
        <v>7.8271260705038842E-2</v>
      </c>
      <c r="Y23" s="89">
        <f t="shared" si="9"/>
        <v>0</v>
      </c>
    </row>
    <row r="24" spans="1:25" x14ac:dyDescent="0.2">
      <c r="A24" s="6" t="s">
        <v>12</v>
      </c>
      <c r="B24" s="5" t="s">
        <v>366</v>
      </c>
      <c r="C24" s="75">
        <f>最終需要_まとめ!C25</f>
        <v>100</v>
      </c>
      <c r="D24" s="76">
        <f>投入係数表!V24</f>
        <v>2.5862068965517241E-2</v>
      </c>
      <c r="E24" s="77">
        <f t="shared" si="0"/>
        <v>2.5862068965517242</v>
      </c>
      <c r="F24" s="76">
        <f>分析係数表!C27</f>
        <v>3.3949453036589916E-2</v>
      </c>
      <c r="G24" s="77">
        <f t="shared" si="1"/>
        <v>8.7800309577387714E-2</v>
      </c>
      <c r="H24" s="77">
        <v>8.7962169244105312E-2</v>
      </c>
      <c r="I24" s="77">
        <f t="shared" si="2"/>
        <v>100.08796216924411</v>
      </c>
      <c r="J24" s="76">
        <f>分析係数表!G27</f>
        <v>0.16810344827586207</v>
      </c>
      <c r="K24" s="78">
        <f t="shared" si="3"/>
        <v>16.825131571553968</v>
      </c>
      <c r="L24" s="79"/>
      <c r="M24" s="80"/>
      <c r="N24" s="81">
        <f>分析係数表!H27</f>
        <v>1.1983202635608557E-2</v>
      </c>
      <c r="O24" s="82">
        <f t="shared" si="4"/>
        <v>0.15117520402047713</v>
      </c>
      <c r="P24" s="76">
        <f>分析係数表!C27</f>
        <v>3.3949453036589916E-2</v>
      </c>
      <c r="Q24" s="82">
        <f t="shared" si="5"/>
        <v>5.132315489190087E-3</v>
      </c>
      <c r="R24" s="83">
        <v>5.170925052426863E-3</v>
      </c>
      <c r="S24" s="84">
        <f t="shared" si="6"/>
        <v>100.09313309429653</v>
      </c>
      <c r="T24" s="85">
        <f>分析係数表!F27</f>
        <v>0.32327586206896552</v>
      </c>
      <c r="U24" s="86">
        <f t="shared" si="7"/>
        <v>32.357693888242416</v>
      </c>
      <c r="V24" s="87">
        <f>分析係数表!D27</f>
        <v>0.10344827586206896</v>
      </c>
      <c r="W24" s="88">
        <f t="shared" si="8"/>
        <v>10</v>
      </c>
      <c r="X24" s="76">
        <f>分析係数表!E27</f>
        <v>0.10344827586206896</v>
      </c>
      <c r="Y24" s="89">
        <f t="shared" si="9"/>
        <v>10</v>
      </c>
    </row>
    <row r="25" spans="1:25" x14ac:dyDescent="0.2">
      <c r="A25" s="6" t="s">
        <v>13</v>
      </c>
      <c r="B25" s="5" t="s">
        <v>192</v>
      </c>
      <c r="C25" s="90"/>
      <c r="D25" s="76">
        <f>投入係数表!V25</f>
        <v>0</v>
      </c>
      <c r="E25" s="77">
        <f t="shared" si="0"/>
        <v>0</v>
      </c>
      <c r="F25" s="76">
        <f>分析係数表!C28</f>
        <v>0.13648255813953492</v>
      </c>
      <c r="G25" s="77">
        <f t="shared" si="1"/>
        <v>0</v>
      </c>
      <c r="H25" s="77">
        <v>1.0321724070673463E-2</v>
      </c>
      <c r="I25" s="77">
        <f t="shared" si="2"/>
        <v>1.0321724070673463E-2</v>
      </c>
      <c r="J25" s="76">
        <f>分析係数表!G28</f>
        <v>0.12488465087665333</v>
      </c>
      <c r="K25" s="78">
        <f t="shared" si="3"/>
        <v>1.2890249070112044E-3</v>
      </c>
      <c r="L25" s="79"/>
      <c r="M25" s="80"/>
      <c r="N25" s="81">
        <f>分析係数表!H28</f>
        <v>2.2469954990487682E-2</v>
      </c>
      <c r="O25" s="82">
        <f t="shared" si="4"/>
        <v>0.28347180076250161</v>
      </c>
      <c r="P25" s="76">
        <f>分析係数表!C28</f>
        <v>0.13648255813953492</v>
      </c>
      <c r="Q25" s="82">
        <f t="shared" si="5"/>
        <v>3.8688956528486786E-2</v>
      </c>
      <c r="R25" s="83">
        <v>4.2831890094599791E-2</v>
      </c>
      <c r="S25" s="84">
        <f t="shared" si="6"/>
        <v>5.3153614165273255E-2</v>
      </c>
      <c r="T25" s="85">
        <f>分析係数表!F28</f>
        <v>0.21362657643801908</v>
      </c>
      <c r="U25" s="86">
        <f t="shared" si="7"/>
        <v>1.1355024619434721E-2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投入係数表!V26</f>
        <v>8.6206896551724137E-3</v>
      </c>
      <c r="E26" s="77">
        <f t="shared" si="0"/>
        <v>0.86206896551724133</v>
      </c>
      <c r="F26" s="76">
        <f>分析係数表!C29</f>
        <v>0.28024852844996728</v>
      </c>
      <c r="G26" s="77">
        <f t="shared" si="1"/>
        <v>0.24159355900859247</v>
      </c>
      <c r="H26" s="77">
        <v>0.26178651699012606</v>
      </c>
      <c r="I26" s="77">
        <f t="shared" si="2"/>
        <v>0.26178651699012606</v>
      </c>
      <c r="J26" s="76">
        <f>分析係数表!G29</f>
        <v>0.26283748014822655</v>
      </c>
      <c r="K26" s="78">
        <f t="shared" si="3"/>
        <v>6.8807308462465633E-2</v>
      </c>
      <c r="L26" s="79"/>
      <c r="M26" s="80"/>
      <c r="N26" s="81">
        <f>分析係数表!H29</f>
        <v>1.0707159760567955E-2</v>
      </c>
      <c r="O26" s="82">
        <f t="shared" si="4"/>
        <v>0.1350771668062927</v>
      </c>
      <c r="P26" s="76">
        <f>分析係数表!C29</f>
        <v>0.28024852844996728</v>
      </c>
      <c r="Q26" s="82">
        <f t="shared" si="5"/>
        <v>3.7855177224654292E-2</v>
      </c>
      <c r="R26" s="83">
        <v>4.8231012213266873E-2</v>
      </c>
      <c r="S26" s="84">
        <f t="shared" si="6"/>
        <v>0.31001752920339293</v>
      </c>
      <c r="T26" s="85">
        <f>分析係数表!F29</f>
        <v>0.48438327157226047</v>
      </c>
      <c r="U26" s="86">
        <f t="shared" si="7"/>
        <v>0.15016730504028827</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投入係数表!V27</f>
        <v>0</v>
      </c>
      <c r="E27" s="77">
        <f t="shared" si="0"/>
        <v>0</v>
      </c>
      <c r="F27" s="76">
        <f>分析係数表!C30</f>
        <v>1</v>
      </c>
      <c r="G27" s="77">
        <f t="shared" si="1"/>
        <v>0</v>
      </c>
      <c r="H27" s="77">
        <v>3.2333472424158356E-2</v>
      </c>
      <c r="I27" s="77">
        <f t="shared" si="2"/>
        <v>3.2333472424158356E-2</v>
      </c>
      <c r="J27" s="76">
        <f>分析係数表!G30</f>
        <v>0.34440913030915921</v>
      </c>
      <c r="K27" s="78">
        <f t="shared" si="3"/>
        <v>1.1135943117479561E-2</v>
      </c>
      <c r="L27" s="79"/>
      <c r="M27" s="80"/>
      <c r="N27" s="81">
        <f>分析係数表!H30</f>
        <v>0</v>
      </c>
      <c r="O27" s="82">
        <f t="shared" si="4"/>
        <v>0</v>
      </c>
      <c r="P27" s="76">
        <f>分析係数表!C30</f>
        <v>1</v>
      </c>
      <c r="Q27" s="82">
        <f t="shared" si="5"/>
        <v>0</v>
      </c>
      <c r="R27" s="83">
        <v>2.6360902801602311E-2</v>
      </c>
      <c r="S27" s="84">
        <f t="shared" si="6"/>
        <v>5.8694375225760667E-2</v>
      </c>
      <c r="T27" s="85">
        <f>分析係数表!F30</f>
        <v>0.44047963016469227</v>
      </c>
      <c r="U27" s="86">
        <f t="shared" si="7"/>
        <v>2.5853676692190734E-2</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投入係数表!V28</f>
        <v>8.6206896551724137E-3</v>
      </c>
      <c r="E28" s="77">
        <f t="shared" si="0"/>
        <v>0.86206896551724133</v>
      </c>
      <c r="F28" s="76">
        <f>分析係数表!C31</f>
        <v>5.0425200622829069E-2</v>
      </c>
      <c r="G28" s="77">
        <f t="shared" si="1"/>
        <v>4.3470000536921606E-2</v>
      </c>
      <c r="H28" s="77">
        <v>5.5205769536849102E-2</v>
      </c>
      <c r="I28" s="77">
        <f t="shared" si="2"/>
        <v>5.5205769536849102E-2</v>
      </c>
      <c r="J28" s="76">
        <f>分析係数表!G31</f>
        <v>7.0921985815602842E-2</v>
      </c>
      <c r="K28" s="78">
        <f t="shared" si="3"/>
        <v>3.9153028040318514E-3</v>
      </c>
      <c r="L28" s="79"/>
      <c r="M28" s="80"/>
      <c r="N28" s="81">
        <f>分析係数表!H31</f>
        <v>2.4500023200779545E-2</v>
      </c>
      <c r="O28" s="82">
        <f t="shared" si="4"/>
        <v>0.30908231451234042</v>
      </c>
      <c r="P28" s="76">
        <f>分析係数表!C31</f>
        <v>5.0425200622829069E-2</v>
      </c>
      <c r="Q28" s="82">
        <f t="shared" si="5"/>
        <v>1.5585537718253118E-2</v>
      </c>
      <c r="R28" s="83">
        <v>1.9613203134014684E-2</v>
      </c>
      <c r="S28" s="84">
        <f t="shared" si="6"/>
        <v>7.4818972670863793E-2</v>
      </c>
      <c r="T28" s="85">
        <f>分析係数表!F31</f>
        <v>0.3475177304964539</v>
      </c>
      <c r="U28" s="86">
        <f t="shared" si="7"/>
        <v>2.6000919580654792E-2</v>
      </c>
      <c r="V28" s="87">
        <f>分析係数表!D31</f>
        <v>0</v>
      </c>
      <c r="W28" s="88">
        <f t="shared" si="8"/>
        <v>0</v>
      </c>
      <c r="X28" s="76">
        <f>分析係数表!E31</f>
        <v>0</v>
      </c>
      <c r="Y28" s="89">
        <f t="shared" si="9"/>
        <v>0</v>
      </c>
    </row>
    <row r="29" spans="1:25" x14ac:dyDescent="0.2">
      <c r="A29" s="6" t="s">
        <v>17</v>
      </c>
      <c r="B29" s="5" t="s">
        <v>273</v>
      </c>
      <c r="C29" s="90"/>
      <c r="D29" s="76">
        <f>投入係数表!V29</f>
        <v>0</v>
      </c>
      <c r="E29" s="77">
        <f t="shared" si="0"/>
        <v>0</v>
      </c>
      <c r="F29" s="76">
        <f>分析係数表!C32</f>
        <v>0.71921182266009853</v>
      </c>
      <c r="G29" s="77">
        <f t="shared" si="1"/>
        <v>0</v>
      </c>
      <c r="H29" s="77">
        <v>9.3348975349378423E-3</v>
      </c>
      <c r="I29" s="77">
        <f t="shared" si="2"/>
        <v>9.3348975349378423E-3</v>
      </c>
      <c r="J29" s="76">
        <f>分析係数表!G32</f>
        <v>0.13945578231292516</v>
      </c>
      <c r="K29" s="78">
        <f t="shared" si="3"/>
        <v>1.3018054385457534E-3</v>
      </c>
      <c r="L29" s="79"/>
      <c r="M29" s="80"/>
      <c r="N29" s="81">
        <f>分析係数表!H32</f>
        <v>7.0646373718156932E-3</v>
      </c>
      <c r="O29" s="82">
        <f t="shared" si="4"/>
        <v>8.912458784943908E-2</v>
      </c>
      <c r="P29" s="76">
        <f>分析係数表!C32</f>
        <v>0.71921182266009853</v>
      </c>
      <c r="Q29" s="82">
        <f t="shared" si="5"/>
        <v>6.4099457271025145E-2</v>
      </c>
      <c r="R29" s="83">
        <v>8.0715736713202715E-2</v>
      </c>
      <c r="S29" s="84">
        <f t="shared" si="6"/>
        <v>9.0050634248140554E-2</v>
      </c>
      <c r="T29" s="85">
        <f>分析係数表!F32</f>
        <v>0.48185941043083902</v>
      </c>
      <c r="U29" s="86">
        <f t="shared" si="7"/>
        <v>4.3391745527732131E-2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投入係数表!V30</f>
        <v>0</v>
      </c>
      <c r="E30" s="77">
        <f t="shared" si="0"/>
        <v>0</v>
      </c>
      <c r="F30" s="76">
        <f>分析係数表!C33</f>
        <v>0.83046964490263453</v>
      </c>
      <c r="G30" s="77">
        <f t="shared" si="1"/>
        <v>0</v>
      </c>
      <c r="H30" s="77">
        <v>7.7305398768405418E-3</v>
      </c>
      <c r="I30" s="77">
        <f t="shared" si="2"/>
        <v>7.7305398768405418E-3</v>
      </c>
      <c r="J30" s="76">
        <f>分析係数表!G33</f>
        <v>0.50688705234159781</v>
      </c>
      <c r="K30" s="78">
        <f t="shared" si="3"/>
        <v>3.9185105711808804E-3</v>
      </c>
      <c r="L30" s="79"/>
      <c r="M30" s="80"/>
      <c r="N30" s="81">
        <f>分析係数表!H33</f>
        <v>1.0440350795786737E-3</v>
      </c>
      <c r="O30" s="82">
        <f t="shared" si="4"/>
        <v>1.3171121357059961E-2</v>
      </c>
      <c r="P30" s="76">
        <f>分析係数表!C33</f>
        <v>0.83046964490263453</v>
      </c>
      <c r="Q30" s="82">
        <f t="shared" si="5"/>
        <v>1.093821647636709E-2</v>
      </c>
      <c r="R30" s="83">
        <v>2.8301562619312551E-2</v>
      </c>
      <c r="S30" s="84">
        <f t="shared" si="6"/>
        <v>3.6032102496153094E-2</v>
      </c>
      <c r="T30" s="85">
        <f>分析係数表!F33</f>
        <v>0.64600550964187331</v>
      </c>
      <c r="U30" s="86">
        <f t="shared" si="7"/>
        <v>2.3276936736495595E-2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投入係数表!V31</f>
        <v>4.7413793103448273E-2</v>
      </c>
      <c r="E31" s="77">
        <f t="shared" si="0"/>
        <v>4.7413793103448274</v>
      </c>
      <c r="F31" s="76">
        <f>分析係数表!C34</f>
        <v>0.2537092984222894</v>
      </c>
      <c r="G31" s="77">
        <f t="shared" si="1"/>
        <v>1.2029320183815446</v>
      </c>
      <c r="H31" s="77">
        <v>1.3114489928252118</v>
      </c>
      <c r="I31" s="77">
        <f t="shared" si="2"/>
        <v>1.3114489928252118</v>
      </c>
      <c r="J31" s="76">
        <f>分析係数表!G34</f>
        <v>0.42494765662747624</v>
      </c>
      <c r="K31" s="78">
        <f t="shared" si="3"/>
        <v>0.55729717628753761</v>
      </c>
      <c r="L31" s="79"/>
      <c r="M31" s="80"/>
      <c r="N31" s="81">
        <f>分析係数表!H34</f>
        <v>0.17513108440443598</v>
      </c>
      <c r="O31" s="82">
        <f t="shared" si="4"/>
        <v>2.2093824347503803</v>
      </c>
      <c r="P31" s="76">
        <f>分析係数表!C34</f>
        <v>0.2537092984222894</v>
      </c>
      <c r="Q31" s="82">
        <f t="shared" si="5"/>
        <v>0.56054086746704856</v>
      </c>
      <c r="R31" s="83">
        <v>0.60432798277860467</v>
      </c>
      <c r="S31" s="84">
        <f t="shared" si="6"/>
        <v>1.9157769756038165</v>
      </c>
      <c r="T31" s="85">
        <f>分析係数表!F34</f>
        <v>0.69995168304074729</v>
      </c>
      <c r="U31" s="86">
        <f t="shared" si="7"/>
        <v>1.340951318404604</v>
      </c>
      <c r="V31" s="87">
        <f>分析係数表!D34</f>
        <v>0.29215654694797877</v>
      </c>
      <c r="W31" s="88">
        <f t="shared" si="8"/>
        <v>1</v>
      </c>
      <c r="X31" s="76">
        <f>分析係数表!E34</f>
        <v>0.2001932678370108</v>
      </c>
      <c r="Y31" s="89">
        <f t="shared" si="9"/>
        <v>0</v>
      </c>
    </row>
    <row r="32" spans="1:25" x14ac:dyDescent="0.2">
      <c r="A32" s="6" t="s">
        <v>20</v>
      </c>
      <c r="B32" s="5" t="s">
        <v>37</v>
      </c>
      <c r="C32" s="90"/>
      <c r="D32" s="76">
        <f>投入係数表!V32</f>
        <v>8.6206896551724137E-3</v>
      </c>
      <c r="E32" s="77">
        <f t="shared" si="0"/>
        <v>0.86206896551724133</v>
      </c>
      <c r="F32" s="76">
        <f>分析係数表!C35</f>
        <v>0.44329670329670334</v>
      </c>
      <c r="G32" s="77">
        <f t="shared" si="1"/>
        <v>0.38215233042819252</v>
      </c>
      <c r="H32" s="77">
        <v>0.4338691337118265</v>
      </c>
      <c r="I32" s="77">
        <f t="shared" si="2"/>
        <v>0.4338691337118265</v>
      </c>
      <c r="J32" s="76">
        <f>分析係数表!G35</f>
        <v>0.31419939577039274</v>
      </c>
      <c r="K32" s="78">
        <f t="shared" si="3"/>
        <v>0.13632141965567962</v>
      </c>
      <c r="L32" s="79"/>
      <c r="M32" s="80"/>
      <c r="N32" s="81">
        <f>分析係数表!H35</f>
        <v>6.616862326574173E-2</v>
      </c>
      <c r="O32" s="82">
        <f t="shared" si="4"/>
        <v>0.83475640245188909</v>
      </c>
      <c r="P32" s="76">
        <f>分析係数表!C35</f>
        <v>0.44329670329670334</v>
      </c>
      <c r="Q32" s="82">
        <f t="shared" si="5"/>
        <v>0.37004476126273855</v>
      </c>
      <c r="R32" s="83">
        <v>0.43747975829639851</v>
      </c>
      <c r="S32" s="84">
        <f t="shared" si="6"/>
        <v>0.87134889200822507</v>
      </c>
      <c r="T32" s="85">
        <f>分析係数表!F35</f>
        <v>0.64443411573320941</v>
      </c>
      <c r="U32" s="86">
        <f t="shared" si="7"/>
        <v>0.56152695271643227</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投入係数表!V33</f>
        <v>0</v>
      </c>
      <c r="E33" s="77">
        <f t="shared" si="0"/>
        <v>0</v>
      </c>
      <c r="F33" s="76">
        <f>分析係数表!C36</f>
        <v>0.8186980166346769</v>
      </c>
      <c r="G33" s="77">
        <f t="shared" si="1"/>
        <v>0</v>
      </c>
      <c r="H33" s="77">
        <v>6.7476663294228592E-2</v>
      </c>
      <c r="I33" s="77">
        <f t="shared" si="2"/>
        <v>6.7476663294228592E-2</v>
      </c>
      <c r="J33" s="76">
        <f>分析係数表!G36</f>
        <v>7.7781269641734763E-2</v>
      </c>
      <c r="K33" s="78">
        <f t="shared" si="3"/>
        <v>5.2484205422129405E-3</v>
      </c>
      <c r="L33" s="79"/>
      <c r="M33" s="80"/>
      <c r="N33" s="81">
        <f>分析係数表!H36</f>
        <v>0.1158646930536866</v>
      </c>
      <c r="O33" s="82">
        <f t="shared" si="4"/>
        <v>1.4617017790479432</v>
      </c>
      <c r="P33" s="76">
        <f>分析係数表!C36</f>
        <v>0.8186980166346769</v>
      </c>
      <c r="Q33" s="82">
        <f t="shared" si="5"/>
        <v>1.1966923474179298</v>
      </c>
      <c r="R33" s="83">
        <v>1.296248881505689</v>
      </c>
      <c r="S33" s="84">
        <f t="shared" si="6"/>
        <v>1.3637255447999175</v>
      </c>
      <c r="T33" s="85">
        <f>分析係数表!F36</f>
        <v>0.82023884349465748</v>
      </c>
      <c r="U33" s="86">
        <f t="shared" si="7"/>
        <v>1.118580663710806</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投入係数表!V34</f>
        <v>1.7241379310344827E-2</v>
      </c>
      <c r="E34" s="77">
        <f t="shared" si="0"/>
        <v>1.7241379310344827</v>
      </c>
      <c r="F34" s="76">
        <f>分析係数表!C37</f>
        <v>0.56668970283344855</v>
      </c>
      <c r="G34" s="77">
        <f t="shared" si="1"/>
        <v>0.97705121178180776</v>
      </c>
      <c r="H34" s="77">
        <v>1.1197461224928311</v>
      </c>
      <c r="I34" s="77">
        <f t="shared" si="2"/>
        <v>1.1197461224928311</v>
      </c>
      <c r="J34" s="76">
        <f>分析係数表!G37</f>
        <v>0.49872274427515739</v>
      </c>
      <c r="K34" s="78">
        <f t="shared" si="3"/>
        <v>0.55844285910109126</v>
      </c>
      <c r="L34" s="79"/>
      <c r="M34" s="80"/>
      <c r="N34" s="81">
        <f>分析係数表!H37</f>
        <v>5.3152985940327593E-2</v>
      </c>
      <c r="O34" s="82">
        <f t="shared" si="4"/>
        <v>0.67055642286720818</v>
      </c>
      <c r="P34" s="76">
        <f>分析係数表!C37</f>
        <v>0.56668970283344855</v>
      </c>
      <c r="Q34" s="82">
        <f t="shared" si="5"/>
        <v>0.37999742000767844</v>
      </c>
      <c r="R34" s="83">
        <v>0.44061136535201334</v>
      </c>
      <c r="S34" s="84">
        <f t="shared" si="6"/>
        <v>1.5603574878448445</v>
      </c>
      <c r="T34" s="85">
        <f>分析係数表!F37</f>
        <v>0.72283550770915062</v>
      </c>
      <c r="U34" s="86">
        <f t="shared" si="7"/>
        <v>1.1278817969341031</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投入係数表!V35</f>
        <v>1.2931034482758621E-2</v>
      </c>
      <c r="E35" s="77">
        <f t="shared" si="0"/>
        <v>1.2931034482758621</v>
      </c>
      <c r="F35" s="76">
        <f>分析係数表!C38</f>
        <v>1.0683527744467458E-2</v>
      </c>
      <c r="G35" s="77">
        <f t="shared" si="1"/>
        <v>1.3814906566121714E-2</v>
      </c>
      <c r="H35" s="77">
        <v>1.5639916762468335E-2</v>
      </c>
      <c r="I35" s="77">
        <f t="shared" si="2"/>
        <v>1.5639916762468335E-2</v>
      </c>
      <c r="J35" s="76">
        <f>分析係数表!G38</f>
        <v>0.34057971014492755</v>
      </c>
      <c r="K35" s="78">
        <f t="shared" si="3"/>
        <v>5.3266383176522594E-3</v>
      </c>
      <c r="L35" s="79"/>
      <c r="M35" s="80"/>
      <c r="N35" s="81">
        <f>分析係数表!H38</f>
        <v>4.6331956753746927E-2</v>
      </c>
      <c r="O35" s="82">
        <f t="shared" si="4"/>
        <v>0.58450509666774986</v>
      </c>
      <c r="P35" s="76">
        <f>分析係数表!C38</f>
        <v>1.0683527744467458E-2</v>
      </c>
      <c r="Q35" s="82">
        <f t="shared" si="5"/>
        <v>6.2445764170325395E-3</v>
      </c>
      <c r="R35" s="83">
        <v>7.3740962525244242E-3</v>
      </c>
      <c r="S35" s="84">
        <f t="shared" si="6"/>
        <v>2.301401301499276E-2</v>
      </c>
      <c r="T35" s="85">
        <f>分析係数表!F38</f>
        <v>0.55072463768115942</v>
      </c>
      <c r="U35" s="86">
        <f t="shared" si="7"/>
        <v>1.2674383979271375E-2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投入係数表!V36</f>
        <v>0</v>
      </c>
      <c r="E36" s="77">
        <f t="shared" si="0"/>
        <v>0</v>
      </c>
      <c r="F36" s="76">
        <f>分析係数表!C39</f>
        <v>1</v>
      </c>
      <c r="G36" s="77">
        <f t="shared" si="1"/>
        <v>0</v>
      </c>
      <c r="H36" s="77">
        <v>2.4637889542301157E-3</v>
      </c>
      <c r="I36" s="77">
        <f t="shared" si="2"/>
        <v>2.4637889542301157E-3</v>
      </c>
      <c r="J36" s="76">
        <f>分析係数表!G39</f>
        <v>0.35121951219512193</v>
      </c>
      <c r="K36" s="78">
        <f t="shared" si="3"/>
        <v>8.6533075465643086E-4</v>
      </c>
      <c r="L36" s="79"/>
      <c r="M36" s="80"/>
      <c r="N36" s="81">
        <f>分析係数表!H39</f>
        <v>4.1645399285415987E-3</v>
      </c>
      <c r="O36" s="82">
        <f t="shared" si="4"/>
        <v>5.2538139635383618E-2</v>
      </c>
      <c r="P36" s="76">
        <f>分析係数表!C39</f>
        <v>1</v>
      </c>
      <c r="Q36" s="82">
        <f t="shared" si="5"/>
        <v>5.2538139635383618E-2</v>
      </c>
      <c r="R36" s="83">
        <v>6.6445470981903829E-2</v>
      </c>
      <c r="S36" s="84">
        <f t="shared" si="6"/>
        <v>6.8909259936133949E-2</v>
      </c>
      <c r="T36" s="85">
        <f>分析係数表!F39</f>
        <v>0.70184774575018483</v>
      </c>
      <c r="U36" s="86">
        <f t="shared" si="7"/>
        <v>4.8363808747489134E-2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投入係数表!V37</f>
        <v>0</v>
      </c>
      <c r="E37" s="77">
        <f t="shared" si="0"/>
        <v>0</v>
      </c>
      <c r="F37" s="76">
        <f>分析係数表!C40</f>
        <v>0.77416905685844439</v>
      </c>
      <c r="G37" s="77">
        <f t="shared" si="1"/>
        <v>0</v>
      </c>
      <c r="H37" s="77">
        <v>2.6680824479601729E-3</v>
      </c>
      <c r="I37" s="77">
        <f t="shared" si="2"/>
        <v>2.6680824479601729E-3</v>
      </c>
      <c r="J37" s="76">
        <f>分析係数表!G40</f>
        <v>0.54967502321262762</v>
      </c>
      <c r="K37" s="78">
        <f t="shared" si="3"/>
        <v>1.4665782815157123E-3</v>
      </c>
      <c r="L37" s="79"/>
      <c r="M37" s="80"/>
      <c r="N37" s="81">
        <f>分析係数表!H40</f>
        <v>3.1866270706695746E-2</v>
      </c>
      <c r="O37" s="82">
        <f t="shared" si="4"/>
        <v>0.40201189297604129</v>
      </c>
      <c r="P37" s="76">
        <f>分析係数表!C40</f>
        <v>0.77416905685844439</v>
      </c>
      <c r="Q37" s="82">
        <f t="shared" si="5"/>
        <v>0.31122516803113975</v>
      </c>
      <c r="R37" s="83">
        <v>0.31163158107144912</v>
      </c>
      <c r="S37" s="84">
        <f t="shared" si="6"/>
        <v>0.3142996635194093</v>
      </c>
      <c r="T37" s="85">
        <f>分析係数表!F40</f>
        <v>0.74643369629442058</v>
      </c>
      <c r="U37" s="86">
        <f t="shared" si="7"/>
        <v>0.23460385958488533</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投入係数表!V38</f>
        <v>0</v>
      </c>
      <c r="E38" s="77">
        <f t="shared" si="0"/>
        <v>0</v>
      </c>
      <c r="F38" s="76">
        <f>分析係数表!C41</f>
        <v>0.79005741127348639</v>
      </c>
      <c r="G38" s="77">
        <f t="shared" si="1"/>
        <v>0</v>
      </c>
      <c r="H38" s="77">
        <v>9.1455337847006022E-4</v>
      </c>
      <c r="I38" s="77">
        <f t="shared" si="2"/>
        <v>9.1455337847006022E-4</v>
      </c>
      <c r="J38" s="76">
        <f>分析係数表!G41</f>
        <v>0.45390187685215672</v>
      </c>
      <c r="K38" s="78">
        <f t="shared" si="3"/>
        <v>4.1511749496904113E-4</v>
      </c>
      <c r="L38" s="79"/>
      <c r="M38" s="80"/>
      <c r="N38" s="81">
        <f>分析係数表!H41</f>
        <v>5.3791007377847894E-2</v>
      </c>
      <c r="O38" s="82">
        <f t="shared" si="4"/>
        <v>0.67860544147430046</v>
      </c>
      <c r="P38" s="76">
        <f>分析係数表!C41</f>
        <v>0.79005741127348639</v>
      </c>
      <c r="Q38" s="82">
        <f t="shared" si="5"/>
        <v>0.53613725836728721</v>
      </c>
      <c r="R38" s="83">
        <v>0.54534305118896542</v>
      </c>
      <c r="S38" s="84">
        <f t="shared" si="6"/>
        <v>0.54625760456743544</v>
      </c>
      <c r="T38" s="85">
        <f>分析係数表!F41</f>
        <v>0.55729338162660524</v>
      </c>
      <c r="U38" s="86">
        <f t="shared" si="7"/>
        <v>0.30442574768863501</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投入係数表!V39</f>
        <v>0</v>
      </c>
      <c r="E39" s="77">
        <f>$C$24*D39</f>
        <v>0</v>
      </c>
      <c r="F39" s="76">
        <f>分析係数表!C42</f>
        <v>0.34014502307185235</v>
      </c>
      <c r="G39" s="77">
        <f>E39*F39</f>
        <v>0</v>
      </c>
      <c r="H39" s="77">
        <v>3.1859922826715571E-3</v>
      </c>
      <c r="I39" s="77">
        <f>C39+H39</f>
        <v>3.1859922826715571E-3</v>
      </c>
      <c r="J39" s="76">
        <f>分析係数表!G42</f>
        <v>0.48461538461538461</v>
      </c>
      <c r="K39" s="78">
        <f t="shared" si="3"/>
        <v>1.5439808754485237E-3</v>
      </c>
      <c r="L39" s="79"/>
      <c r="M39" s="80"/>
      <c r="N39" s="81">
        <f>分析係数表!H42</f>
        <v>1.4175676302723771E-2</v>
      </c>
      <c r="O39" s="82">
        <f t="shared" si="4"/>
        <v>0.17883455887030303</v>
      </c>
      <c r="P39" s="76">
        <f>分析係数表!C42</f>
        <v>0.34014502307185235</v>
      </c>
      <c r="Q39" s="82">
        <f>O39*P39</f>
        <v>6.0829685152983759E-2</v>
      </c>
      <c r="R39" s="83">
        <v>6.3148961488004016E-2</v>
      </c>
      <c r="S39" s="84">
        <f>I39+R39</f>
        <v>6.6334953770675567E-2</v>
      </c>
      <c r="T39" s="85">
        <f>分析係数表!F42</f>
        <v>0.55384615384615388</v>
      </c>
      <c r="U39" s="86">
        <f>S39*T39</f>
        <v>3.6739359011451082E-2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投入係数表!V40</f>
        <v>5.1724137931034482E-2</v>
      </c>
      <c r="E40" s="77">
        <f>$C$24*D40</f>
        <v>5.1724137931034484</v>
      </c>
      <c r="F40" s="76">
        <f>分析係数表!C43</f>
        <v>0.24206930209858468</v>
      </c>
      <c r="G40" s="77">
        <f>E40*F40</f>
        <v>1.2520825970616449</v>
      </c>
      <c r="H40" s="77">
        <v>1.409595804564153</v>
      </c>
      <c r="I40" s="77">
        <f>C40+H40</f>
        <v>1.409595804564153</v>
      </c>
      <c r="J40" s="76">
        <f>分析係数表!G43</f>
        <v>0.37677668031799566</v>
      </c>
      <c r="K40" s="78">
        <f t="shared" si="3"/>
        <v>0.53110282783385576</v>
      </c>
      <c r="L40" s="79"/>
      <c r="M40" s="80"/>
      <c r="N40" s="81">
        <f>分析係数表!H43</f>
        <v>3.8768502621688086E-2</v>
      </c>
      <c r="O40" s="82">
        <f t="shared" si="4"/>
        <v>0.48908763972549318</v>
      </c>
      <c r="P40" s="76">
        <f>分析係数表!C43</f>
        <v>0.24206930209858468</v>
      </c>
      <c r="Q40" s="82">
        <f>O40*P40</f>
        <v>0.11839310361339415</v>
      </c>
      <c r="R40" s="83">
        <v>0.19203233398111416</v>
      </c>
      <c r="S40" s="84">
        <f>I40+R40</f>
        <v>1.6016281385452671</v>
      </c>
      <c r="T40" s="85">
        <f>分析係数表!F43</f>
        <v>0.60202360876897132</v>
      </c>
      <c r="U40" s="86">
        <f>S40*T40</f>
        <v>0.96421795187295167</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投入係数表!V41</f>
        <v>0</v>
      </c>
      <c r="E41" s="77">
        <f>$C$24*D41</f>
        <v>0</v>
      </c>
      <c r="F41" s="76">
        <f>分析係数表!C44</f>
        <v>0.38560429982568278</v>
      </c>
      <c r="G41" s="77">
        <f>E41*F41</f>
        <v>0</v>
      </c>
      <c r="H41" s="77">
        <v>1.2686842863673814E-3</v>
      </c>
      <c r="I41" s="77">
        <f>C41+H41</f>
        <v>1.2686842863673814E-3</v>
      </c>
      <c r="J41" s="76">
        <f>分析係数表!G44</f>
        <v>0.26838368034661209</v>
      </c>
      <c r="K41" s="78">
        <f t="shared" si="3"/>
        <v>3.4049415797319295E-4</v>
      </c>
      <c r="L41" s="79"/>
      <c r="M41" s="80"/>
      <c r="N41" s="81">
        <f>分析係数表!H44</f>
        <v>0.12265092107094798</v>
      </c>
      <c r="O41" s="82">
        <f t="shared" si="4"/>
        <v>1.5473140678688329</v>
      </c>
      <c r="P41" s="76">
        <f>分析係数表!C44</f>
        <v>0.38560429982568278</v>
      </c>
      <c r="Q41" s="82">
        <f>O41*P41</f>
        <v>0.59665095775099031</v>
      </c>
      <c r="R41" s="83">
        <v>0.60401159423155093</v>
      </c>
      <c r="S41" s="84">
        <f>I41+R41</f>
        <v>0.60528027851791832</v>
      </c>
      <c r="T41" s="85">
        <f>分析係数表!F44</f>
        <v>0.48224816464075099</v>
      </c>
      <c r="U41" s="86">
        <f>S41*T41</f>
        <v>0.29189530340850867</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投入係数表!V42</f>
        <v>0</v>
      </c>
      <c r="E42" s="77">
        <f>$C$24*D42</f>
        <v>0</v>
      </c>
      <c r="F42" s="76">
        <f>分析係数表!C45</f>
        <v>1</v>
      </c>
      <c r="G42" s="77">
        <f>E42*F42</f>
        <v>0</v>
      </c>
      <c r="H42" s="77">
        <v>2.0357062763397053E-2</v>
      </c>
      <c r="I42" s="77">
        <f>C42+H42</f>
        <v>2.0357062763397053E-2</v>
      </c>
      <c r="J42" s="76">
        <f>分析係数表!G45</f>
        <v>0</v>
      </c>
      <c r="K42" s="78">
        <f t="shared" si="3"/>
        <v>0</v>
      </c>
      <c r="L42" s="79"/>
      <c r="M42" s="80"/>
      <c r="N42" s="81">
        <f>分析係数表!H45</f>
        <v>0</v>
      </c>
      <c r="O42" s="82">
        <f t="shared" si="4"/>
        <v>0</v>
      </c>
      <c r="P42" s="76">
        <f>分析係数表!C45</f>
        <v>1</v>
      </c>
      <c r="Q42" s="82">
        <f>O42*P42</f>
        <v>0</v>
      </c>
      <c r="R42" s="83">
        <v>1.4222475370372365E-2</v>
      </c>
      <c r="S42" s="84">
        <f>I42+R42</f>
        <v>3.4579538133769419E-2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0</v>
      </c>
      <c r="E43" s="77">
        <f>$C$24*D43</f>
        <v>0</v>
      </c>
      <c r="F43" s="76">
        <f>分析係数表!C46</f>
        <v>0.21981660723382579</v>
      </c>
      <c r="G43" s="77">
        <f>E43*F43</f>
        <v>0</v>
      </c>
      <c r="H43" s="77">
        <v>1.2994984423225914E-2</v>
      </c>
      <c r="I43" s="77">
        <f>C43+H43</f>
        <v>1.2994984423225914E-2</v>
      </c>
      <c r="J43" s="76">
        <f>分析係数表!G46</f>
        <v>9.2485549132947983E-3</v>
      </c>
      <c r="K43" s="78">
        <f t="shared" si="3"/>
        <v>1.2018482703561539E-4</v>
      </c>
      <c r="L43" s="79"/>
      <c r="M43" s="80"/>
      <c r="N43" s="81">
        <f>分析係数表!H46</f>
        <v>2.3827200593939956E-2</v>
      </c>
      <c r="O43" s="82">
        <f t="shared" si="4"/>
        <v>0.30059425852667954</v>
      </c>
      <c r="P43" s="76">
        <f>分析係数表!C46</f>
        <v>0.21981660723382579</v>
      </c>
      <c r="Q43" s="82">
        <f>O43*P43</f>
        <v>6.6075610063302204E-2</v>
      </c>
      <c r="R43" s="83">
        <v>7.3352692772804776E-2</v>
      </c>
      <c r="S43" s="84">
        <f>I43+R43</f>
        <v>8.6347677196030689E-2</v>
      </c>
      <c r="T43" s="85">
        <f>分析係数表!F46</f>
        <v>0.31329479768786128</v>
      </c>
      <c r="U43" s="86">
        <f>S43*T43</f>
        <v>2.7052278057947188E-2</v>
      </c>
      <c r="V43" s="87">
        <f>分析係数表!D46</f>
        <v>4.6242774566473991E-3</v>
      </c>
      <c r="W43" s="88">
        <f>ROUND(S43*V43,0)</f>
        <v>0</v>
      </c>
      <c r="X43" s="76">
        <f>分析係数表!E46</f>
        <v>1.5028901734104046E-2</v>
      </c>
      <c r="Y43" s="89">
        <f>ROUND(S43*X43,0)</f>
        <v>0</v>
      </c>
    </row>
    <row r="44" spans="1:25" x14ac:dyDescent="0.2">
      <c r="A44" s="3">
        <v>37</v>
      </c>
      <c r="B44" s="14" t="s">
        <v>151</v>
      </c>
      <c r="C44" s="197">
        <f>SUM(C5:C43)</f>
        <v>100</v>
      </c>
      <c r="D44" s="92">
        <f>投入係数表!V44</f>
        <v>0.65517241379310343</v>
      </c>
      <c r="E44" s="91">
        <f>SUM(E5:E43)</f>
        <v>65.517241379310335</v>
      </c>
      <c r="F44" s="92">
        <f>分析係数表!C47</f>
        <v>0.36533716964755569</v>
      </c>
      <c r="G44" s="91">
        <f>SUM(G5:G43)</f>
        <v>9.8517588968263361</v>
      </c>
      <c r="H44" s="91">
        <f>SUM(H5:H43)</f>
        <v>11.335755758135411</v>
      </c>
      <c r="I44" s="91">
        <f>SUM(I5:I43)</f>
        <v>111.33575575813541</v>
      </c>
      <c r="J44" s="92">
        <f>分析係数表!G47</f>
        <v>0.24761623449681225</v>
      </c>
      <c r="K44" s="93">
        <f>SUM(K5:K43)</f>
        <v>20.109871510166432</v>
      </c>
      <c r="L44" s="94">
        <f>最終需要_まとめ!$L$33</f>
        <v>0.62733333333333341</v>
      </c>
      <c r="M44" s="91">
        <f>K44*L44</f>
        <v>12.615592727377743</v>
      </c>
      <c r="N44" s="95">
        <f>分析係数表!H47</f>
        <v>1</v>
      </c>
      <c r="O44" s="96">
        <f>SUM(O5:O43)</f>
        <v>12.615592727377743</v>
      </c>
      <c r="P44" s="92">
        <f>分析係数表!C47</f>
        <v>0.36533716964755569</v>
      </c>
      <c r="Q44" s="96">
        <f>SUM(Q5:Q43)</f>
        <v>4.8447368018420658</v>
      </c>
      <c r="R44" s="91">
        <f>SUM(R7:R43)</f>
        <v>5.3740624911256551</v>
      </c>
      <c r="S44" s="97">
        <f>SUM(S5:S43)</f>
        <v>116.79542410402735</v>
      </c>
      <c r="T44" s="98">
        <f>分析係数表!F47</f>
        <v>0.45972075178637212</v>
      </c>
      <c r="U44" s="99">
        <f>SUM(U5:U43)</f>
        <v>41.164762903756376</v>
      </c>
      <c r="V44" s="100">
        <f>分析係数表!D47</f>
        <v>9.0631212476228726E-2</v>
      </c>
      <c r="W44" s="101">
        <f>SUM(W5:W43)</f>
        <v>12</v>
      </c>
      <c r="X44" s="92">
        <f>分析係数表!E47</f>
        <v>7.5404319154090987E-2</v>
      </c>
      <c r="Y44" s="102">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0.3615635179153095</v>
      </c>
      <c r="G5" s="77">
        <f t="shared" ref="G5:G38" si="1">E5*F5</f>
        <v>0</v>
      </c>
      <c r="H5" s="77">
        <f t="array" ref="H5:H43">MMULT(逆行列係数!C5:AO43,'21'!G5:G43)</f>
        <v>4.9180649066507304E-4</v>
      </c>
      <c r="I5" s="77">
        <f t="shared" ref="I5:I38" si="2">C5+H5</f>
        <v>4.9180649066507304E-4</v>
      </c>
      <c r="J5" s="76">
        <f>分析係数表!G8</f>
        <v>0.11973969631236442</v>
      </c>
      <c r="K5" s="78">
        <f t="shared" ref="K5:K38" si="3">I5*J5</f>
        <v>5.8888759836685531E-5</v>
      </c>
      <c r="L5" s="79" t="s">
        <v>184</v>
      </c>
      <c r="M5" s="80" t="s">
        <v>184</v>
      </c>
      <c r="N5" s="81">
        <f>分析係数表!H8</f>
        <v>1.2737227970859822E-2</v>
      </c>
      <c r="O5" s="82">
        <f t="shared" ref="O5:O43" si="4">$M$44*N5</f>
        <v>0.12919625963960754</v>
      </c>
      <c r="P5" s="76">
        <f>分析係数表!C8</f>
        <v>0.3615635179153095</v>
      </c>
      <c r="Q5" s="82">
        <f t="shared" ref="Q5:Q38" si="5">O5*P5</f>
        <v>4.6712654136796219E-2</v>
      </c>
      <c r="R5" s="83">
        <f t="array" ref="R5:R43">MMULT(逆行列係数!C5:AO43,'21'!Q5:Q43)</f>
        <v>6.8297711638490299E-2</v>
      </c>
      <c r="S5" s="84">
        <f t="shared" ref="S5:S38" si="6">I5+R5</f>
        <v>6.8789518129155375E-2</v>
      </c>
      <c r="T5" s="85">
        <f>分析係数表!F8</f>
        <v>0.45140997830802604</v>
      </c>
      <c r="U5" s="86">
        <f t="shared" ref="U5:U38" si="7">S5*T5</f>
        <v>3.1052274886501592E-2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投入係数表!W6</f>
        <v>0</v>
      </c>
      <c r="E6" s="77">
        <f t="shared" si="0"/>
        <v>0</v>
      </c>
      <c r="F6" s="76">
        <f>分析係数表!C9</f>
        <v>5.4524361948955935E-2</v>
      </c>
      <c r="G6" s="77">
        <f t="shared" si="1"/>
        <v>0</v>
      </c>
      <c r="H6" s="77">
        <v>6.6290512141685789E-4</v>
      </c>
      <c r="I6" s="77">
        <f t="shared" si="2"/>
        <v>6.6290512141685789E-4</v>
      </c>
      <c r="J6" s="76">
        <f>分析係数表!G9</f>
        <v>0.23529411764705882</v>
      </c>
      <c r="K6" s="78">
        <f t="shared" si="3"/>
        <v>1.5597767562749597E-4</v>
      </c>
      <c r="L6" s="79"/>
      <c r="M6" s="80"/>
      <c r="N6" s="81">
        <f>分析係数表!H9</f>
        <v>6.7282260683958976E-4</v>
      </c>
      <c r="O6" s="82">
        <f t="shared" si="4"/>
        <v>6.8245747350612349E-3</v>
      </c>
      <c r="P6" s="76">
        <f>分析係数表!C9</f>
        <v>5.4524361948955935E-2</v>
      </c>
      <c r="Q6" s="82">
        <f t="shared" si="5"/>
        <v>3.7210558300217883E-4</v>
      </c>
      <c r="R6" s="83">
        <v>5.3118800571209576E-4</v>
      </c>
      <c r="S6" s="84">
        <f t="shared" si="6"/>
        <v>1.1940931271289537E-3</v>
      </c>
      <c r="T6" s="85">
        <f>分析係数表!F9</f>
        <v>0.68627450980392157</v>
      </c>
      <c r="U6" s="86">
        <f t="shared" si="7"/>
        <v>8.1947567548065444E-4</v>
      </c>
      <c r="V6" s="87">
        <f>分析係数表!D9</f>
        <v>3.9215686274509803E-2</v>
      </c>
      <c r="W6" s="167">
        <f t="shared" si="8"/>
        <v>0</v>
      </c>
      <c r="X6" s="76">
        <f>分析係数表!E9</f>
        <v>0</v>
      </c>
      <c r="Y6" s="166">
        <f t="shared" si="9"/>
        <v>0</v>
      </c>
    </row>
    <row r="7" spans="1:25" x14ac:dyDescent="0.2">
      <c r="A7" s="6" t="s">
        <v>221</v>
      </c>
      <c r="B7" s="5" t="s">
        <v>267</v>
      </c>
      <c r="C7" s="90"/>
      <c r="D7" s="76">
        <f>投入係数表!W7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1.3178489143566525E-2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投入係数表!W8</f>
        <v>1.5379883112888343E-4</v>
      </c>
      <c r="E8" s="77">
        <f t="shared" si="0"/>
        <v>1.5379883112888343E-2</v>
      </c>
      <c r="F8" s="76">
        <f>分析係数表!C11</f>
        <v>1.7638036809815905E-2</v>
      </c>
      <c r="G8" s="77">
        <f t="shared" si="1"/>
        <v>2.712709444757906E-4</v>
      </c>
      <c r="H8" s="77">
        <v>3.2283332776020237E-3</v>
      </c>
      <c r="I8" s="77">
        <f t="shared" si="2"/>
        <v>3.2283332776020237E-3</v>
      </c>
      <c r="J8" s="76">
        <f>分析係数表!G11</f>
        <v>0.36619718309859156</v>
      </c>
      <c r="K8" s="78">
        <f t="shared" si="3"/>
        <v>1.1822065523613046E-3</v>
      </c>
      <c r="L8" s="79"/>
      <c r="M8" s="80"/>
      <c r="N8" s="81">
        <f>分析係数表!H11</f>
        <v>-2.3200779546192752E-5</v>
      </c>
      <c r="O8" s="82">
        <f t="shared" si="4"/>
        <v>-2.3533016327797365E-4</v>
      </c>
      <c r="P8" s="76">
        <f>分析係数表!C11</f>
        <v>1.7638036809815905E-2</v>
      </c>
      <c r="Q8" s="82">
        <f t="shared" si="5"/>
        <v>-4.1507620823568859E-6</v>
      </c>
      <c r="R8" s="83">
        <v>1.5914375993648119E-4</v>
      </c>
      <c r="S8" s="84">
        <f t="shared" si="6"/>
        <v>3.3874770375385051E-3</v>
      </c>
      <c r="T8" s="85">
        <f>分析係数表!F11</f>
        <v>0.60563380281690138</v>
      </c>
      <c r="U8" s="86">
        <f t="shared" si="7"/>
        <v>2.0515706001993763E-3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投入係数表!W9</f>
        <v>0</v>
      </c>
      <c r="E9" s="77">
        <f t="shared" si="0"/>
        <v>0</v>
      </c>
      <c r="F9" s="76">
        <f>分析係数表!C12</f>
        <v>0.17945214392608499</v>
      </c>
      <c r="G9" s="77">
        <f t="shared" si="1"/>
        <v>0</v>
      </c>
      <c r="H9" s="77">
        <v>2.0102324727853103E-4</v>
      </c>
      <c r="I9" s="77">
        <f t="shared" si="2"/>
        <v>2.0102324727853103E-4</v>
      </c>
      <c r="J9" s="76">
        <f>分析係数表!G12</f>
        <v>0.13812104376337719</v>
      </c>
      <c r="K9" s="78">
        <f t="shared" si="3"/>
        <v>2.776554073481418E-5</v>
      </c>
      <c r="L9" s="79"/>
      <c r="M9" s="80"/>
      <c r="N9" s="81">
        <f>分析係数表!H12</f>
        <v>9.9856155166813607E-2</v>
      </c>
      <c r="O9" s="82">
        <f t="shared" si="4"/>
        <v>1.0128610227483985</v>
      </c>
      <c r="P9" s="76">
        <f>分析係数表!C12</f>
        <v>0.17945214392608499</v>
      </c>
      <c r="Q9" s="82">
        <f t="shared" si="5"/>
        <v>0.18176008203136726</v>
      </c>
      <c r="R9" s="83">
        <v>0.20591313180914461</v>
      </c>
      <c r="S9" s="84">
        <f t="shared" si="6"/>
        <v>0.20611415505642314</v>
      </c>
      <c r="T9" s="85">
        <f>分析係数表!F12</f>
        <v>0.32915888701671298</v>
      </c>
      <c r="U9" s="86">
        <f t="shared" si="7"/>
        <v>6.7844305876762448E-2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投入係数表!W10</f>
        <v>1.6917871424177175E-3</v>
      </c>
      <c r="E10" s="77">
        <f t="shared" si="0"/>
        <v>0.16917871424177175</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0.15602389825329652</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投入係数表!W11</f>
        <v>1.3841894801599507E-3</v>
      </c>
      <c r="E11" s="77">
        <f t="shared" si="0"/>
        <v>0.13841894801599508</v>
      </c>
      <c r="F11" s="76">
        <f>分析係数表!C14</f>
        <v>0.39919982218270722</v>
      </c>
      <c r="G11" s="77">
        <f t="shared" si="1"/>
        <v>5.5256819434702634E-2</v>
      </c>
      <c r="H11" s="77">
        <v>0.12615875481145591</v>
      </c>
      <c r="I11" s="77">
        <f t="shared" si="2"/>
        <v>0.12615875481145591</v>
      </c>
      <c r="J11" s="76">
        <f>分析係数表!G14</f>
        <v>0.17087329631499243</v>
      </c>
      <c r="K11" s="78">
        <f t="shared" si="3"/>
        <v>2.1557162293628383E-2</v>
      </c>
      <c r="L11" s="79"/>
      <c r="M11" s="80"/>
      <c r="N11" s="81">
        <f>分析係数表!H14</f>
        <v>1.2412417057213123E-3</v>
      </c>
      <c r="O11" s="82">
        <f t="shared" si="4"/>
        <v>1.259016373537159E-2</v>
      </c>
      <c r="P11" s="76">
        <f>分析係数表!C14</f>
        <v>0.39919982218270722</v>
      </c>
      <c r="Q11" s="82">
        <f t="shared" si="5"/>
        <v>5.0259911244115076E-3</v>
      </c>
      <c r="R11" s="83">
        <v>2.2290666175591681E-2</v>
      </c>
      <c r="S11" s="84">
        <f t="shared" si="6"/>
        <v>0.14844942098704761</v>
      </c>
      <c r="T11" s="85">
        <f>分析係数表!F14</f>
        <v>0.36951034830893487</v>
      </c>
      <c r="U11" s="86">
        <f t="shared" si="7"/>
        <v>5.485359725518367E-2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投入係数表!W12</f>
        <v>9.9969240233774223E-3</v>
      </c>
      <c r="E12" s="77">
        <f t="shared" si="0"/>
        <v>0.99969240233774226</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9.3190744658077571E-2</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投入係数表!W13</f>
        <v>1.845585973546601E-3</v>
      </c>
      <c r="E13" s="77">
        <f t="shared" si="0"/>
        <v>0.1845585973546601</v>
      </c>
      <c r="F13" s="76">
        <f>分析係数表!C16</f>
        <v>2.8203419942260721E-2</v>
      </c>
      <c r="G13" s="77">
        <f t="shared" si="1"/>
        <v>5.2051836251480873E-3</v>
      </c>
      <c r="H13" s="77">
        <v>9.1251538501965403E-3</v>
      </c>
      <c r="I13" s="77">
        <f t="shared" si="2"/>
        <v>9.1251538501965403E-3</v>
      </c>
      <c r="J13" s="76">
        <f>分析係数表!G16</f>
        <v>3.2028469750889681E-2</v>
      </c>
      <c r="K13" s="78">
        <f t="shared" si="3"/>
        <v>2.9226471406323441E-4</v>
      </c>
      <c r="L13" s="79"/>
      <c r="M13" s="80"/>
      <c r="N13" s="81">
        <f>分析係数表!H16</f>
        <v>1.817781077444202E-2</v>
      </c>
      <c r="O13" s="82">
        <f t="shared" si="4"/>
        <v>0.18438118292829234</v>
      </c>
      <c r="P13" s="76">
        <f>分析係数表!C16</f>
        <v>2.8203419942260721E-2</v>
      </c>
      <c r="Q13" s="82">
        <f t="shared" si="5"/>
        <v>5.2001799315774221E-3</v>
      </c>
      <c r="R13" s="83">
        <v>6.0927019531230014E-3</v>
      </c>
      <c r="S13" s="84">
        <f t="shared" si="6"/>
        <v>1.5217855803319542E-2</v>
      </c>
      <c r="T13" s="85">
        <f>分析係数表!F16</f>
        <v>0.28469750889679718</v>
      </c>
      <c r="U13" s="86">
        <f t="shared" si="7"/>
        <v>4.3324856379557417E-3</v>
      </c>
      <c r="V13" s="87">
        <f>分析係数表!D16</f>
        <v>0</v>
      </c>
      <c r="W13" s="167">
        <f t="shared" si="8"/>
        <v>0</v>
      </c>
      <c r="X13" s="76">
        <f>分析係数表!E16</f>
        <v>0</v>
      </c>
      <c r="Y13" s="166">
        <f t="shared" si="9"/>
        <v>0</v>
      </c>
    </row>
    <row r="14" spans="1:25" x14ac:dyDescent="0.2">
      <c r="A14" s="6" t="s">
        <v>2</v>
      </c>
      <c r="B14" s="5" t="s">
        <v>365</v>
      </c>
      <c r="C14" s="90"/>
      <c r="D14" s="76">
        <f>投入係数表!W14</f>
        <v>3.7988311288834203E-2</v>
      </c>
      <c r="E14" s="77">
        <f t="shared" si="0"/>
        <v>3.7988311288834202</v>
      </c>
      <c r="F14" s="76">
        <f>分析係数表!C17</f>
        <v>0.39389614666813044</v>
      </c>
      <c r="G14" s="77">
        <f t="shared" si="1"/>
        <v>1.4963449435101233</v>
      </c>
      <c r="H14" s="77">
        <v>1.8554066966011826</v>
      </c>
      <c r="I14" s="77">
        <f t="shared" si="2"/>
        <v>1.8554066966011826</v>
      </c>
      <c r="J14" s="76">
        <f>分析係数表!G17</f>
        <v>0.21203948952564411</v>
      </c>
      <c r="K14" s="78">
        <f t="shared" si="3"/>
        <v>0.3934194888097764</v>
      </c>
      <c r="L14" s="79"/>
      <c r="M14" s="80"/>
      <c r="N14" s="81">
        <f>分析係数表!H17</f>
        <v>3.0625029000974431E-3</v>
      </c>
      <c r="O14" s="82">
        <f t="shared" si="4"/>
        <v>3.106358155269252E-2</v>
      </c>
      <c r="P14" s="76">
        <f>分析係数表!C17</f>
        <v>0.39389614666813044</v>
      </c>
      <c r="Q14" s="82">
        <f t="shared" si="5"/>
        <v>1.2235825075316804E-2</v>
      </c>
      <c r="R14" s="83">
        <v>2.6718102838043795E-2</v>
      </c>
      <c r="S14" s="84">
        <f t="shared" si="6"/>
        <v>1.8821247994392265</v>
      </c>
      <c r="T14" s="85">
        <f>分析係数表!F17</f>
        <v>0.32203226583192873</v>
      </c>
      <c r="U14" s="86">
        <f t="shared" si="7"/>
        <v>0.60610491374187858</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投入係数表!W15</f>
        <v>5.8443555828975704E-3</v>
      </c>
      <c r="E15" s="77">
        <f t="shared" si="0"/>
        <v>0.58443555828975702</v>
      </c>
      <c r="F15" s="76">
        <f>分析係数表!C18</f>
        <v>0.54026666666666667</v>
      </c>
      <c r="G15" s="77">
        <f t="shared" si="1"/>
        <v>0.31575105095867939</v>
      </c>
      <c r="H15" s="77">
        <v>0.38423885764611565</v>
      </c>
      <c r="I15" s="77">
        <f t="shared" si="2"/>
        <v>0.38423885764611565</v>
      </c>
      <c r="J15" s="76">
        <f>分析係数表!G18</f>
        <v>0.21567989590110606</v>
      </c>
      <c r="K15" s="78">
        <f t="shared" si="3"/>
        <v>8.2872596818274136E-2</v>
      </c>
      <c r="L15" s="79"/>
      <c r="M15" s="80"/>
      <c r="N15" s="81">
        <f>分析係数表!H18</f>
        <v>4.8721637047004782E-4</v>
      </c>
      <c r="O15" s="82">
        <f t="shared" si="4"/>
        <v>4.9419334288374472E-3</v>
      </c>
      <c r="P15" s="76">
        <f>分析係数表!C18</f>
        <v>0.54026666666666667</v>
      </c>
      <c r="Q15" s="82">
        <f t="shared" si="5"/>
        <v>2.6699619004865783E-3</v>
      </c>
      <c r="R15" s="83">
        <v>6.1025102214463771E-3</v>
      </c>
      <c r="S15" s="84">
        <f t="shared" si="6"/>
        <v>0.39034136786756202</v>
      </c>
      <c r="T15" s="85">
        <f>分析係数表!F18</f>
        <v>0.45949902407286924</v>
      </c>
      <c r="U15" s="86">
        <f t="shared" si="7"/>
        <v>0.1793614775904136</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投入係数表!W16</f>
        <v>5.5059981544140262E-2</v>
      </c>
      <c r="E16" s="77">
        <f t="shared" si="0"/>
        <v>5.5059981544140264</v>
      </c>
      <c r="F16" s="76">
        <f>分析係数表!C19</f>
        <v>0.24452905261713653</v>
      </c>
      <c r="G16" s="77">
        <f t="shared" si="1"/>
        <v>1.346376512410564</v>
      </c>
      <c r="H16" s="77">
        <v>1.7497829642448421</v>
      </c>
      <c r="I16" s="77">
        <f t="shared" si="2"/>
        <v>1.7497829642448421</v>
      </c>
      <c r="J16" s="76">
        <f>分析係数表!G19</f>
        <v>5.7649667405764965E-2</v>
      </c>
      <c r="K16" s="78">
        <f t="shared" si="3"/>
        <v>0.10087440592098867</v>
      </c>
      <c r="L16" s="79"/>
      <c r="M16" s="80"/>
      <c r="N16" s="81">
        <f>分析係数表!H19</f>
        <v>-1.2760428750406013E-4</v>
      </c>
      <c r="O16" s="82">
        <f t="shared" si="4"/>
        <v>-1.2943158980288549E-3</v>
      </c>
      <c r="P16" s="76">
        <f>分析係数表!C19</f>
        <v>0.24452905261713653</v>
      </c>
      <c r="Q16" s="82">
        <f t="shared" si="5"/>
        <v>-3.164978403322942E-4</v>
      </c>
      <c r="R16" s="83">
        <v>2.6731927599173387E-3</v>
      </c>
      <c r="S16" s="84">
        <f t="shared" si="6"/>
        <v>1.7524561570047594</v>
      </c>
      <c r="T16" s="85">
        <f>分析係数表!F19</f>
        <v>0.24006968641114981</v>
      </c>
      <c r="U16" s="86">
        <f t="shared" si="7"/>
        <v>0.42071160006142133</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投入係数表!W17</f>
        <v>2.4915410642879113E-2</v>
      </c>
      <c r="E17" s="77">
        <f t="shared" si="0"/>
        <v>2.4915410642879112</v>
      </c>
      <c r="F17" s="76">
        <f>分析係数表!C20</f>
        <v>4.2707629979743422E-2</v>
      </c>
      <c r="G17" s="77">
        <f t="shared" si="1"/>
        <v>0.10640781385294423</v>
      </c>
      <c r="H17" s="77">
        <v>0.12650280255423235</v>
      </c>
      <c r="I17" s="77">
        <f t="shared" si="2"/>
        <v>0.12650280255423235</v>
      </c>
      <c r="J17" s="76">
        <f>分析係数表!G20</f>
        <v>0.10064412238325282</v>
      </c>
      <c r="K17" s="78">
        <f t="shared" si="3"/>
        <v>1.2731763542092628E-2</v>
      </c>
      <c r="L17" s="79"/>
      <c r="M17" s="80"/>
      <c r="N17" s="81">
        <f>分析係数表!H20</f>
        <v>6.0322026820101154E-4</v>
      </c>
      <c r="O17" s="82">
        <f t="shared" si="4"/>
        <v>6.1185842452273148E-3</v>
      </c>
      <c r="P17" s="76">
        <f>分析係数表!C20</f>
        <v>4.2707629979743422E-2</v>
      </c>
      <c r="Q17" s="82">
        <f t="shared" si="5"/>
        <v>2.6131023194505583E-4</v>
      </c>
      <c r="R17" s="83">
        <v>6.996968303496215E-4</v>
      </c>
      <c r="S17" s="84">
        <f t="shared" si="6"/>
        <v>0.12720249938458197</v>
      </c>
      <c r="T17" s="85">
        <f>分析係数表!F20</f>
        <v>0.22302737520128824</v>
      </c>
      <c r="U17" s="86">
        <f t="shared" si="7"/>
        <v>2.8369639556786799E-2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投入係数表!W18</f>
        <v>1.030452168563519E-2</v>
      </c>
      <c r="E18" s="77">
        <f t="shared" si="0"/>
        <v>1.0304521685635191</v>
      </c>
      <c r="F18" s="76">
        <f>分析係数表!C21</f>
        <v>0.66002922908293749</v>
      </c>
      <c r="G18" s="77">
        <f t="shared" si="1"/>
        <v>0.68012855042382059</v>
      </c>
      <c r="H18" s="77">
        <v>0.83494001261582595</v>
      </c>
      <c r="I18" s="77">
        <f t="shared" si="2"/>
        <v>0.83494001261582595</v>
      </c>
      <c r="J18" s="76">
        <f>分析係数表!G21</f>
        <v>0.28519544705706157</v>
      </c>
      <c r="K18" s="78">
        <f t="shared" si="3"/>
        <v>0.23812109016379912</v>
      </c>
      <c r="L18" s="79"/>
      <c r="M18" s="80"/>
      <c r="N18" s="81">
        <f>分析係数表!H21</f>
        <v>9.9763352048628834E-4</v>
      </c>
      <c r="O18" s="82">
        <f t="shared" si="4"/>
        <v>1.0119197020952866E-2</v>
      </c>
      <c r="P18" s="76">
        <f>分析係数表!C21</f>
        <v>0.66002922908293749</v>
      </c>
      <c r="Q18" s="82">
        <f t="shared" si="5"/>
        <v>6.6789658086778775E-3</v>
      </c>
      <c r="R18" s="83">
        <v>1.5872962029297513E-2</v>
      </c>
      <c r="S18" s="84">
        <f t="shared" si="6"/>
        <v>0.85081297464512351</v>
      </c>
      <c r="T18" s="85">
        <f>分析係数表!F21</f>
        <v>0.42593979332035348</v>
      </c>
      <c r="U18" s="86">
        <f t="shared" si="7"/>
        <v>0.36239510257461904</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投入係数表!W19</f>
        <v>8.1513380498308211E-3</v>
      </c>
      <c r="E19" s="77">
        <f t="shared" si="0"/>
        <v>0.81513380498308208</v>
      </c>
      <c r="F19" s="76">
        <f>分析係数表!C22</f>
        <v>0.17124965967873673</v>
      </c>
      <c r="G19" s="77">
        <f t="shared" si="1"/>
        <v>0.13959138669598656</v>
      </c>
      <c r="H19" s="77">
        <v>0.16157206034611268</v>
      </c>
      <c r="I19" s="77">
        <f t="shared" si="2"/>
        <v>0.16157206034611268</v>
      </c>
      <c r="J19" s="76">
        <f>分析係数表!G22</f>
        <v>0.19461524128936092</v>
      </c>
      <c r="K19" s="78">
        <f t="shared" si="3"/>
        <v>3.1444385509877902E-2</v>
      </c>
      <c r="L19" s="79"/>
      <c r="M19" s="80"/>
      <c r="N19" s="81">
        <f>分析係数表!H22</f>
        <v>4.6401559092385505E-5</v>
      </c>
      <c r="O19" s="82">
        <f t="shared" si="4"/>
        <v>4.7066032655594729E-4</v>
      </c>
      <c r="P19" s="76">
        <f>分析係数表!C22</f>
        <v>0.17124965967873673</v>
      </c>
      <c r="Q19" s="82">
        <f t="shared" si="5"/>
        <v>8.0600420746989069E-5</v>
      </c>
      <c r="R19" s="83">
        <v>8.8836570992862198E-4</v>
      </c>
      <c r="S19" s="84">
        <f t="shared" si="6"/>
        <v>0.1624604260560413</v>
      </c>
      <c r="T19" s="85">
        <f>分析係数表!F22</f>
        <v>0.41301782497981493</v>
      </c>
      <c r="U19" s="86">
        <f t="shared" si="7"/>
        <v>6.7099051814960231E-2</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投入係数表!W20</f>
        <v>9.2279298677330052E-4</v>
      </c>
      <c r="E20" s="77">
        <f t="shared" si="0"/>
        <v>9.2279298677330049E-2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2.3533016327797365E-4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投入係数表!W21</f>
        <v>4.6139649338665026E-4</v>
      </c>
      <c r="E21" s="77">
        <f t="shared" si="0"/>
        <v>4.6139649338665024E-2</v>
      </c>
      <c r="F21" s="76">
        <f>分析係数表!C24</f>
        <v>0.51311288483466355</v>
      </c>
      <c r="G21" s="77">
        <f t="shared" si="1"/>
        <v>2.3674848577422188E-2</v>
      </c>
      <c r="H21" s="77">
        <v>3.3041477085832133E-2</v>
      </c>
      <c r="I21" s="77">
        <f t="shared" si="2"/>
        <v>3.3041477085832133E-2</v>
      </c>
      <c r="J21" s="76">
        <f>分析係数表!G24</f>
        <v>0.20766129032258066</v>
      </c>
      <c r="K21" s="78">
        <f t="shared" si="3"/>
        <v>6.8614357658078823E-3</v>
      </c>
      <c r="L21" s="79"/>
      <c r="M21" s="80"/>
      <c r="N21" s="81">
        <f>分析係数表!H24</f>
        <v>3.8281286251218039E-4</v>
      </c>
      <c r="O21" s="82">
        <f t="shared" si="4"/>
        <v>3.882947694086565E-3</v>
      </c>
      <c r="P21" s="76">
        <f>分析係数表!C24</f>
        <v>0.51311288483466355</v>
      </c>
      <c r="Q21" s="82">
        <f t="shared" si="5"/>
        <v>1.992390492974862E-3</v>
      </c>
      <c r="R21" s="83">
        <v>6.6863705449431978E-3</v>
      </c>
      <c r="S21" s="84">
        <f t="shared" si="6"/>
        <v>3.9727847630775331E-2</v>
      </c>
      <c r="T21" s="85">
        <f>分析係数表!F24</f>
        <v>0.39045698924731181</v>
      </c>
      <c r="U21" s="86">
        <f t="shared" si="7"/>
        <v>1.5512015775188485E-2</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投入係数表!W22</f>
        <v>1.1073515841279606E-2</v>
      </c>
      <c r="E22" s="77">
        <f t="shared" si="0"/>
        <v>1.1073515841279606</v>
      </c>
      <c r="F22" s="76">
        <f>分析係数表!C25</f>
        <v>1.2221950623319433E-2</v>
      </c>
      <c r="G22" s="77">
        <f t="shared" si="1"/>
        <v>1.353399638386649E-2</v>
      </c>
      <c r="H22" s="77">
        <v>1.916772042275168E-2</v>
      </c>
      <c r="I22" s="77">
        <f t="shared" si="2"/>
        <v>1.916772042275168E-2</v>
      </c>
      <c r="J22" s="76">
        <f>分析係数表!G25</f>
        <v>0.19604612850082373</v>
      </c>
      <c r="K22" s="78">
        <f t="shared" si="3"/>
        <v>3.7577573810666392E-3</v>
      </c>
      <c r="L22" s="79"/>
      <c r="M22" s="80"/>
      <c r="N22" s="81">
        <f>分析係数表!H25</f>
        <v>5.5681870910862603E-4</v>
      </c>
      <c r="O22" s="82">
        <f t="shared" si="4"/>
        <v>5.6479239186713673E-3</v>
      </c>
      <c r="P22" s="76">
        <f>分析係数表!C25</f>
        <v>1.2221950623319433E-2</v>
      </c>
      <c r="Q22" s="82">
        <f t="shared" si="5"/>
        <v>6.9028647258266248E-5</v>
      </c>
      <c r="R22" s="83">
        <v>3.0329647084757457E-4</v>
      </c>
      <c r="S22" s="84">
        <f t="shared" si="6"/>
        <v>1.9471016893599254E-2</v>
      </c>
      <c r="T22" s="85">
        <f>分析係数表!F25</f>
        <v>0.34761120263591433</v>
      </c>
      <c r="U22" s="86">
        <f t="shared" si="7"/>
        <v>6.7683435989282417E-3</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投入係数表!W23</f>
        <v>3.2912949861581053E-2</v>
      </c>
      <c r="E23" s="77">
        <f t="shared" si="0"/>
        <v>3.2912949861581051</v>
      </c>
      <c r="F23" s="76">
        <f>分析係数表!C26</f>
        <v>0.60782312925170068</v>
      </c>
      <c r="G23" s="77">
        <f t="shared" si="1"/>
        <v>2.0005252177770525</v>
      </c>
      <c r="H23" s="77">
        <v>2.3139869256014545</v>
      </c>
      <c r="I23" s="77">
        <f t="shared" si="2"/>
        <v>2.3139869256014545</v>
      </c>
      <c r="J23" s="76">
        <f>分析係数表!G26</f>
        <v>0.19637522405895241</v>
      </c>
      <c r="K23" s="78">
        <f t="shared" si="3"/>
        <v>0.45440970098447209</v>
      </c>
      <c r="L23" s="79"/>
      <c r="M23" s="80"/>
      <c r="N23" s="81">
        <f>分析係数表!H26</f>
        <v>1.1774395619692821E-2</v>
      </c>
      <c r="O23" s="82">
        <f t="shared" si="4"/>
        <v>0.11943005786357162</v>
      </c>
      <c r="P23" s="76">
        <f>分析係数表!C26</f>
        <v>0.60782312925170068</v>
      </c>
      <c r="Q23" s="82">
        <f t="shared" si="5"/>
        <v>7.2592351497347787E-2</v>
      </c>
      <c r="R23" s="83">
        <v>8.0761667330704834E-2</v>
      </c>
      <c r="S23" s="84">
        <f t="shared" si="6"/>
        <v>2.3947485929321592</v>
      </c>
      <c r="T23" s="85">
        <f>分析係数表!F26</f>
        <v>0.33484365664210319</v>
      </c>
      <c r="U23" s="86">
        <f t="shared" si="7"/>
        <v>0.80186637559593565</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投入係数表!W24</f>
        <v>6.4595509074131035E-3</v>
      </c>
      <c r="E24" s="77">
        <f t="shared" si="0"/>
        <v>0.6459550907413103</v>
      </c>
      <c r="F24" s="76">
        <f>分析係数表!C27</f>
        <v>3.3949453036589916E-2</v>
      </c>
      <c r="G24" s="77">
        <f t="shared" si="1"/>
        <v>2.1929822016868293E-2</v>
      </c>
      <c r="H24" s="77">
        <v>2.3508143392643056E-2</v>
      </c>
      <c r="I24" s="77">
        <f t="shared" si="2"/>
        <v>2.3508143392643056E-2</v>
      </c>
      <c r="J24" s="76">
        <f>分析係数表!G27</f>
        <v>0.16810344827586207</v>
      </c>
      <c r="K24" s="78">
        <f t="shared" si="3"/>
        <v>3.951799966866721E-3</v>
      </c>
      <c r="L24" s="79"/>
      <c r="M24" s="80"/>
      <c r="N24" s="81">
        <f>分析係数表!H27</f>
        <v>1.1983202635608557E-2</v>
      </c>
      <c r="O24" s="82">
        <f t="shared" si="4"/>
        <v>0.1215480293330734</v>
      </c>
      <c r="P24" s="76">
        <f>分析係数表!C27</f>
        <v>3.3949453036589916E-2</v>
      </c>
      <c r="Q24" s="82">
        <f t="shared" si="5"/>
        <v>4.1264891135332294E-3</v>
      </c>
      <c r="R24" s="83">
        <v>4.1575320107811453E-3</v>
      </c>
      <c r="S24" s="84">
        <f t="shared" si="6"/>
        <v>2.7665675403424201E-2</v>
      </c>
      <c r="T24" s="85">
        <f>分析係数表!F27</f>
        <v>0.32327586206896552</v>
      </c>
      <c r="U24" s="86">
        <f t="shared" si="7"/>
        <v>8.9436450657621337E-3</v>
      </c>
      <c r="V24" s="87">
        <f>分析係数表!D27</f>
        <v>0.10344827586206896</v>
      </c>
      <c r="W24" s="167">
        <f t="shared" si="8"/>
        <v>0</v>
      </c>
      <c r="X24" s="76">
        <f>分析係数表!E27</f>
        <v>0.10344827586206896</v>
      </c>
      <c r="Y24" s="166">
        <f t="shared" si="9"/>
        <v>0</v>
      </c>
    </row>
    <row r="25" spans="1:25" x14ac:dyDescent="0.2">
      <c r="A25" s="6" t="s">
        <v>13</v>
      </c>
      <c r="B25" s="5" t="s">
        <v>192</v>
      </c>
      <c r="C25" s="75">
        <f>最終需要_まとめ!C26</f>
        <v>100</v>
      </c>
      <c r="D25" s="76">
        <f>投入係数表!W25</f>
        <v>0.46739464780067669</v>
      </c>
      <c r="E25" s="77">
        <f t="shared" si="0"/>
        <v>46.739464780067671</v>
      </c>
      <c r="F25" s="76">
        <f>分析係数表!C28</f>
        <v>0.13648255813953492</v>
      </c>
      <c r="G25" s="77">
        <f t="shared" si="1"/>
        <v>6.3791217192563305</v>
      </c>
      <c r="H25" s="77">
        <v>6.8192528390265092</v>
      </c>
      <c r="I25" s="77">
        <f t="shared" si="2"/>
        <v>106.8192528390265</v>
      </c>
      <c r="J25" s="76">
        <f>分析係数表!G28</f>
        <v>0.12488465087665333</v>
      </c>
      <c r="K25" s="78">
        <f t="shared" si="3"/>
        <v>13.340085097706785</v>
      </c>
      <c r="L25" s="79"/>
      <c r="M25" s="80"/>
      <c r="N25" s="81">
        <f>分析係数表!H28</f>
        <v>2.2469954990487682E-2</v>
      </c>
      <c r="O25" s="82">
        <f t="shared" si="4"/>
        <v>0.2279172631347175</v>
      </c>
      <c r="P25" s="76">
        <f>分析係数表!C28</f>
        <v>0.13648255813953492</v>
      </c>
      <c r="Q25" s="82">
        <f t="shared" si="5"/>
        <v>3.1106731116787759E-2</v>
      </c>
      <c r="R25" s="83">
        <v>3.4437736448526338E-2</v>
      </c>
      <c r="S25" s="84">
        <f t="shared" si="6"/>
        <v>106.85369057547503</v>
      </c>
      <c r="T25" s="85">
        <f>分析係数表!F28</f>
        <v>0.21362657643801908</v>
      </c>
      <c r="U25" s="86">
        <f t="shared" si="7"/>
        <v>22.826788097406155</v>
      </c>
      <c r="V25" s="87">
        <f>分析係数表!D28</f>
        <v>9.3202091664103356E-2</v>
      </c>
      <c r="W25" s="167">
        <f t="shared" si="8"/>
        <v>10</v>
      </c>
      <c r="X25" s="76">
        <f>分析係数表!E28</f>
        <v>8.2743771147339273E-2</v>
      </c>
      <c r="Y25" s="166">
        <f t="shared" si="9"/>
        <v>9</v>
      </c>
    </row>
    <row r="26" spans="1:25" x14ac:dyDescent="0.2">
      <c r="A26" s="6" t="s">
        <v>14</v>
      </c>
      <c r="B26" s="5" t="s">
        <v>50</v>
      </c>
      <c r="C26" s="90"/>
      <c r="D26" s="76">
        <f>投入係数表!W26</f>
        <v>1.6917871424177175E-3</v>
      </c>
      <c r="E26" s="77">
        <f t="shared" si="0"/>
        <v>0.16917871424177175</v>
      </c>
      <c r="F26" s="76">
        <f>分析係数表!C29</f>
        <v>0.28024852844996728</v>
      </c>
      <c r="G26" s="77">
        <f t="shared" si="1"/>
        <v>4.7412085711314056E-2</v>
      </c>
      <c r="H26" s="77">
        <v>6.9827296039615211E-2</v>
      </c>
      <c r="I26" s="77">
        <f t="shared" si="2"/>
        <v>6.9827296039615211E-2</v>
      </c>
      <c r="J26" s="76">
        <f>分析係数表!G29</f>
        <v>0.26283748014822655</v>
      </c>
      <c r="K26" s="78">
        <f t="shared" si="3"/>
        <v>1.8353230536616701E-2</v>
      </c>
      <c r="L26" s="79"/>
      <c r="M26" s="80"/>
      <c r="N26" s="81">
        <f>分析係数表!H29</f>
        <v>1.0707159760567955E-2</v>
      </c>
      <c r="O26" s="82">
        <f t="shared" si="4"/>
        <v>0.10860487035278484</v>
      </c>
      <c r="P26" s="76">
        <f>分析係数表!C29</f>
        <v>0.28024852844996728</v>
      </c>
      <c r="Q26" s="82">
        <f t="shared" si="5"/>
        <v>3.043635509886743E-2</v>
      </c>
      <c r="R26" s="83">
        <v>3.8778743678546043E-2</v>
      </c>
      <c r="S26" s="84">
        <f t="shared" si="6"/>
        <v>0.10860603971816125</v>
      </c>
      <c r="T26" s="85">
        <f>分析係数表!F29</f>
        <v>0.48438327157226047</v>
      </c>
      <c r="U26" s="86">
        <f t="shared" si="7"/>
        <v>5.2606948831189812E-2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投入係数表!W27</f>
        <v>6.1519532451553372E-4</v>
      </c>
      <c r="E27" s="77">
        <f t="shared" si="0"/>
        <v>6.1519532451553373E-2</v>
      </c>
      <c r="F27" s="76">
        <f>分析係数表!C30</f>
        <v>1</v>
      </c>
      <c r="G27" s="77">
        <f t="shared" si="1"/>
        <v>6.1519532451553373E-2</v>
      </c>
      <c r="H27" s="77">
        <v>0.10044557097798738</v>
      </c>
      <c r="I27" s="77">
        <f t="shared" si="2"/>
        <v>0.10044557097798738</v>
      </c>
      <c r="J27" s="76">
        <f>分析係数表!G30</f>
        <v>0.34440913030915921</v>
      </c>
      <c r="K27" s="78">
        <f t="shared" si="3"/>
        <v>3.4594371743935558E-2</v>
      </c>
      <c r="L27" s="79"/>
      <c r="M27" s="80"/>
      <c r="N27" s="81">
        <f>分析係数表!H30</f>
        <v>0</v>
      </c>
      <c r="O27" s="82">
        <f t="shared" si="4"/>
        <v>0</v>
      </c>
      <c r="P27" s="76">
        <f>分析係数表!C30</f>
        <v>1</v>
      </c>
      <c r="Q27" s="82">
        <f t="shared" si="5"/>
        <v>0</v>
      </c>
      <c r="R27" s="83">
        <v>2.1194717796057663E-2</v>
      </c>
      <c r="S27" s="84">
        <f t="shared" si="6"/>
        <v>0.12164028877404505</v>
      </c>
      <c r="T27" s="85">
        <f>分析係数表!F30</f>
        <v>0.44047963016469227</v>
      </c>
      <c r="U27" s="86">
        <f t="shared" si="7"/>
        <v>5.358006941231773E-2</v>
      </c>
      <c r="V27" s="87">
        <f>分析係数表!D30</f>
        <v>0.18679572377925455</v>
      </c>
      <c r="W27" s="167">
        <f t="shared" si="8"/>
        <v>0</v>
      </c>
      <c r="X27" s="76">
        <f>分析係数表!E30</f>
        <v>0.11282866223634788</v>
      </c>
      <c r="Y27" s="166">
        <f t="shared" si="9"/>
        <v>0</v>
      </c>
    </row>
    <row r="28" spans="1:25" x14ac:dyDescent="0.2">
      <c r="A28" s="6" t="s">
        <v>16</v>
      </c>
      <c r="B28" s="5" t="s">
        <v>193</v>
      </c>
      <c r="C28" s="90"/>
      <c r="D28" s="76">
        <f>投入係数表!W28</f>
        <v>1.2611504152568441E-2</v>
      </c>
      <c r="E28" s="77">
        <f t="shared" si="0"/>
        <v>1.2611504152568442</v>
      </c>
      <c r="F28" s="76">
        <f>分析係数表!C31</f>
        <v>5.0425200622829069E-2</v>
      </c>
      <c r="G28" s="77">
        <f t="shared" si="1"/>
        <v>6.3593762704890561E-2</v>
      </c>
      <c r="H28" s="77">
        <v>8.1716254619817769E-2</v>
      </c>
      <c r="I28" s="77">
        <f t="shared" si="2"/>
        <v>8.1716254619817769E-2</v>
      </c>
      <c r="J28" s="76">
        <f>分析係数表!G31</f>
        <v>7.0921985815602842E-2</v>
      </c>
      <c r="K28" s="78">
        <f t="shared" si="3"/>
        <v>5.7954790510509058E-3</v>
      </c>
      <c r="L28" s="79"/>
      <c r="M28" s="80"/>
      <c r="N28" s="81">
        <f>分析係数表!H31</f>
        <v>2.4500023200779545E-2</v>
      </c>
      <c r="O28" s="82">
        <f t="shared" si="4"/>
        <v>0.24850865242154016</v>
      </c>
      <c r="P28" s="76">
        <f>分析係数表!C31</f>
        <v>5.0425200622829069E-2</v>
      </c>
      <c r="Q28" s="82">
        <f t="shared" si="5"/>
        <v>1.2531098654865059E-2</v>
      </c>
      <c r="R28" s="83">
        <v>1.5769425980240982E-2</v>
      </c>
      <c r="S28" s="84">
        <f t="shared" si="6"/>
        <v>9.7485680600058744E-2</v>
      </c>
      <c r="T28" s="85">
        <f>分析係数表!F31</f>
        <v>0.3475177304964539</v>
      </c>
      <c r="U28" s="86">
        <f t="shared" si="7"/>
        <v>3.3878002478034602E-2</v>
      </c>
      <c r="V28" s="87">
        <f>分析係数表!D31</f>
        <v>0</v>
      </c>
      <c r="W28" s="167">
        <f t="shared" si="8"/>
        <v>0</v>
      </c>
      <c r="X28" s="76">
        <f>分析係数表!E31</f>
        <v>0</v>
      </c>
      <c r="Y28" s="166">
        <f t="shared" si="9"/>
        <v>0</v>
      </c>
    </row>
    <row r="29" spans="1:25" x14ac:dyDescent="0.2">
      <c r="A29" s="6" t="s">
        <v>17</v>
      </c>
      <c r="B29" s="5" t="s">
        <v>273</v>
      </c>
      <c r="C29" s="90"/>
      <c r="D29" s="76">
        <f>投入係数表!W29</f>
        <v>3.0759766225776686E-4</v>
      </c>
      <c r="E29" s="77">
        <f t="shared" si="0"/>
        <v>3.0759766225776686E-2</v>
      </c>
      <c r="F29" s="76">
        <f>分析係数表!C32</f>
        <v>0.71921182266009853</v>
      </c>
      <c r="G29" s="77">
        <f t="shared" si="1"/>
        <v>2.212278753183939E-2</v>
      </c>
      <c r="H29" s="77">
        <v>3.4537421472844693E-2</v>
      </c>
      <c r="I29" s="77">
        <f t="shared" si="2"/>
        <v>3.4537421472844693E-2</v>
      </c>
      <c r="J29" s="76">
        <f>分析係数表!G32</f>
        <v>0.13945578231292516</v>
      </c>
      <c r="K29" s="78">
        <f t="shared" si="3"/>
        <v>4.8164431305667763E-3</v>
      </c>
      <c r="L29" s="79"/>
      <c r="M29" s="80"/>
      <c r="N29" s="81">
        <f>分析係数表!H32</f>
        <v>7.0646373718156932E-3</v>
      </c>
      <c r="O29" s="82">
        <f t="shared" si="4"/>
        <v>7.1658034718142971E-2</v>
      </c>
      <c r="P29" s="76">
        <f>分析係数表!C32</f>
        <v>0.71921182266009853</v>
      </c>
      <c r="Q29" s="82">
        <f t="shared" si="5"/>
        <v>5.1537305757876226E-2</v>
      </c>
      <c r="R29" s="83">
        <v>6.4897142340407138E-2</v>
      </c>
      <c r="S29" s="84">
        <f t="shared" si="6"/>
        <v>9.9434563813251831E-2</v>
      </c>
      <c r="T29" s="85">
        <f>分析係数表!F32</f>
        <v>0.48185941043083902</v>
      </c>
      <c r="U29" s="86">
        <f t="shared" si="7"/>
        <v>4.7913480295501167E-2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投入係数表!W30</f>
        <v>3.0759766225776686E-4</v>
      </c>
      <c r="E30" s="77">
        <f t="shared" si="0"/>
        <v>3.0759766225776686E-2</v>
      </c>
      <c r="F30" s="76">
        <f>分析係数表!C33</f>
        <v>0.83046964490263453</v>
      </c>
      <c r="G30" s="77">
        <f t="shared" si="1"/>
        <v>2.5545052134808816E-2</v>
      </c>
      <c r="H30" s="77">
        <v>3.5243002021277253E-2</v>
      </c>
      <c r="I30" s="77">
        <f t="shared" si="2"/>
        <v>3.5243002021277253E-2</v>
      </c>
      <c r="J30" s="76">
        <f>分析係数表!G33</f>
        <v>0.50688705234159781</v>
      </c>
      <c r="K30" s="78">
        <f t="shared" si="3"/>
        <v>1.78642214102342E-2</v>
      </c>
      <c r="L30" s="79"/>
      <c r="M30" s="80"/>
      <c r="N30" s="81">
        <f>分析係数表!H33</f>
        <v>1.0440350795786737E-3</v>
      </c>
      <c r="O30" s="82">
        <f t="shared" si="4"/>
        <v>1.0589857347508813E-2</v>
      </c>
      <c r="P30" s="76">
        <f>分析係数表!C33</f>
        <v>0.83046964490263453</v>
      </c>
      <c r="Q30" s="82">
        <f t="shared" si="5"/>
        <v>8.7945550709551991E-3</v>
      </c>
      <c r="R30" s="83">
        <v>2.2755048922957346E-2</v>
      </c>
      <c r="S30" s="84">
        <f t="shared" si="6"/>
        <v>5.7998050944234603E-2</v>
      </c>
      <c r="T30" s="85">
        <f>分析係数表!F33</f>
        <v>0.64600550964187331</v>
      </c>
      <c r="U30" s="86">
        <f t="shared" si="7"/>
        <v>3.7467060458465609E-2</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投入係数表!W31</f>
        <v>4.0141494924638574E-2</v>
      </c>
      <c r="E31" s="77">
        <f t="shared" si="0"/>
        <v>4.014149492463857</v>
      </c>
      <c r="F31" s="76">
        <f>分析係数表!C34</f>
        <v>0.2537092984222894</v>
      </c>
      <c r="G31" s="77">
        <f t="shared" si="1"/>
        <v>1.0184270514951943</v>
      </c>
      <c r="H31" s="77">
        <v>1.1976427285361859</v>
      </c>
      <c r="I31" s="77">
        <f t="shared" si="2"/>
        <v>1.1976427285361859</v>
      </c>
      <c r="J31" s="76">
        <f>分析係数表!G34</f>
        <v>0.42494765662747624</v>
      </c>
      <c r="K31" s="78">
        <f t="shared" si="3"/>
        <v>0.50893547096838887</v>
      </c>
      <c r="L31" s="79"/>
      <c r="M31" s="80"/>
      <c r="N31" s="81">
        <f>分析係数表!H34</f>
        <v>0.17513108440443598</v>
      </c>
      <c r="O31" s="82">
        <f t="shared" si="4"/>
        <v>1.776389737503784</v>
      </c>
      <c r="P31" s="76">
        <f>分析係数表!C34</f>
        <v>0.2537092984222894</v>
      </c>
      <c r="Q31" s="82">
        <f t="shared" si="5"/>
        <v>0.45068659402663985</v>
      </c>
      <c r="R31" s="83">
        <v>0.48589235155006788</v>
      </c>
      <c r="S31" s="84">
        <f t="shared" si="6"/>
        <v>1.6835350800862539</v>
      </c>
      <c r="T31" s="85">
        <f>分析係数表!F34</f>
        <v>0.69995168304074729</v>
      </c>
      <c r="U31" s="86">
        <f t="shared" si="7"/>
        <v>1.1783932127645127</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投入係数表!W32</f>
        <v>3.8449707782220854E-3</v>
      </c>
      <c r="E32" s="77">
        <f t="shared" si="0"/>
        <v>0.38449707782220854</v>
      </c>
      <c r="F32" s="76">
        <f>分析係数表!C35</f>
        <v>0.44329670329670334</v>
      </c>
      <c r="G32" s="77">
        <f t="shared" si="1"/>
        <v>0.17044628702580103</v>
      </c>
      <c r="H32" s="77">
        <v>0.22785267899861333</v>
      </c>
      <c r="I32" s="77">
        <f t="shared" si="2"/>
        <v>0.22785267899861333</v>
      </c>
      <c r="J32" s="76">
        <f>分析係数表!G35</f>
        <v>0.31419939577039274</v>
      </c>
      <c r="K32" s="78">
        <f t="shared" si="3"/>
        <v>7.1591174066029564E-2</v>
      </c>
      <c r="L32" s="79"/>
      <c r="M32" s="80"/>
      <c r="N32" s="81">
        <f>分析係数表!H35</f>
        <v>6.616862326574173E-2</v>
      </c>
      <c r="O32" s="82">
        <f t="shared" si="4"/>
        <v>0.6711616256687809</v>
      </c>
      <c r="P32" s="76">
        <f>分析係数表!C35</f>
        <v>0.44329670329670334</v>
      </c>
      <c r="Q32" s="82">
        <f t="shared" si="5"/>
        <v>0.29752373603822663</v>
      </c>
      <c r="R32" s="83">
        <v>0.35174288560466455</v>
      </c>
      <c r="S32" s="84">
        <f t="shared" si="6"/>
        <v>0.57959556460327788</v>
      </c>
      <c r="T32" s="85">
        <f>分析係数表!F35</f>
        <v>0.64443411573320941</v>
      </c>
      <c r="U32" s="86">
        <f t="shared" si="7"/>
        <v>0.37351115515800365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投入係数表!W33</f>
        <v>3.0759766225776686E-4</v>
      </c>
      <c r="E33" s="77">
        <f t="shared" si="0"/>
        <v>3.0759766225776686E-2</v>
      </c>
      <c r="F33" s="76">
        <f>分析係数表!C36</f>
        <v>0.8186980166346769</v>
      </c>
      <c r="G33" s="77">
        <f t="shared" si="1"/>
        <v>2.5182959601189693E-2</v>
      </c>
      <c r="H33" s="77">
        <v>8.8030393285397135E-2</v>
      </c>
      <c r="I33" s="77">
        <f t="shared" si="2"/>
        <v>8.8030393285397135E-2</v>
      </c>
      <c r="J33" s="76">
        <f>分析係数表!G36</f>
        <v>7.7781269641734763E-2</v>
      </c>
      <c r="K33" s="78">
        <f t="shared" si="3"/>
        <v>6.8471157567994321E-3</v>
      </c>
      <c r="L33" s="79"/>
      <c r="M33" s="80"/>
      <c r="N33" s="81">
        <f>分析係数表!H36</f>
        <v>0.1158646930536866</v>
      </c>
      <c r="O33" s="82">
        <f t="shared" si="4"/>
        <v>1.1752388354102004</v>
      </c>
      <c r="P33" s="76">
        <f>分析係数表!C36</f>
        <v>0.8186980166346769</v>
      </c>
      <c r="Q33" s="82">
        <f t="shared" si="5"/>
        <v>0.96216570362237852</v>
      </c>
      <c r="R33" s="83">
        <v>1.0422112415398206</v>
      </c>
      <c r="S33" s="84">
        <f t="shared" si="6"/>
        <v>1.1302416348252178</v>
      </c>
      <c r="T33" s="85">
        <f>分析係数表!F36</f>
        <v>0.82023884349465748</v>
      </c>
      <c r="U33" s="86">
        <f t="shared" si="7"/>
        <v>0.92706809141854762</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投入係数表!W34</f>
        <v>1.4457090126115041E-2</v>
      </c>
      <c r="E34" s="77">
        <f t="shared" si="0"/>
        <v>1.4457090126115042</v>
      </c>
      <c r="F34" s="76">
        <f>分析係数表!C37</f>
        <v>0.56668970283344855</v>
      </c>
      <c r="G34" s="77">
        <f t="shared" si="1"/>
        <v>0.81926841074045165</v>
      </c>
      <c r="H34" s="77">
        <v>1.0396214421399705</v>
      </c>
      <c r="I34" s="77">
        <f t="shared" si="2"/>
        <v>1.0396214421399705</v>
      </c>
      <c r="J34" s="76">
        <f>分析係数表!G37</f>
        <v>0.49872274427515739</v>
      </c>
      <c r="K34" s="78">
        <f t="shared" si="3"/>
        <v>0.51848285863134291</v>
      </c>
      <c r="L34" s="79"/>
      <c r="M34" s="80"/>
      <c r="N34" s="81">
        <f>分析係数表!H37</f>
        <v>5.3152985940327593E-2</v>
      </c>
      <c r="O34" s="82">
        <f t="shared" si="4"/>
        <v>0.53914140406983757</v>
      </c>
      <c r="P34" s="76">
        <f>分析係数表!C37</f>
        <v>0.56668970283344855</v>
      </c>
      <c r="Q34" s="82">
        <f t="shared" si="5"/>
        <v>0.30552588205754444</v>
      </c>
      <c r="R34" s="83">
        <v>0.35426076324684702</v>
      </c>
      <c r="S34" s="84">
        <f t="shared" si="6"/>
        <v>1.3938822053868176</v>
      </c>
      <c r="T34" s="85">
        <f>分析係数表!F37</f>
        <v>0.72283550770915062</v>
      </c>
      <c r="U34" s="86">
        <f t="shared" si="7"/>
        <v>1.007547551617531</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投入係数表!W35</f>
        <v>1.9993848046754845E-3</v>
      </c>
      <c r="E35" s="77">
        <f t="shared" si="0"/>
        <v>0.19993848046754845</v>
      </c>
      <c r="F35" s="76">
        <f>分析係数表!C38</f>
        <v>1.0683527744467458E-2</v>
      </c>
      <c r="G35" s="77">
        <f t="shared" si="1"/>
        <v>2.1360483032617189E-3</v>
      </c>
      <c r="H35" s="77">
        <v>3.8349373288717528E-3</v>
      </c>
      <c r="I35" s="77">
        <f t="shared" si="2"/>
        <v>3.8349373288717528E-3</v>
      </c>
      <c r="J35" s="76">
        <f>分析係数表!G38</f>
        <v>0.34057971014492755</v>
      </c>
      <c r="K35" s="78">
        <f t="shared" si="3"/>
        <v>1.3061018438911042E-3</v>
      </c>
      <c r="L35" s="79"/>
      <c r="M35" s="80"/>
      <c r="N35" s="81">
        <f>分析係数表!H38</f>
        <v>4.6331956753746927E-2</v>
      </c>
      <c r="O35" s="82">
        <f t="shared" si="4"/>
        <v>0.46995433606611337</v>
      </c>
      <c r="P35" s="76">
        <f>分析係数表!C38</f>
        <v>1.0683527744467458E-2</v>
      </c>
      <c r="Q35" s="82">
        <f t="shared" si="5"/>
        <v>5.0207701879951055E-3</v>
      </c>
      <c r="R35" s="83">
        <v>5.9289277855734714E-3</v>
      </c>
      <c r="S35" s="84">
        <f t="shared" si="6"/>
        <v>9.7638651144452242E-3</v>
      </c>
      <c r="T35" s="85">
        <f>分析係数表!F38</f>
        <v>0.55072463768115942</v>
      </c>
      <c r="U35" s="86">
        <f t="shared" si="7"/>
        <v>5.3772010775205584E-3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投入係数表!W36</f>
        <v>0</v>
      </c>
      <c r="E36" s="77">
        <f t="shared" si="0"/>
        <v>0</v>
      </c>
      <c r="F36" s="76">
        <f>分析係数表!C39</f>
        <v>1</v>
      </c>
      <c r="G36" s="77">
        <f t="shared" si="1"/>
        <v>0</v>
      </c>
      <c r="H36" s="77">
        <v>1.1454465240690343E-2</v>
      </c>
      <c r="I36" s="77">
        <f t="shared" si="2"/>
        <v>1.1454465240690343E-2</v>
      </c>
      <c r="J36" s="76">
        <f>分析係数表!G39</f>
        <v>0.35121951219512193</v>
      </c>
      <c r="K36" s="78">
        <f t="shared" si="3"/>
        <v>4.0230316942912424E-3</v>
      </c>
      <c r="L36" s="79"/>
      <c r="M36" s="80"/>
      <c r="N36" s="81">
        <f>分析係数表!H39</f>
        <v>4.1645399285415987E-3</v>
      </c>
      <c r="O36" s="82">
        <f t="shared" si="4"/>
        <v>4.2241764308396268E-2</v>
      </c>
      <c r="P36" s="76">
        <f>分析係数表!C39</f>
        <v>1</v>
      </c>
      <c r="Q36" s="82">
        <f t="shared" si="5"/>
        <v>4.2241764308396268E-2</v>
      </c>
      <c r="R36" s="83">
        <v>5.3423549902167577E-2</v>
      </c>
      <c r="S36" s="84">
        <f t="shared" si="6"/>
        <v>6.4878015142857917E-2</v>
      </c>
      <c r="T36" s="85">
        <f>分析係数表!F39</f>
        <v>0.70184774575018483</v>
      </c>
      <c r="U36" s="86">
        <f t="shared" si="7"/>
        <v>4.5534488676761187E-2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投入係数表!W37</f>
        <v>0</v>
      </c>
      <c r="E37" s="77">
        <f t="shared" si="0"/>
        <v>0</v>
      </c>
      <c r="F37" s="76">
        <f>分析係数表!C40</f>
        <v>0.77416905685844439</v>
      </c>
      <c r="G37" s="77">
        <f t="shared" si="1"/>
        <v>0</v>
      </c>
      <c r="H37" s="77">
        <v>2.5356633949271449E-3</v>
      </c>
      <c r="I37" s="77">
        <f t="shared" si="2"/>
        <v>2.5356633949271449E-3</v>
      </c>
      <c r="J37" s="76">
        <f>分析係数表!G40</f>
        <v>0.54967502321262762</v>
      </c>
      <c r="K37" s="78">
        <f t="shared" si="3"/>
        <v>1.3937908354659885E-3</v>
      </c>
      <c r="L37" s="79"/>
      <c r="M37" s="80"/>
      <c r="N37" s="81">
        <f>分析係数表!H40</f>
        <v>3.1866270706695746E-2</v>
      </c>
      <c r="O37" s="82">
        <f t="shared" si="4"/>
        <v>0.32322597926229679</v>
      </c>
      <c r="P37" s="76">
        <f>分析係数表!C40</f>
        <v>0.77416905685844439</v>
      </c>
      <c r="Q37" s="82">
        <f t="shared" si="5"/>
        <v>0.25023155151763943</v>
      </c>
      <c r="R37" s="83">
        <v>0.25055831611150875</v>
      </c>
      <c r="S37" s="84">
        <f t="shared" si="6"/>
        <v>0.25309397950643592</v>
      </c>
      <c r="T37" s="85">
        <f>分析係数表!F40</f>
        <v>0.74643369629442058</v>
      </c>
      <c r="U37" s="86">
        <f t="shared" si="7"/>
        <v>0.18891787463285328</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投入係数表!W38</f>
        <v>0</v>
      </c>
      <c r="E38" s="77">
        <f t="shared" si="0"/>
        <v>0</v>
      </c>
      <c r="F38" s="76">
        <f>分析係数表!C41</f>
        <v>0.79005741127348639</v>
      </c>
      <c r="G38" s="77">
        <f t="shared" si="1"/>
        <v>0</v>
      </c>
      <c r="H38" s="77">
        <v>8.9399368063729104E-4</v>
      </c>
      <c r="I38" s="77">
        <f t="shared" si="2"/>
        <v>8.9399368063729104E-4</v>
      </c>
      <c r="J38" s="76">
        <f>分析係数表!G41</f>
        <v>0.45390187685215672</v>
      </c>
      <c r="K38" s="78">
        <f t="shared" si="3"/>
        <v>4.0578540953523399E-4</v>
      </c>
      <c r="L38" s="79"/>
      <c r="M38" s="80"/>
      <c r="N38" s="81">
        <f>分析係数表!H41</f>
        <v>5.3791007377847894E-2</v>
      </c>
      <c r="O38" s="82">
        <f t="shared" si="4"/>
        <v>0.54561298355998189</v>
      </c>
      <c r="P38" s="76">
        <f>分析係数表!C41</f>
        <v>0.79005741127348639</v>
      </c>
      <c r="Q38" s="82">
        <f t="shared" si="5"/>
        <v>0.43106558134860257</v>
      </c>
      <c r="R38" s="83">
        <v>0.43846723152776818</v>
      </c>
      <c r="S38" s="84">
        <f t="shared" si="6"/>
        <v>0.43936122520840548</v>
      </c>
      <c r="T38" s="85">
        <f>分析係数表!F41</f>
        <v>0.55729338162660524</v>
      </c>
      <c r="U38" s="86">
        <f t="shared" si="7"/>
        <v>0.24485310295200077</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投入係数表!W39</f>
        <v>1.5379883112888343E-4</v>
      </c>
      <c r="E39" s="77">
        <f>$C$25*D39</f>
        <v>1.5379883112888343E-2</v>
      </c>
      <c r="F39" s="76">
        <f>分析係数表!C42</f>
        <v>0.34014502307185235</v>
      </c>
      <c r="G39" s="77">
        <f>E39*F39</f>
        <v>5.2313906962757981E-3</v>
      </c>
      <c r="H39" s="77">
        <v>8.5478652425514598E-3</v>
      </c>
      <c r="I39" s="77">
        <f>C39+H39</f>
        <v>8.5478652425514598E-3</v>
      </c>
      <c r="J39" s="76">
        <f>分析係数表!G42</f>
        <v>0.48461538461538461</v>
      </c>
      <c r="K39" s="78">
        <f>I39*J39</f>
        <v>4.1424270021595535E-3</v>
      </c>
      <c r="L39" s="79"/>
      <c r="M39" s="80"/>
      <c r="N39" s="81">
        <f>分析係数表!H42</f>
        <v>1.4175676302723771E-2</v>
      </c>
      <c r="O39" s="82">
        <f t="shared" si="4"/>
        <v>0.1437867297628419</v>
      </c>
      <c r="P39" s="76">
        <f>分析係数表!C42</f>
        <v>0.34014502307185235</v>
      </c>
      <c r="Q39" s="82">
        <f>O39*P39</f>
        <v>4.8908340512608055E-2</v>
      </c>
      <c r="R39" s="83">
        <v>5.0773087246883078E-2</v>
      </c>
      <c r="S39" s="84">
        <f>I39+R39</f>
        <v>5.9320952489434538E-2</v>
      </c>
      <c r="T39" s="85">
        <f>分析係数表!F42</f>
        <v>0.55384615384615388</v>
      </c>
      <c r="U39" s="86">
        <f>S39*T39</f>
        <v>3.2854681378763746E-2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投入係数表!W40</f>
        <v>2.3377422331590281E-2</v>
      </c>
      <c r="E40" s="77">
        <f>$C$25*D40</f>
        <v>2.3377422331590281</v>
      </c>
      <c r="F40" s="76">
        <f>分析係数表!C43</f>
        <v>0.24206930209858468</v>
      </c>
      <c r="G40" s="77">
        <f>E40*F40</f>
        <v>0.56589563086719274</v>
      </c>
      <c r="H40" s="77">
        <v>0.73665036813632934</v>
      </c>
      <c r="I40" s="77">
        <f>C40+H40</f>
        <v>0.73665036813632934</v>
      </c>
      <c r="J40" s="76">
        <f>分析係数表!G43</f>
        <v>0.37677668031799566</v>
      </c>
      <c r="K40" s="78">
        <f>I40*J40</f>
        <v>0.27755268026143559</v>
      </c>
      <c r="L40" s="79"/>
      <c r="M40" s="80"/>
      <c r="N40" s="81">
        <f>分析係数表!H43</f>
        <v>3.8768502621688086E-2</v>
      </c>
      <c r="O40" s="82">
        <f t="shared" si="4"/>
        <v>0.39323670283749396</v>
      </c>
      <c r="P40" s="76">
        <f>分析係数表!C43</f>
        <v>0.24206930209858468</v>
      </c>
      <c r="Q40" s="82">
        <f>O40*P40</f>
        <v>9.5190534215420702E-2</v>
      </c>
      <c r="R40" s="83">
        <v>0.15439801728644198</v>
      </c>
      <c r="S40" s="84">
        <f>I40+R40</f>
        <v>0.89104838542277132</v>
      </c>
      <c r="T40" s="85">
        <f>分析係数表!F43</f>
        <v>0.60202360876897132</v>
      </c>
      <c r="U40" s="86">
        <f>S40*T40</f>
        <v>0.536432164579982</v>
      </c>
      <c r="V40" s="87">
        <f>分析係数表!D43</f>
        <v>0.42833052276559863</v>
      </c>
      <c r="W40" s="167">
        <f>ROUND(S40*V40,0)</f>
        <v>0</v>
      </c>
      <c r="X40" s="76">
        <f>分析係数表!E43</f>
        <v>0.32088653336545409</v>
      </c>
      <c r="Y40" s="166">
        <f>ROUND(S40*X40,0)</f>
        <v>0</v>
      </c>
    </row>
    <row r="41" spans="1:25" x14ac:dyDescent="0.2">
      <c r="A41" s="6" t="s">
        <v>341</v>
      </c>
      <c r="B41" s="5" t="s">
        <v>42</v>
      </c>
      <c r="C41" s="90"/>
      <c r="D41" s="76">
        <f>投入係数表!W41</f>
        <v>0</v>
      </c>
      <c r="E41" s="77">
        <f>$C$25*D41</f>
        <v>0</v>
      </c>
      <c r="F41" s="76">
        <f>分析係数表!C44</f>
        <v>0.38560429982568278</v>
      </c>
      <c r="G41" s="77">
        <f>E41*F41</f>
        <v>0</v>
      </c>
      <c r="H41" s="77">
        <v>1.0843768152920092E-3</v>
      </c>
      <c r="I41" s="77">
        <f>C41+H41</f>
        <v>1.0843768152920092E-3</v>
      </c>
      <c r="J41" s="76">
        <f>分析係数表!G44</f>
        <v>0.26838368034661209</v>
      </c>
      <c r="K41" s="78">
        <f>I41*J41</f>
        <v>2.9102904057060779E-4</v>
      </c>
      <c r="L41" s="79"/>
      <c r="M41" s="80"/>
      <c r="N41" s="81">
        <f>分析係数表!H44</f>
        <v>0.12265092107094798</v>
      </c>
      <c r="O41" s="82">
        <f t="shared" si="4"/>
        <v>1.2440729081690076</v>
      </c>
      <c r="P41" s="76">
        <f>分析係数表!C44</f>
        <v>0.38560429982568278</v>
      </c>
      <c r="Q41" s="82">
        <f>O41*P41</f>
        <v>0.47971986268661115</v>
      </c>
      <c r="R41" s="83">
        <v>0.4856379685337055</v>
      </c>
      <c r="S41" s="84">
        <f>I41+R41</f>
        <v>0.4867223453489975</v>
      </c>
      <c r="T41" s="85">
        <f>分析係数表!F44</f>
        <v>0.48224816464075099</v>
      </c>
      <c r="U41" s="86">
        <f>S41*T41</f>
        <v>0.2347209577341958</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投入係数表!W42</f>
        <v>1.2303906490310674E-3</v>
      </c>
      <c r="E42" s="77">
        <f>$C$25*D42</f>
        <v>0.12303906490310675</v>
      </c>
      <c r="F42" s="76">
        <f>分析係数表!C45</f>
        <v>1</v>
      </c>
      <c r="G42" s="77">
        <f>E42*F42</f>
        <v>0.12303906490310675</v>
      </c>
      <c r="H42" s="77">
        <v>0.14917674627351393</v>
      </c>
      <c r="I42" s="77">
        <f>C42+H42</f>
        <v>0.14917674627351393</v>
      </c>
      <c r="J42" s="76">
        <f>分析係数表!G45</f>
        <v>0</v>
      </c>
      <c r="K42" s="78">
        <f>I42*J42</f>
        <v>0</v>
      </c>
      <c r="L42" s="79"/>
      <c r="M42" s="80"/>
      <c r="N42" s="81">
        <f>分析係数表!H45</f>
        <v>0</v>
      </c>
      <c r="O42" s="82">
        <f t="shared" si="4"/>
        <v>0</v>
      </c>
      <c r="P42" s="76">
        <f>分析係数表!C45</f>
        <v>1</v>
      </c>
      <c r="Q42" s="82">
        <f>O42*P42</f>
        <v>0</v>
      </c>
      <c r="R42" s="83">
        <v>1.1435167987421899E-2</v>
      </c>
      <c r="S42" s="84">
        <f>I42+R42</f>
        <v>0.16061191426093582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1.9993848046754845E-3</v>
      </c>
      <c r="E43" s="77">
        <f>$C$25*D43</f>
        <v>0.19993848046754845</v>
      </c>
      <c r="F43" s="76">
        <f>分析係数表!C46</f>
        <v>0.21981660723382579</v>
      </c>
      <c r="G43" s="77">
        <f>E43*F43</f>
        <v>4.3949798431863044E-2</v>
      </c>
      <c r="H43" s="77">
        <v>6.041531971461675E-2</v>
      </c>
      <c r="I43" s="77">
        <f>C43+H43</f>
        <v>6.041531971461675E-2</v>
      </c>
      <c r="J43" s="76">
        <f>分析係数表!G46</f>
        <v>9.2485549132947983E-3</v>
      </c>
      <c r="K43" s="78">
        <f>I43*J43</f>
        <v>5.5875440198489487E-4</v>
      </c>
      <c r="L43" s="79"/>
      <c r="M43" s="80"/>
      <c r="N43" s="81">
        <f>分析係数表!H46</f>
        <v>2.3827200593939956E-2</v>
      </c>
      <c r="O43" s="82">
        <f t="shared" si="4"/>
        <v>0.24168407768647893</v>
      </c>
      <c r="P43" s="76">
        <f>分析係数表!C46</f>
        <v>0.21981660723382579</v>
      </c>
      <c r="Q43" s="82">
        <f>O43*P43</f>
        <v>5.3126173979478178E-2</v>
      </c>
      <c r="R43" s="83">
        <v>5.8977100845196251E-2</v>
      </c>
      <c r="S43" s="84">
        <f>I43+R43</f>
        <v>0.119392420559813</v>
      </c>
      <c r="T43" s="85">
        <f>分析係数表!F46</f>
        <v>0.31329479768786128</v>
      </c>
      <c r="U43" s="86">
        <f>S43*T43</f>
        <v>3.7405024244750666E-2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投入係数表!W44</f>
        <v>0.77960627499231006</v>
      </c>
      <c r="E44" s="91">
        <f>SUM(E5:E43)</f>
        <v>77.960627499230995</v>
      </c>
      <c r="F44" s="92">
        <f>分析係数表!C47</f>
        <v>0.36533716964755569</v>
      </c>
      <c r="G44" s="91">
        <f>SUM(G5:G43)</f>
        <v>15.577888998466729</v>
      </c>
      <c r="H44" s="91">
        <f>SUM(H5:H43)</f>
        <v>18.310779000255256</v>
      </c>
      <c r="I44" s="91">
        <f>SUM(I5:I43)</f>
        <v>118.31077900025524</v>
      </c>
      <c r="J44" s="92">
        <f>分析係数表!G47</f>
        <v>0.24761623449681225</v>
      </c>
      <c r="K44" s="93">
        <f>SUM(K5:K43)</f>
        <v>16.168757753890361</v>
      </c>
      <c r="L44" s="94">
        <f>最終需要_まとめ!$L$33</f>
        <v>0.62733333333333341</v>
      </c>
      <c r="M44" s="91">
        <f>K44*L44</f>
        <v>10.14320069760722</v>
      </c>
      <c r="N44" s="95">
        <f>分析係数表!H47</f>
        <v>1</v>
      </c>
      <c r="O44" s="96">
        <f>SUM(O5:O43)</f>
        <v>10.14320069760722</v>
      </c>
      <c r="P44" s="92">
        <f>分析係数表!C47</f>
        <v>0.36533716964755569</v>
      </c>
      <c r="Q44" s="96">
        <f>SUM(Q5:Q43)</f>
        <v>3.8952698275939204</v>
      </c>
      <c r="R44" s="91">
        <f>SUM(R5:R43)</f>
        <v>4.3896876644230609</v>
      </c>
      <c r="S44" s="97">
        <f>SUM(S5:S43)</f>
        <v>122.70046666467832</v>
      </c>
      <c r="T44" s="98">
        <f>分析係数表!F47</f>
        <v>0.45972075178637212</v>
      </c>
      <c r="U44" s="99">
        <f>SUM(U5:U43)</f>
        <v>30.522935040425065</v>
      </c>
      <c r="V44" s="100">
        <f>分析係数表!D47</f>
        <v>9.0631212476228726E-2</v>
      </c>
      <c r="W44" s="164">
        <f>SUM(W5:W43)</f>
        <v>10</v>
      </c>
      <c r="X44" s="92">
        <f>分析係数表!E47</f>
        <v>7.5404319154090987E-2</v>
      </c>
      <c r="Y44" s="165">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5.2938062466913714E-4</v>
      </c>
      <c r="E5" s="77">
        <f t="shared" ref="E5:E38" si="0">$C$26*D5</f>
        <v>5.2938062466913717E-2</v>
      </c>
      <c r="F5" s="76">
        <f>分析係数表!C8</f>
        <v>0.3615635179153095</v>
      </c>
      <c r="G5" s="77">
        <f t="shared" ref="G5:G38" si="1">E5*F5</f>
        <v>1.9140472097157732E-2</v>
      </c>
      <c r="H5" s="77">
        <f t="array" ref="H5:H43">MMULT(逆行列係数!C5:AO43,'22'!G5:G43)</f>
        <v>2.3005507996384945E-2</v>
      </c>
      <c r="I5" s="77">
        <f t="shared" ref="I5:I38" si="2">C5+H5</f>
        <v>2.3005507996384945E-2</v>
      </c>
      <c r="J5" s="76">
        <f>分析係数表!G8</f>
        <v>0.11973969631236442</v>
      </c>
      <c r="K5" s="78">
        <f t="shared" ref="K5:K38" si="3">I5*J5</f>
        <v>2.7546725409988045E-3</v>
      </c>
      <c r="L5" s="79" t="s">
        <v>184</v>
      </c>
      <c r="M5" s="80" t="s">
        <v>184</v>
      </c>
      <c r="N5" s="81">
        <f>分析係数表!H8</f>
        <v>1.2737227970859822E-2</v>
      </c>
      <c r="O5" s="82">
        <f t="shared" ref="O5:O43" si="4">$M$44*N5</f>
        <v>0.2510130936083137</v>
      </c>
      <c r="P5" s="76">
        <f>分析係数表!C8</f>
        <v>0.3615635179153095</v>
      </c>
      <c r="Q5" s="82">
        <f t="shared" ref="Q5:Q38" si="5">O5*P5</f>
        <v>9.0757177167826789E-2</v>
      </c>
      <c r="R5" s="83">
        <f t="array" ref="R5:R43">MMULT(逆行列係数!C5:AO43,'22'!Q5:Q43)</f>
        <v>0.13269439790724627</v>
      </c>
      <c r="S5" s="84">
        <f t="shared" ref="S5:S38" si="6">I5+R5</f>
        <v>0.15569990590363122</v>
      </c>
      <c r="T5" s="85">
        <f>分析係数表!F8</f>
        <v>0.45140997830802604</v>
      </c>
      <c r="U5" s="86">
        <f t="shared" ref="U5:U38" si="7">S5*T5</f>
        <v>7.028449114651987E-2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投入係数表!X6</f>
        <v>0</v>
      </c>
      <c r="E6" s="77">
        <f t="shared" si="0"/>
        <v>0</v>
      </c>
      <c r="F6" s="76">
        <f>分析係数表!C9</f>
        <v>5.4524361948955935E-2</v>
      </c>
      <c r="G6" s="77">
        <f t="shared" si="1"/>
        <v>0</v>
      </c>
      <c r="H6" s="77">
        <v>2.9901736425940753E-2</v>
      </c>
      <c r="I6" s="77">
        <f t="shared" si="2"/>
        <v>2.9901736425940753E-2</v>
      </c>
      <c r="J6" s="76">
        <f>分析係数表!G9</f>
        <v>0.23529411764705882</v>
      </c>
      <c r="K6" s="78">
        <f t="shared" si="3"/>
        <v>7.035702688456648E-3</v>
      </c>
      <c r="L6" s="79"/>
      <c r="M6" s="80"/>
      <c r="N6" s="81">
        <f>分析係数表!H9</f>
        <v>6.7282260683958976E-4</v>
      </c>
      <c r="O6" s="82">
        <f t="shared" si="4"/>
        <v>1.3259343742515658E-2</v>
      </c>
      <c r="P6" s="76">
        <f>分析係数表!C9</f>
        <v>5.4524361948955935E-2</v>
      </c>
      <c r="Q6" s="82">
        <f t="shared" si="5"/>
        <v>7.2295725742254778E-4</v>
      </c>
      <c r="R6" s="83">
        <v>1.0320356407636075E-3</v>
      </c>
      <c r="S6" s="84">
        <f t="shared" si="6"/>
        <v>3.0933772066704359E-2</v>
      </c>
      <c r="T6" s="85">
        <f>分析係数表!F9</f>
        <v>0.68627450980392157</v>
      </c>
      <c r="U6" s="86">
        <f t="shared" si="7"/>
        <v>2.1229059261463776E-2</v>
      </c>
      <c r="V6" s="87">
        <f>分析係数表!D9</f>
        <v>3.9215686274509803E-2</v>
      </c>
      <c r="W6" s="88">
        <f t="shared" si="8"/>
        <v>0</v>
      </c>
      <c r="X6" s="76">
        <f>分析係数表!E9</f>
        <v>0</v>
      </c>
      <c r="Y6" s="89">
        <f t="shared" si="9"/>
        <v>0</v>
      </c>
    </row>
    <row r="7" spans="1:25" x14ac:dyDescent="0.2">
      <c r="A7" s="6" t="s">
        <v>221</v>
      </c>
      <c r="B7" s="5" t="s">
        <v>267</v>
      </c>
      <c r="C7" s="90"/>
      <c r="D7" s="76">
        <f>投入係数表!X7</f>
        <v>1.8528321863419798E-3</v>
      </c>
      <c r="E7" s="77">
        <f t="shared" si="0"/>
        <v>0.18528321863419797</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2.5604249985547479E-2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投入係数表!X8</f>
        <v>0</v>
      </c>
      <c r="E8" s="77">
        <f t="shared" si="0"/>
        <v>0</v>
      </c>
      <c r="F8" s="76">
        <f>分析係数表!C11</f>
        <v>1.7638036809815905E-2</v>
      </c>
      <c r="G8" s="77">
        <f t="shared" si="1"/>
        <v>0</v>
      </c>
      <c r="H8" s="77">
        <v>1.3312298731935975E-3</v>
      </c>
      <c r="I8" s="77">
        <f t="shared" si="2"/>
        <v>1.3312298731935975E-3</v>
      </c>
      <c r="J8" s="76">
        <f>分析係数表!G11</f>
        <v>0.36619718309859156</v>
      </c>
      <c r="K8" s="78">
        <f t="shared" si="3"/>
        <v>4.8749262962019063E-4</v>
      </c>
      <c r="L8" s="79"/>
      <c r="M8" s="80"/>
      <c r="N8" s="81">
        <f>分析係数表!H11</f>
        <v>-2.3200779546192752E-5</v>
      </c>
      <c r="O8" s="82">
        <f t="shared" si="4"/>
        <v>-4.5721874974191928E-4</v>
      </c>
      <c r="P8" s="76">
        <f>分析係数表!C11</f>
        <v>1.7638036809815905E-2</v>
      </c>
      <c r="Q8" s="82">
        <f t="shared" si="5"/>
        <v>-8.0644411380859783E-6</v>
      </c>
      <c r="R8" s="83">
        <v>3.0919755433746643E-4</v>
      </c>
      <c r="S8" s="84">
        <f t="shared" si="6"/>
        <v>1.6404274275310638E-3</v>
      </c>
      <c r="T8" s="85">
        <f>分析係数表!F11</f>
        <v>0.60563380281690138</v>
      </c>
      <c r="U8" s="86">
        <f t="shared" si="7"/>
        <v>9.9349830118078517E-4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投入係数表!X9</f>
        <v>1.0587612493382743E-3</v>
      </c>
      <c r="E9" s="77">
        <f t="shared" si="0"/>
        <v>0.10587612493382743</v>
      </c>
      <c r="F9" s="76">
        <f>分析係数表!C12</f>
        <v>0.17945214392608499</v>
      </c>
      <c r="G9" s="77">
        <f t="shared" si="1"/>
        <v>1.8999697609961355E-2</v>
      </c>
      <c r="H9" s="77">
        <v>2.2443961864708095E-2</v>
      </c>
      <c r="I9" s="77">
        <f t="shared" si="2"/>
        <v>2.2443961864708095E-2</v>
      </c>
      <c r="J9" s="76">
        <f>分析係数表!G12</f>
        <v>0.13812104376337719</v>
      </c>
      <c r="K9" s="78">
        <f t="shared" si="3"/>
        <v>3.0999834389389158E-3</v>
      </c>
      <c r="L9" s="79"/>
      <c r="M9" s="80"/>
      <c r="N9" s="81">
        <f>分析係数表!H12</f>
        <v>9.9856155166813607E-2</v>
      </c>
      <c r="O9" s="82">
        <f t="shared" si="4"/>
        <v>1.9678694988892207</v>
      </c>
      <c r="P9" s="76">
        <f>分析係数表!C12</f>
        <v>0.17945214392608499</v>
      </c>
      <c r="Q9" s="82">
        <f t="shared" si="5"/>
        <v>0.35313840054242118</v>
      </c>
      <c r="R9" s="83">
        <v>0.4000649273761504</v>
      </c>
      <c r="S9" s="84">
        <f t="shared" si="6"/>
        <v>0.4225088892408585</v>
      </c>
      <c r="T9" s="85">
        <f>分析係数表!F12</f>
        <v>0.32915888701671298</v>
      </c>
      <c r="U9" s="86">
        <f t="shared" si="7"/>
        <v>0.13907255573718863</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投入係数表!X10</f>
        <v>2.3822128110111171E-3</v>
      </c>
      <c r="E10" s="77">
        <f t="shared" si="0"/>
        <v>0.23822128110111171</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0.30313603107889248</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投入係数表!X11</f>
        <v>0.12546320804658551</v>
      </c>
      <c r="E11" s="77">
        <f t="shared" si="0"/>
        <v>12.546320804658551</v>
      </c>
      <c r="F11" s="76">
        <f>分析係数表!C14</f>
        <v>0.39919982218270722</v>
      </c>
      <c r="G11" s="77">
        <f t="shared" si="1"/>
        <v>5.0084890342668942</v>
      </c>
      <c r="H11" s="77">
        <v>5.6912910268682371</v>
      </c>
      <c r="I11" s="77">
        <f t="shared" si="2"/>
        <v>5.6912910268682371</v>
      </c>
      <c r="J11" s="76">
        <f>分析係数表!G14</f>
        <v>0.17087329631499243</v>
      </c>
      <c r="K11" s="78">
        <f t="shared" si="3"/>
        <v>0.97248965804891385</v>
      </c>
      <c r="L11" s="79"/>
      <c r="M11" s="80"/>
      <c r="N11" s="81">
        <f>分析係数表!H14</f>
        <v>1.2412417057213123E-3</v>
      </c>
      <c r="O11" s="82">
        <f t="shared" si="4"/>
        <v>2.4461203111192681E-2</v>
      </c>
      <c r="P11" s="76">
        <f>分析係数表!C14</f>
        <v>0.39919982218270722</v>
      </c>
      <c r="Q11" s="82">
        <f t="shared" si="5"/>
        <v>9.764907932363202E-3</v>
      </c>
      <c r="R11" s="83">
        <v>4.330813516531664E-2</v>
      </c>
      <c r="S11" s="84">
        <f t="shared" si="6"/>
        <v>5.7345991620335539</v>
      </c>
      <c r="T11" s="85">
        <f>分析係数表!F14</f>
        <v>0.36951034830893487</v>
      </c>
      <c r="U11" s="86">
        <f t="shared" si="7"/>
        <v>2.1189937337751443</v>
      </c>
      <c r="V11" s="87">
        <f>分析係数表!D14</f>
        <v>9.6163553760726911E-2</v>
      </c>
      <c r="W11" s="88">
        <f t="shared" si="8"/>
        <v>1</v>
      </c>
      <c r="X11" s="76">
        <f>分析係数表!E14</f>
        <v>9.187279151943463E-2</v>
      </c>
      <c r="Y11" s="89">
        <f t="shared" si="9"/>
        <v>1</v>
      </c>
    </row>
    <row r="12" spans="1:25" x14ac:dyDescent="0.2">
      <c r="A12" s="6" t="s">
        <v>226</v>
      </c>
      <c r="B12" s="5" t="s">
        <v>29</v>
      </c>
      <c r="C12" s="90"/>
      <c r="D12" s="76">
        <f>投入係数表!X12</f>
        <v>3.4409740603493909E-2</v>
      </c>
      <c r="E12" s="77">
        <f t="shared" si="0"/>
        <v>3.440974060349391</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0.18105862489780003</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投入係数表!X13</f>
        <v>1.5881418740074113E-3</v>
      </c>
      <c r="E13" s="77">
        <f t="shared" si="0"/>
        <v>0.15881418740074113</v>
      </c>
      <c r="F13" s="76">
        <f>分析係数表!C16</f>
        <v>2.8203419942260721E-2</v>
      </c>
      <c r="G13" s="77">
        <f t="shared" si="1"/>
        <v>4.4791032200519939E-3</v>
      </c>
      <c r="H13" s="77">
        <v>1.0011021203838026E-2</v>
      </c>
      <c r="I13" s="77">
        <f t="shared" si="2"/>
        <v>1.0011021203838026E-2</v>
      </c>
      <c r="J13" s="76">
        <f>分析係数表!G16</f>
        <v>3.2028469750889681E-2</v>
      </c>
      <c r="K13" s="78">
        <f t="shared" si="3"/>
        <v>3.2063768980264141E-4</v>
      </c>
      <c r="L13" s="79"/>
      <c r="M13" s="80"/>
      <c r="N13" s="81">
        <f>分析係数表!H16</f>
        <v>1.817781077444202E-2</v>
      </c>
      <c r="O13" s="82">
        <f t="shared" si="4"/>
        <v>0.35823089042279371</v>
      </c>
      <c r="P13" s="76">
        <f>分析係数表!C16</f>
        <v>2.8203419942260721E-2</v>
      </c>
      <c r="Q13" s="82">
        <f t="shared" si="5"/>
        <v>1.0103336238884035E-2</v>
      </c>
      <c r="R13" s="83">
        <v>1.1837401252582161E-2</v>
      </c>
      <c r="S13" s="84">
        <f t="shared" si="6"/>
        <v>2.1848422456420186E-2</v>
      </c>
      <c r="T13" s="85">
        <f>分析係数表!F16</f>
        <v>0.28469750889679718</v>
      </c>
      <c r="U13" s="86">
        <f t="shared" si="7"/>
        <v>6.2201914466676689E-3</v>
      </c>
      <c r="V13" s="87">
        <f>分析係数表!D16</f>
        <v>0</v>
      </c>
      <c r="W13" s="88">
        <f t="shared" si="8"/>
        <v>0</v>
      </c>
      <c r="X13" s="76">
        <f>分析係数表!E16</f>
        <v>0</v>
      </c>
      <c r="Y13" s="89">
        <f t="shared" si="9"/>
        <v>0</v>
      </c>
    </row>
    <row r="14" spans="1:25" x14ac:dyDescent="0.2">
      <c r="A14" s="6" t="s">
        <v>2</v>
      </c>
      <c r="B14" s="5" t="s">
        <v>365</v>
      </c>
      <c r="C14" s="90"/>
      <c r="D14" s="76">
        <f>投入係数表!X14</f>
        <v>5.4790894653255692E-2</v>
      </c>
      <c r="E14" s="77">
        <f t="shared" si="0"/>
        <v>5.4790894653255693</v>
      </c>
      <c r="F14" s="76">
        <f>分析係数表!C17</f>
        <v>0.39389614666813044</v>
      </c>
      <c r="G14" s="77">
        <f t="shared" si="1"/>
        <v>2.1581922276416887</v>
      </c>
      <c r="H14" s="77">
        <v>2.5254172416038028</v>
      </c>
      <c r="I14" s="77">
        <f t="shared" si="2"/>
        <v>2.5254172416038028</v>
      </c>
      <c r="J14" s="76">
        <f>分析係数表!G17</f>
        <v>0.21203948952564411</v>
      </c>
      <c r="K14" s="78">
        <f t="shared" si="3"/>
        <v>0.53548818274893062</v>
      </c>
      <c r="L14" s="79"/>
      <c r="M14" s="80"/>
      <c r="N14" s="81">
        <f>分析係数表!H17</f>
        <v>3.0625029000974431E-3</v>
      </c>
      <c r="O14" s="82">
        <f t="shared" si="4"/>
        <v>6.0352874965933341E-2</v>
      </c>
      <c r="P14" s="76">
        <f>分析係数表!C17</f>
        <v>0.39389614666813044</v>
      </c>
      <c r="Q14" s="82">
        <f t="shared" si="5"/>
        <v>2.3772764889424619E-2</v>
      </c>
      <c r="R14" s="83">
        <v>5.1910122378391266E-2</v>
      </c>
      <c r="S14" s="84">
        <f t="shared" si="6"/>
        <v>2.5773273639821941</v>
      </c>
      <c r="T14" s="85">
        <f>分析係数表!F17</f>
        <v>0.32203226583192873</v>
      </c>
      <c r="U14" s="86">
        <f t="shared" si="7"/>
        <v>0.8299825708138181</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投入係数表!X15</f>
        <v>1.5881418740074113E-3</v>
      </c>
      <c r="E15" s="77">
        <f t="shared" si="0"/>
        <v>0.15881418740074113</v>
      </c>
      <c r="F15" s="76">
        <f>分析係数表!C18</f>
        <v>0.54026666666666667</v>
      </c>
      <c r="G15" s="77">
        <f t="shared" si="1"/>
        <v>8.5802011646373744E-2</v>
      </c>
      <c r="H15" s="77">
        <v>0.11641317586924632</v>
      </c>
      <c r="I15" s="77">
        <f t="shared" si="2"/>
        <v>0.11641317586924632</v>
      </c>
      <c r="J15" s="76">
        <f>分析係数表!G18</f>
        <v>0.21567989590110606</v>
      </c>
      <c r="K15" s="78">
        <f t="shared" si="3"/>
        <v>2.51079816529962E-2</v>
      </c>
      <c r="L15" s="79"/>
      <c r="M15" s="80"/>
      <c r="N15" s="81">
        <f>分析係数表!H18</f>
        <v>4.8721637047004782E-4</v>
      </c>
      <c r="O15" s="82">
        <f t="shared" si="4"/>
        <v>9.6015937445803057E-3</v>
      </c>
      <c r="P15" s="76">
        <f>分析係数表!C18</f>
        <v>0.54026666666666667</v>
      </c>
      <c r="Q15" s="82">
        <f t="shared" si="5"/>
        <v>5.1874210470719195E-3</v>
      </c>
      <c r="R15" s="83">
        <v>1.1856457561036121E-2</v>
      </c>
      <c r="S15" s="84">
        <f t="shared" si="6"/>
        <v>0.12826963343028244</v>
      </c>
      <c r="T15" s="85">
        <f>分析係数表!F18</f>
        <v>0.45949902407286924</v>
      </c>
      <c r="U15" s="86">
        <f t="shared" si="7"/>
        <v>5.8939771379399465E-2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投入係数表!X16</f>
        <v>1.0587612493382743E-3</v>
      </c>
      <c r="E16" s="77">
        <f t="shared" si="0"/>
        <v>0.10587612493382743</v>
      </c>
      <c r="F16" s="76">
        <f>分析係数表!C19</f>
        <v>0.24452905261713653</v>
      </c>
      <c r="G16" s="77">
        <f t="shared" si="1"/>
        <v>2.588978852484241E-2</v>
      </c>
      <c r="H16" s="77">
        <v>7.4009682465499438E-2</v>
      </c>
      <c r="I16" s="77">
        <f t="shared" si="2"/>
        <v>7.4009682465499438E-2</v>
      </c>
      <c r="J16" s="76">
        <f>分析係数表!G19</f>
        <v>5.7649667405764965E-2</v>
      </c>
      <c r="K16" s="78">
        <f t="shared" si="3"/>
        <v>4.2666335789423174E-3</v>
      </c>
      <c r="L16" s="79"/>
      <c r="M16" s="80"/>
      <c r="N16" s="81">
        <f>分析係数表!H19</f>
        <v>-1.2760428750406013E-4</v>
      </c>
      <c r="O16" s="82">
        <f t="shared" si="4"/>
        <v>-2.514703123580556E-3</v>
      </c>
      <c r="P16" s="76">
        <f>分析係数表!C19</f>
        <v>0.24452905261713653</v>
      </c>
      <c r="Q16" s="82">
        <f t="shared" si="5"/>
        <v>-6.1491797242250741E-4</v>
      </c>
      <c r="R16" s="83">
        <v>5.1936982258617027E-3</v>
      </c>
      <c r="S16" s="84">
        <f t="shared" si="6"/>
        <v>7.9203380691361139E-2</v>
      </c>
      <c r="T16" s="85">
        <f>分析係数表!F19</f>
        <v>0.24006968641114981</v>
      </c>
      <c r="U16" s="86">
        <f t="shared" si="7"/>
        <v>1.9014330765277986E-2</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投入係数表!X17</f>
        <v>5.8231868713605082E-3</v>
      </c>
      <c r="E17" s="77">
        <f t="shared" si="0"/>
        <v>0.58231868713605084</v>
      </c>
      <c r="F17" s="76">
        <f>分析係数表!C20</f>
        <v>4.2707629979743422E-2</v>
      </c>
      <c r="G17" s="77">
        <f t="shared" si="1"/>
        <v>2.4869451020496435E-2</v>
      </c>
      <c r="H17" s="77">
        <v>2.8167085690792994E-2</v>
      </c>
      <c r="I17" s="77">
        <f t="shared" si="2"/>
        <v>2.8167085690792994E-2</v>
      </c>
      <c r="J17" s="76">
        <f>分析係数表!G20</f>
        <v>0.10064412238325282</v>
      </c>
      <c r="K17" s="78">
        <f t="shared" si="3"/>
        <v>2.8348516194437396E-3</v>
      </c>
      <c r="L17" s="79"/>
      <c r="M17" s="80"/>
      <c r="N17" s="81">
        <f>分析係数表!H20</f>
        <v>6.0322026820101154E-4</v>
      </c>
      <c r="O17" s="82">
        <f t="shared" si="4"/>
        <v>1.1887687493289901E-2</v>
      </c>
      <c r="P17" s="76">
        <f>分析係数表!C20</f>
        <v>4.2707629979743422E-2</v>
      </c>
      <c r="Q17" s="82">
        <f t="shared" si="5"/>
        <v>5.0769495877824868E-4</v>
      </c>
      <c r="R17" s="83">
        <v>1.3594284111933094E-3</v>
      </c>
      <c r="S17" s="84">
        <f t="shared" si="6"/>
        <v>2.9526514101986302E-2</v>
      </c>
      <c r="T17" s="85">
        <f>分析係数表!F20</f>
        <v>0.22302737520128824</v>
      </c>
      <c r="U17" s="86">
        <f t="shared" si="7"/>
        <v>6.5852209390098275E-3</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投入係数表!X18</f>
        <v>4.4997353096876656E-3</v>
      </c>
      <c r="E18" s="77">
        <f t="shared" si="0"/>
        <v>0.44997353096876658</v>
      </c>
      <c r="F18" s="76">
        <f>分析係数表!C21</f>
        <v>0.66002922908293749</v>
      </c>
      <c r="G18" s="77">
        <f t="shared" si="1"/>
        <v>0.29699568275304228</v>
      </c>
      <c r="H18" s="77">
        <v>0.402430786518302</v>
      </c>
      <c r="I18" s="77">
        <f t="shared" si="2"/>
        <v>0.402430786518302</v>
      </c>
      <c r="J18" s="76">
        <f>分析係数表!G21</f>
        <v>0.28519544705706157</v>
      </c>
      <c r="K18" s="78">
        <f t="shared" si="3"/>
        <v>0.11477142807061204</v>
      </c>
      <c r="L18" s="79"/>
      <c r="M18" s="80"/>
      <c r="N18" s="81">
        <f>分析係数表!H21</f>
        <v>9.9763352048628834E-4</v>
      </c>
      <c r="O18" s="82">
        <f t="shared" si="4"/>
        <v>1.9660406238902528E-2</v>
      </c>
      <c r="P18" s="76">
        <f>分析係数表!C21</f>
        <v>0.66002922908293749</v>
      </c>
      <c r="Q18" s="82">
        <f t="shared" si="5"/>
        <v>1.2976442773320209E-2</v>
      </c>
      <c r="R18" s="83">
        <v>3.0839292985845836E-2</v>
      </c>
      <c r="S18" s="84">
        <f t="shared" si="6"/>
        <v>0.43327007950414781</v>
      </c>
      <c r="T18" s="85">
        <f>分析係数表!F21</f>
        <v>0.42593979332035348</v>
      </c>
      <c r="U18" s="86">
        <f t="shared" si="7"/>
        <v>0.18454696811588983</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投入係数表!X19</f>
        <v>0</v>
      </c>
      <c r="E19" s="77">
        <f t="shared" si="0"/>
        <v>0</v>
      </c>
      <c r="F19" s="76">
        <f>分析係数表!C22</f>
        <v>0.17124965967873673</v>
      </c>
      <c r="G19" s="77">
        <f t="shared" si="1"/>
        <v>0</v>
      </c>
      <c r="H19" s="77">
        <v>4.6384161099989251E-3</v>
      </c>
      <c r="I19" s="77">
        <f t="shared" si="2"/>
        <v>4.6384161099989251E-3</v>
      </c>
      <c r="J19" s="76">
        <f>分析係数表!G22</f>
        <v>0.19461524128936092</v>
      </c>
      <c r="K19" s="78">
        <f t="shared" si="3"/>
        <v>9.0270647044789968E-4</v>
      </c>
      <c r="L19" s="79"/>
      <c r="M19" s="80"/>
      <c r="N19" s="81">
        <f>分析係数表!H22</f>
        <v>4.6401559092385505E-5</v>
      </c>
      <c r="O19" s="82">
        <f t="shared" si="4"/>
        <v>9.1443749948383855E-4</v>
      </c>
      <c r="P19" s="76">
        <f>分析係数表!C22</f>
        <v>0.17124965967873673</v>
      </c>
      <c r="Q19" s="82">
        <f t="shared" si="5"/>
        <v>1.5659711058408236E-4</v>
      </c>
      <c r="R19" s="83">
        <v>1.7259897904688796E-3</v>
      </c>
      <c r="S19" s="84">
        <f t="shared" si="6"/>
        <v>6.3644059004678045E-3</v>
      </c>
      <c r="T19" s="85">
        <f>分析係数表!F22</f>
        <v>0.41301782497981493</v>
      </c>
      <c r="U19" s="86">
        <f t="shared" si="7"/>
        <v>2.6286130822999131E-3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投入係数表!X20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4.5721874974191928E-4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投入係数表!X21</f>
        <v>0</v>
      </c>
      <c r="E21" s="77">
        <f t="shared" si="0"/>
        <v>0</v>
      </c>
      <c r="F21" s="76">
        <f>分析係数表!C24</f>
        <v>0.51311288483466355</v>
      </c>
      <c r="G21" s="77">
        <f t="shared" si="1"/>
        <v>0</v>
      </c>
      <c r="H21" s="77">
        <v>8.0234622665977615E-3</v>
      </c>
      <c r="I21" s="77">
        <f t="shared" si="2"/>
        <v>8.0234622665977615E-3</v>
      </c>
      <c r="J21" s="76">
        <f>分析係数表!G24</f>
        <v>0.20766129032258066</v>
      </c>
      <c r="K21" s="78">
        <f t="shared" si="3"/>
        <v>1.6661625271362289E-3</v>
      </c>
      <c r="L21" s="79"/>
      <c r="M21" s="80"/>
      <c r="N21" s="81">
        <f>分析係数表!H24</f>
        <v>3.8281286251218039E-4</v>
      </c>
      <c r="O21" s="82">
        <f t="shared" si="4"/>
        <v>7.5441093707416676E-3</v>
      </c>
      <c r="P21" s="76">
        <f>分析係数表!C24</f>
        <v>0.51311288483466355</v>
      </c>
      <c r="Q21" s="82">
        <f t="shared" si="5"/>
        <v>3.8709797227294753E-3</v>
      </c>
      <c r="R21" s="83">
        <v>1.2990829302485189E-2</v>
      </c>
      <c r="S21" s="84">
        <f t="shared" si="6"/>
        <v>2.1014291569082952E-2</v>
      </c>
      <c r="T21" s="85">
        <f>分析係数表!F24</f>
        <v>0.39045698924731181</v>
      </c>
      <c r="U21" s="86">
        <f t="shared" si="7"/>
        <v>8.2051770172292971E-3</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投入係数表!X22</f>
        <v>2.9115934356802541E-3</v>
      </c>
      <c r="E22" s="77">
        <f t="shared" si="0"/>
        <v>0.29115934356802542</v>
      </c>
      <c r="F22" s="76">
        <f>分析係数表!C25</f>
        <v>1.2221950623319433E-2</v>
      </c>
      <c r="G22" s="77">
        <f t="shared" si="1"/>
        <v>3.5585351206065051E-3</v>
      </c>
      <c r="H22" s="77">
        <v>4.0271286121457226E-3</v>
      </c>
      <c r="I22" s="77">
        <f t="shared" si="2"/>
        <v>4.0271286121457226E-3</v>
      </c>
      <c r="J22" s="76">
        <f>分析係数表!G25</f>
        <v>0.19604612850082373</v>
      </c>
      <c r="K22" s="78">
        <f t="shared" si="3"/>
        <v>7.8950297338606422E-4</v>
      </c>
      <c r="L22" s="79"/>
      <c r="M22" s="80"/>
      <c r="N22" s="81">
        <f>分析係数表!H25</f>
        <v>5.5681870910862603E-4</v>
      </c>
      <c r="O22" s="82">
        <f t="shared" si="4"/>
        <v>1.0973249993806063E-2</v>
      </c>
      <c r="P22" s="76">
        <f>分析係数表!C25</f>
        <v>1.2221950623319433E-2</v>
      </c>
      <c r="Q22" s="82">
        <f t="shared" si="5"/>
        <v>1.3411451960163799E-4</v>
      </c>
      <c r="R22" s="83">
        <v>5.8926926863286596E-4</v>
      </c>
      <c r="S22" s="84">
        <f t="shared" si="6"/>
        <v>4.6163978807785885E-3</v>
      </c>
      <c r="T22" s="85">
        <f>分析係数表!F25</f>
        <v>0.34761120263591433</v>
      </c>
      <c r="U22" s="86">
        <f t="shared" si="7"/>
        <v>1.6047116191833313E-3</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投入係数表!X23</f>
        <v>2.6469031233456857E-4</v>
      </c>
      <c r="E23" s="77">
        <f t="shared" si="0"/>
        <v>2.6469031233456859E-2</v>
      </c>
      <c r="F23" s="76">
        <f>分析係数表!C26</f>
        <v>0.60782312925170068</v>
      </c>
      <c r="G23" s="77">
        <f t="shared" si="1"/>
        <v>1.608848939258075E-2</v>
      </c>
      <c r="H23" s="77">
        <v>2.8997322875554787E-2</v>
      </c>
      <c r="I23" s="77">
        <f t="shared" si="2"/>
        <v>2.8997322875554787E-2</v>
      </c>
      <c r="J23" s="76">
        <f>分析係数表!G26</f>
        <v>0.19637522405895241</v>
      </c>
      <c r="K23" s="78">
        <f t="shared" si="3"/>
        <v>5.6943557767968576E-3</v>
      </c>
      <c r="L23" s="79"/>
      <c r="M23" s="80"/>
      <c r="N23" s="81">
        <f>分析係数表!H26</f>
        <v>1.1774395619692821E-2</v>
      </c>
      <c r="O23" s="82">
        <f t="shared" si="4"/>
        <v>0.23203851549402402</v>
      </c>
      <c r="P23" s="76">
        <f>分析係数表!C26</f>
        <v>0.60782312925170068</v>
      </c>
      <c r="Q23" s="82">
        <f t="shared" si="5"/>
        <v>0.14103837659449692</v>
      </c>
      <c r="R23" s="83">
        <v>0.15691039367699208</v>
      </c>
      <c r="S23" s="84">
        <f t="shared" si="6"/>
        <v>0.18590771655254687</v>
      </c>
      <c r="T23" s="85">
        <f>分析係数表!F26</f>
        <v>0.33484365664210319</v>
      </c>
      <c r="U23" s="86">
        <f t="shared" si="7"/>
        <v>6.2250019608438449E-2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投入係数表!X24</f>
        <v>0</v>
      </c>
      <c r="E24" s="77">
        <f t="shared" si="0"/>
        <v>0</v>
      </c>
      <c r="F24" s="76">
        <f>分析係数表!C27</f>
        <v>3.3949453036589916E-2</v>
      </c>
      <c r="G24" s="77">
        <f t="shared" si="1"/>
        <v>0</v>
      </c>
      <c r="H24" s="77">
        <v>9.7622902463080728E-5</v>
      </c>
      <c r="I24" s="77">
        <f t="shared" si="2"/>
        <v>9.7622902463080728E-5</v>
      </c>
      <c r="J24" s="76">
        <f>分析係数表!G27</f>
        <v>0.16810344827586207</v>
      </c>
      <c r="K24" s="78">
        <f t="shared" si="3"/>
        <v>1.6410746534742018E-5</v>
      </c>
      <c r="L24" s="79"/>
      <c r="M24" s="80"/>
      <c r="N24" s="81">
        <f>分析係数表!H27</f>
        <v>1.1983202635608557E-2</v>
      </c>
      <c r="O24" s="82">
        <f t="shared" si="4"/>
        <v>0.23615348424170132</v>
      </c>
      <c r="P24" s="76">
        <f>分析係数表!C27</f>
        <v>3.3949453036589916E-2</v>
      </c>
      <c r="Q24" s="82">
        <f t="shared" si="5"/>
        <v>8.0172816226907161E-3</v>
      </c>
      <c r="R24" s="83">
        <v>8.0775943104922157E-3</v>
      </c>
      <c r="S24" s="84">
        <f t="shared" si="6"/>
        <v>8.175217212955296E-3</v>
      </c>
      <c r="T24" s="85">
        <f>分析係数表!F27</f>
        <v>0.32327586206896552</v>
      </c>
      <c r="U24" s="86">
        <f t="shared" si="7"/>
        <v>2.6428503921191691E-3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投入係数表!X25</f>
        <v>0</v>
      </c>
      <c r="E25" s="77">
        <f t="shared" si="0"/>
        <v>0</v>
      </c>
      <c r="F25" s="76">
        <f>分析係数表!C28</f>
        <v>0.13648255813953492</v>
      </c>
      <c r="G25" s="77">
        <f t="shared" si="1"/>
        <v>0</v>
      </c>
      <c r="H25" s="77">
        <v>8.8066186258856771E-3</v>
      </c>
      <c r="I25" s="77">
        <f t="shared" si="2"/>
        <v>8.8066186258856771E-3</v>
      </c>
      <c r="J25" s="76">
        <f>分析係数表!G28</f>
        <v>0.12488465087665333</v>
      </c>
      <c r="K25" s="78">
        <f t="shared" si="3"/>
        <v>1.0998114924975653E-3</v>
      </c>
      <c r="L25" s="79"/>
      <c r="M25" s="80"/>
      <c r="N25" s="81">
        <f>分析係数表!H28</f>
        <v>2.2469954990487682E-2</v>
      </c>
      <c r="O25" s="82">
        <f t="shared" si="4"/>
        <v>0.44281635912504885</v>
      </c>
      <c r="P25" s="76">
        <f>分析係数表!C28</f>
        <v>0.13648255813953492</v>
      </c>
      <c r="Q25" s="82">
        <f t="shared" si="5"/>
        <v>6.0436709479421653E-2</v>
      </c>
      <c r="R25" s="83">
        <v>6.6908459942460294E-2</v>
      </c>
      <c r="S25" s="84">
        <f t="shared" si="6"/>
        <v>7.5715078568345973E-2</v>
      </c>
      <c r="T25" s="85">
        <f>分析係数表!F28</f>
        <v>0.21362657643801908</v>
      </c>
      <c r="U25" s="86">
        <f t="shared" si="7"/>
        <v>1.6174753019291381E-2</v>
      </c>
      <c r="V25" s="87">
        <f>分析係数表!D28</f>
        <v>9.3202091664103356E-2</v>
      </c>
      <c r="W25" s="88">
        <f t="shared" si="8"/>
        <v>0</v>
      </c>
      <c r="X25" s="76">
        <f>分析係数表!E28</f>
        <v>8.2743771147339273E-2</v>
      </c>
      <c r="Y25" s="89">
        <f t="shared" si="9"/>
        <v>0</v>
      </c>
    </row>
    <row r="26" spans="1:25" x14ac:dyDescent="0.2">
      <c r="A26" s="6" t="s">
        <v>14</v>
      </c>
      <c r="B26" s="5" t="s">
        <v>50</v>
      </c>
      <c r="C26" s="75">
        <f>最終需要_まとめ!C27</f>
        <v>100</v>
      </c>
      <c r="D26" s="76">
        <f>投入係数表!X26</f>
        <v>5.3732133403917415E-2</v>
      </c>
      <c r="E26" s="77">
        <f t="shared" si="0"/>
        <v>5.3732133403917413</v>
      </c>
      <c r="F26" s="76">
        <f>分析係数表!C29</f>
        <v>0.28024852844996728</v>
      </c>
      <c r="G26" s="77">
        <f t="shared" si="1"/>
        <v>1.5058351316925187</v>
      </c>
      <c r="H26" s="77">
        <v>1.5632414603573803</v>
      </c>
      <c r="I26" s="77">
        <f t="shared" si="2"/>
        <v>101.56324146035737</v>
      </c>
      <c r="J26" s="76">
        <f>分析係数表!G29</f>
        <v>0.26283748014822655</v>
      </c>
      <c r="K26" s="78">
        <f t="shared" si="3"/>
        <v>26.694626461126223</v>
      </c>
      <c r="L26" s="79"/>
      <c r="M26" s="80"/>
      <c r="N26" s="81">
        <f>分析係数表!H29</f>
        <v>1.0707159760567955E-2</v>
      </c>
      <c r="O26" s="82">
        <f t="shared" si="4"/>
        <v>0.21100645300589574</v>
      </c>
      <c r="P26" s="76">
        <f>分析係数表!C29</f>
        <v>0.28024852844996728</v>
      </c>
      <c r="Q26" s="82">
        <f t="shared" si="5"/>
        <v>5.9134247948349455E-2</v>
      </c>
      <c r="R26" s="83">
        <v>7.5342524962785776E-2</v>
      </c>
      <c r="S26" s="84">
        <f t="shared" si="6"/>
        <v>101.63858398532017</v>
      </c>
      <c r="T26" s="85">
        <f>分析係数表!F29</f>
        <v>0.48438327157226047</v>
      </c>
      <c r="U26" s="86">
        <f t="shared" si="7"/>
        <v>49.232029828781343</v>
      </c>
      <c r="V26" s="87">
        <f>分析係数表!D29</f>
        <v>0.14107993647432504</v>
      </c>
      <c r="W26" s="88">
        <f t="shared" si="8"/>
        <v>14</v>
      </c>
      <c r="X26" s="76">
        <f>分析係数表!E29</f>
        <v>9.6876654314452096E-2</v>
      </c>
      <c r="Y26" s="89">
        <f t="shared" si="9"/>
        <v>10</v>
      </c>
    </row>
    <row r="27" spans="1:25" x14ac:dyDescent="0.2">
      <c r="A27" s="6" t="s">
        <v>15</v>
      </c>
      <c r="B27" s="5" t="s">
        <v>36</v>
      </c>
      <c r="C27" s="90"/>
      <c r="D27" s="76">
        <f>投入係数表!X27</f>
        <v>1.5881418740074113E-3</v>
      </c>
      <c r="E27" s="77">
        <f t="shared" si="0"/>
        <v>0.15881418740074113</v>
      </c>
      <c r="F27" s="76">
        <f>分析係数表!C30</f>
        <v>1</v>
      </c>
      <c r="G27" s="77">
        <f t="shared" si="1"/>
        <v>0.15881418740074113</v>
      </c>
      <c r="H27" s="77">
        <v>0.20670603235746723</v>
      </c>
      <c r="I27" s="77">
        <f t="shared" si="2"/>
        <v>0.20670603235746723</v>
      </c>
      <c r="J27" s="76">
        <f>分析係数表!G30</f>
        <v>0.34440913030915921</v>
      </c>
      <c r="K27" s="78">
        <f t="shared" si="3"/>
        <v>7.1191444833892212E-2</v>
      </c>
      <c r="L27" s="79"/>
      <c r="M27" s="80"/>
      <c r="N27" s="81">
        <f>分析係数表!H30</f>
        <v>0</v>
      </c>
      <c r="O27" s="82">
        <f t="shared" si="4"/>
        <v>0</v>
      </c>
      <c r="P27" s="76">
        <f>分析係数表!C30</f>
        <v>1</v>
      </c>
      <c r="Q27" s="82">
        <f t="shared" si="5"/>
        <v>0</v>
      </c>
      <c r="R27" s="83">
        <v>4.1178836732457709E-2</v>
      </c>
      <c r="S27" s="84">
        <f t="shared" si="6"/>
        <v>0.24788486908992494</v>
      </c>
      <c r="T27" s="85">
        <f>分析係数表!F30</f>
        <v>0.44047963016469227</v>
      </c>
      <c r="U27" s="86">
        <f t="shared" si="7"/>
        <v>0.1091882354601533</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投入係数表!X28</f>
        <v>2.3028057173107463E-2</v>
      </c>
      <c r="E28" s="77">
        <f t="shared" si="0"/>
        <v>2.3028057173107461</v>
      </c>
      <c r="F28" s="76">
        <f>分析係数表!C31</f>
        <v>5.0425200622829069E-2</v>
      </c>
      <c r="G28" s="77">
        <f t="shared" si="1"/>
        <v>0.11611944029079217</v>
      </c>
      <c r="H28" s="77">
        <v>0.13715326755063587</v>
      </c>
      <c r="I28" s="77">
        <f t="shared" si="2"/>
        <v>0.13715326755063587</v>
      </c>
      <c r="J28" s="76">
        <f>分析係数表!G31</f>
        <v>7.0921985815602842E-2</v>
      </c>
      <c r="K28" s="78">
        <f t="shared" si="3"/>
        <v>9.727182095789778E-3</v>
      </c>
      <c r="L28" s="79"/>
      <c r="M28" s="80"/>
      <c r="N28" s="81">
        <f>分析係数表!H31</f>
        <v>2.4500023200779545E-2</v>
      </c>
      <c r="O28" s="82">
        <f t="shared" si="4"/>
        <v>0.48282299972746673</v>
      </c>
      <c r="P28" s="76">
        <f>分析係数表!C31</f>
        <v>5.0425200622829069E-2</v>
      </c>
      <c r="Q28" s="82">
        <f t="shared" si="5"/>
        <v>2.4346446626573655E-2</v>
      </c>
      <c r="R28" s="83">
        <v>3.0638134654744315E-2</v>
      </c>
      <c r="S28" s="84">
        <f t="shared" si="6"/>
        <v>0.16779140220538019</v>
      </c>
      <c r="T28" s="85">
        <f>分析係数表!F31</f>
        <v>0.3475177304964539</v>
      </c>
      <c r="U28" s="86">
        <f t="shared" si="7"/>
        <v>5.8310487291231415E-2</v>
      </c>
      <c r="V28" s="87">
        <f>分析係数表!D31</f>
        <v>0</v>
      </c>
      <c r="W28" s="88">
        <f t="shared" si="8"/>
        <v>0</v>
      </c>
      <c r="X28" s="76">
        <f>分析係数表!E31</f>
        <v>0</v>
      </c>
      <c r="Y28" s="89">
        <f t="shared" si="9"/>
        <v>0</v>
      </c>
    </row>
    <row r="29" spans="1:25" x14ac:dyDescent="0.2">
      <c r="A29" s="6" t="s">
        <v>17</v>
      </c>
      <c r="B29" s="5" t="s">
        <v>273</v>
      </c>
      <c r="C29" s="90"/>
      <c r="D29" s="76">
        <f>投入係数表!X29</f>
        <v>5.2938062466913714E-4</v>
      </c>
      <c r="E29" s="77">
        <f t="shared" si="0"/>
        <v>5.2938062466913717E-2</v>
      </c>
      <c r="F29" s="76">
        <f>分析係数表!C32</f>
        <v>0.71921182266009853</v>
      </c>
      <c r="G29" s="77">
        <f t="shared" si="1"/>
        <v>3.8073680394923169E-2</v>
      </c>
      <c r="H29" s="77">
        <v>5.7220004892128806E-2</v>
      </c>
      <c r="I29" s="77">
        <f t="shared" si="2"/>
        <v>5.7220004892128806E-2</v>
      </c>
      <c r="J29" s="76">
        <f>分析係数表!G32</f>
        <v>0.13945578231292516</v>
      </c>
      <c r="K29" s="78">
        <f t="shared" si="3"/>
        <v>7.9796605461812282E-3</v>
      </c>
      <c r="L29" s="79"/>
      <c r="M29" s="80"/>
      <c r="N29" s="81">
        <f>分析係数表!H32</f>
        <v>7.0646373718156932E-3</v>
      </c>
      <c r="O29" s="82">
        <f t="shared" si="4"/>
        <v>0.13922310929641443</v>
      </c>
      <c r="P29" s="76">
        <f>分析係数表!C32</f>
        <v>0.71921182266009853</v>
      </c>
      <c r="Q29" s="82">
        <f t="shared" si="5"/>
        <v>0.10013090619348033</v>
      </c>
      <c r="R29" s="83">
        <v>0.12608749286276291</v>
      </c>
      <c r="S29" s="84">
        <f t="shared" si="6"/>
        <v>0.18330749775489172</v>
      </c>
      <c r="T29" s="85">
        <f>分析係数表!F32</f>
        <v>0.48185941043083902</v>
      </c>
      <c r="U29" s="86">
        <f t="shared" si="7"/>
        <v>8.8328442795724466E-2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投入係数表!X30</f>
        <v>5.2938062466913714E-4</v>
      </c>
      <c r="E30" s="77">
        <f t="shared" si="0"/>
        <v>5.2938062466913717E-2</v>
      </c>
      <c r="F30" s="76">
        <f>分析係数表!C33</f>
        <v>0.83046964490263453</v>
      </c>
      <c r="G30" s="77">
        <f t="shared" si="1"/>
        <v>4.3963453938731321E-2</v>
      </c>
      <c r="H30" s="77">
        <v>6.0758928299129121E-2</v>
      </c>
      <c r="I30" s="77">
        <f t="shared" si="2"/>
        <v>6.0758928299129121E-2</v>
      </c>
      <c r="J30" s="76">
        <f>分析係数表!G33</f>
        <v>0.50688705234159781</v>
      </c>
      <c r="K30" s="78">
        <f t="shared" si="3"/>
        <v>3.079791406898005E-2</v>
      </c>
      <c r="L30" s="79"/>
      <c r="M30" s="80"/>
      <c r="N30" s="81">
        <f>分析係数表!H33</f>
        <v>1.0440350795786737E-3</v>
      </c>
      <c r="O30" s="82">
        <f t="shared" si="4"/>
        <v>2.0574843738386365E-2</v>
      </c>
      <c r="P30" s="76">
        <f>分析係数表!C33</f>
        <v>0.83046964490263453</v>
      </c>
      <c r="Q30" s="82">
        <f t="shared" si="5"/>
        <v>1.708678317334492E-2</v>
      </c>
      <c r="R30" s="83">
        <v>4.4210376068882611E-2</v>
      </c>
      <c r="S30" s="84">
        <f t="shared" si="6"/>
        <v>0.10496930436801173</v>
      </c>
      <c r="T30" s="85">
        <f>分析係数表!F33</f>
        <v>0.64600550964187331</v>
      </c>
      <c r="U30" s="86">
        <f t="shared" si="7"/>
        <v>6.781074896501034E-2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投入係数表!X31</f>
        <v>7.4907358390682896E-2</v>
      </c>
      <c r="E31" s="77">
        <f t="shared" si="0"/>
        <v>7.4907358390682894</v>
      </c>
      <c r="F31" s="76">
        <f>分析係数表!C34</f>
        <v>0.2537092984222894</v>
      </c>
      <c r="G31" s="77">
        <f t="shared" si="1"/>
        <v>1.9004693343967149</v>
      </c>
      <c r="H31" s="77">
        <v>2.1171802185237358</v>
      </c>
      <c r="I31" s="77">
        <f t="shared" si="2"/>
        <v>2.1171802185237358</v>
      </c>
      <c r="J31" s="76">
        <f>分析係数表!G34</f>
        <v>0.42494765662747624</v>
      </c>
      <c r="K31" s="78">
        <f t="shared" si="3"/>
        <v>0.89969077251970964</v>
      </c>
      <c r="L31" s="79"/>
      <c r="M31" s="80"/>
      <c r="N31" s="81">
        <f>分析係数表!H34</f>
        <v>0.17513108440443598</v>
      </c>
      <c r="O31" s="82">
        <f t="shared" si="4"/>
        <v>3.4513157324268775</v>
      </c>
      <c r="P31" s="76">
        <f>分析係数表!C34</f>
        <v>0.2537092984222894</v>
      </c>
      <c r="Q31" s="82">
        <f t="shared" si="5"/>
        <v>0.87563089310783293</v>
      </c>
      <c r="R31" s="83">
        <v>0.9440315274097153</v>
      </c>
      <c r="S31" s="84">
        <f t="shared" si="6"/>
        <v>3.0612117459334511</v>
      </c>
      <c r="T31" s="85">
        <f>分析係数表!F34</f>
        <v>0.69995168304074729</v>
      </c>
      <c r="U31" s="86">
        <f t="shared" si="7"/>
        <v>2.1427003137102236</v>
      </c>
      <c r="V31" s="87">
        <f>分析係数表!D34</f>
        <v>0.29215654694797877</v>
      </c>
      <c r="W31" s="88">
        <f t="shared" si="8"/>
        <v>1</v>
      </c>
      <c r="X31" s="76">
        <f>分析係数表!E34</f>
        <v>0.2001932678370108</v>
      </c>
      <c r="Y31" s="89">
        <f t="shared" si="9"/>
        <v>1</v>
      </c>
    </row>
    <row r="32" spans="1:25" x14ac:dyDescent="0.2">
      <c r="A32" s="6" t="s">
        <v>20</v>
      </c>
      <c r="B32" s="5" t="s">
        <v>37</v>
      </c>
      <c r="C32" s="90"/>
      <c r="D32" s="76">
        <f>投入係数表!X32</f>
        <v>1.1116993118051879E-2</v>
      </c>
      <c r="E32" s="77">
        <f t="shared" si="0"/>
        <v>1.1116993118051879</v>
      </c>
      <c r="F32" s="76">
        <f>分析係数表!C35</f>
        <v>0.44329670329670334</v>
      </c>
      <c r="G32" s="77">
        <f t="shared" si="1"/>
        <v>0.49281263998045366</v>
      </c>
      <c r="H32" s="77">
        <v>0.5862124549179476</v>
      </c>
      <c r="I32" s="77">
        <f t="shared" si="2"/>
        <v>0.5862124549179476</v>
      </c>
      <c r="J32" s="76">
        <f>分析係数表!G35</f>
        <v>0.31419939577039274</v>
      </c>
      <c r="K32" s="78">
        <f t="shared" si="3"/>
        <v>0.18418759912829774</v>
      </c>
      <c r="L32" s="79"/>
      <c r="M32" s="80"/>
      <c r="N32" s="81">
        <f>分析係数表!H35</f>
        <v>6.616862326574173E-2</v>
      </c>
      <c r="O32" s="82">
        <f t="shared" si="4"/>
        <v>1.3039878742639539</v>
      </c>
      <c r="P32" s="76">
        <f>分析係数表!C35</f>
        <v>0.44329670329670334</v>
      </c>
      <c r="Q32" s="82">
        <f t="shared" si="5"/>
        <v>0.57805352580008684</v>
      </c>
      <c r="R32" s="83">
        <v>0.68339493818654207</v>
      </c>
      <c r="S32" s="84">
        <f t="shared" si="6"/>
        <v>1.2696073931044896</v>
      </c>
      <c r="T32" s="85">
        <f>分析係数表!F35</f>
        <v>0.64443411573320941</v>
      </c>
      <c r="U32" s="86">
        <f t="shared" si="7"/>
        <v>0.81817831770363691</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投入係数表!X33</f>
        <v>1.8528321863419798E-3</v>
      </c>
      <c r="E33" s="77">
        <f t="shared" si="0"/>
        <v>0.18528321863419797</v>
      </c>
      <c r="F33" s="76">
        <f>分析係数表!C36</f>
        <v>0.8186980166346769</v>
      </c>
      <c r="G33" s="77">
        <f t="shared" si="1"/>
        <v>0.15169100361150709</v>
      </c>
      <c r="H33" s="77">
        <v>0.27277209267081948</v>
      </c>
      <c r="I33" s="77">
        <f t="shared" si="2"/>
        <v>0.27277209267081948</v>
      </c>
      <c r="J33" s="76">
        <f>分析係数表!G36</f>
        <v>7.7781269641734763E-2</v>
      </c>
      <c r="K33" s="78">
        <f t="shared" si="3"/>
        <v>2.1216559690769271E-2</v>
      </c>
      <c r="L33" s="79"/>
      <c r="M33" s="80"/>
      <c r="N33" s="81">
        <f>分析係数表!H36</f>
        <v>0.1158646930536866</v>
      </c>
      <c r="O33" s="82">
        <f t="shared" si="4"/>
        <v>2.283350436211145</v>
      </c>
      <c r="P33" s="76">
        <f>分析係数表!C36</f>
        <v>0.8186980166346769</v>
      </c>
      <c r="Q33" s="82">
        <f t="shared" si="5"/>
        <v>1.8693744734079887</v>
      </c>
      <c r="R33" s="83">
        <v>2.0248935121034322</v>
      </c>
      <c r="S33" s="84">
        <f t="shared" si="6"/>
        <v>2.2976656047742514</v>
      </c>
      <c r="T33" s="85">
        <f>分析係数表!F36</f>
        <v>0.82023884349465748</v>
      </c>
      <c r="U33" s="86">
        <f t="shared" si="7"/>
        <v>1.8846345783974847</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投入係数表!X34</f>
        <v>4.2085759661196404E-2</v>
      </c>
      <c r="E34" s="77">
        <f t="shared" si="0"/>
        <v>4.20857596611964</v>
      </c>
      <c r="F34" s="76">
        <f>分析係数表!C37</f>
        <v>0.56668970283344855</v>
      </c>
      <c r="G34" s="77">
        <f t="shared" si="1"/>
        <v>2.3849566635923325</v>
      </c>
      <c r="H34" s="77">
        <v>2.7157091861234832</v>
      </c>
      <c r="I34" s="77">
        <f t="shared" si="2"/>
        <v>2.7157091861234832</v>
      </c>
      <c r="J34" s="76">
        <f>分析係数表!G37</f>
        <v>0.49872274427515739</v>
      </c>
      <c r="K34" s="78">
        <f t="shared" si="3"/>
        <v>1.3543859379567578</v>
      </c>
      <c r="L34" s="79"/>
      <c r="M34" s="80"/>
      <c r="N34" s="81">
        <f>分析係数表!H37</f>
        <v>5.3152985940327593E-2</v>
      </c>
      <c r="O34" s="82">
        <f t="shared" si="4"/>
        <v>1.047488155658737</v>
      </c>
      <c r="P34" s="76">
        <f>分析係数表!C37</f>
        <v>0.56668970283344855</v>
      </c>
      <c r="Q34" s="82">
        <f t="shared" si="5"/>
        <v>0.59360075165180681</v>
      </c>
      <c r="R34" s="83">
        <v>0.68828687745827077</v>
      </c>
      <c r="S34" s="84">
        <f t="shared" si="6"/>
        <v>3.4039960635817539</v>
      </c>
      <c r="T34" s="85">
        <f>分析係数表!F37</f>
        <v>0.72283550770915062</v>
      </c>
      <c r="U34" s="86">
        <f t="shared" si="7"/>
        <v>2.4605292228590674</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投入係数表!X35</f>
        <v>5.0291159343568027E-3</v>
      </c>
      <c r="E35" s="77">
        <f t="shared" si="0"/>
        <v>0.50291159343568026</v>
      </c>
      <c r="F35" s="76">
        <f>分析係数表!C38</f>
        <v>1.0683527744467458E-2</v>
      </c>
      <c r="G35" s="77">
        <f t="shared" si="1"/>
        <v>5.3728699614844283E-3</v>
      </c>
      <c r="H35" s="77">
        <v>7.8743972949965255E-3</v>
      </c>
      <c r="I35" s="77">
        <f t="shared" si="2"/>
        <v>7.8743972949965255E-3</v>
      </c>
      <c r="J35" s="76">
        <f>分析係数表!G38</f>
        <v>0.34057971014492755</v>
      </c>
      <c r="K35" s="78">
        <f t="shared" si="3"/>
        <v>2.6818599482959183E-3</v>
      </c>
      <c r="L35" s="79"/>
      <c r="M35" s="80"/>
      <c r="N35" s="81">
        <f>分析係数表!H38</f>
        <v>4.6331956753746927E-2</v>
      </c>
      <c r="O35" s="82">
        <f t="shared" si="4"/>
        <v>0.91306584323461282</v>
      </c>
      <c r="P35" s="76">
        <f>分析係数表!C38</f>
        <v>1.0683527744467458E-2</v>
      </c>
      <c r="Q35" s="82">
        <f t="shared" si="5"/>
        <v>9.7547642687225607E-3</v>
      </c>
      <c r="R35" s="83">
        <v>1.1519207362415297E-2</v>
      </c>
      <c r="S35" s="84">
        <f t="shared" si="6"/>
        <v>1.9393604657411821E-2</v>
      </c>
      <c r="T35" s="85">
        <f>分析係数表!F38</f>
        <v>0.55072463768115942</v>
      </c>
      <c r="U35" s="86">
        <f t="shared" si="7"/>
        <v>1.0680535898284771E-2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投入係数表!X36</f>
        <v>0</v>
      </c>
      <c r="E36" s="77">
        <f t="shared" si="0"/>
        <v>0</v>
      </c>
      <c r="F36" s="76">
        <f>分析係数表!C39</f>
        <v>1</v>
      </c>
      <c r="G36" s="77">
        <f t="shared" si="1"/>
        <v>0</v>
      </c>
      <c r="H36" s="77">
        <v>1.6085249127170666E-2</v>
      </c>
      <c r="I36" s="77">
        <f t="shared" si="2"/>
        <v>1.6085249127170666E-2</v>
      </c>
      <c r="J36" s="76">
        <f>分析係数表!G39</f>
        <v>0.35121951219512193</v>
      </c>
      <c r="K36" s="78">
        <f t="shared" si="3"/>
        <v>5.649453351981892E-3</v>
      </c>
      <c r="L36" s="79"/>
      <c r="M36" s="80"/>
      <c r="N36" s="81">
        <f>分析係数表!H39</f>
        <v>4.1645399285415987E-3</v>
      </c>
      <c r="O36" s="82">
        <f t="shared" si="4"/>
        <v>8.2070765578674501E-2</v>
      </c>
      <c r="P36" s="76">
        <f>分析係数表!C39</f>
        <v>1</v>
      </c>
      <c r="Q36" s="82">
        <f t="shared" si="5"/>
        <v>8.2070765578674501E-2</v>
      </c>
      <c r="R36" s="83">
        <v>0.10379565608082139</v>
      </c>
      <c r="S36" s="84">
        <f t="shared" si="6"/>
        <v>0.11988090520799205</v>
      </c>
      <c r="T36" s="85">
        <f>分析係数表!F39</f>
        <v>0.70184774575018483</v>
      </c>
      <c r="U36" s="86">
        <f t="shared" si="7"/>
        <v>8.4138143078720806E-2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投入係数表!X37</f>
        <v>0</v>
      </c>
      <c r="E37" s="77">
        <f t="shared" si="0"/>
        <v>0</v>
      </c>
      <c r="F37" s="76">
        <f>分析係数表!C40</f>
        <v>0.77416905685844439</v>
      </c>
      <c r="G37" s="77">
        <f t="shared" si="1"/>
        <v>0</v>
      </c>
      <c r="H37" s="77">
        <v>1.9023586687726681E-3</v>
      </c>
      <c r="I37" s="77">
        <f t="shared" si="2"/>
        <v>1.9023586687726681E-3</v>
      </c>
      <c r="J37" s="76">
        <f>分析係数表!G40</f>
        <v>0.54967502321262762</v>
      </c>
      <c r="K37" s="78">
        <f t="shared" si="3"/>
        <v>1.0456790454163598E-3</v>
      </c>
      <c r="L37" s="79"/>
      <c r="M37" s="80"/>
      <c r="N37" s="81">
        <f>分析係数表!H40</f>
        <v>3.1866270706695746E-2</v>
      </c>
      <c r="O37" s="82">
        <f t="shared" si="4"/>
        <v>0.62798995277052616</v>
      </c>
      <c r="P37" s="76">
        <f>分析係数表!C40</f>
        <v>0.77416905685844439</v>
      </c>
      <c r="Q37" s="82">
        <f t="shared" si="5"/>
        <v>0.48617038945293728</v>
      </c>
      <c r="R37" s="83">
        <v>0.48680525451650491</v>
      </c>
      <c r="S37" s="84">
        <f t="shared" si="6"/>
        <v>0.48870761318527756</v>
      </c>
      <c r="T37" s="85">
        <f>分析係数表!F40</f>
        <v>0.74643369629442058</v>
      </c>
      <c r="U37" s="86">
        <f t="shared" si="7"/>
        <v>0.36478783011711063</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投入係数表!X38</f>
        <v>0</v>
      </c>
      <c r="E38" s="77">
        <f t="shared" si="0"/>
        <v>0</v>
      </c>
      <c r="F38" s="76">
        <f>分析係数表!C41</f>
        <v>0.79005741127348639</v>
      </c>
      <c r="G38" s="77">
        <f t="shared" si="1"/>
        <v>0</v>
      </c>
      <c r="H38" s="77">
        <v>2.2751223434899722E-3</v>
      </c>
      <c r="I38" s="77">
        <f t="shared" si="2"/>
        <v>2.2751223434899722E-3</v>
      </c>
      <c r="J38" s="76">
        <f>分析係数表!G41</f>
        <v>0.45390187685215672</v>
      </c>
      <c r="K38" s="78">
        <f t="shared" si="3"/>
        <v>1.0326823017783756E-3</v>
      </c>
      <c r="L38" s="79"/>
      <c r="M38" s="80"/>
      <c r="N38" s="81">
        <f>分析係数表!H41</f>
        <v>5.3791007377847894E-2</v>
      </c>
      <c r="O38" s="82">
        <f t="shared" si="4"/>
        <v>1.0600616712766397</v>
      </c>
      <c r="P38" s="76">
        <f>分析係数表!C41</f>
        <v>0.79005741127348639</v>
      </c>
      <c r="Q38" s="82">
        <f t="shared" si="5"/>
        <v>0.83750957979906748</v>
      </c>
      <c r="R38" s="83">
        <v>0.85189011306265827</v>
      </c>
      <c r="S38" s="84">
        <f t="shared" si="6"/>
        <v>0.85416523540614819</v>
      </c>
      <c r="T38" s="85">
        <f>分析係数表!F41</f>
        <v>0.55729338162660524</v>
      </c>
      <c r="U38" s="86">
        <f t="shared" si="7"/>
        <v>0.47602063250737764</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投入係数表!X39</f>
        <v>5.2938062466913714E-4</v>
      </c>
      <c r="E39" s="77">
        <f>$C$26*D39</f>
        <v>5.2938062466913717E-2</v>
      </c>
      <c r="F39" s="76">
        <f>分析係数表!C42</f>
        <v>0.34014502307185235</v>
      </c>
      <c r="G39" s="77">
        <f>E39*F39</f>
        <v>1.8006618479187528E-2</v>
      </c>
      <c r="H39" s="77">
        <v>2.3142240528225326E-2</v>
      </c>
      <c r="I39" s="77">
        <f>C39+H39</f>
        <v>2.3142240528225326E-2</v>
      </c>
      <c r="J39" s="76">
        <f>分析係数表!G42</f>
        <v>0.48461538461538461</v>
      </c>
      <c r="K39" s="78">
        <f>I39*J39</f>
        <v>1.1215085794447658E-2</v>
      </c>
      <c r="L39" s="79"/>
      <c r="M39" s="80"/>
      <c r="N39" s="81">
        <f>分析係数表!H42</f>
        <v>1.4175676302723771E-2</v>
      </c>
      <c r="O39" s="82">
        <f t="shared" si="4"/>
        <v>0.2793606560923127</v>
      </c>
      <c r="P39" s="76">
        <f>分析係数表!C42</f>
        <v>0.34014502307185235</v>
      </c>
      <c r="Q39" s="82">
        <f>O39*P39</f>
        <v>9.502313681188751E-2</v>
      </c>
      <c r="R39" s="83">
        <v>9.8646119767215087E-2</v>
      </c>
      <c r="S39" s="84">
        <f>I39+R39</f>
        <v>0.12178836029544041</v>
      </c>
      <c r="T39" s="85">
        <f>分析係数表!F42</f>
        <v>0.55384615384615388</v>
      </c>
      <c r="U39" s="86">
        <f>S39*T39</f>
        <v>6.7452014932859308E-2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投入係数表!X40</f>
        <v>3.8909475913181578E-2</v>
      </c>
      <c r="E40" s="77">
        <f>$C$26*D40</f>
        <v>3.8909475913181577</v>
      </c>
      <c r="F40" s="76">
        <f>分析係数表!C43</f>
        <v>0.24206930209858468</v>
      </c>
      <c r="G40" s="77">
        <f>E40*F40</f>
        <v>0.94187896793255554</v>
      </c>
      <c r="H40" s="77">
        <v>1.1637387770140752</v>
      </c>
      <c r="I40" s="77">
        <f>C40+H40</f>
        <v>1.1637387770140752</v>
      </c>
      <c r="J40" s="76">
        <f>分析係数表!G43</f>
        <v>0.37677668031799566</v>
      </c>
      <c r="K40" s="78">
        <f>I40*J40</f>
        <v>0.43846963316068749</v>
      </c>
      <c r="L40" s="79"/>
      <c r="M40" s="80"/>
      <c r="N40" s="81">
        <f>分析係数表!H43</f>
        <v>3.8768502621688086E-2</v>
      </c>
      <c r="O40" s="82">
        <f t="shared" si="4"/>
        <v>0.76401253081874709</v>
      </c>
      <c r="P40" s="76">
        <f>分析係数表!C43</f>
        <v>0.24206930209858468</v>
      </c>
      <c r="Q40" s="82">
        <f>O40*P40</f>
        <v>0.18494398012986754</v>
      </c>
      <c r="R40" s="83">
        <v>0.29997713613512644</v>
      </c>
      <c r="S40" s="84">
        <f>I40+R40</f>
        <v>1.4637159131492017</v>
      </c>
      <c r="T40" s="85">
        <f>分析係数表!F43</f>
        <v>0.60202360876897132</v>
      </c>
      <c r="U40" s="86">
        <f>S40*T40</f>
        <v>0.88119153624665258</v>
      </c>
      <c r="V40" s="87">
        <f>分析係数表!D43</f>
        <v>0.42833052276559863</v>
      </c>
      <c r="W40" s="88">
        <f>ROUND(S40*V40,0)</f>
        <v>1</v>
      </c>
      <c r="X40" s="76">
        <f>分析係数表!E43</f>
        <v>0.32088653336545409</v>
      </c>
      <c r="Y40" s="89">
        <f>ROUND(S40*X40,0)</f>
        <v>0</v>
      </c>
    </row>
    <row r="41" spans="1:25" x14ac:dyDescent="0.2">
      <c r="A41" s="6" t="s">
        <v>341</v>
      </c>
      <c r="B41" s="5" t="s">
        <v>42</v>
      </c>
      <c r="C41" s="90"/>
      <c r="D41" s="76">
        <f>投入係数表!X41</f>
        <v>0</v>
      </c>
      <c r="E41" s="77">
        <f>$C$26*D41</f>
        <v>0</v>
      </c>
      <c r="F41" s="76">
        <f>分析係数表!C44</f>
        <v>0.38560429982568278</v>
      </c>
      <c r="G41" s="77">
        <f>E41*F41</f>
        <v>0</v>
      </c>
      <c r="H41" s="77">
        <v>1.7901336833652491E-3</v>
      </c>
      <c r="I41" s="77">
        <f>C41+H41</f>
        <v>1.7901336833652491E-3</v>
      </c>
      <c r="J41" s="76">
        <f>分析係数表!G44</f>
        <v>0.26838368034661209</v>
      </c>
      <c r="K41" s="78">
        <f>I41*J41</f>
        <v>4.804426662540023E-4</v>
      </c>
      <c r="L41" s="79"/>
      <c r="M41" s="80"/>
      <c r="N41" s="81">
        <f>分析係数表!H44</f>
        <v>0.12265092107094798</v>
      </c>
      <c r="O41" s="82">
        <f t="shared" si="4"/>
        <v>2.417086920510656</v>
      </c>
      <c r="P41" s="76">
        <f>分析係数表!C44</f>
        <v>0.38560429982568278</v>
      </c>
      <c r="Q41" s="82">
        <f>O41*P41</f>
        <v>0.9320391096013273</v>
      </c>
      <c r="R41" s="83">
        <v>0.94353729121373964</v>
      </c>
      <c r="S41" s="84">
        <f>I41+R41</f>
        <v>0.94532742489710486</v>
      </c>
      <c r="T41" s="85">
        <f>分析係数表!F44</f>
        <v>0.48224816464075099</v>
      </c>
      <c r="U41" s="86">
        <f>S41*T41</f>
        <v>0.45588241564119619</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投入係数表!X42</f>
        <v>1.8528321863419798E-3</v>
      </c>
      <c r="E42" s="77">
        <f>$C$26*D42</f>
        <v>0.18528321863419797</v>
      </c>
      <c r="F42" s="76">
        <f>分析係数表!C45</f>
        <v>1</v>
      </c>
      <c r="G42" s="77">
        <f>E42*F42</f>
        <v>0.18528321863419797</v>
      </c>
      <c r="H42" s="77">
        <v>0.22121904113040039</v>
      </c>
      <c r="I42" s="77">
        <f>C42+H42</f>
        <v>0.22121904113040039</v>
      </c>
      <c r="J42" s="76">
        <f>分析係数表!G45</f>
        <v>0</v>
      </c>
      <c r="K42" s="78">
        <f>I42*J42</f>
        <v>0</v>
      </c>
      <c r="L42" s="79"/>
      <c r="M42" s="80"/>
      <c r="N42" s="81">
        <f>分析係数表!H45</f>
        <v>0</v>
      </c>
      <c r="O42" s="82">
        <f t="shared" si="4"/>
        <v>0</v>
      </c>
      <c r="P42" s="76">
        <f>分析係数表!C45</f>
        <v>1</v>
      </c>
      <c r="Q42" s="82">
        <f>O42*P42</f>
        <v>0</v>
      </c>
      <c r="R42" s="83">
        <v>2.2217182606218092E-2</v>
      </c>
      <c r="S42" s="84">
        <f>I42+R42</f>
        <v>0.2434362237366185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2.6469031233456856E-3</v>
      </c>
      <c r="E43" s="77">
        <f>$C$26*D43</f>
        <v>0.26469031233456858</v>
      </c>
      <c r="F43" s="76">
        <f>分析係数表!C46</f>
        <v>0.21981660723382579</v>
      </c>
      <c r="G43" s="77">
        <f>E43*F43</f>
        <v>5.8183326425046533E-2</v>
      </c>
      <c r="H43" s="77">
        <v>8.4839881067089173E-2</v>
      </c>
      <c r="I43" s="77">
        <f>C43+H43</f>
        <v>8.4839881067089173E-2</v>
      </c>
      <c r="J43" s="76">
        <f>分析係数表!G46</f>
        <v>9.2485549132947983E-3</v>
      </c>
      <c r="K43" s="78">
        <f>I43*J43</f>
        <v>7.8464629888637394E-4</v>
      </c>
      <c r="L43" s="79"/>
      <c r="M43" s="80"/>
      <c r="N43" s="81">
        <f>分析係数表!H46</f>
        <v>2.3827200593939956E-2</v>
      </c>
      <c r="O43" s="82">
        <f t="shared" si="4"/>
        <v>0.46956365598495109</v>
      </c>
      <c r="P43" s="76">
        <f>分析係数表!C46</f>
        <v>0.21981660723382579</v>
      </c>
      <c r="Q43" s="82">
        <f>O43*P43</f>
        <v>0.10321788973892329</v>
      </c>
      <c r="R43" s="83">
        <v>0.11458555051437226</v>
      </c>
      <c r="S43" s="84">
        <f>I43+R43</f>
        <v>0.19942543158146142</v>
      </c>
      <c r="T43" s="85">
        <f>分析係数表!F46</f>
        <v>0.31329479768786128</v>
      </c>
      <c r="U43" s="86">
        <f>S43*T43</f>
        <v>6.247895024112838E-2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投入係数表!X44</f>
        <v>0.49655902593965062</v>
      </c>
      <c r="E44" s="91">
        <f>SUM(E5:E43)</f>
        <v>49.655902593965052</v>
      </c>
      <c r="F44" s="92">
        <f>分析係数表!C47</f>
        <v>0.36533716964755569</v>
      </c>
      <c r="G44" s="91">
        <f>SUM(G5:G43)</f>
        <v>15.663965030024881</v>
      </c>
      <c r="H44" s="91">
        <f>SUM(H5:H43)</f>
        <v>18.218833874322907</v>
      </c>
      <c r="I44" s="91">
        <f>SUM(I5:I43)</f>
        <v>118.2188338743229</v>
      </c>
      <c r="J44" s="92">
        <f>分析係数表!G47</f>
        <v>0.24761623449681225</v>
      </c>
      <c r="K44" s="93">
        <f>SUM(K5:K43)</f>
        <v>31.413989189228801</v>
      </c>
      <c r="L44" s="94">
        <f>最終需要_まとめ!$L$33</f>
        <v>0.62733333333333341</v>
      </c>
      <c r="M44" s="91">
        <f>K44*L44</f>
        <v>19.707042551376205</v>
      </c>
      <c r="N44" s="95">
        <f>分析係数表!H47</f>
        <v>1</v>
      </c>
      <c r="O44" s="96">
        <f>SUM(O5:O43)</f>
        <v>19.707042551376201</v>
      </c>
      <c r="P44" s="92">
        <f>分析係数表!C47</f>
        <v>0.36533716964755569</v>
      </c>
      <c r="Q44" s="96">
        <f>SUM(Q5:Q43)</f>
        <v>7.5680498227343467</v>
      </c>
      <c r="R44" s="91">
        <f>SUM(R5:R43)</f>
        <v>8.5286453624489216</v>
      </c>
      <c r="S44" s="97">
        <f>SUM(S5:S43)</f>
        <v>126.74747923677184</v>
      </c>
      <c r="T44" s="98">
        <f>分析係数表!F47</f>
        <v>0.45972075178637212</v>
      </c>
      <c r="U44" s="99">
        <f>SUM(U5:U43)</f>
        <v>62.813710751047331</v>
      </c>
      <c r="V44" s="100">
        <f>分析係数表!D47</f>
        <v>9.0631212476228726E-2</v>
      </c>
      <c r="W44" s="101">
        <f>SUM(W5:W43)</f>
        <v>17</v>
      </c>
      <c r="X44" s="92">
        <f>分析係数表!E47</f>
        <v>7.5404319154090987E-2</v>
      </c>
      <c r="Y44" s="102">
        <f>SUM(Y5:Y43)</f>
        <v>12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1.0112684195319273E-3</v>
      </c>
      <c r="E5" s="77">
        <f t="shared" ref="E5:E38" si="0">$C$27*D5</f>
        <v>0.10112684195319273</v>
      </c>
      <c r="F5" s="76">
        <f>分析係数表!C8</f>
        <v>0.3615635179153095</v>
      </c>
      <c r="G5" s="77">
        <f t="shared" ref="G5:G38" si="1">E5*F5</f>
        <v>3.6563776732261868E-2</v>
      </c>
      <c r="H5" s="77">
        <f t="array" ref="H5:H43">MMULT(逆行列係数!C5:AO43,'23'!G5:G43)</f>
        <v>3.9450701713558196E-2</v>
      </c>
      <c r="I5" s="77">
        <f t="shared" ref="I5:I38" si="2">C5+H5</f>
        <v>3.9450701713558196E-2</v>
      </c>
      <c r="J5" s="76">
        <f>分析係数表!G8</f>
        <v>0.11973969631236442</v>
      </c>
      <c r="K5" s="78">
        <f t="shared" ref="K5:K38" si="3">I5*J5</f>
        <v>4.7238150424911331E-3</v>
      </c>
      <c r="L5" s="79" t="s">
        <v>184</v>
      </c>
      <c r="M5" s="80" t="s">
        <v>184</v>
      </c>
      <c r="N5" s="81">
        <f>分析係数表!H8</f>
        <v>1.2737227970859822E-2</v>
      </c>
      <c r="O5" s="82">
        <f t="shared" ref="O5:O43" si="4">$M$44*N5</f>
        <v>0.32885815420114933</v>
      </c>
      <c r="P5" s="76">
        <f>分析係数表!C8</f>
        <v>0.3615635179153095</v>
      </c>
      <c r="Q5" s="82">
        <f t="shared" ref="Q5:Q38" si="5">O5*P5</f>
        <v>0.11890311112810287</v>
      </c>
      <c r="R5" s="83">
        <f t="array" ref="R5:R43">MMULT(逆行列係数!C5:AO43,'23'!Q5:Q43)</f>
        <v>0.17384604978696039</v>
      </c>
      <c r="S5" s="84">
        <f t="shared" ref="S5:S38" si="6">I5+R5</f>
        <v>0.21329675150051858</v>
      </c>
      <c r="T5" s="85">
        <f>分析係数表!F8</f>
        <v>0.45140997830802604</v>
      </c>
      <c r="U5" s="86">
        <f t="shared" ref="U5:U38" si="7">S5*T5</f>
        <v>9.628428196802151E-2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投入係数表!Y6</f>
        <v>0</v>
      </c>
      <c r="E6" s="77">
        <f t="shared" si="0"/>
        <v>0</v>
      </c>
      <c r="F6" s="76">
        <f>分析係数表!C9</f>
        <v>5.4524361948955935E-2</v>
      </c>
      <c r="G6" s="77">
        <f t="shared" si="1"/>
        <v>0</v>
      </c>
      <c r="H6" s="77">
        <v>1.221492002042426E-2</v>
      </c>
      <c r="I6" s="77">
        <f t="shared" si="2"/>
        <v>1.221492002042426E-2</v>
      </c>
      <c r="J6" s="76">
        <f>分析係数表!G9</f>
        <v>0.23529411764705882</v>
      </c>
      <c r="K6" s="78">
        <f t="shared" si="3"/>
        <v>2.87409882833512E-3</v>
      </c>
      <c r="L6" s="79"/>
      <c r="M6" s="80"/>
      <c r="N6" s="81">
        <f>分析係数表!H9</f>
        <v>6.7282260683958976E-4</v>
      </c>
      <c r="O6" s="82">
        <f t="shared" si="4"/>
        <v>1.7371377908621727E-2</v>
      </c>
      <c r="P6" s="76">
        <f>分析係数表!C9</f>
        <v>5.4524361948955935E-2</v>
      </c>
      <c r="Q6" s="82">
        <f t="shared" si="5"/>
        <v>9.4716329664178817E-4</v>
      </c>
      <c r="R6" s="83">
        <v>1.3520941517932014E-3</v>
      </c>
      <c r="S6" s="84">
        <f t="shared" si="6"/>
        <v>1.3567014172217461E-2</v>
      </c>
      <c r="T6" s="85">
        <f>分析係数表!F9</f>
        <v>0.68627450980392157</v>
      </c>
      <c r="U6" s="86">
        <f t="shared" si="7"/>
        <v>9.3106960005413953E-3</v>
      </c>
      <c r="V6" s="87">
        <f>分析係数表!D9</f>
        <v>3.9215686274509803E-2</v>
      </c>
      <c r="W6" s="167">
        <f t="shared" si="8"/>
        <v>0</v>
      </c>
      <c r="X6" s="76">
        <f>分析係数表!E9</f>
        <v>0</v>
      </c>
      <c r="Y6" s="166">
        <f t="shared" si="9"/>
        <v>0</v>
      </c>
    </row>
    <row r="7" spans="1:25" x14ac:dyDescent="0.2">
      <c r="A7" s="6" t="s">
        <v>221</v>
      </c>
      <c r="B7" s="5" t="s">
        <v>267</v>
      </c>
      <c r="C7" s="90"/>
      <c r="D7" s="76">
        <f>投入係数表!Y7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3.3544729754579894E-2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投入係数表!Y8</f>
        <v>6.6454781854955215E-3</v>
      </c>
      <c r="E8" s="77">
        <f t="shared" si="0"/>
        <v>0.66454781854955214</v>
      </c>
      <c r="F8" s="76">
        <f>分析係数表!C11</f>
        <v>1.7638036809815905E-2</v>
      </c>
      <c r="G8" s="77">
        <f t="shared" si="1"/>
        <v>1.1721318885459861E-2</v>
      </c>
      <c r="H8" s="77">
        <v>1.7780290043075773E-2</v>
      </c>
      <c r="I8" s="77">
        <f t="shared" si="2"/>
        <v>1.7780290043075773E-2</v>
      </c>
      <c r="J8" s="76">
        <f>分析係数表!G11</f>
        <v>0.36619718309859156</v>
      </c>
      <c r="K8" s="78">
        <f t="shared" si="3"/>
        <v>6.511092128450283E-3</v>
      </c>
      <c r="L8" s="79"/>
      <c r="M8" s="80"/>
      <c r="N8" s="81">
        <f>分析係数表!H11</f>
        <v>-2.3200779546192752E-5</v>
      </c>
      <c r="O8" s="82">
        <f t="shared" si="4"/>
        <v>-5.9901303133178376E-4</v>
      </c>
      <c r="P8" s="76">
        <f>分析係数表!C11</f>
        <v>1.7638036809815905E-2</v>
      </c>
      <c r="Q8" s="82">
        <f t="shared" si="5"/>
        <v>-1.0565413896189409E-5</v>
      </c>
      <c r="R8" s="83">
        <v>4.0508698387501562E-4</v>
      </c>
      <c r="S8" s="84">
        <f t="shared" si="6"/>
        <v>1.8185377026950788E-2</v>
      </c>
      <c r="T8" s="85">
        <f>分析係数表!F11</f>
        <v>0.60563380281690138</v>
      </c>
      <c r="U8" s="86">
        <f t="shared" si="7"/>
        <v>1.1013679044491322E-2</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投入係数表!Y9</f>
        <v>0</v>
      </c>
      <c r="E9" s="77">
        <f t="shared" si="0"/>
        <v>0</v>
      </c>
      <c r="F9" s="76">
        <f>分析係数表!C12</f>
        <v>0.17945214392608499</v>
      </c>
      <c r="G9" s="77">
        <f t="shared" si="1"/>
        <v>0</v>
      </c>
      <c r="H9" s="77">
        <v>2.6453882134519907E-3</v>
      </c>
      <c r="I9" s="77">
        <f t="shared" si="2"/>
        <v>2.6453882134519907E-3</v>
      </c>
      <c r="J9" s="76">
        <f>分析係数表!G12</f>
        <v>0.13812104376337719</v>
      </c>
      <c r="K9" s="78">
        <f t="shared" si="3"/>
        <v>3.653837812013246E-4</v>
      </c>
      <c r="L9" s="79"/>
      <c r="M9" s="80"/>
      <c r="N9" s="81">
        <f>分析係数表!H12</f>
        <v>9.9856155166813607E-2</v>
      </c>
      <c r="O9" s="82">
        <f t="shared" si="4"/>
        <v>2.5781520868519974</v>
      </c>
      <c r="P9" s="76">
        <f>分析係数表!C12</f>
        <v>0.17945214392608499</v>
      </c>
      <c r="Q9" s="82">
        <f t="shared" si="5"/>
        <v>0.46265491935310099</v>
      </c>
      <c r="R9" s="83">
        <v>0.52413446520377127</v>
      </c>
      <c r="S9" s="84">
        <f t="shared" si="6"/>
        <v>0.52677985341722322</v>
      </c>
      <c r="T9" s="85">
        <f>分析係数表!F12</f>
        <v>0.32915888701671298</v>
      </c>
      <c r="U9" s="86">
        <f t="shared" si="7"/>
        <v>0.1733942702536404</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投入係数表!Y10</f>
        <v>3.3227390927477608E-3</v>
      </c>
      <c r="E10" s="77">
        <f t="shared" si="0"/>
        <v>0.33227390927477607</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0.39714563977297263</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投入係数表!Y11</f>
        <v>4.9985553308292401E-2</v>
      </c>
      <c r="E11" s="77">
        <f t="shared" si="0"/>
        <v>4.9985553308292401</v>
      </c>
      <c r="F11" s="76">
        <f>分析係数表!C14</f>
        <v>0.39919982218270722</v>
      </c>
      <c r="G11" s="77">
        <f t="shared" si="1"/>
        <v>1.995422399237456</v>
      </c>
      <c r="H11" s="77">
        <v>2.3246902834037186</v>
      </c>
      <c r="I11" s="77">
        <f t="shared" si="2"/>
        <v>2.3246902834037186</v>
      </c>
      <c r="J11" s="76">
        <f>分析係数表!G14</f>
        <v>0.17087329631499243</v>
      </c>
      <c r="K11" s="78">
        <f t="shared" si="3"/>
        <v>0.39722749163662735</v>
      </c>
      <c r="L11" s="79"/>
      <c r="M11" s="80"/>
      <c r="N11" s="81">
        <f>分析係数表!H14</f>
        <v>1.2412417057213123E-3</v>
      </c>
      <c r="O11" s="82">
        <f t="shared" si="4"/>
        <v>3.204719717625043E-2</v>
      </c>
      <c r="P11" s="76">
        <f>分析係数表!C14</f>
        <v>0.39919982218270722</v>
      </c>
      <c r="Q11" s="82">
        <f t="shared" si="5"/>
        <v>1.2793235414213329E-2</v>
      </c>
      <c r="R11" s="83">
        <v>5.6739005872672957E-2</v>
      </c>
      <c r="S11" s="84">
        <f t="shared" si="6"/>
        <v>2.3814292892763915</v>
      </c>
      <c r="T11" s="85">
        <f>分析係数表!F14</f>
        <v>0.36951034830893487</v>
      </c>
      <c r="U11" s="86">
        <f t="shared" si="7"/>
        <v>0.87996276615361868</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投入係数表!Y12</f>
        <v>5.778676683039584E-3</v>
      </c>
      <c r="E12" s="77">
        <f t="shared" si="0"/>
        <v>0.57786766830395841</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0.23720916040738638</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投入係数表!Y13</f>
        <v>1.2857555619763074E-2</v>
      </c>
      <c r="E13" s="77">
        <f t="shared" si="0"/>
        <v>1.2857555619763075</v>
      </c>
      <c r="F13" s="76">
        <f>分析係数表!C16</f>
        <v>2.8203419942260721E-2</v>
      </c>
      <c r="G13" s="77">
        <f t="shared" si="1"/>
        <v>3.6262704057515228E-2</v>
      </c>
      <c r="H13" s="77">
        <v>4.367525335707164E-2</v>
      </c>
      <c r="I13" s="77">
        <f t="shared" si="2"/>
        <v>4.367525335707164E-2</v>
      </c>
      <c r="J13" s="76">
        <f>分析係数表!G16</f>
        <v>3.2028469750889681E-2</v>
      </c>
      <c r="K13" s="78">
        <f t="shared" si="3"/>
        <v>1.398851531009412E-3</v>
      </c>
      <c r="L13" s="79"/>
      <c r="M13" s="80"/>
      <c r="N13" s="81">
        <f>分析係数表!H16</f>
        <v>1.817781077444202E-2</v>
      </c>
      <c r="O13" s="82">
        <f t="shared" si="4"/>
        <v>0.46932671004845256</v>
      </c>
      <c r="P13" s="76">
        <f>分析係数表!C16</f>
        <v>2.8203419942260721E-2</v>
      </c>
      <c r="Q13" s="82">
        <f t="shared" si="5"/>
        <v>1.3236618293616142E-2</v>
      </c>
      <c r="R13" s="83">
        <v>1.5508457628656581E-2</v>
      </c>
      <c r="S13" s="84">
        <f t="shared" si="6"/>
        <v>5.9183710985728222E-2</v>
      </c>
      <c r="T13" s="85">
        <f>分析係数表!F16</f>
        <v>0.28469750889679718</v>
      </c>
      <c r="U13" s="86">
        <f t="shared" si="7"/>
        <v>1.6849455084904832E-2</v>
      </c>
      <c r="V13" s="87">
        <f>分析係数表!D16</f>
        <v>0</v>
      </c>
      <c r="W13" s="167">
        <f t="shared" si="8"/>
        <v>0</v>
      </c>
      <c r="X13" s="76">
        <f>分析係数表!E16</f>
        <v>0</v>
      </c>
      <c r="Y13" s="166">
        <f t="shared" si="9"/>
        <v>0</v>
      </c>
    </row>
    <row r="14" spans="1:25" x14ac:dyDescent="0.2">
      <c r="A14" s="6" t="s">
        <v>2</v>
      </c>
      <c r="B14" s="5" t="s">
        <v>365</v>
      </c>
      <c r="C14" s="90"/>
      <c r="D14" s="76">
        <f>投入係数表!Y14</f>
        <v>1.4302224790522971E-2</v>
      </c>
      <c r="E14" s="77">
        <f t="shared" si="0"/>
        <v>1.430222479052297</v>
      </c>
      <c r="F14" s="76">
        <f>分析係数表!C17</f>
        <v>0.39389614666813044</v>
      </c>
      <c r="G14" s="77">
        <f t="shared" si="1"/>
        <v>0.56335912337684069</v>
      </c>
      <c r="H14" s="77">
        <v>0.73402996102806362</v>
      </c>
      <c r="I14" s="77">
        <f t="shared" si="2"/>
        <v>0.73402996102806362</v>
      </c>
      <c r="J14" s="76">
        <f>分析係数表!G17</f>
        <v>0.21203948952564411</v>
      </c>
      <c r="K14" s="78">
        <f t="shared" si="3"/>
        <v>0.15564333823291904</v>
      </c>
      <c r="L14" s="79"/>
      <c r="M14" s="80"/>
      <c r="N14" s="81">
        <f>分析係数表!H17</f>
        <v>3.0625029000974431E-3</v>
      </c>
      <c r="O14" s="82">
        <f t="shared" si="4"/>
        <v>7.9069720135795454E-2</v>
      </c>
      <c r="P14" s="76">
        <f>分析係数表!C17</f>
        <v>0.39389614666813044</v>
      </c>
      <c r="Q14" s="82">
        <f t="shared" si="5"/>
        <v>3.1145258079617315E-2</v>
      </c>
      <c r="R14" s="83">
        <v>6.8008671517158378E-2</v>
      </c>
      <c r="S14" s="84">
        <f t="shared" si="6"/>
        <v>0.80203863254522201</v>
      </c>
      <c r="T14" s="85">
        <f>分析係数表!F17</f>
        <v>0.32203226583192873</v>
      </c>
      <c r="U14" s="86">
        <f t="shared" si="7"/>
        <v>0.25828231812327956</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投入係数表!Y15</f>
        <v>5.69199653279399E-2</v>
      </c>
      <c r="E15" s="77">
        <f t="shared" si="0"/>
        <v>5.6919965327939899</v>
      </c>
      <c r="F15" s="76">
        <f>分析係数表!C18</f>
        <v>0.54026666666666667</v>
      </c>
      <c r="G15" s="77">
        <f t="shared" si="1"/>
        <v>3.0751959934508331</v>
      </c>
      <c r="H15" s="77">
        <v>3.2642994532097136</v>
      </c>
      <c r="I15" s="77">
        <f t="shared" si="2"/>
        <v>3.2642994532097136</v>
      </c>
      <c r="J15" s="76">
        <f>分析係数表!G18</f>
        <v>0.21567989590110606</v>
      </c>
      <c r="K15" s="78">
        <f t="shared" si="3"/>
        <v>0.70404376625830845</v>
      </c>
      <c r="L15" s="79"/>
      <c r="M15" s="80"/>
      <c r="N15" s="81">
        <f>分析係数表!H18</f>
        <v>4.8721637047004782E-4</v>
      </c>
      <c r="O15" s="82">
        <f t="shared" si="4"/>
        <v>1.257927365796746E-2</v>
      </c>
      <c r="P15" s="76">
        <f>分析係数表!C18</f>
        <v>0.54026666666666667</v>
      </c>
      <c r="Q15" s="82">
        <f t="shared" si="5"/>
        <v>6.7961622482778867E-3</v>
      </c>
      <c r="R15" s="83">
        <v>1.5533423746295998E-2</v>
      </c>
      <c r="S15" s="84">
        <f t="shared" si="6"/>
        <v>3.2798328769560094</v>
      </c>
      <c r="T15" s="85">
        <f>分析係数表!F18</f>
        <v>0.45949902407286924</v>
      </c>
      <c r="U15" s="86">
        <f t="shared" si="7"/>
        <v>1.5070800060833973</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投入係数表!Y16</f>
        <v>2.4848309737070209E-2</v>
      </c>
      <c r="E16" s="77">
        <f t="shared" si="0"/>
        <v>2.4848309737070209</v>
      </c>
      <c r="F16" s="76">
        <f>分析係数表!C19</f>
        <v>0.24452905261713653</v>
      </c>
      <c r="G16" s="77">
        <f t="shared" si="1"/>
        <v>0.60761336391429477</v>
      </c>
      <c r="H16" s="77">
        <v>1.203181951858052</v>
      </c>
      <c r="I16" s="77">
        <f t="shared" si="2"/>
        <v>1.203181951858052</v>
      </c>
      <c r="J16" s="76">
        <f>分析係数表!G19</f>
        <v>5.7649667405764965E-2</v>
      </c>
      <c r="K16" s="78">
        <f t="shared" si="3"/>
        <v>6.9363039353235817E-2</v>
      </c>
      <c r="L16" s="79"/>
      <c r="M16" s="80"/>
      <c r="N16" s="81">
        <f>分析係数表!H19</f>
        <v>-1.2760428750406013E-4</v>
      </c>
      <c r="O16" s="82">
        <f t="shared" si="4"/>
        <v>-3.2945716723248109E-3</v>
      </c>
      <c r="P16" s="76">
        <f>分析係数表!C19</f>
        <v>0.24452905261713653</v>
      </c>
      <c r="Q16" s="82">
        <f t="shared" si="5"/>
        <v>-8.0561848981284114E-4</v>
      </c>
      <c r="R16" s="83">
        <v>6.8043861277605235E-3</v>
      </c>
      <c r="S16" s="84">
        <f t="shared" si="6"/>
        <v>1.2099863379858125</v>
      </c>
      <c r="T16" s="85">
        <f>分析係数表!F19</f>
        <v>0.24006968641114981</v>
      </c>
      <c r="U16" s="86">
        <f t="shared" si="7"/>
        <v>0.29048104072202952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投入係数表!Y17</f>
        <v>9.5348165270153131E-3</v>
      </c>
      <c r="E17" s="77">
        <f t="shared" si="0"/>
        <v>0.95348165270153129</v>
      </c>
      <c r="F17" s="76">
        <f>分析係数表!C20</f>
        <v>4.2707629979743422E-2</v>
      </c>
      <c r="G17" s="77">
        <f t="shared" si="1"/>
        <v>4.0720941616051221E-2</v>
      </c>
      <c r="H17" s="77">
        <v>6.7264987565566384E-2</v>
      </c>
      <c r="I17" s="77">
        <f t="shared" si="2"/>
        <v>6.7264987565566384E-2</v>
      </c>
      <c r="J17" s="76">
        <f>分析係数表!G20</f>
        <v>0.10064412238325282</v>
      </c>
      <c r="K17" s="78">
        <f t="shared" si="3"/>
        <v>6.769825640656842E-3</v>
      </c>
      <c r="L17" s="79"/>
      <c r="M17" s="80"/>
      <c r="N17" s="81">
        <f>分析係数表!H20</f>
        <v>6.0322026820101154E-4</v>
      </c>
      <c r="O17" s="82">
        <f t="shared" si="4"/>
        <v>1.5574338814626379E-2</v>
      </c>
      <c r="P17" s="76">
        <f>分析係数表!C20</f>
        <v>4.2707629979743422E-2</v>
      </c>
      <c r="Q17" s="82">
        <f t="shared" si="5"/>
        <v>6.6514309927421915E-4</v>
      </c>
      <c r="R17" s="83">
        <v>1.7810191159638598E-3</v>
      </c>
      <c r="S17" s="84">
        <f t="shared" si="6"/>
        <v>6.9046006681530242E-2</v>
      </c>
      <c r="T17" s="85">
        <f>分析係数表!F20</f>
        <v>0.22302737520128824</v>
      </c>
      <c r="U17" s="86">
        <f t="shared" si="7"/>
        <v>1.53991496383123E-2</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投入係数表!Y18</f>
        <v>0.10199364345564865</v>
      </c>
      <c r="E18" s="77">
        <f t="shared" si="0"/>
        <v>10.199364345564865</v>
      </c>
      <c r="F18" s="76">
        <f>分析係数表!C21</f>
        <v>0.66002922908293749</v>
      </c>
      <c r="G18" s="77">
        <f t="shared" si="1"/>
        <v>6.7318785861391772</v>
      </c>
      <c r="H18" s="77">
        <v>7.1627626477637287</v>
      </c>
      <c r="I18" s="77">
        <f t="shared" si="2"/>
        <v>7.1627626477637287</v>
      </c>
      <c r="J18" s="76">
        <f>分析係数表!G21</f>
        <v>0.28519544705706157</v>
      </c>
      <c r="K18" s="78">
        <f t="shared" si="3"/>
        <v>2.0427872954925985</v>
      </c>
      <c r="L18" s="79"/>
      <c r="M18" s="80"/>
      <c r="N18" s="81">
        <f>分析係数表!H21</f>
        <v>9.9763352048628834E-4</v>
      </c>
      <c r="O18" s="82">
        <f t="shared" si="4"/>
        <v>2.5757560347266704E-2</v>
      </c>
      <c r="P18" s="76">
        <f>分析係数表!C21</f>
        <v>0.66002922908293749</v>
      </c>
      <c r="Q18" s="82">
        <f t="shared" si="5"/>
        <v>1.7000742699063681E-2</v>
      </c>
      <c r="R18" s="83">
        <v>4.0403282643172084E-2</v>
      </c>
      <c r="S18" s="84">
        <f t="shared" si="6"/>
        <v>7.2031659304069011</v>
      </c>
      <c r="T18" s="85">
        <f>分析係数表!F21</f>
        <v>0.42593979332035348</v>
      </c>
      <c r="U18" s="86">
        <f t="shared" si="7"/>
        <v>3.0681150076497272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投入係数表!Y19</f>
        <v>6.9344120196475007E-3</v>
      </c>
      <c r="E19" s="77">
        <f t="shared" si="0"/>
        <v>0.69344120196475012</v>
      </c>
      <c r="F19" s="76">
        <f>分析係数表!C22</f>
        <v>0.17124965967873673</v>
      </c>
      <c r="G19" s="77">
        <f t="shared" si="1"/>
        <v>0.1187515698436776</v>
      </c>
      <c r="H19" s="77">
        <v>0.13344044342275879</v>
      </c>
      <c r="I19" s="77">
        <f t="shared" si="2"/>
        <v>0.13344044342275879</v>
      </c>
      <c r="J19" s="76">
        <f>分析係数表!G22</f>
        <v>0.19461524128936092</v>
      </c>
      <c r="K19" s="78">
        <f t="shared" si="3"/>
        <v>2.5969544094479515E-2</v>
      </c>
      <c r="L19" s="79"/>
      <c r="M19" s="80"/>
      <c r="N19" s="81">
        <f>分析係数表!H22</f>
        <v>4.6401559092385505E-5</v>
      </c>
      <c r="O19" s="82">
        <f t="shared" si="4"/>
        <v>1.1980260626635675E-3</v>
      </c>
      <c r="P19" s="76">
        <f>分析係数表!C22</f>
        <v>0.17124965967873673</v>
      </c>
      <c r="Q19" s="82">
        <f t="shared" si="5"/>
        <v>2.0516155551739287E-4</v>
      </c>
      <c r="R19" s="83">
        <v>2.2612597952731853E-3</v>
      </c>
      <c r="S19" s="84">
        <f t="shared" si="6"/>
        <v>0.13570170321803199</v>
      </c>
      <c r="T19" s="85">
        <f>分析係数表!F22</f>
        <v>0.41301782497981493</v>
      </c>
      <c r="U19" s="86">
        <f t="shared" si="7"/>
        <v>5.6047222309167921E-2</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投入係数表!Y20</f>
        <v>1.4446691707598961E-4</v>
      </c>
      <c r="E20" s="77">
        <f t="shared" si="0"/>
        <v>1.4446691707598961E-2</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5.9901303133178376E-4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投入係数表!Y21</f>
        <v>1.4446691707598961E-4</v>
      </c>
      <c r="E21" s="77">
        <f t="shared" si="0"/>
        <v>1.4446691707598961E-2</v>
      </c>
      <c r="F21" s="76">
        <f>分析係数表!C24</f>
        <v>0.51311288483466355</v>
      </c>
      <c r="G21" s="77">
        <f t="shared" si="1"/>
        <v>7.4127836584031151E-3</v>
      </c>
      <c r="H21" s="77">
        <v>2.1843712693941551E-2</v>
      </c>
      <c r="I21" s="77">
        <f t="shared" si="2"/>
        <v>2.1843712693941551E-2</v>
      </c>
      <c r="J21" s="76">
        <f>分析係数表!G24</f>
        <v>0.20766129032258066</v>
      </c>
      <c r="K21" s="78">
        <f t="shared" si="3"/>
        <v>4.5360935634596372E-3</v>
      </c>
      <c r="L21" s="79"/>
      <c r="M21" s="80"/>
      <c r="N21" s="81">
        <f>分析係数表!H24</f>
        <v>3.8281286251218039E-4</v>
      </c>
      <c r="O21" s="82">
        <f t="shared" si="4"/>
        <v>9.8837150169744318E-3</v>
      </c>
      <c r="P21" s="76">
        <f>分析係数表!C24</f>
        <v>0.51311288483466355</v>
      </c>
      <c r="Q21" s="82">
        <f t="shared" si="5"/>
        <v>5.0714615252434366E-3</v>
      </c>
      <c r="R21" s="83">
        <v>1.7019590829089676E-2</v>
      </c>
      <c r="S21" s="84">
        <f t="shared" si="6"/>
        <v>3.8863303523031231E-2</v>
      </c>
      <c r="T21" s="85">
        <f>分析係数表!F24</f>
        <v>0.39045698924731181</v>
      </c>
      <c r="U21" s="86">
        <f t="shared" si="7"/>
        <v>1.5174448485807221E-2</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投入係数表!Y22</f>
        <v>2.8893383415197921E-4</v>
      </c>
      <c r="E22" s="77">
        <f t="shared" si="0"/>
        <v>2.8893383415197923E-2</v>
      </c>
      <c r="F22" s="76">
        <f>分析係数表!C25</f>
        <v>1.2221950623319433E-2</v>
      </c>
      <c r="G22" s="77">
        <f t="shared" si="1"/>
        <v>3.5313350544118565E-4</v>
      </c>
      <c r="H22" s="77">
        <v>2.4634571911953313E-3</v>
      </c>
      <c r="I22" s="77">
        <f t="shared" si="2"/>
        <v>2.4634571911953313E-3</v>
      </c>
      <c r="J22" s="76">
        <f>分析係数表!G25</f>
        <v>0.19604612850082373</v>
      </c>
      <c r="K22" s="78">
        <f t="shared" si="3"/>
        <v>4.8295124506135821E-4</v>
      </c>
      <c r="L22" s="79"/>
      <c r="M22" s="80"/>
      <c r="N22" s="81">
        <f>分析係数表!H25</f>
        <v>5.5681870910862603E-4</v>
      </c>
      <c r="O22" s="82">
        <f t="shared" si="4"/>
        <v>1.437631275196281E-2</v>
      </c>
      <c r="P22" s="76">
        <f>分析係数表!C25</f>
        <v>1.2221950623319433E-2</v>
      </c>
      <c r="Q22" s="82">
        <f t="shared" si="5"/>
        <v>1.7570658459988697E-4</v>
      </c>
      <c r="R22" s="83">
        <v>7.720155200845951E-4</v>
      </c>
      <c r="S22" s="84">
        <f t="shared" si="6"/>
        <v>3.2354727112799265E-3</v>
      </c>
      <c r="T22" s="85">
        <f>分析係数表!F25</f>
        <v>0.34761120263591433</v>
      </c>
      <c r="U22" s="86">
        <f t="shared" si="7"/>
        <v>1.1246865602636976E-3</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投入係数表!Y23</f>
        <v>8.5235481074833856E-3</v>
      </c>
      <c r="E23" s="77">
        <f t="shared" si="0"/>
        <v>0.85235481074833852</v>
      </c>
      <c r="F23" s="76">
        <f>分析係数表!C26</f>
        <v>0.60782312925170068</v>
      </c>
      <c r="G23" s="77">
        <f t="shared" si="1"/>
        <v>0.51808096830179629</v>
      </c>
      <c r="H23" s="77">
        <v>0.58661535358348493</v>
      </c>
      <c r="I23" s="77">
        <f t="shared" si="2"/>
        <v>0.58661535358348493</v>
      </c>
      <c r="J23" s="76">
        <f>分析係数表!G26</f>
        <v>0.19637522405895241</v>
      </c>
      <c r="K23" s="78">
        <f t="shared" si="3"/>
        <v>0.11519672149637845</v>
      </c>
      <c r="L23" s="79"/>
      <c r="M23" s="80"/>
      <c r="N23" s="81">
        <f>分析係数表!H26</f>
        <v>1.1774395619692821E-2</v>
      </c>
      <c r="O23" s="82">
        <f t="shared" si="4"/>
        <v>0.30399911340088026</v>
      </c>
      <c r="P23" s="76">
        <f>分析係数表!C26</f>
        <v>0.60782312925170068</v>
      </c>
      <c r="Q23" s="82">
        <f t="shared" si="5"/>
        <v>0.18477769239706565</v>
      </c>
      <c r="R23" s="83">
        <v>0.20557199506138529</v>
      </c>
      <c r="S23" s="84">
        <f t="shared" si="6"/>
        <v>0.79218734864487028</v>
      </c>
      <c r="T23" s="85">
        <f>分析係数表!F26</f>
        <v>0.33484365664210319</v>
      </c>
      <c r="U23" s="86">
        <f t="shared" si="7"/>
        <v>0.26525890856586104</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投入係数表!Y24</f>
        <v>1.7336030049118752E-3</v>
      </c>
      <c r="E24" s="77">
        <f t="shared" si="0"/>
        <v>0.17336030049118753</v>
      </c>
      <c r="F24" s="76">
        <f>分析係数表!C27</f>
        <v>3.3949453036589916E-2</v>
      </c>
      <c r="G24" s="77">
        <f t="shared" si="1"/>
        <v>5.885487379934687E-3</v>
      </c>
      <c r="H24" s="77">
        <v>6.0550812665372189E-3</v>
      </c>
      <c r="I24" s="77">
        <f t="shared" si="2"/>
        <v>6.0550812665372189E-3</v>
      </c>
      <c r="J24" s="76">
        <f>分析係数表!G27</f>
        <v>0.16810344827586207</v>
      </c>
      <c r="K24" s="78">
        <f t="shared" si="3"/>
        <v>1.0178800404954808E-3</v>
      </c>
      <c r="L24" s="79"/>
      <c r="M24" s="80"/>
      <c r="N24" s="81">
        <f>分析係数表!H27</f>
        <v>1.1983202635608557E-2</v>
      </c>
      <c r="O24" s="82">
        <f t="shared" si="4"/>
        <v>0.30939023068286636</v>
      </c>
      <c r="P24" s="76">
        <f>分析係数表!C27</f>
        <v>3.3949453036589916E-2</v>
      </c>
      <c r="Q24" s="82">
        <f t="shared" si="5"/>
        <v>1.0503629106547691E-2</v>
      </c>
      <c r="R24" s="83">
        <v>1.0582646176534727E-2</v>
      </c>
      <c r="S24" s="84">
        <f t="shared" si="6"/>
        <v>1.6637727443071945E-2</v>
      </c>
      <c r="T24" s="85">
        <f>分析係数表!F27</f>
        <v>0.32327586206896552</v>
      </c>
      <c r="U24" s="86">
        <f t="shared" si="7"/>
        <v>5.378575682027569E-3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投入係数表!Y25</f>
        <v>0</v>
      </c>
      <c r="E25" s="77">
        <f t="shared" si="0"/>
        <v>0</v>
      </c>
      <c r="F25" s="76">
        <f>分析係数表!C28</f>
        <v>0.13648255813953492</v>
      </c>
      <c r="G25" s="77">
        <f t="shared" si="1"/>
        <v>0</v>
      </c>
      <c r="H25" s="77">
        <v>1.9181693193406686E-2</v>
      </c>
      <c r="I25" s="77">
        <f t="shared" si="2"/>
        <v>1.9181693193406686E-2</v>
      </c>
      <c r="J25" s="76">
        <f>分析係数表!G28</f>
        <v>0.12488465087665333</v>
      </c>
      <c r="K25" s="78">
        <f t="shared" si="3"/>
        <v>2.3954990576816717E-3</v>
      </c>
      <c r="L25" s="79"/>
      <c r="M25" s="80"/>
      <c r="N25" s="81">
        <f>分析係数表!H28</f>
        <v>2.2469954990487682E-2</v>
      </c>
      <c r="O25" s="82">
        <f t="shared" si="4"/>
        <v>0.58014412084483269</v>
      </c>
      <c r="P25" s="76">
        <f>分析係数表!C28</f>
        <v>0.13648255813953492</v>
      </c>
      <c r="Q25" s="82">
        <f t="shared" si="5"/>
        <v>7.9179553702514241E-2</v>
      </c>
      <c r="R25" s="83">
        <v>8.7658346107847285E-2</v>
      </c>
      <c r="S25" s="84">
        <f t="shared" si="6"/>
        <v>0.10684003930125396</v>
      </c>
      <c r="T25" s="85">
        <f>分析係数表!F28</f>
        <v>0.21362657643801908</v>
      </c>
      <c r="U25" s="86">
        <f t="shared" si="7"/>
        <v>2.2823871822430293E-2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投入係数表!Y26</f>
        <v>3.3227390927477608E-3</v>
      </c>
      <c r="E26" s="77">
        <f t="shared" si="0"/>
        <v>0.33227390927477607</v>
      </c>
      <c r="F26" s="76">
        <f>分析係数表!C29</f>
        <v>0.28024852844996728</v>
      </c>
      <c r="G26" s="77">
        <f t="shared" si="1"/>
        <v>9.3119274116573933E-2</v>
      </c>
      <c r="H26" s="77">
        <v>0.14033615628143462</v>
      </c>
      <c r="I26" s="77">
        <f t="shared" si="2"/>
        <v>0.14033615628143462</v>
      </c>
      <c r="J26" s="76">
        <f>分析係数表!G29</f>
        <v>0.26283748014822655</v>
      </c>
      <c r="K26" s="78">
        <f t="shared" si="3"/>
        <v>3.6885601690699987E-2</v>
      </c>
      <c r="L26" s="79"/>
      <c r="M26" s="80"/>
      <c r="N26" s="81">
        <f>分析係数表!H29</f>
        <v>1.0707159760567955E-2</v>
      </c>
      <c r="O26" s="82">
        <f t="shared" si="4"/>
        <v>0.27644451395961822</v>
      </c>
      <c r="P26" s="76">
        <f>分析係数表!C29</f>
        <v>0.28024852844996728</v>
      </c>
      <c r="Q26" s="82">
        <f t="shared" si="5"/>
        <v>7.747316823524944E-2</v>
      </c>
      <c r="R26" s="83">
        <v>9.8708012940465634E-2</v>
      </c>
      <c r="S26" s="84">
        <f t="shared" si="6"/>
        <v>0.23904416922190025</v>
      </c>
      <c r="T26" s="85">
        <f>分析係数表!F29</f>
        <v>0.48438327157226047</v>
      </c>
      <c r="U26" s="86">
        <f t="shared" si="7"/>
        <v>0.1157889967379771</v>
      </c>
      <c r="V26" s="87">
        <f>分析係数表!D29</f>
        <v>0.14107993647432504</v>
      </c>
      <c r="W26" s="167">
        <f t="shared" si="8"/>
        <v>0</v>
      </c>
      <c r="X26" s="76">
        <f>分析係数表!E29</f>
        <v>9.6876654314452096E-2</v>
      </c>
      <c r="Y26" s="166">
        <f t="shared" si="9"/>
        <v>0</v>
      </c>
    </row>
    <row r="27" spans="1:25" x14ac:dyDescent="0.2">
      <c r="A27" s="6" t="s">
        <v>15</v>
      </c>
      <c r="B27" s="5" t="s">
        <v>36</v>
      </c>
      <c r="C27" s="75">
        <f>最終需要_まとめ!C28</f>
        <v>100</v>
      </c>
      <c r="D27" s="76">
        <f>投入係数表!Y27</f>
        <v>7.2233458537994801E-4</v>
      </c>
      <c r="E27" s="77">
        <f t="shared" si="0"/>
        <v>7.2233458537994802E-2</v>
      </c>
      <c r="F27" s="76">
        <f>分析係数表!C30</f>
        <v>1</v>
      </c>
      <c r="G27" s="77">
        <f t="shared" si="1"/>
        <v>7.2233458537994802E-2</v>
      </c>
      <c r="H27" s="77">
        <v>0.15545712908045267</v>
      </c>
      <c r="I27" s="77">
        <f t="shared" si="2"/>
        <v>100.15545712908045</v>
      </c>
      <c r="J27" s="76">
        <f>分析係数表!G30</f>
        <v>0.34440913030915921</v>
      </c>
      <c r="K27" s="78">
        <f t="shared" si="3"/>
        <v>34.494453885542875</v>
      </c>
      <c r="L27" s="79"/>
      <c r="M27" s="80"/>
      <c r="N27" s="81">
        <f>分析係数表!H30</f>
        <v>0</v>
      </c>
      <c r="O27" s="82">
        <f t="shared" si="4"/>
        <v>0</v>
      </c>
      <c r="P27" s="76">
        <f>分析係数表!C30</f>
        <v>1</v>
      </c>
      <c r="Q27" s="82">
        <f t="shared" si="5"/>
        <v>0</v>
      </c>
      <c r="R27" s="83">
        <v>5.3949361944910158E-2</v>
      </c>
      <c r="S27" s="84">
        <f t="shared" si="6"/>
        <v>100.20940649102536</v>
      </c>
      <c r="T27" s="85">
        <f>分析係数表!F30</f>
        <v>0.44047963016469227</v>
      </c>
      <c r="U27" s="86">
        <f t="shared" si="7"/>
        <v>44.140202310190162</v>
      </c>
      <c r="V27" s="87">
        <f>分析係数表!D30</f>
        <v>0.18679572377925455</v>
      </c>
      <c r="W27" s="167">
        <f t="shared" si="8"/>
        <v>19</v>
      </c>
      <c r="X27" s="76">
        <f>分析係数表!E30</f>
        <v>0.11282866223634788</v>
      </c>
      <c r="Y27" s="166">
        <f t="shared" si="9"/>
        <v>11</v>
      </c>
    </row>
    <row r="28" spans="1:25" x14ac:dyDescent="0.2">
      <c r="A28" s="6" t="s">
        <v>16</v>
      </c>
      <c r="B28" s="5" t="s">
        <v>193</v>
      </c>
      <c r="C28" s="90"/>
      <c r="D28" s="76">
        <f>投入係数表!Y28</f>
        <v>3.1782721756717712E-3</v>
      </c>
      <c r="E28" s="77">
        <f t="shared" si="0"/>
        <v>0.31782721756717713</v>
      </c>
      <c r="F28" s="76">
        <f>分析係数表!C31</f>
        <v>5.0425200622829069E-2</v>
      </c>
      <c r="G28" s="77">
        <f t="shared" si="1"/>
        <v>1.6026501209220452E-2</v>
      </c>
      <c r="H28" s="77">
        <v>4.7554886720203533E-2</v>
      </c>
      <c r="I28" s="77">
        <f t="shared" si="2"/>
        <v>4.7554886720203533E-2</v>
      </c>
      <c r="J28" s="76">
        <f>分析係数表!G31</f>
        <v>7.0921985815602842E-2</v>
      </c>
      <c r="K28" s="78">
        <f t="shared" si="3"/>
        <v>3.3726870014328752E-3</v>
      </c>
      <c r="L28" s="79"/>
      <c r="M28" s="80"/>
      <c r="N28" s="81">
        <f>分析係数表!H31</f>
        <v>2.4500023200779545E-2</v>
      </c>
      <c r="O28" s="82">
        <f t="shared" si="4"/>
        <v>0.63255776108636363</v>
      </c>
      <c r="P28" s="76">
        <f>分析係数表!C31</f>
        <v>5.0425200622829069E-2</v>
      </c>
      <c r="Q28" s="82">
        <f t="shared" si="5"/>
        <v>3.1896852008307462E-2</v>
      </c>
      <c r="R28" s="83">
        <v>4.0139740385207449E-2</v>
      </c>
      <c r="S28" s="84">
        <f t="shared" si="6"/>
        <v>8.7694627105410983E-2</v>
      </c>
      <c r="T28" s="85">
        <f>分析係数表!F31</f>
        <v>0.3475177304964539</v>
      </c>
      <c r="U28" s="86">
        <f t="shared" si="7"/>
        <v>3.0475437788405235E-2</v>
      </c>
      <c r="V28" s="87">
        <f>分析係数表!D31</f>
        <v>0</v>
      </c>
      <c r="W28" s="167">
        <f t="shared" si="8"/>
        <v>0</v>
      </c>
      <c r="X28" s="76">
        <f>分析係数表!E31</f>
        <v>0</v>
      </c>
      <c r="Y28" s="166">
        <f t="shared" si="9"/>
        <v>0</v>
      </c>
    </row>
    <row r="29" spans="1:25" x14ac:dyDescent="0.2">
      <c r="A29" s="6" t="s">
        <v>17</v>
      </c>
      <c r="B29" s="5" t="s">
        <v>273</v>
      </c>
      <c r="C29" s="90"/>
      <c r="D29" s="76">
        <f>投入係数表!Y29</f>
        <v>7.2233458537994801E-4</v>
      </c>
      <c r="E29" s="77">
        <f t="shared" si="0"/>
        <v>7.2233458537994802E-2</v>
      </c>
      <c r="F29" s="76">
        <f>分析係数表!C32</f>
        <v>0.71921182266009853</v>
      </c>
      <c r="G29" s="77">
        <f t="shared" si="1"/>
        <v>5.1951157372153896E-2</v>
      </c>
      <c r="H29" s="77">
        <v>7.5962505084661194E-2</v>
      </c>
      <c r="I29" s="77">
        <f t="shared" si="2"/>
        <v>7.5962505084661194E-2</v>
      </c>
      <c r="J29" s="76">
        <f>分析係数表!G32</f>
        <v>0.13945578231292516</v>
      </c>
      <c r="K29" s="78">
        <f t="shared" si="3"/>
        <v>1.0593410573030981E-2</v>
      </c>
      <c r="L29" s="79"/>
      <c r="M29" s="80"/>
      <c r="N29" s="81">
        <f>分析係数表!H32</f>
        <v>7.0646373718156932E-3</v>
      </c>
      <c r="O29" s="82">
        <f t="shared" si="4"/>
        <v>0.18239946804052817</v>
      </c>
      <c r="P29" s="76">
        <f>分析係数表!C32</f>
        <v>0.71921182266009853</v>
      </c>
      <c r="Q29" s="82">
        <f t="shared" si="5"/>
        <v>0.13118385386166065</v>
      </c>
      <c r="R29" s="83">
        <v>0.16519018818755932</v>
      </c>
      <c r="S29" s="84">
        <f t="shared" si="6"/>
        <v>0.2411526932722205</v>
      </c>
      <c r="T29" s="85">
        <f>分析係数表!F32</f>
        <v>0.48185941043083902</v>
      </c>
      <c r="U29" s="86">
        <f t="shared" si="7"/>
        <v>0.11620169460396113</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投入係数表!Y30</f>
        <v>2.0225368390638545E-3</v>
      </c>
      <c r="E30" s="77">
        <f t="shared" si="0"/>
        <v>0.20225368390638546</v>
      </c>
      <c r="F30" s="76">
        <f>分析係数表!C33</f>
        <v>0.83046964490263453</v>
      </c>
      <c r="G30" s="77">
        <f t="shared" si="1"/>
        <v>0.16796554505398562</v>
      </c>
      <c r="H30" s="77">
        <v>0.19048183018848294</v>
      </c>
      <c r="I30" s="77">
        <f t="shared" si="2"/>
        <v>0.19048183018848294</v>
      </c>
      <c r="J30" s="76">
        <f>分析係数表!G33</f>
        <v>0.50688705234159781</v>
      </c>
      <c r="K30" s="78">
        <f t="shared" si="3"/>
        <v>9.6552773428872904E-2</v>
      </c>
      <c r="L30" s="79"/>
      <c r="M30" s="80"/>
      <c r="N30" s="81">
        <f>分析係数表!H33</f>
        <v>1.0440350795786737E-3</v>
      </c>
      <c r="O30" s="82">
        <f t="shared" si="4"/>
        <v>2.6955586409930267E-2</v>
      </c>
      <c r="P30" s="76">
        <f>分析係数表!C33</f>
        <v>0.83046964490263453</v>
      </c>
      <c r="Q30" s="82">
        <f t="shared" si="5"/>
        <v>2.2385796273997071E-2</v>
      </c>
      <c r="R30" s="83">
        <v>5.792105288833372E-2</v>
      </c>
      <c r="S30" s="84">
        <f t="shared" si="6"/>
        <v>0.24840288307681666</v>
      </c>
      <c r="T30" s="85">
        <f>分析係数表!F33</f>
        <v>0.64600550964187331</v>
      </c>
      <c r="U30" s="86">
        <f t="shared" si="7"/>
        <v>0.16046963107854961</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投入係数表!Y31</f>
        <v>5.9086969084079746E-2</v>
      </c>
      <c r="E31" s="77">
        <f t="shared" si="0"/>
        <v>5.9086969084079746</v>
      </c>
      <c r="F31" s="76">
        <f>分析係数表!C34</f>
        <v>0.2537092984222894</v>
      </c>
      <c r="G31" s="77">
        <f t="shared" si="1"/>
        <v>1.4990913472221377</v>
      </c>
      <c r="H31" s="77">
        <v>1.7355994268968737</v>
      </c>
      <c r="I31" s="77">
        <f t="shared" si="2"/>
        <v>1.7355994268968737</v>
      </c>
      <c r="J31" s="76">
        <f>分析係数表!G34</f>
        <v>0.42494765662747624</v>
      </c>
      <c r="K31" s="78">
        <f t="shared" si="3"/>
        <v>0.73753890930381727</v>
      </c>
      <c r="L31" s="79"/>
      <c r="M31" s="80"/>
      <c r="N31" s="81">
        <f>分析係数表!H34</f>
        <v>0.17513108440443598</v>
      </c>
      <c r="O31" s="82">
        <f t="shared" si="4"/>
        <v>4.5216498670079694</v>
      </c>
      <c r="P31" s="76">
        <f>分析係数表!C34</f>
        <v>0.2537092984222894</v>
      </c>
      <c r="Q31" s="82">
        <f t="shared" si="5"/>
        <v>1.1471846154698302</v>
      </c>
      <c r="R31" s="83">
        <v>1.2367978942807163</v>
      </c>
      <c r="S31" s="84">
        <f t="shared" si="6"/>
        <v>2.9723973211775903</v>
      </c>
      <c r="T31" s="85">
        <f>分析係数表!F34</f>
        <v>0.69995168304074729</v>
      </c>
      <c r="U31" s="86">
        <f t="shared" si="7"/>
        <v>2.0805345076240629</v>
      </c>
      <c r="V31" s="87">
        <f>分析係数表!D34</f>
        <v>0.29215654694797877</v>
      </c>
      <c r="W31" s="167">
        <f t="shared" si="8"/>
        <v>1</v>
      </c>
      <c r="X31" s="76">
        <f>分析係数表!E34</f>
        <v>0.2001932678370108</v>
      </c>
      <c r="Y31" s="166">
        <f t="shared" si="9"/>
        <v>1</v>
      </c>
    </row>
    <row r="32" spans="1:25" x14ac:dyDescent="0.2">
      <c r="A32" s="6" t="s">
        <v>20</v>
      </c>
      <c r="B32" s="5" t="s">
        <v>37</v>
      </c>
      <c r="C32" s="90"/>
      <c r="D32" s="76">
        <f>投入係数表!Y32</f>
        <v>1.2568621785611096E-2</v>
      </c>
      <c r="E32" s="77">
        <f t="shared" si="0"/>
        <v>1.2568621785611096</v>
      </c>
      <c r="F32" s="76">
        <f>分析係数表!C35</f>
        <v>0.44329670329670334</v>
      </c>
      <c r="G32" s="77">
        <f t="shared" si="1"/>
        <v>0.55716286025445239</v>
      </c>
      <c r="H32" s="77">
        <v>0.68691198334506853</v>
      </c>
      <c r="I32" s="77">
        <f t="shared" si="2"/>
        <v>0.68691198334506853</v>
      </c>
      <c r="J32" s="76">
        <f>分析係数表!G35</f>
        <v>0.31419939577039274</v>
      </c>
      <c r="K32" s="78">
        <f t="shared" si="3"/>
        <v>0.21582733011446262</v>
      </c>
      <c r="L32" s="79"/>
      <c r="M32" s="80"/>
      <c r="N32" s="81">
        <f>分析係数表!H35</f>
        <v>6.616862326574173E-2</v>
      </c>
      <c r="O32" s="82">
        <f t="shared" si="4"/>
        <v>1.7083851653582474</v>
      </c>
      <c r="P32" s="76">
        <f>分析係数表!C35</f>
        <v>0.44329670329670334</v>
      </c>
      <c r="Q32" s="82">
        <f t="shared" si="5"/>
        <v>0.75732151176430451</v>
      </c>
      <c r="R32" s="83">
        <v>0.89533177226652561</v>
      </c>
      <c r="S32" s="84">
        <f t="shared" si="6"/>
        <v>1.5822437556115942</v>
      </c>
      <c r="T32" s="85">
        <f>分析係数表!F35</f>
        <v>0.64443411573320941</v>
      </c>
      <c r="U32" s="86">
        <f t="shared" si="7"/>
        <v>1.01965185552195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投入係数表!Y33</f>
        <v>3.3227390927477608E-3</v>
      </c>
      <c r="E33" s="77">
        <f t="shared" si="0"/>
        <v>0.33227390927477607</v>
      </c>
      <c r="F33" s="76">
        <f>分析係数表!C36</f>
        <v>0.8186980166346769</v>
      </c>
      <c r="G33" s="77">
        <f t="shared" si="1"/>
        <v>0.27203199050270976</v>
      </c>
      <c r="H33" s="77">
        <v>0.41122857668741575</v>
      </c>
      <c r="I33" s="77">
        <f t="shared" si="2"/>
        <v>0.41122857668741575</v>
      </c>
      <c r="J33" s="76">
        <f>分析係数表!G36</f>
        <v>7.7781269641734763E-2</v>
      </c>
      <c r="K33" s="78">
        <f t="shared" si="3"/>
        <v>3.1985880807710684E-2</v>
      </c>
      <c r="L33" s="79"/>
      <c r="M33" s="80"/>
      <c r="N33" s="81">
        <f>分析係数表!H36</f>
        <v>0.1158646930536866</v>
      </c>
      <c r="O33" s="82">
        <f t="shared" si="4"/>
        <v>2.9914710784709282</v>
      </c>
      <c r="P33" s="76">
        <f>分析係数表!C36</f>
        <v>0.8186980166346769</v>
      </c>
      <c r="Q33" s="82">
        <f t="shared" si="5"/>
        <v>2.4491114387641466</v>
      </c>
      <c r="R33" s="83">
        <v>2.6528605869592856</v>
      </c>
      <c r="S33" s="84">
        <f t="shared" si="6"/>
        <v>3.0640891636467016</v>
      </c>
      <c r="T33" s="85">
        <f>分析係数表!F36</f>
        <v>0.82023884349465748</v>
      </c>
      <c r="U33" s="86">
        <f t="shared" si="7"/>
        <v>2.5132849519540827</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投入係数表!Y34</f>
        <v>2.6437445824906095E-2</v>
      </c>
      <c r="E34" s="77">
        <f t="shared" si="0"/>
        <v>2.6437445824906094</v>
      </c>
      <c r="F34" s="76">
        <f>分析係数表!C37</f>
        <v>0.56668970283344855</v>
      </c>
      <c r="G34" s="77">
        <f t="shared" si="1"/>
        <v>1.498182831819143</v>
      </c>
      <c r="H34" s="77">
        <v>1.8861658771787755</v>
      </c>
      <c r="I34" s="77">
        <f t="shared" si="2"/>
        <v>1.8861658771787755</v>
      </c>
      <c r="J34" s="76">
        <f>分析係数表!G37</f>
        <v>0.49872274427515739</v>
      </c>
      <c r="K34" s="78">
        <f t="shared" si="3"/>
        <v>0.94067382242475839</v>
      </c>
      <c r="L34" s="79"/>
      <c r="M34" s="80"/>
      <c r="N34" s="81">
        <f>分析係数表!H37</f>
        <v>5.3152985940327593E-2</v>
      </c>
      <c r="O34" s="82">
        <f t="shared" si="4"/>
        <v>1.3723388547811166</v>
      </c>
      <c r="P34" s="76">
        <f>分析係数表!C37</f>
        <v>0.56668970283344855</v>
      </c>
      <c r="Q34" s="82">
        <f t="shared" si="5"/>
        <v>0.77769029780270604</v>
      </c>
      <c r="R34" s="83">
        <v>0.90174081689538899</v>
      </c>
      <c r="S34" s="84">
        <f t="shared" si="6"/>
        <v>2.7879066940741644</v>
      </c>
      <c r="T34" s="85">
        <f>分析係数表!F37</f>
        <v>0.72283550770915062</v>
      </c>
      <c r="U34" s="86">
        <f t="shared" si="7"/>
        <v>2.0151979506568383</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投入係数表!Y35</f>
        <v>8.6680150245593765E-3</v>
      </c>
      <c r="E35" s="77">
        <f t="shared" si="0"/>
        <v>0.86680150245593768</v>
      </c>
      <c r="F35" s="76">
        <f>分析係数表!C38</f>
        <v>1.0683527744467458E-2</v>
      </c>
      <c r="G35" s="77">
        <f t="shared" si="1"/>
        <v>9.2604979004340879E-3</v>
      </c>
      <c r="H35" s="77">
        <v>1.2621075971819584E-2</v>
      </c>
      <c r="I35" s="77">
        <f t="shared" si="2"/>
        <v>1.2621075971819584E-2</v>
      </c>
      <c r="J35" s="76">
        <f>分析係数表!G38</f>
        <v>0.34057971014492755</v>
      </c>
      <c r="K35" s="78">
        <f t="shared" si="3"/>
        <v>4.2984823961994233E-3</v>
      </c>
      <c r="L35" s="79"/>
      <c r="M35" s="80"/>
      <c r="N35" s="81">
        <f>分析係数表!H38</f>
        <v>4.6331956753746927E-2</v>
      </c>
      <c r="O35" s="82">
        <f t="shared" si="4"/>
        <v>1.1962290235695723</v>
      </c>
      <c r="P35" s="76">
        <f>分析係数表!C38</f>
        <v>1.0683527744467458E-2</v>
      </c>
      <c r="Q35" s="82">
        <f t="shared" si="5"/>
        <v>1.2779945962042741E-2</v>
      </c>
      <c r="R35" s="83">
        <v>1.5091584333745365E-2</v>
      </c>
      <c r="S35" s="84">
        <f t="shared" si="6"/>
        <v>2.7712660305564948E-2</v>
      </c>
      <c r="T35" s="85">
        <f>分析係数表!F38</f>
        <v>0.55072463768115942</v>
      </c>
      <c r="U35" s="86">
        <f t="shared" si="7"/>
        <v>1.5262044805963305E-2</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投入係数表!Y36</f>
        <v>0</v>
      </c>
      <c r="E36" s="77">
        <f t="shared" si="0"/>
        <v>0</v>
      </c>
      <c r="F36" s="76">
        <f>分析係数表!C39</f>
        <v>1</v>
      </c>
      <c r="G36" s="77">
        <f t="shared" si="1"/>
        <v>0</v>
      </c>
      <c r="H36" s="77">
        <v>7.144813317173504E-2</v>
      </c>
      <c r="I36" s="77">
        <f t="shared" si="2"/>
        <v>7.144813317173504E-2</v>
      </c>
      <c r="J36" s="76">
        <f>分析係数表!G39</f>
        <v>0.35121951219512193</v>
      </c>
      <c r="K36" s="78">
        <f t="shared" si="3"/>
        <v>2.5093978479828891E-2</v>
      </c>
      <c r="L36" s="79"/>
      <c r="M36" s="80"/>
      <c r="N36" s="81">
        <f>分析係数表!H39</f>
        <v>4.1645399285415987E-3</v>
      </c>
      <c r="O36" s="82">
        <f t="shared" si="4"/>
        <v>0.10752283912405518</v>
      </c>
      <c r="P36" s="76">
        <f>分析係数表!C39</f>
        <v>1</v>
      </c>
      <c r="Q36" s="82">
        <f t="shared" si="5"/>
        <v>0.10752283912405518</v>
      </c>
      <c r="R36" s="83">
        <v>0.13598512883196337</v>
      </c>
      <c r="S36" s="84">
        <f t="shared" si="6"/>
        <v>0.20743326200369841</v>
      </c>
      <c r="T36" s="85">
        <f>分析係数表!F39</f>
        <v>0.70184774575018483</v>
      </c>
      <c r="U36" s="86">
        <f t="shared" si="7"/>
        <v>0.14558656733090319</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投入係数表!Y37</f>
        <v>1.4446691707598961E-4</v>
      </c>
      <c r="E37" s="77">
        <f t="shared" si="0"/>
        <v>1.4446691707598961E-2</v>
      </c>
      <c r="F37" s="76">
        <f>分析係数表!C40</f>
        <v>0.77416905685844439</v>
      </c>
      <c r="G37" s="77">
        <f t="shared" si="1"/>
        <v>1.1184181693996598E-2</v>
      </c>
      <c r="H37" s="77">
        <v>1.5263343116390521E-2</v>
      </c>
      <c r="I37" s="77">
        <f t="shared" si="2"/>
        <v>1.5263343116390521E-2</v>
      </c>
      <c r="J37" s="76">
        <f>分析係数表!G40</f>
        <v>0.54967502321262762</v>
      </c>
      <c r="K37" s="78">
        <f t="shared" si="3"/>
        <v>8.3898784818042596E-3</v>
      </c>
      <c r="L37" s="79"/>
      <c r="M37" s="80"/>
      <c r="N37" s="81">
        <f>分析係数表!H40</f>
        <v>3.1866270706695746E-2</v>
      </c>
      <c r="O37" s="82">
        <f t="shared" si="4"/>
        <v>0.822744398534205</v>
      </c>
      <c r="P37" s="76">
        <f>分析係数表!C40</f>
        <v>0.77416905685844439</v>
      </c>
      <c r="Q37" s="82">
        <f t="shared" si="5"/>
        <v>0.63694325504879357</v>
      </c>
      <c r="R37" s="83">
        <v>0.63777500669158815</v>
      </c>
      <c r="S37" s="84">
        <f t="shared" si="6"/>
        <v>0.6530383498079787</v>
      </c>
      <c r="T37" s="85">
        <f>分析係数表!F40</f>
        <v>0.74643369629442058</v>
      </c>
      <c r="U37" s="86">
        <f t="shared" si="7"/>
        <v>0.48744982926917835</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投入係数表!Y38</f>
        <v>0</v>
      </c>
      <c r="E38" s="77">
        <f t="shared" si="0"/>
        <v>0</v>
      </c>
      <c r="F38" s="76">
        <f>分析係数表!C41</f>
        <v>0.79005741127348639</v>
      </c>
      <c r="G38" s="77">
        <f t="shared" si="1"/>
        <v>0</v>
      </c>
      <c r="H38" s="77">
        <v>1.8834550582033885E-3</v>
      </c>
      <c r="I38" s="77">
        <f t="shared" si="2"/>
        <v>1.8834550582033885E-3</v>
      </c>
      <c r="J38" s="76">
        <f>分析係数表!G41</f>
        <v>0.45390187685215672</v>
      </c>
      <c r="K38" s="78">
        <f t="shared" si="3"/>
        <v>8.5490378588520615E-4</v>
      </c>
      <c r="L38" s="79"/>
      <c r="M38" s="80"/>
      <c r="N38" s="81">
        <f>分析係数表!H41</f>
        <v>5.3791007377847894E-2</v>
      </c>
      <c r="O38" s="82">
        <f t="shared" si="4"/>
        <v>1.3888117131427407</v>
      </c>
      <c r="P38" s="76">
        <f>分析係数表!C41</f>
        <v>0.79005741127348639</v>
      </c>
      <c r="Q38" s="82">
        <f t="shared" si="5"/>
        <v>1.0972409868318496</v>
      </c>
      <c r="R38" s="83">
        <v>1.1160812614864943</v>
      </c>
      <c r="S38" s="84">
        <f t="shared" si="6"/>
        <v>1.1179647165446978</v>
      </c>
      <c r="T38" s="85">
        <f>分析係数表!F41</f>
        <v>0.55729338162660524</v>
      </c>
      <c r="U38" s="86">
        <f t="shared" si="7"/>
        <v>0.62303433742242376</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投入係数表!Y39</f>
        <v>7.2233458537994801E-4</v>
      </c>
      <c r="E39" s="77">
        <f>$C$27*D39</f>
        <v>7.2233458537994802E-2</v>
      </c>
      <c r="F39" s="76">
        <f>分析係数表!C42</f>
        <v>0.34014502307185235</v>
      </c>
      <c r="G39" s="77">
        <f>E39*F39</f>
        <v>2.4569851420965932E-2</v>
      </c>
      <c r="H39" s="77">
        <v>3.2028080114205756E-2</v>
      </c>
      <c r="I39" s="77">
        <f>C39+H39</f>
        <v>3.2028080114205756E-2</v>
      </c>
      <c r="J39" s="76">
        <f>分析係数表!G42</f>
        <v>0.48461538461538461</v>
      </c>
      <c r="K39" s="78">
        <f>I39*J39</f>
        <v>1.5521300363038174E-2</v>
      </c>
      <c r="L39" s="79"/>
      <c r="M39" s="80"/>
      <c r="N39" s="81">
        <f>分析係数表!H42</f>
        <v>1.4175676302723771E-2</v>
      </c>
      <c r="O39" s="82">
        <f t="shared" si="4"/>
        <v>0.36599696214371991</v>
      </c>
      <c r="P39" s="76">
        <f>分析係数表!C42</f>
        <v>0.34014502307185235</v>
      </c>
      <c r="Q39" s="82">
        <f>O39*P39</f>
        <v>0.12449204513260348</v>
      </c>
      <c r="R39" s="83">
        <v>0.12923860026350995</v>
      </c>
      <c r="S39" s="84">
        <f>I39+R39</f>
        <v>0.16126668037771569</v>
      </c>
      <c r="T39" s="85">
        <f>分析係数表!F42</f>
        <v>0.55384615384615388</v>
      </c>
      <c r="U39" s="86">
        <f>S39*T39</f>
        <v>8.9316930670734845E-2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投入係数表!Y40</f>
        <v>9.5637099104305109E-2</v>
      </c>
      <c r="E40" s="77">
        <f>$C$27*D40</f>
        <v>9.5637099104305108</v>
      </c>
      <c r="F40" s="76">
        <f>分析係数表!C43</f>
        <v>0.24206930209858468</v>
      </c>
      <c r="G40" s="77">
        <f>E40*F40</f>
        <v>2.3150805834912314</v>
      </c>
      <c r="H40" s="77">
        <v>2.6162798101031259</v>
      </c>
      <c r="I40" s="77">
        <f>C40+H40</f>
        <v>2.6162798101031259</v>
      </c>
      <c r="J40" s="76">
        <f>分析係数表!G43</f>
        <v>0.37677668031799566</v>
      </c>
      <c r="K40" s="78">
        <f>I40*J40</f>
        <v>0.98575322163365187</v>
      </c>
      <c r="L40" s="79"/>
      <c r="M40" s="80"/>
      <c r="N40" s="81">
        <f>分析係数表!H43</f>
        <v>3.8768502621688086E-2</v>
      </c>
      <c r="O40" s="82">
        <f t="shared" si="4"/>
        <v>1.0009507753554105</v>
      </c>
      <c r="P40" s="76">
        <f>分析係数表!C43</f>
        <v>0.24206930209858468</v>
      </c>
      <c r="Q40" s="82">
        <f>O40*P40</f>
        <v>0.24229945562532146</v>
      </c>
      <c r="R40" s="83">
        <v>0.39300709725477534</v>
      </c>
      <c r="S40" s="84">
        <f>I40+R40</f>
        <v>3.0092869073579012</v>
      </c>
      <c r="T40" s="85">
        <f>分析係数表!F43</f>
        <v>0.60202360876897132</v>
      </c>
      <c r="U40" s="86">
        <f>S40*T40</f>
        <v>1.8116617637888208</v>
      </c>
      <c r="V40" s="87">
        <f>分析係数表!D43</f>
        <v>0.42833052276559863</v>
      </c>
      <c r="W40" s="167">
        <f>ROUND(S40*V40,0)</f>
        <v>1</v>
      </c>
      <c r="X40" s="76">
        <f>分析係数表!E43</f>
        <v>0.32088653336545409</v>
      </c>
      <c r="Y40" s="166">
        <f>ROUND(S40*X40,0)</f>
        <v>1</v>
      </c>
    </row>
    <row r="41" spans="1:25" x14ac:dyDescent="0.2">
      <c r="A41" s="6" t="s">
        <v>341</v>
      </c>
      <c r="B41" s="5" t="s">
        <v>42</v>
      </c>
      <c r="C41" s="90"/>
      <c r="D41" s="76">
        <f>投入係数表!Y41</f>
        <v>2.8893383415197921E-4</v>
      </c>
      <c r="E41" s="77">
        <f>$C$27*D41</f>
        <v>2.8893383415197923E-2</v>
      </c>
      <c r="F41" s="76">
        <f>分析係数表!C44</f>
        <v>0.38560429982568278</v>
      </c>
      <c r="G41" s="77">
        <f>E41*F41</f>
        <v>1.1141412881412391E-2</v>
      </c>
      <c r="H41" s="77">
        <v>1.3479283375793299E-2</v>
      </c>
      <c r="I41" s="77">
        <f>C41+H41</f>
        <v>1.3479283375793299E-2</v>
      </c>
      <c r="J41" s="76">
        <f>分析係数表!G44</f>
        <v>0.26838368034661209</v>
      </c>
      <c r="K41" s="78">
        <f>I41*J41</f>
        <v>3.6176196808303113E-3</v>
      </c>
      <c r="L41" s="79"/>
      <c r="M41" s="80"/>
      <c r="N41" s="81">
        <f>分析係数表!H44</f>
        <v>0.12265092107094798</v>
      </c>
      <c r="O41" s="82">
        <f t="shared" si="4"/>
        <v>3.1666823901354748</v>
      </c>
      <c r="P41" s="76">
        <f>分析係数表!C44</f>
        <v>0.38560429982568278</v>
      </c>
      <c r="Q41" s="82">
        <f>O41*P41</f>
        <v>1.2210863458185095</v>
      </c>
      <c r="R41" s="83">
        <v>1.2361503838229486</v>
      </c>
      <c r="S41" s="84">
        <f>I41+R41</f>
        <v>1.2496296671987419</v>
      </c>
      <c r="T41" s="85">
        <f>分析係数表!F44</f>
        <v>0.48224816464075099</v>
      </c>
      <c r="U41" s="86">
        <f>S41*T41</f>
        <v>0.60263161348722571</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投入係数表!Y42</f>
        <v>1.3002022536839064E-3</v>
      </c>
      <c r="E42" s="77">
        <f>$C$27*D42</f>
        <v>0.13002022536839064</v>
      </c>
      <c r="F42" s="76">
        <f>分析係数表!C45</f>
        <v>1</v>
      </c>
      <c r="G42" s="77">
        <f>E42*F42</f>
        <v>0.13002022536839064</v>
      </c>
      <c r="H42" s="77">
        <v>0.17216059019884272</v>
      </c>
      <c r="I42" s="77">
        <f>C42+H42</f>
        <v>0.17216059019884272</v>
      </c>
      <c r="J42" s="76">
        <f>分析係数表!G45</f>
        <v>0</v>
      </c>
      <c r="K42" s="78">
        <f>I42*J42</f>
        <v>0</v>
      </c>
      <c r="L42" s="79"/>
      <c r="M42" s="80"/>
      <c r="N42" s="81">
        <f>分析係数表!H45</f>
        <v>0</v>
      </c>
      <c r="O42" s="82">
        <f t="shared" si="4"/>
        <v>0</v>
      </c>
      <c r="P42" s="76">
        <f>分析係数表!C45</f>
        <v>1</v>
      </c>
      <c r="Q42" s="82">
        <f>O42*P42</f>
        <v>0</v>
      </c>
      <c r="R42" s="83">
        <v>2.9107253165174221E-2</v>
      </c>
      <c r="S42" s="84">
        <f>I42+R42</f>
        <v>0.20126784336401693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1.5602427044206876E-2</v>
      </c>
      <c r="E43" s="77">
        <f>$C$27*D43</f>
        <v>1.5602427044206877</v>
      </c>
      <c r="F43" s="76">
        <f>分析係数表!C46</f>
        <v>0.21981660723382579</v>
      </c>
      <c r="G43" s="77">
        <f>E43*F43</f>
        <v>0.34296725774708448</v>
      </c>
      <c r="H43" s="77">
        <v>0.37684533654604152</v>
      </c>
      <c r="I43" s="77">
        <f>C43+H43</f>
        <v>0.37684533654604152</v>
      </c>
      <c r="J43" s="76">
        <f>分析係数表!G46</f>
        <v>9.2485549132947983E-3</v>
      </c>
      <c r="K43" s="78">
        <f>I43*J43</f>
        <v>3.4852747888651243E-3</v>
      </c>
      <c r="L43" s="79"/>
      <c r="M43" s="80"/>
      <c r="N43" s="81">
        <f>分析係数表!H46</f>
        <v>2.3827200593939956E-2</v>
      </c>
      <c r="O43" s="82">
        <f t="shared" si="4"/>
        <v>0.61518638317774199</v>
      </c>
      <c r="P43" s="76">
        <f>分析係数表!C46</f>
        <v>0.21981660723382579</v>
      </c>
      <c r="Q43" s="82">
        <f>O43*P43</f>
        <v>0.13522818356657956</v>
      </c>
      <c r="R43" s="83">
        <v>0.15012122315451579</v>
      </c>
      <c r="S43" s="84">
        <f>I43+R43</f>
        <v>0.52696655970055728</v>
      </c>
      <c r="T43" s="85">
        <f>分析係数表!F46</f>
        <v>0.31329479768786128</v>
      </c>
      <c r="U43" s="86">
        <f>S43*T43</f>
        <v>0.16509588170965436</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投入係数表!Y44</f>
        <v>0.53871713377636521</v>
      </c>
      <c r="E44" s="91">
        <f>SUM(E5:E43)</f>
        <v>53.871713377636496</v>
      </c>
      <c r="F44" s="92">
        <f>分析係数表!C47</f>
        <v>0.36533716964755569</v>
      </c>
      <c r="G44" s="91">
        <f>SUM(G5:G43)</f>
        <v>20.821211126691026</v>
      </c>
      <c r="H44" s="91">
        <f>SUM(H5:H43)</f>
        <v>24.283303058647274</v>
      </c>
      <c r="I44" s="91">
        <f>SUM(I5:I43)</f>
        <v>124.28330305864725</v>
      </c>
      <c r="J44" s="92">
        <f>分析係数表!G47</f>
        <v>0.24761623449681225</v>
      </c>
      <c r="K44" s="93">
        <f>SUM(K5:K43)</f>
        <v>41.156205647921162</v>
      </c>
      <c r="L44" s="94">
        <f>最終需要_まとめ!$L$33</f>
        <v>0.62733333333333341</v>
      </c>
      <c r="M44" s="91">
        <f>K44*L44</f>
        <v>25.818659676462545</v>
      </c>
      <c r="N44" s="95">
        <f>分析係数表!H47</f>
        <v>1</v>
      </c>
      <c r="O44" s="96">
        <f>SUM(O5:O43)</f>
        <v>25.818659676462541</v>
      </c>
      <c r="P44" s="92">
        <f>分析係数表!C47</f>
        <v>0.36533716964755569</v>
      </c>
      <c r="Q44" s="96">
        <f>SUM(Q5:Q43)</f>
        <v>9.9150799658696442</v>
      </c>
      <c r="R44" s="91">
        <f>SUM(R5:R43)</f>
        <v>11.173578762021403</v>
      </c>
      <c r="S44" s="97">
        <f>SUM(S5:S43)</f>
        <v>135.45688182066866</v>
      </c>
      <c r="T44" s="98">
        <f>分析係数表!F47</f>
        <v>0.45972075178637212</v>
      </c>
      <c r="U44" s="99">
        <f>SUM(U5:U43)</f>
        <v>62.823826688788422</v>
      </c>
      <c r="V44" s="100">
        <f>分析係数表!D47</f>
        <v>9.0631212476228726E-2</v>
      </c>
      <c r="W44" s="164">
        <f>SUM(W5:W43)</f>
        <v>21</v>
      </c>
      <c r="X44" s="92">
        <f>分析係数表!E47</f>
        <v>7.5404319154090987E-2</v>
      </c>
      <c r="Y44" s="165">
        <f>SUM(Y5:Y43)</f>
        <v>13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
        <v>488</v>
      </c>
      <c r="H1" s="401"/>
      <c r="I1" s="401"/>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0.3615635179153095</v>
      </c>
      <c r="G5" s="77">
        <f t="shared" ref="G5:G38" si="1">E5*F5</f>
        <v>0</v>
      </c>
      <c r="H5" s="77">
        <f t="array" ref="H5:H43">MMULT(逆行列係数!C5:AO43,'24'!G5:G43)</f>
        <v>5.885431670652339E-4</v>
      </c>
      <c r="I5" s="77">
        <f t="shared" ref="I5:I38" si="2">C5+H5</f>
        <v>5.885431670652339E-4</v>
      </c>
      <c r="J5" s="76">
        <f>分析係数表!G8</f>
        <v>0.11973969631236442</v>
      </c>
      <c r="K5" s="78">
        <f t="shared" ref="K5:K38" si="3">I5*J5</f>
        <v>7.0471980091108257E-5</v>
      </c>
      <c r="L5" s="79" t="s">
        <v>184</v>
      </c>
      <c r="M5" s="80" t="s">
        <v>184</v>
      </c>
      <c r="N5" s="81">
        <f>分析係数表!H8</f>
        <v>1.2737227970859822E-2</v>
      </c>
      <c r="O5" s="82">
        <f t="shared" ref="O5:O43" si="4">$M$44*N5</f>
        <v>8.4712127729699979E-2</v>
      </c>
      <c r="P5" s="76">
        <f>分析係数表!C8</f>
        <v>0.3615635179153095</v>
      </c>
      <c r="Q5" s="82">
        <f t="shared" ref="Q5:Q38" si="5">O5*P5</f>
        <v>3.0628814912041363E-2</v>
      </c>
      <c r="R5" s="83">
        <f t="array" ref="R5:R43">MMULT(逆行列係数!C5:AO43,'24'!Q5:Q43)</f>
        <v>4.4781826409719901E-2</v>
      </c>
      <c r="S5" s="84">
        <f t="shared" ref="S5:S38" si="6">I5+R5</f>
        <v>4.5370369576785134E-2</v>
      </c>
      <c r="T5" s="85">
        <f>分析係数表!F8</f>
        <v>0.45140997830802604</v>
      </c>
      <c r="U5" s="86">
        <f t="shared" ref="U5:U38" si="7">S5*T5</f>
        <v>2.0480637546483701E-2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投入係数表!Z6</f>
        <v>0</v>
      </c>
      <c r="E6" s="77">
        <f t="shared" si="0"/>
        <v>0</v>
      </c>
      <c r="F6" s="76">
        <f>分析係数表!C9</f>
        <v>5.4524361948955935E-2</v>
      </c>
      <c r="G6" s="77">
        <f t="shared" si="1"/>
        <v>0</v>
      </c>
      <c r="H6" s="77">
        <v>8.860215482450743E-4</v>
      </c>
      <c r="I6" s="77">
        <f t="shared" si="2"/>
        <v>8.860215482450743E-4</v>
      </c>
      <c r="J6" s="76">
        <f>分析係数表!G9</f>
        <v>0.23529411764705882</v>
      </c>
      <c r="K6" s="78">
        <f t="shared" si="3"/>
        <v>2.0847565841060573E-4</v>
      </c>
      <c r="L6" s="79"/>
      <c r="M6" s="80"/>
      <c r="N6" s="81">
        <f>分析係数表!H9</f>
        <v>6.7282260683958976E-4</v>
      </c>
      <c r="O6" s="82">
        <f t="shared" si="4"/>
        <v>4.4747754174158452E-3</v>
      </c>
      <c r="P6" s="76">
        <f>分析係数表!C9</f>
        <v>5.4524361948955935E-2</v>
      </c>
      <c r="Q6" s="82">
        <f t="shared" si="5"/>
        <v>2.4398427449947191E-4</v>
      </c>
      <c r="R6" s="83">
        <v>3.4829232915789971E-4</v>
      </c>
      <c r="S6" s="84">
        <f t="shared" si="6"/>
        <v>1.234313877402974E-3</v>
      </c>
      <c r="T6" s="85">
        <f>分析係数表!F9</f>
        <v>0.68627450980392157</v>
      </c>
      <c r="U6" s="86">
        <f t="shared" si="7"/>
        <v>8.4707815115890367E-4</v>
      </c>
      <c r="V6" s="87">
        <f>分析係数表!D9</f>
        <v>3.9215686274509803E-2</v>
      </c>
      <c r="W6" s="167">
        <f t="shared" si="8"/>
        <v>0</v>
      </c>
      <c r="X6" s="76">
        <f>分析係数表!E9</f>
        <v>0</v>
      </c>
      <c r="Y6" s="166">
        <f t="shared" si="9"/>
        <v>0</v>
      </c>
    </row>
    <row r="7" spans="1:25" x14ac:dyDescent="0.2">
      <c r="A7" s="6" t="s">
        <v>221</v>
      </c>
      <c r="B7" s="5" t="s">
        <v>267</v>
      </c>
      <c r="C7" s="90"/>
      <c r="D7" s="76">
        <f>投入係数表!Z7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8.6409456336305982E-3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投入係数表!Z8</f>
        <v>0.30023640661938533</v>
      </c>
      <c r="E8" s="77">
        <f t="shared" si="0"/>
        <v>30.023640661938533</v>
      </c>
      <c r="F8" s="76">
        <f>分析係数表!C11</f>
        <v>1.7638036809815905E-2</v>
      </c>
      <c r="G8" s="77">
        <f t="shared" si="1"/>
        <v>0.52955807915995734</v>
      </c>
      <c r="H8" s="77">
        <v>0.53434275320778479</v>
      </c>
      <c r="I8" s="77">
        <f t="shared" si="2"/>
        <v>0.53434275320778479</v>
      </c>
      <c r="J8" s="76">
        <f>分析係数表!G11</f>
        <v>0.36619718309859156</v>
      </c>
      <c r="K8" s="78">
        <f t="shared" si="3"/>
        <v>0.19567481103383669</v>
      </c>
      <c r="L8" s="79"/>
      <c r="M8" s="80"/>
      <c r="N8" s="81">
        <f>分析係数表!H11</f>
        <v>-2.3200779546192752E-5</v>
      </c>
      <c r="O8" s="82">
        <f t="shared" si="4"/>
        <v>-1.5430260060054639E-4</v>
      </c>
      <c r="P8" s="76">
        <f>分析係数表!C11</f>
        <v>1.7638036809815905E-2</v>
      </c>
      <c r="Q8" s="82">
        <f t="shared" si="5"/>
        <v>-2.7215949492427589E-6</v>
      </c>
      <c r="R8" s="83">
        <v>1.0434827259496708E-4</v>
      </c>
      <c r="S8" s="84">
        <f t="shared" si="6"/>
        <v>0.53444710148037977</v>
      </c>
      <c r="T8" s="85">
        <f>分析係数表!F11</f>
        <v>0.60563380281690138</v>
      </c>
      <c r="U8" s="86">
        <f t="shared" si="7"/>
        <v>0.3236792304740328</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投入係数表!Z9</f>
        <v>0</v>
      </c>
      <c r="E9" s="77">
        <f t="shared" si="0"/>
        <v>0</v>
      </c>
      <c r="F9" s="76">
        <f>分析係数表!C12</f>
        <v>0.17945214392608499</v>
      </c>
      <c r="G9" s="77">
        <f t="shared" si="1"/>
        <v>0</v>
      </c>
      <c r="H9" s="77">
        <v>2.3883681482018669E-4</v>
      </c>
      <c r="I9" s="77">
        <f t="shared" si="2"/>
        <v>2.3883681482018669E-4</v>
      </c>
      <c r="J9" s="76">
        <f>分析係数表!G12</f>
        <v>0.13812104376337719</v>
      </c>
      <c r="K9" s="78">
        <f t="shared" si="3"/>
        <v>3.298839015208462E-5</v>
      </c>
      <c r="L9" s="79"/>
      <c r="M9" s="80"/>
      <c r="N9" s="81">
        <f>分析係数表!H12</f>
        <v>9.9856155166813607E-2</v>
      </c>
      <c r="O9" s="82">
        <f t="shared" si="4"/>
        <v>0.66411839298475173</v>
      </c>
      <c r="P9" s="76">
        <f>分析係数表!C12</f>
        <v>0.17945214392608499</v>
      </c>
      <c r="Q9" s="82">
        <f t="shared" si="5"/>
        <v>0.11917746944185995</v>
      </c>
      <c r="R9" s="83">
        <v>0.1350142765099929</v>
      </c>
      <c r="S9" s="84">
        <f t="shared" si="6"/>
        <v>0.13525311332481307</v>
      </c>
      <c r="T9" s="85">
        <f>分析係数表!F12</f>
        <v>0.32915888701671298</v>
      </c>
      <c r="U9" s="86">
        <f t="shared" si="7"/>
        <v>4.4519764247540825E-2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投入係数表!Z10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0.10230262419816226</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投入係数表!Z11</f>
        <v>2.3640661938534278E-3</v>
      </c>
      <c r="E11" s="77">
        <f t="shared" si="0"/>
        <v>0.2364066193853428</v>
      </c>
      <c r="F11" s="76">
        <f>分析係数表!C14</f>
        <v>0.39919982218270722</v>
      </c>
      <c r="G11" s="77">
        <f t="shared" si="1"/>
        <v>9.4373480421443792E-2</v>
      </c>
      <c r="H11" s="77">
        <v>0.16862494745965809</v>
      </c>
      <c r="I11" s="77">
        <f t="shared" si="2"/>
        <v>0.16862494745965809</v>
      </c>
      <c r="J11" s="76">
        <f>分析係数表!G14</f>
        <v>0.17087329631499243</v>
      </c>
      <c r="K11" s="78">
        <f t="shared" si="3"/>
        <v>2.8813500613374187E-2</v>
      </c>
      <c r="L11" s="79"/>
      <c r="M11" s="80"/>
      <c r="N11" s="81">
        <f>分析係数表!H14</f>
        <v>1.2412417057213123E-3</v>
      </c>
      <c r="O11" s="82">
        <f t="shared" si="4"/>
        <v>8.2551891321292325E-3</v>
      </c>
      <c r="P11" s="76">
        <f>分析係数表!C14</f>
        <v>0.39919982218270722</v>
      </c>
      <c r="Q11" s="82">
        <f t="shared" si="5"/>
        <v>3.2954700336306065E-3</v>
      </c>
      <c r="R11" s="83">
        <v>1.4615668948266783E-2</v>
      </c>
      <c r="S11" s="84">
        <f t="shared" si="6"/>
        <v>0.18324061640792488</v>
      </c>
      <c r="T11" s="85">
        <f>分析係数表!F14</f>
        <v>0.36951034830893487</v>
      </c>
      <c r="U11" s="86">
        <f t="shared" si="7"/>
        <v>6.7709303993236256E-2</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投入係数表!Z12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6.110382983781637E-2</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投入係数表!Z13</f>
        <v>5.6737588652482268E-2</v>
      </c>
      <c r="E13" s="77">
        <f t="shared" si="0"/>
        <v>5.6737588652482271</v>
      </c>
      <c r="F13" s="76">
        <f>分析係数表!C16</f>
        <v>2.8203419942260721E-2</v>
      </c>
      <c r="G13" s="77">
        <f t="shared" si="1"/>
        <v>0.16001940392772041</v>
      </c>
      <c r="H13" s="77">
        <v>0.16584127400186394</v>
      </c>
      <c r="I13" s="77">
        <f t="shared" si="2"/>
        <v>0.16584127400186394</v>
      </c>
      <c r="J13" s="76">
        <f>分析係数表!G16</f>
        <v>3.2028469750889681E-2</v>
      </c>
      <c r="K13" s="78">
        <f t="shared" si="3"/>
        <v>5.3116422278177066E-3</v>
      </c>
      <c r="L13" s="79"/>
      <c r="M13" s="80"/>
      <c r="N13" s="81">
        <f>分析係数表!H16</f>
        <v>1.817781077444202E-2</v>
      </c>
      <c r="O13" s="82">
        <f t="shared" si="4"/>
        <v>0.1208960875705281</v>
      </c>
      <c r="P13" s="76">
        <f>分析係数表!C16</f>
        <v>2.8203419942260721E-2</v>
      </c>
      <c r="Q13" s="82">
        <f t="shared" si="5"/>
        <v>3.4096831271279307E-3</v>
      </c>
      <c r="R13" s="83">
        <v>3.9948969692441489E-3</v>
      </c>
      <c r="S13" s="84">
        <f t="shared" si="6"/>
        <v>0.16983617097110809</v>
      </c>
      <c r="T13" s="85">
        <f>分析係数表!F16</f>
        <v>0.28469750889679718</v>
      </c>
      <c r="U13" s="86">
        <f t="shared" si="7"/>
        <v>4.8351934796045014E-2</v>
      </c>
      <c r="V13" s="87">
        <f>分析係数表!D16</f>
        <v>0</v>
      </c>
      <c r="W13" s="167">
        <f t="shared" si="8"/>
        <v>0</v>
      </c>
      <c r="X13" s="76">
        <f>分析係数表!E16</f>
        <v>0</v>
      </c>
      <c r="Y13" s="166">
        <f t="shared" si="9"/>
        <v>0</v>
      </c>
    </row>
    <row r="14" spans="1:25" x14ac:dyDescent="0.2">
      <c r="A14" s="6" t="s">
        <v>2</v>
      </c>
      <c r="B14" s="5" t="s">
        <v>365</v>
      </c>
      <c r="C14" s="90"/>
      <c r="D14" s="76">
        <f>投入係数表!Z14</f>
        <v>0</v>
      </c>
      <c r="E14" s="77">
        <f t="shared" si="0"/>
        <v>0</v>
      </c>
      <c r="F14" s="76">
        <f>分析係数表!C17</f>
        <v>0.39389614666813044</v>
      </c>
      <c r="G14" s="77">
        <f t="shared" si="1"/>
        <v>0</v>
      </c>
      <c r="H14" s="77">
        <v>4.3566202499316288E-2</v>
      </c>
      <c r="I14" s="77">
        <f t="shared" si="2"/>
        <v>4.3566202499316288E-2</v>
      </c>
      <c r="J14" s="76">
        <f>分析係数表!G17</f>
        <v>0.21203948952564411</v>
      </c>
      <c r="K14" s="78">
        <f t="shared" si="3"/>
        <v>9.2377553385258656E-3</v>
      </c>
      <c r="L14" s="79"/>
      <c r="M14" s="80"/>
      <c r="N14" s="81">
        <f>分析係数表!H17</f>
        <v>3.0625029000974431E-3</v>
      </c>
      <c r="O14" s="82">
        <f t="shared" si="4"/>
        <v>2.0367943279272122E-2</v>
      </c>
      <c r="P14" s="76">
        <f>分析係数表!C17</f>
        <v>0.39389614666813044</v>
      </c>
      <c r="Q14" s="82">
        <f t="shared" si="5"/>
        <v>8.0228543732603335E-3</v>
      </c>
      <c r="R14" s="83">
        <v>1.7518675437084831E-2</v>
      </c>
      <c r="S14" s="84">
        <f t="shared" si="6"/>
        <v>6.1084877936401119E-2</v>
      </c>
      <c r="T14" s="85">
        <f>分析係数表!F17</f>
        <v>0.32203226583192873</v>
      </c>
      <c r="U14" s="86">
        <f t="shared" si="7"/>
        <v>1.9671301649926042E-2</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投入係数表!Z15</f>
        <v>0</v>
      </c>
      <c r="E15" s="77">
        <f t="shared" si="0"/>
        <v>0</v>
      </c>
      <c r="F15" s="76">
        <f>分析係数表!C18</f>
        <v>0.54026666666666667</v>
      </c>
      <c r="G15" s="77">
        <f t="shared" si="1"/>
        <v>0</v>
      </c>
      <c r="H15" s="77">
        <v>4.2067205228563949E-2</v>
      </c>
      <c r="I15" s="77">
        <f t="shared" si="2"/>
        <v>4.2067205228563949E-2</v>
      </c>
      <c r="J15" s="76">
        <f>分析係数表!G18</f>
        <v>0.21567989590110606</v>
      </c>
      <c r="K15" s="78">
        <f t="shared" si="3"/>
        <v>9.0730504445471379E-3</v>
      </c>
      <c r="L15" s="79"/>
      <c r="M15" s="80"/>
      <c r="N15" s="81">
        <f>分析係数表!H18</f>
        <v>4.8721637047004782E-4</v>
      </c>
      <c r="O15" s="82">
        <f t="shared" si="4"/>
        <v>3.2403546126114745E-3</v>
      </c>
      <c r="P15" s="76">
        <f>分析係数表!C18</f>
        <v>0.54026666666666667</v>
      </c>
      <c r="Q15" s="82">
        <f t="shared" si="5"/>
        <v>1.7506555853735594E-3</v>
      </c>
      <c r="R15" s="83">
        <v>4.0013281095986342E-3</v>
      </c>
      <c r="S15" s="84">
        <f t="shared" si="6"/>
        <v>4.6068533338162583E-2</v>
      </c>
      <c r="T15" s="85">
        <f>分析係数表!F18</f>
        <v>0.45949902407286924</v>
      </c>
      <c r="U15" s="86">
        <f t="shared" si="7"/>
        <v>2.1168446109354148E-2</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投入係数表!Z16</f>
        <v>0</v>
      </c>
      <c r="E16" s="77">
        <f t="shared" si="0"/>
        <v>0</v>
      </c>
      <c r="F16" s="76">
        <f>分析係数表!C19</f>
        <v>0.24452905261713653</v>
      </c>
      <c r="G16" s="77">
        <f t="shared" si="1"/>
        <v>0</v>
      </c>
      <c r="H16" s="77">
        <v>1.7516303252063065E-2</v>
      </c>
      <c r="I16" s="77">
        <f t="shared" si="2"/>
        <v>1.7516303252063065E-2</v>
      </c>
      <c r="J16" s="76">
        <f>分析係数表!G19</f>
        <v>5.7649667405764965E-2</v>
      </c>
      <c r="K16" s="78">
        <f t="shared" si="3"/>
        <v>1.0098090566599549E-3</v>
      </c>
      <c r="L16" s="79"/>
      <c r="M16" s="80"/>
      <c r="N16" s="81">
        <f>分析係数表!H19</f>
        <v>-1.2760428750406013E-4</v>
      </c>
      <c r="O16" s="82">
        <f t="shared" si="4"/>
        <v>-8.4866430330300517E-4</v>
      </c>
      <c r="P16" s="76">
        <f>分析係数表!C19</f>
        <v>0.24452905261713653</v>
      </c>
      <c r="Q16" s="82">
        <f t="shared" si="5"/>
        <v>-2.0752307807666608E-4</v>
      </c>
      <c r="R16" s="83">
        <v>1.7527740133956929E-3</v>
      </c>
      <c r="S16" s="84">
        <f t="shared" si="6"/>
        <v>1.9269077265458758E-2</v>
      </c>
      <c r="T16" s="85">
        <f>分析係数表!F19</f>
        <v>0.24006968641114981</v>
      </c>
      <c r="U16" s="86">
        <f t="shared" si="7"/>
        <v>4.6259213365508998E-3</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投入係数表!Z17</f>
        <v>0</v>
      </c>
      <c r="E17" s="77">
        <f t="shared" si="0"/>
        <v>0</v>
      </c>
      <c r="F17" s="76">
        <f>分析係数表!C20</f>
        <v>4.2707629979743422E-2</v>
      </c>
      <c r="G17" s="77">
        <f t="shared" si="1"/>
        <v>0</v>
      </c>
      <c r="H17" s="77">
        <v>1.129104167374703E-3</v>
      </c>
      <c r="I17" s="77">
        <f t="shared" si="2"/>
        <v>1.129104167374703E-3</v>
      </c>
      <c r="J17" s="76">
        <f>分析係数表!G20</f>
        <v>0.10064412238325282</v>
      </c>
      <c r="K17" s="78">
        <f t="shared" si="3"/>
        <v>1.1363769800470038E-4</v>
      </c>
      <c r="L17" s="79"/>
      <c r="M17" s="80"/>
      <c r="N17" s="81">
        <f>分析係数表!H20</f>
        <v>6.0322026820101154E-4</v>
      </c>
      <c r="O17" s="82">
        <f t="shared" si="4"/>
        <v>4.011867615614206E-3</v>
      </c>
      <c r="P17" s="76">
        <f>分析係数表!C20</f>
        <v>4.2707629979743422E-2</v>
      </c>
      <c r="Q17" s="82">
        <f t="shared" si="5"/>
        <v>1.7133735765536702E-4</v>
      </c>
      <c r="R17" s="83">
        <v>4.5878113987188649E-4</v>
      </c>
      <c r="S17" s="84">
        <f t="shared" si="6"/>
        <v>1.5878853072465895E-3</v>
      </c>
      <c r="T17" s="85">
        <f>分析係数表!F20</f>
        <v>0.22302737520128824</v>
      </c>
      <c r="U17" s="86">
        <f t="shared" si="7"/>
        <v>3.5414189219589798E-4</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投入係数表!Z18</f>
        <v>0</v>
      </c>
      <c r="E18" s="77">
        <f t="shared" si="0"/>
        <v>0</v>
      </c>
      <c r="F18" s="76">
        <f>分析係数表!C21</f>
        <v>0.66002922908293749</v>
      </c>
      <c r="G18" s="77">
        <f t="shared" si="1"/>
        <v>0</v>
      </c>
      <c r="H18" s="77">
        <v>0.11037015777338857</v>
      </c>
      <c r="I18" s="77">
        <f t="shared" si="2"/>
        <v>0.11037015777338857</v>
      </c>
      <c r="J18" s="76">
        <f>分析係数表!G21</f>
        <v>0.28519544705706157</v>
      </c>
      <c r="K18" s="78">
        <f t="shared" si="3"/>
        <v>3.1477066487939971E-2</v>
      </c>
      <c r="L18" s="79"/>
      <c r="M18" s="80"/>
      <c r="N18" s="81">
        <f>分析係数表!H21</f>
        <v>9.9763352048628834E-4</v>
      </c>
      <c r="O18" s="82">
        <f t="shared" si="4"/>
        <v>6.6350118258234952E-3</v>
      </c>
      <c r="P18" s="76">
        <f>分析係数表!C21</f>
        <v>0.66002922908293749</v>
      </c>
      <c r="Q18" s="82">
        <f t="shared" si="5"/>
        <v>4.3793017403544552E-3</v>
      </c>
      <c r="R18" s="83">
        <v>1.0407672719205462E-2</v>
      </c>
      <c r="S18" s="84">
        <f t="shared" si="6"/>
        <v>0.12077783049259404</v>
      </c>
      <c r="T18" s="85">
        <f>分析係数表!F21</f>
        <v>0.42593979332035348</v>
      </c>
      <c r="U18" s="86">
        <f t="shared" si="7"/>
        <v>5.144408415769619E-2</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投入係数表!Z19</f>
        <v>0</v>
      </c>
      <c r="E19" s="77">
        <f t="shared" si="0"/>
        <v>0</v>
      </c>
      <c r="F19" s="76">
        <f>分析係数表!C22</f>
        <v>0.17124965967873673</v>
      </c>
      <c r="G19" s="77">
        <f t="shared" si="1"/>
        <v>0</v>
      </c>
      <c r="H19" s="77">
        <v>6.1404180298248639E-3</v>
      </c>
      <c r="I19" s="77">
        <f t="shared" si="2"/>
        <v>6.1404180298248639E-3</v>
      </c>
      <c r="J19" s="76">
        <f>分析係数表!G22</f>
        <v>0.19461524128936092</v>
      </c>
      <c r="K19" s="78">
        <f t="shared" si="3"/>
        <v>1.1950189364919081E-3</v>
      </c>
      <c r="L19" s="79"/>
      <c r="M19" s="80"/>
      <c r="N19" s="81">
        <f>分析係数表!H22</f>
        <v>4.6401559092385505E-5</v>
      </c>
      <c r="O19" s="82">
        <f t="shared" si="4"/>
        <v>3.0860520120109278E-4</v>
      </c>
      <c r="P19" s="76">
        <f>分析係数表!C22</f>
        <v>0.17124965967873673</v>
      </c>
      <c r="Q19" s="82">
        <f t="shared" si="5"/>
        <v>5.2848535680775216E-5</v>
      </c>
      <c r="R19" s="83">
        <v>5.8248860841702025E-4</v>
      </c>
      <c r="S19" s="84">
        <f t="shared" si="6"/>
        <v>6.7229066382418837E-3</v>
      </c>
      <c r="T19" s="85">
        <f>分析係数表!F22</f>
        <v>0.41301782497981493</v>
      </c>
      <c r="U19" s="86">
        <f t="shared" si="7"/>
        <v>2.7766802772690221E-3</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1.5430260060054639E-4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投入係数表!Z21</f>
        <v>0</v>
      </c>
      <c r="E21" s="77">
        <f t="shared" si="0"/>
        <v>0</v>
      </c>
      <c r="F21" s="76">
        <f>分析係数表!C24</f>
        <v>0.51311288483466355</v>
      </c>
      <c r="G21" s="77">
        <f t="shared" si="1"/>
        <v>0</v>
      </c>
      <c r="H21" s="77">
        <v>7.8471726502687741E-3</v>
      </c>
      <c r="I21" s="77">
        <f t="shared" si="2"/>
        <v>7.8471726502687741E-3</v>
      </c>
      <c r="J21" s="76">
        <f>分析係数表!G24</f>
        <v>0.20766129032258066</v>
      </c>
      <c r="K21" s="78">
        <f t="shared" si="3"/>
        <v>1.6295539979388786E-3</v>
      </c>
      <c r="L21" s="79"/>
      <c r="M21" s="80"/>
      <c r="N21" s="81">
        <f>分析係数表!H24</f>
        <v>3.8281286251218039E-4</v>
      </c>
      <c r="O21" s="82">
        <f t="shared" si="4"/>
        <v>2.5459929099090153E-3</v>
      </c>
      <c r="P21" s="76">
        <f>分析係数表!C24</f>
        <v>0.51311288483466355</v>
      </c>
      <c r="Q21" s="82">
        <f t="shared" si="5"/>
        <v>1.3063817667720145E-3</v>
      </c>
      <c r="R21" s="83">
        <v>4.3841569193361239E-3</v>
      </c>
      <c r="S21" s="84">
        <f t="shared" si="6"/>
        <v>1.2231329569604897E-2</v>
      </c>
      <c r="T21" s="85">
        <f>分析係数表!F24</f>
        <v>0.39045698924731181</v>
      </c>
      <c r="U21" s="86">
        <f t="shared" si="7"/>
        <v>4.7758081182395461E-3</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投入係数表!Z22</f>
        <v>0</v>
      </c>
      <c r="E22" s="77">
        <f t="shared" si="0"/>
        <v>0</v>
      </c>
      <c r="F22" s="76">
        <f>分析係数表!C25</f>
        <v>1.2221950623319433E-2</v>
      </c>
      <c r="G22" s="77">
        <f t="shared" si="1"/>
        <v>0</v>
      </c>
      <c r="H22" s="77">
        <v>5.4546081380523934E-4</v>
      </c>
      <c r="I22" s="77">
        <f t="shared" si="2"/>
        <v>5.4546081380523934E-4</v>
      </c>
      <c r="J22" s="76">
        <f>分析係数表!G25</f>
        <v>0.19604612850082373</v>
      </c>
      <c r="K22" s="78">
        <f t="shared" si="3"/>
        <v>1.0693548079542584E-4</v>
      </c>
      <c r="L22" s="79"/>
      <c r="M22" s="80"/>
      <c r="N22" s="81">
        <f>分析係数表!H25</f>
        <v>5.5681870910862603E-4</v>
      </c>
      <c r="O22" s="82">
        <f t="shared" si="4"/>
        <v>3.7032624144131133E-3</v>
      </c>
      <c r="P22" s="76">
        <f>分析係数表!C25</f>
        <v>1.2221950623319433E-2</v>
      </c>
      <c r="Q22" s="82">
        <f t="shared" si="5"/>
        <v>4.5261090374151778E-5</v>
      </c>
      <c r="R22" s="83">
        <v>1.9886713013269241E-4</v>
      </c>
      <c r="S22" s="84">
        <f t="shared" si="6"/>
        <v>7.4432794393793176E-4</v>
      </c>
      <c r="T22" s="85">
        <f>分析係数表!F25</f>
        <v>0.34761120263591433</v>
      </c>
      <c r="U22" s="86">
        <f t="shared" si="7"/>
        <v>2.5873673174778186E-4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投入係数表!Z23</f>
        <v>0</v>
      </c>
      <c r="E23" s="77">
        <f t="shared" si="0"/>
        <v>0</v>
      </c>
      <c r="F23" s="76">
        <f>分析係数表!C26</f>
        <v>0.60782312925170068</v>
      </c>
      <c r="G23" s="77">
        <f t="shared" si="1"/>
        <v>0</v>
      </c>
      <c r="H23" s="77">
        <v>2.1334723878556665E-2</v>
      </c>
      <c r="I23" s="77">
        <f t="shared" si="2"/>
        <v>2.1334723878556665E-2</v>
      </c>
      <c r="J23" s="76">
        <f>分析係数表!G26</f>
        <v>0.19637522405895241</v>
      </c>
      <c r="K23" s="78">
        <f t="shared" si="3"/>
        <v>4.1896111818874471E-3</v>
      </c>
      <c r="L23" s="79"/>
      <c r="M23" s="80"/>
      <c r="N23" s="81">
        <f>分析係数表!H26</f>
        <v>1.1774395619692821E-2</v>
      </c>
      <c r="O23" s="82">
        <f t="shared" si="4"/>
        <v>7.8308569804777295E-2</v>
      </c>
      <c r="P23" s="76">
        <f>分析係数表!C26</f>
        <v>0.60782312925170068</v>
      </c>
      <c r="Q23" s="82">
        <f t="shared" si="5"/>
        <v>4.7597759945964976E-2</v>
      </c>
      <c r="R23" s="83">
        <v>5.2954262744653147E-2</v>
      </c>
      <c r="S23" s="84">
        <f t="shared" si="6"/>
        <v>7.4288986623209818E-2</v>
      </c>
      <c r="T23" s="85">
        <f>分析係数表!F26</f>
        <v>0.33484365664210319</v>
      </c>
      <c r="U23" s="86">
        <f t="shared" si="7"/>
        <v>2.4875195929151866E-2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投入係数表!Z24</f>
        <v>0</v>
      </c>
      <c r="E24" s="77">
        <f t="shared" si="0"/>
        <v>0</v>
      </c>
      <c r="F24" s="76">
        <f>分析係数表!C27</f>
        <v>3.3949453036589916E-2</v>
      </c>
      <c r="G24" s="77">
        <f t="shared" si="1"/>
        <v>0</v>
      </c>
      <c r="H24" s="77">
        <v>1.6743713899489057E-4</v>
      </c>
      <c r="I24" s="77">
        <f t="shared" si="2"/>
        <v>1.6743713899489057E-4</v>
      </c>
      <c r="J24" s="76">
        <f>分析係数表!G27</f>
        <v>0.16810344827586207</v>
      </c>
      <c r="K24" s="78">
        <f t="shared" si="3"/>
        <v>2.8146760434485913E-5</v>
      </c>
      <c r="L24" s="79"/>
      <c r="M24" s="80"/>
      <c r="N24" s="81">
        <f>分析係数表!H27</f>
        <v>1.1983202635608557E-2</v>
      </c>
      <c r="O24" s="82">
        <f t="shared" si="4"/>
        <v>7.9697293210182221E-2</v>
      </c>
      <c r="P24" s="76">
        <f>分析係数表!C27</f>
        <v>3.3949453036589916E-2</v>
      </c>
      <c r="Q24" s="82">
        <f t="shared" si="5"/>
        <v>2.7056795129824177E-3</v>
      </c>
      <c r="R24" s="83">
        <v>2.7260338938607897E-3</v>
      </c>
      <c r="S24" s="84">
        <f t="shared" si="6"/>
        <v>2.8934710328556803E-3</v>
      </c>
      <c r="T24" s="85">
        <f>分析係数表!F27</f>
        <v>0.32327586206896552</v>
      </c>
      <c r="U24" s="86">
        <f t="shared" si="7"/>
        <v>9.3538934251800009E-4</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投入係数表!Z25</f>
        <v>0</v>
      </c>
      <c r="E25" s="77">
        <f t="shared" si="0"/>
        <v>0</v>
      </c>
      <c r="F25" s="76">
        <f>分析係数表!C28</f>
        <v>0.13648255813953492</v>
      </c>
      <c r="G25" s="77">
        <f t="shared" si="1"/>
        <v>0</v>
      </c>
      <c r="H25" s="77">
        <v>1.3629044517811275E-2</v>
      </c>
      <c r="I25" s="77">
        <f t="shared" si="2"/>
        <v>1.3629044517811275E-2</v>
      </c>
      <c r="J25" s="76">
        <f>分析係数表!G28</f>
        <v>0.12488465087665333</v>
      </c>
      <c r="K25" s="78">
        <f t="shared" si="3"/>
        <v>1.7020584663892272E-3</v>
      </c>
      <c r="L25" s="79"/>
      <c r="M25" s="80"/>
      <c r="N25" s="81">
        <f>分析係数表!H28</f>
        <v>2.2469954990487682E-2</v>
      </c>
      <c r="O25" s="82">
        <f t="shared" si="4"/>
        <v>0.14944206868162918</v>
      </c>
      <c r="P25" s="76">
        <f>分析係数表!C28</f>
        <v>0.13648255813953492</v>
      </c>
      <c r="Q25" s="82">
        <f t="shared" si="5"/>
        <v>2.0396235827332826E-2</v>
      </c>
      <c r="R25" s="83">
        <v>2.2580328075186451E-2</v>
      </c>
      <c r="S25" s="84">
        <f t="shared" si="6"/>
        <v>3.6209372592997724E-2</v>
      </c>
      <c r="T25" s="85">
        <f>分析係数表!F28</f>
        <v>0.21362657643801908</v>
      </c>
      <c r="U25" s="86">
        <f t="shared" si="7"/>
        <v>7.7352843020107413E-3</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投入係数表!Z26</f>
        <v>9.4562647754137114E-3</v>
      </c>
      <c r="E26" s="77">
        <f t="shared" si="0"/>
        <v>0.94562647754137119</v>
      </c>
      <c r="F26" s="76">
        <f>分析係数表!C29</f>
        <v>0.28024852844996728</v>
      </c>
      <c r="G26" s="77">
        <f t="shared" si="1"/>
        <v>0.26501042879429532</v>
      </c>
      <c r="H26" s="77">
        <v>0.2851191125426728</v>
      </c>
      <c r="I26" s="77">
        <f t="shared" si="2"/>
        <v>0.2851191125426728</v>
      </c>
      <c r="J26" s="76">
        <f>分析係数表!G29</f>
        <v>0.26283748014822655</v>
      </c>
      <c r="K26" s="78">
        <f t="shared" si="3"/>
        <v>7.493998908281474E-2</v>
      </c>
      <c r="L26" s="79"/>
      <c r="M26" s="80"/>
      <c r="N26" s="81">
        <f>分析係数表!H29</f>
        <v>1.0707159760567955E-2</v>
      </c>
      <c r="O26" s="82">
        <f t="shared" si="4"/>
        <v>7.1210650177152154E-2</v>
      </c>
      <c r="P26" s="76">
        <f>分析係数表!C29</f>
        <v>0.28024852844996728</v>
      </c>
      <c r="Q26" s="82">
        <f t="shared" si="5"/>
        <v>1.9956679922112294E-2</v>
      </c>
      <c r="R26" s="83">
        <v>2.5426664029267299E-2</v>
      </c>
      <c r="S26" s="84">
        <f t="shared" si="6"/>
        <v>0.3105457765719401</v>
      </c>
      <c r="T26" s="85">
        <f>分析係数表!F29</f>
        <v>0.48438327157226047</v>
      </c>
      <c r="U26" s="86">
        <f t="shared" si="7"/>
        <v>0.15042317922886458</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投入係数表!Z27</f>
        <v>1.1820330969267139E-2</v>
      </c>
      <c r="E27" s="77">
        <f t="shared" si="0"/>
        <v>1.1820330969267139</v>
      </c>
      <c r="F27" s="76">
        <f>分析係数表!C30</f>
        <v>1</v>
      </c>
      <c r="G27" s="77">
        <f t="shared" si="1"/>
        <v>1.1820330969267139</v>
      </c>
      <c r="H27" s="77">
        <v>1.207360130695238</v>
      </c>
      <c r="I27" s="77">
        <f t="shared" si="2"/>
        <v>1.207360130695238</v>
      </c>
      <c r="J27" s="76">
        <f>分析係数表!G30</f>
        <v>0.34440913030915921</v>
      </c>
      <c r="K27" s="78">
        <f t="shared" si="3"/>
        <v>0.41582585258269972</v>
      </c>
      <c r="L27" s="79"/>
      <c r="M27" s="80"/>
      <c r="N27" s="81">
        <f>分析係数表!H30</f>
        <v>0</v>
      </c>
      <c r="O27" s="82">
        <f t="shared" si="4"/>
        <v>0</v>
      </c>
      <c r="P27" s="76">
        <f>分析係数表!C30</f>
        <v>1</v>
      </c>
      <c r="Q27" s="82">
        <f t="shared" si="5"/>
        <v>0</v>
      </c>
      <c r="R27" s="83">
        <v>1.3897071371438937E-2</v>
      </c>
      <c r="S27" s="84">
        <f t="shared" si="6"/>
        <v>1.221257202066677</v>
      </c>
      <c r="T27" s="85">
        <f>分析係数表!F30</f>
        <v>0.44047963016469227</v>
      </c>
      <c r="U27" s="86">
        <f t="shared" si="7"/>
        <v>0.53793892070229676</v>
      </c>
      <c r="V27" s="87">
        <f>分析係数表!D30</f>
        <v>0.18679572377925455</v>
      </c>
      <c r="W27" s="167">
        <f t="shared" si="8"/>
        <v>0</v>
      </c>
      <c r="X27" s="76">
        <f>分析係数表!E30</f>
        <v>0.11282866223634788</v>
      </c>
      <c r="Y27" s="166">
        <f t="shared" si="9"/>
        <v>0</v>
      </c>
    </row>
    <row r="28" spans="1:25" x14ac:dyDescent="0.2">
      <c r="A28" s="6" t="s">
        <v>16</v>
      </c>
      <c r="B28" s="5" t="s">
        <v>193</v>
      </c>
      <c r="C28" s="75">
        <f>最終需要_まとめ!C29</f>
        <v>100</v>
      </c>
      <c r="D28" s="76">
        <f>投入係数表!Z28</f>
        <v>0.10401891252955082</v>
      </c>
      <c r="E28" s="77">
        <f t="shared" si="0"/>
        <v>10.401891252955082</v>
      </c>
      <c r="F28" s="76">
        <f>分析係数表!C31</f>
        <v>5.0425200622829069E-2</v>
      </c>
      <c r="G28" s="77">
        <f t="shared" si="1"/>
        <v>0.52451745328711086</v>
      </c>
      <c r="H28" s="77">
        <v>0.53612665066471432</v>
      </c>
      <c r="I28" s="77">
        <f t="shared" si="2"/>
        <v>100.53612665066471</v>
      </c>
      <c r="J28" s="76">
        <f>分析係数表!G31</f>
        <v>7.0921985815602842E-2</v>
      </c>
      <c r="K28" s="78">
        <f t="shared" si="3"/>
        <v>7.1302217482740939</v>
      </c>
      <c r="L28" s="79"/>
      <c r="M28" s="80"/>
      <c r="N28" s="81">
        <f>分析係数表!H31</f>
        <v>2.4500023200779545E-2</v>
      </c>
      <c r="O28" s="82">
        <f t="shared" si="4"/>
        <v>0.16294354623417698</v>
      </c>
      <c r="P28" s="76">
        <f>分析係数表!C31</f>
        <v>5.0425200622829069E-2</v>
      </c>
      <c r="Q28" s="82">
        <f t="shared" si="5"/>
        <v>8.2164610090535977E-3</v>
      </c>
      <c r="R28" s="83">
        <v>1.0339785622189098E-2</v>
      </c>
      <c r="S28" s="84">
        <f t="shared" si="6"/>
        <v>100.54646643628691</v>
      </c>
      <c r="T28" s="85">
        <f>分析係数表!F31</f>
        <v>0.3475177304964539</v>
      </c>
      <c r="U28" s="86">
        <f t="shared" si="7"/>
        <v>34.941679825376298</v>
      </c>
      <c r="V28" s="87">
        <f>分析係数表!D31</f>
        <v>0</v>
      </c>
      <c r="W28" s="167">
        <f t="shared" si="8"/>
        <v>0</v>
      </c>
      <c r="X28" s="76">
        <f>分析係数表!E31</f>
        <v>0</v>
      </c>
      <c r="Y28" s="166">
        <f t="shared" si="9"/>
        <v>0</v>
      </c>
    </row>
    <row r="29" spans="1:25" x14ac:dyDescent="0.2">
      <c r="A29" s="6" t="s">
        <v>17</v>
      </c>
      <c r="B29" s="5" t="s">
        <v>273</v>
      </c>
      <c r="C29" s="90"/>
      <c r="D29" s="76">
        <f>投入係数表!Z29</f>
        <v>0</v>
      </c>
      <c r="E29" s="77">
        <f t="shared" si="0"/>
        <v>0</v>
      </c>
      <c r="F29" s="76">
        <f>分析係数表!C32</f>
        <v>0.71921182266009853</v>
      </c>
      <c r="G29" s="77">
        <f t="shared" si="1"/>
        <v>0</v>
      </c>
      <c r="H29" s="77">
        <v>1.2560021133774428E-2</v>
      </c>
      <c r="I29" s="77">
        <f t="shared" si="2"/>
        <v>1.2560021133774428E-2</v>
      </c>
      <c r="J29" s="76">
        <f>分析係数表!G32</f>
        <v>0.13945578231292516</v>
      </c>
      <c r="K29" s="78">
        <f t="shared" si="3"/>
        <v>1.7515675730773862E-3</v>
      </c>
      <c r="L29" s="79"/>
      <c r="M29" s="80"/>
      <c r="N29" s="81">
        <f>分析係数表!H32</f>
        <v>7.0646373718156932E-3</v>
      </c>
      <c r="O29" s="82">
        <f t="shared" si="4"/>
        <v>4.6985141882866378E-2</v>
      </c>
      <c r="P29" s="76">
        <f>分析係数表!C32</f>
        <v>0.71921182266009853</v>
      </c>
      <c r="Q29" s="82">
        <f t="shared" si="5"/>
        <v>3.3792269531519661E-2</v>
      </c>
      <c r="R29" s="83">
        <v>4.2552122070472896E-2</v>
      </c>
      <c r="S29" s="84">
        <f t="shared" si="6"/>
        <v>5.5112143204247323E-2</v>
      </c>
      <c r="T29" s="85">
        <f>分析係数表!F32</f>
        <v>0.48185941043083902</v>
      </c>
      <c r="U29" s="86">
        <f t="shared" si="7"/>
        <v>2.6556304831978586E-2</v>
      </c>
      <c r="V29" s="87">
        <f>分析係数表!D32</f>
        <v>7.9365079365079361E-3</v>
      </c>
      <c r="W29" s="167">
        <f t="shared" si="8"/>
        <v>0</v>
      </c>
      <c r="X29" s="76">
        <f>分析係数表!E32</f>
        <v>1.2471655328798186E-2</v>
      </c>
      <c r="Y29" s="166">
        <f t="shared" si="9"/>
        <v>0</v>
      </c>
    </row>
    <row r="30" spans="1:25" x14ac:dyDescent="0.2">
      <c r="A30" s="6" t="s">
        <v>18</v>
      </c>
      <c r="B30" s="5" t="s">
        <v>274</v>
      </c>
      <c r="C30" s="90"/>
      <c r="D30" s="76">
        <f>投入係数表!Z30</f>
        <v>1.1820330969267139E-2</v>
      </c>
      <c r="E30" s="77">
        <f t="shared" si="0"/>
        <v>1.1820330969267139</v>
      </c>
      <c r="F30" s="76">
        <f>分析係数表!C33</f>
        <v>0.83046964490263453</v>
      </c>
      <c r="G30" s="77">
        <f t="shared" si="1"/>
        <v>0.98164260626788946</v>
      </c>
      <c r="H30" s="77">
        <v>0.99905641428582981</v>
      </c>
      <c r="I30" s="77">
        <f t="shared" si="2"/>
        <v>0.99905641428582981</v>
      </c>
      <c r="J30" s="76">
        <f>分析係数表!G33</f>
        <v>0.50688705234159781</v>
      </c>
      <c r="K30" s="78">
        <f t="shared" si="3"/>
        <v>0.5064087609603104</v>
      </c>
      <c r="L30" s="79"/>
      <c r="M30" s="80"/>
      <c r="N30" s="81">
        <f>分析係数表!H33</f>
        <v>1.0440350795786737E-3</v>
      </c>
      <c r="O30" s="82">
        <f t="shared" si="4"/>
        <v>6.9436170270245874E-3</v>
      </c>
      <c r="P30" s="76">
        <f>分析係数表!C33</f>
        <v>0.83046964490263453</v>
      </c>
      <c r="Q30" s="82">
        <f t="shared" si="5"/>
        <v>5.7664631667729959E-3</v>
      </c>
      <c r="R30" s="83">
        <v>1.4920158031155444E-2</v>
      </c>
      <c r="S30" s="84">
        <f t="shared" si="6"/>
        <v>1.0139765723169853</v>
      </c>
      <c r="T30" s="85">
        <f>分析係数表!F33</f>
        <v>0.64600550964187331</v>
      </c>
      <c r="U30" s="86">
        <f t="shared" si="7"/>
        <v>0.65503445236455393</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投入係数表!Z31</f>
        <v>1.6548463356973995E-2</v>
      </c>
      <c r="E31" s="77">
        <f t="shared" si="0"/>
        <v>1.6548463356973995</v>
      </c>
      <c r="F31" s="76">
        <f>分析係数表!C34</f>
        <v>0.2537092984222894</v>
      </c>
      <c r="G31" s="77">
        <f t="shared" si="1"/>
        <v>0.4198499028264836</v>
      </c>
      <c r="H31" s="77">
        <v>0.48640265678646394</v>
      </c>
      <c r="I31" s="77">
        <f t="shared" si="2"/>
        <v>0.48640265678646394</v>
      </c>
      <c r="J31" s="76">
        <f>分析係数表!G34</f>
        <v>0.42494765662747624</v>
      </c>
      <c r="K31" s="78">
        <f t="shared" si="3"/>
        <v>0.20669566917878646</v>
      </c>
      <c r="L31" s="79"/>
      <c r="M31" s="80"/>
      <c r="N31" s="81">
        <f>分析係数表!H34</f>
        <v>0.17513108440443598</v>
      </c>
      <c r="O31" s="82">
        <f t="shared" si="4"/>
        <v>1.1647531806332243</v>
      </c>
      <c r="P31" s="76">
        <f>分析係数表!C34</f>
        <v>0.2537092984222894</v>
      </c>
      <c r="Q31" s="82">
        <f t="shared" si="5"/>
        <v>0.29550871229358544</v>
      </c>
      <c r="R31" s="83">
        <v>0.31859262073230304</v>
      </c>
      <c r="S31" s="84">
        <f t="shared" si="6"/>
        <v>0.80499527751876698</v>
      </c>
      <c r="T31" s="85">
        <f>分析係数表!F34</f>
        <v>0.69995168304074729</v>
      </c>
      <c r="U31" s="86">
        <f t="shared" si="7"/>
        <v>0.56345779933911444</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投入係数表!Z32</f>
        <v>1.8912529550827423E-2</v>
      </c>
      <c r="E32" s="77">
        <f t="shared" si="0"/>
        <v>1.8912529550827424</v>
      </c>
      <c r="F32" s="76">
        <f>分析係数表!C35</f>
        <v>0.44329670329670334</v>
      </c>
      <c r="G32" s="77">
        <f t="shared" si="1"/>
        <v>0.83838620008832787</v>
      </c>
      <c r="H32" s="77">
        <v>0.92469422816314117</v>
      </c>
      <c r="I32" s="77">
        <f t="shared" si="2"/>
        <v>0.92469422816314117</v>
      </c>
      <c r="J32" s="76">
        <f>分析係数表!G35</f>
        <v>0.31419939577039274</v>
      </c>
      <c r="K32" s="78">
        <f t="shared" si="3"/>
        <v>0.29053836776122866</v>
      </c>
      <c r="L32" s="79"/>
      <c r="M32" s="80"/>
      <c r="N32" s="81">
        <f>分析係数表!H35</f>
        <v>6.616862326574173E-2</v>
      </c>
      <c r="O32" s="82">
        <f t="shared" si="4"/>
        <v>0.44007101691275835</v>
      </c>
      <c r="P32" s="76">
        <f>分析係数表!C35</f>
        <v>0.44329670329670334</v>
      </c>
      <c r="Q32" s="82">
        <f t="shared" si="5"/>
        <v>0.19508203101385355</v>
      </c>
      <c r="R32" s="83">
        <v>0.23063274692683747</v>
      </c>
      <c r="S32" s="84">
        <f t="shared" si="6"/>
        <v>1.1553269750899786</v>
      </c>
      <c r="T32" s="85">
        <f>分析係数表!F35</f>
        <v>0.64443411573320941</v>
      </c>
      <c r="U32" s="86">
        <f t="shared" si="7"/>
        <v>0.74453211757483406</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投入係数表!Z33</f>
        <v>2.3640661938534278E-3</v>
      </c>
      <c r="E33" s="77">
        <f t="shared" si="0"/>
        <v>0.2364066193853428</v>
      </c>
      <c r="F33" s="76">
        <f>分析係数表!C36</f>
        <v>0.8186980166346769</v>
      </c>
      <c r="G33" s="77">
        <f t="shared" si="1"/>
        <v>0.1935456304100891</v>
      </c>
      <c r="H33" s="77">
        <v>0.26866688451903492</v>
      </c>
      <c r="I33" s="77">
        <f t="shared" si="2"/>
        <v>0.26866688451903492</v>
      </c>
      <c r="J33" s="76">
        <f>分析係数表!G36</f>
        <v>7.7781269641734763E-2</v>
      </c>
      <c r="K33" s="78">
        <f t="shared" si="3"/>
        <v>2.0897251388579872E-2</v>
      </c>
      <c r="L33" s="79"/>
      <c r="M33" s="80"/>
      <c r="N33" s="81">
        <f>分析係数表!H36</f>
        <v>0.1158646930536866</v>
      </c>
      <c r="O33" s="82">
        <f t="shared" si="4"/>
        <v>0.77058718739912868</v>
      </c>
      <c r="P33" s="76">
        <f>分析係数表!C36</f>
        <v>0.8186980166346769</v>
      </c>
      <c r="Q33" s="82">
        <f t="shared" si="5"/>
        <v>0.63087820196776079</v>
      </c>
      <c r="R33" s="83">
        <v>0.68336290896446472</v>
      </c>
      <c r="S33" s="84">
        <f t="shared" si="6"/>
        <v>0.95202979348349959</v>
      </c>
      <c r="T33" s="85">
        <f>分析係数表!F36</f>
        <v>0.82023884349465748</v>
      </c>
      <c r="U33" s="86">
        <f t="shared" si="7"/>
        <v>0.78089181677936326</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投入係数表!Z34</f>
        <v>3.0732860520094562E-2</v>
      </c>
      <c r="E34" s="77">
        <f t="shared" si="0"/>
        <v>3.0732860520094563</v>
      </c>
      <c r="F34" s="76">
        <f>分析係数表!C37</f>
        <v>0.56668970283344855</v>
      </c>
      <c r="G34" s="77">
        <f t="shared" si="1"/>
        <v>1.741599559535421</v>
      </c>
      <c r="H34" s="77">
        <v>1.9066289839873436</v>
      </c>
      <c r="I34" s="77">
        <f t="shared" si="2"/>
        <v>1.9066289839873436</v>
      </c>
      <c r="J34" s="76">
        <f>分析係数表!G37</f>
        <v>0.49872274427515739</v>
      </c>
      <c r="K34" s="78">
        <f t="shared" si="3"/>
        <v>0.95087923920872308</v>
      </c>
      <c r="L34" s="79"/>
      <c r="M34" s="80"/>
      <c r="N34" s="81">
        <f>分析係数表!H37</f>
        <v>5.3152985940327593E-2</v>
      </c>
      <c r="O34" s="82">
        <f t="shared" si="4"/>
        <v>0.35350725797585175</v>
      </c>
      <c r="P34" s="76">
        <f>分析係数表!C37</f>
        <v>0.56668970283344855</v>
      </c>
      <c r="Q34" s="82">
        <f t="shared" si="5"/>
        <v>0.20032892297180266</v>
      </c>
      <c r="R34" s="83">
        <v>0.23228368305321836</v>
      </c>
      <c r="S34" s="84">
        <f t="shared" si="6"/>
        <v>2.1389126670405618</v>
      </c>
      <c r="T34" s="85">
        <f>分析係数表!F37</f>
        <v>0.72283550770915062</v>
      </c>
      <c r="U34" s="86">
        <f t="shared" si="7"/>
        <v>1.5460820236257979</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投入係数表!Z35</f>
        <v>7.0921985815602835E-3</v>
      </c>
      <c r="E35" s="77">
        <f t="shared" si="0"/>
        <v>0.70921985815602839</v>
      </c>
      <c r="F35" s="76">
        <f>分析係数表!C38</f>
        <v>1.0683527744467458E-2</v>
      </c>
      <c r="G35" s="77">
        <f t="shared" si="1"/>
        <v>7.5769700315372049E-3</v>
      </c>
      <c r="H35" s="77">
        <v>9.5021680548806782E-3</v>
      </c>
      <c r="I35" s="77">
        <f t="shared" si="2"/>
        <v>9.5021680548806782E-3</v>
      </c>
      <c r="J35" s="76">
        <f>分析係数表!G38</f>
        <v>0.34057971014492755</v>
      </c>
      <c r="K35" s="78">
        <f t="shared" si="3"/>
        <v>3.2362456418796514E-3</v>
      </c>
      <c r="L35" s="79"/>
      <c r="M35" s="80"/>
      <c r="N35" s="81">
        <f>分析係数表!H38</f>
        <v>4.6331956753746927E-2</v>
      </c>
      <c r="O35" s="82">
        <f t="shared" si="4"/>
        <v>0.30814229339929117</v>
      </c>
      <c r="P35" s="76">
        <f>分析係数表!C38</f>
        <v>1.0683527744467458E-2</v>
      </c>
      <c r="Q35" s="82">
        <f t="shared" si="5"/>
        <v>3.292046740775159E-3</v>
      </c>
      <c r="R35" s="83">
        <v>3.8875126050297239E-3</v>
      </c>
      <c r="S35" s="84">
        <f t="shared" si="6"/>
        <v>1.3389680659910402E-2</v>
      </c>
      <c r="T35" s="85">
        <f>分析係数表!F38</f>
        <v>0.55072463768115942</v>
      </c>
      <c r="U35" s="86">
        <f t="shared" si="7"/>
        <v>7.3740270300955832E-3</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投入係数表!Z36</f>
        <v>0</v>
      </c>
      <c r="E36" s="77">
        <f t="shared" si="0"/>
        <v>0</v>
      </c>
      <c r="F36" s="76">
        <f>分析係数表!C39</f>
        <v>1</v>
      </c>
      <c r="G36" s="77">
        <f t="shared" si="1"/>
        <v>0</v>
      </c>
      <c r="H36" s="77">
        <v>2.4056004098682079E-2</v>
      </c>
      <c r="I36" s="77">
        <f t="shared" si="2"/>
        <v>2.4056004098682079E-2</v>
      </c>
      <c r="J36" s="76">
        <f>分析係数表!G39</f>
        <v>0.35121951219512193</v>
      </c>
      <c r="K36" s="78">
        <f t="shared" si="3"/>
        <v>8.4489380249029734E-3</v>
      </c>
      <c r="L36" s="79"/>
      <c r="M36" s="80"/>
      <c r="N36" s="81">
        <f>分析係数表!H39</f>
        <v>4.1645399285415987E-3</v>
      </c>
      <c r="O36" s="82">
        <f t="shared" si="4"/>
        <v>2.7697316807798075E-2</v>
      </c>
      <c r="P36" s="76">
        <f>分析係数表!C39</f>
        <v>1</v>
      </c>
      <c r="Q36" s="82">
        <f t="shared" si="5"/>
        <v>2.7697316807798075E-2</v>
      </c>
      <c r="R36" s="83">
        <v>3.5029052665383864E-2</v>
      </c>
      <c r="S36" s="84">
        <f t="shared" si="6"/>
        <v>5.9085056764065946E-2</v>
      </c>
      <c r="T36" s="85">
        <f>分析係数表!F39</f>
        <v>0.70184774575018483</v>
      </c>
      <c r="U36" s="86">
        <f t="shared" si="7"/>
        <v>4.1468713897381396E-2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投入係数表!Z37</f>
        <v>0</v>
      </c>
      <c r="E37" s="77">
        <f t="shared" si="0"/>
        <v>0</v>
      </c>
      <c r="F37" s="76">
        <f>分析係数表!C40</f>
        <v>0.77416905685844439</v>
      </c>
      <c r="G37" s="77">
        <f t="shared" si="1"/>
        <v>0</v>
      </c>
      <c r="H37" s="77">
        <v>1.1237032213629321E-3</v>
      </c>
      <c r="I37" s="77">
        <f t="shared" si="2"/>
        <v>1.1237032213629321E-3</v>
      </c>
      <c r="J37" s="76">
        <f>分析係数表!G40</f>
        <v>0.54967502321262762</v>
      </c>
      <c r="K37" s="78">
        <f t="shared" si="3"/>
        <v>6.1767159428677417E-4</v>
      </c>
      <c r="L37" s="79"/>
      <c r="M37" s="80"/>
      <c r="N37" s="81">
        <f>分析係数表!H40</f>
        <v>3.1866270706695746E-2</v>
      </c>
      <c r="O37" s="82">
        <f t="shared" si="4"/>
        <v>0.21193462192485049</v>
      </c>
      <c r="P37" s="76">
        <f>分析係数表!C40</f>
        <v>0.77416905685844439</v>
      </c>
      <c r="Q37" s="82">
        <f t="shared" si="5"/>
        <v>0.16407322637121249</v>
      </c>
      <c r="R37" s="83">
        <v>0.16428748121179865</v>
      </c>
      <c r="S37" s="84">
        <f t="shared" si="6"/>
        <v>0.16541118443316158</v>
      </c>
      <c r="T37" s="85">
        <f>分析係数表!F40</f>
        <v>0.74643369629442058</v>
      </c>
      <c r="U37" s="86">
        <f t="shared" si="7"/>
        <v>0.12346848180488292</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投入係数表!Z38</f>
        <v>0</v>
      </c>
      <c r="E38" s="77">
        <f t="shared" si="0"/>
        <v>0</v>
      </c>
      <c r="F38" s="76">
        <f>分析係数表!C41</f>
        <v>0.79005741127348639</v>
      </c>
      <c r="G38" s="77">
        <f t="shared" si="1"/>
        <v>0</v>
      </c>
      <c r="H38" s="77">
        <v>1.6543713713826958E-3</v>
      </c>
      <c r="I38" s="77">
        <f t="shared" si="2"/>
        <v>1.6543713713826958E-3</v>
      </c>
      <c r="J38" s="76">
        <f>分析係数表!G41</f>
        <v>0.45390187685215672</v>
      </c>
      <c r="K38" s="78">
        <f t="shared" si="3"/>
        <v>7.5092227048108198E-4</v>
      </c>
      <c r="L38" s="79"/>
      <c r="M38" s="80"/>
      <c r="N38" s="81">
        <f>分析係数表!H41</f>
        <v>5.3791007377847894E-2</v>
      </c>
      <c r="O38" s="82">
        <f t="shared" si="4"/>
        <v>0.35775057949236683</v>
      </c>
      <c r="P38" s="76">
        <f>分析係数表!C41</f>
        <v>0.79005741127348639</v>
      </c>
      <c r="Q38" s="82">
        <f t="shared" si="5"/>
        <v>0.28264349671532896</v>
      </c>
      <c r="R38" s="83">
        <v>0.28749665219472964</v>
      </c>
      <c r="S38" s="84">
        <f t="shared" si="6"/>
        <v>0.28915102356611233</v>
      </c>
      <c r="T38" s="85">
        <f>分析係数表!F41</f>
        <v>0.55729338162660524</v>
      </c>
      <c r="U38" s="86">
        <f t="shared" si="7"/>
        <v>0.16114195172395296</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投入係数表!Z39</f>
        <v>0</v>
      </c>
      <c r="E39" s="77">
        <f>$C$28*D39</f>
        <v>0</v>
      </c>
      <c r="F39" s="76">
        <f>分析係数表!C42</f>
        <v>0.34014502307185235</v>
      </c>
      <c r="G39" s="77">
        <f>E39*F39</f>
        <v>0</v>
      </c>
      <c r="H39" s="77">
        <v>4.1924378109268771E-3</v>
      </c>
      <c r="I39" s="77">
        <f>C39+H39</f>
        <v>4.1924378109268771E-3</v>
      </c>
      <c r="J39" s="76">
        <f>分析係数表!G42</f>
        <v>0.48461538461538461</v>
      </c>
      <c r="K39" s="78">
        <f>I39*J39</f>
        <v>2.0317198622184095E-3</v>
      </c>
      <c r="L39" s="79"/>
      <c r="M39" s="80"/>
      <c r="N39" s="81">
        <f>分析係数表!H42</f>
        <v>1.4175676302723771E-2</v>
      </c>
      <c r="O39" s="82">
        <f t="shared" si="4"/>
        <v>9.4278888966933844E-2</v>
      </c>
      <c r="P39" s="76">
        <f>分析係数表!C42</f>
        <v>0.34014502307185235</v>
      </c>
      <c r="Q39" s="82">
        <f>O39*P39</f>
        <v>3.2068494862846318E-2</v>
      </c>
      <c r="R39" s="83">
        <v>3.3291182454407361E-2</v>
      </c>
      <c r="S39" s="84">
        <f>I39+R39</f>
        <v>3.7483620265334236E-2</v>
      </c>
      <c r="T39" s="85">
        <f>分析係数表!F42</f>
        <v>0.55384615384615388</v>
      </c>
      <c r="U39" s="86">
        <f>S39*T39</f>
        <v>2.0760158916185118E-2</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投入係数表!Z40</f>
        <v>6.8557919621749411E-2</v>
      </c>
      <c r="E40" s="77">
        <f>$C$28*D40</f>
        <v>6.8557919621749415</v>
      </c>
      <c r="F40" s="76">
        <f>分析係数表!C43</f>
        <v>0.24206930209858468</v>
      </c>
      <c r="G40" s="77">
        <f>E40*F40</f>
        <v>1.6595767756167745</v>
      </c>
      <c r="H40" s="77">
        <v>1.8498687750223415</v>
      </c>
      <c r="I40" s="77">
        <f>C40+H40</f>
        <v>1.8498687750223415</v>
      </c>
      <c r="J40" s="76">
        <f>分析係数表!G43</f>
        <v>0.37677668031799566</v>
      </c>
      <c r="K40" s="78">
        <f>I40*J40</f>
        <v>0.69698741607683501</v>
      </c>
      <c r="L40" s="79"/>
      <c r="M40" s="80"/>
      <c r="N40" s="81">
        <f>分析係数表!H43</f>
        <v>3.8768502621688086E-2</v>
      </c>
      <c r="O40" s="82">
        <f t="shared" si="4"/>
        <v>0.25783964560351302</v>
      </c>
      <c r="P40" s="76">
        <f>分析係数表!C43</f>
        <v>0.24206930209858468</v>
      </c>
      <c r="Q40" s="82">
        <f>O40*P40</f>
        <v>6.2415063064588806E-2</v>
      </c>
      <c r="R40" s="83">
        <v>0.10123655745194472</v>
      </c>
      <c r="S40" s="84">
        <f>I40+R40</f>
        <v>1.9511053324742862</v>
      </c>
      <c r="T40" s="85">
        <f>分析係数表!F43</f>
        <v>0.60202360876897132</v>
      </c>
      <c r="U40" s="86">
        <f>S40*T40</f>
        <v>1.1746114733445534</v>
      </c>
      <c r="V40" s="87">
        <f>分析係数表!D43</f>
        <v>0.42833052276559863</v>
      </c>
      <c r="W40" s="167">
        <f>ROUND(S40*V40,0)</f>
        <v>1</v>
      </c>
      <c r="X40" s="76">
        <f>分析係数表!E43</f>
        <v>0.32088653336545409</v>
      </c>
      <c r="Y40" s="166">
        <f>ROUND(S40*X40,0)</f>
        <v>1</v>
      </c>
    </row>
    <row r="41" spans="1:25" x14ac:dyDescent="0.2">
      <c r="A41" s="6" t="s">
        <v>341</v>
      </c>
      <c r="B41" s="5" t="s">
        <v>42</v>
      </c>
      <c r="C41" s="90"/>
      <c r="D41" s="76">
        <f>投入係数表!Z41</f>
        <v>0</v>
      </c>
      <c r="E41" s="77">
        <f>$C$28*D41</f>
        <v>0</v>
      </c>
      <c r="F41" s="76">
        <f>分析係数表!C44</f>
        <v>0.38560429982568278</v>
      </c>
      <c r="G41" s="77">
        <f>E41*F41</f>
        <v>0</v>
      </c>
      <c r="H41" s="77">
        <v>1.2756406768739685E-3</v>
      </c>
      <c r="I41" s="77">
        <f>C41+H41</f>
        <v>1.2756406768739685E-3</v>
      </c>
      <c r="J41" s="76">
        <f>分析係数表!G44</f>
        <v>0.26838368034661209</v>
      </c>
      <c r="K41" s="78">
        <f>I41*J41</f>
        <v>3.4236113965927905E-4</v>
      </c>
      <c r="L41" s="79"/>
      <c r="M41" s="80"/>
      <c r="N41" s="81">
        <f>分析係数表!H44</f>
        <v>0.12265092107094798</v>
      </c>
      <c r="O41" s="82">
        <f t="shared" si="4"/>
        <v>0.81572069807478853</v>
      </c>
      <c r="P41" s="76">
        <f>分析係数表!C44</f>
        <v>0.38560429982568278</v>
      </c>
      <c r="Q41" s="82">
        <f>O41*P41</f>
        <v>0.31454540863444602</v>
      </c>
      <c r="R41" s="83">
        <v>0.31842582545019138</v>
      </c>
      <c r="S41" s="84">
        <f>I41+R41</f>
        <v>0.31970146612706535</v>
      </c>
      <c r="T41" s="85">
        <f>分析係数表!F44</f>
        <v>0.48224816464075099</v>
      </c>
      <c r="U41" s="86">
        <f>S41*T41</f>
        <v>0.1541754452727345</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投入係数表!Z42</f>
        <v>0</v>
      </c>
      <c r="E42" s="77">
        <f>$C$28*D42</f>
        <v>0</v>
      </c>
      <c r="F42" s="76">
        <f>分析係数表!C45</f>
        <v>1</v>
      </c>
      <c r="G42" s="77">
        <f>E42*F42</f>
        <v>0</v>
      </c>
      <c r="H42" s="77">
        <v>2.7420222426931987E-2</v>
      </c>
      <c r="I42" s="77">
        <f>C42+H42</f>
        <v>2.7420222426931987E-2</v>
      </c>
      <c r="J42" s="76">
        <f>分析係数表!G45</f>
        <v>0</v>
      </c>
      <c r="K42" s="78">
        <f>I42*J42</f>
        <v>0</v>
      </c>
      <c r="L42" s="79"/>
      <c r="M42" s="80"/>
      <c r="N42" s="81">
        <f>分析係数表!H45</f>
        <v>0</v>
      </c>
      <c r="O42" s="82">
        <f t="shared" si="4"/>
        <v>0</v>
      </c>
      <c r="P42" s="76">
        <f>分析係数表!C45</f>
        <v>1</v>
      </c>
      <c r="Q42" s="82">
        <f>O42*P42</f>
        <v>0</v>
      </c>
      <c r="R42" s="83">
        <v>7.4978750457887697E-3</v>
      </c>
      <c r="S42" s="84">
        <f>I42+R42</f>
        <v>3.491809747272076E-2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4.7281323877068557E-3</v>
      </c>
      <c r="E43" s="77">
        <f>$C$28*D43</f>
        <v>0.4728132387706856</v>
      </c>
      <c r="F43" s="76">
        <f>分析係数表!C46</f>
        <v>0.21981660723382579</v>
      </c>
      <c r="G43" s="77">
        <f>E43*F43</f>
        <v>0.10393220200180889</v>
      </c>
      <c r="H43" s="77">
        <v>0.12688075332536586</v>
      </c>
      <c r="I43" s="77">
        <f>C43+H43</f>
        <v>0.12688075332536586</v>
      </c>
      <c r="J43" s="76">
        <f>分析係数表!G46</f>
        <v>9.2485549132947983E-3</v>
      </c>
      <c r="K43" s="78">
        <f>I43*J43</f>
        <v>1.1734636145698577E-3</v>
      </c>
      <c r="L43" s="79"/>
      <c r="M43" s="80"/>
      <c r="N43" s="81">
        <f>分析係数表!H46</f>
        <v>2.3827200593939956E-2</v>
      </c>
      <c r="O43" s="82">
        <f t="shared" si="4"/>
        <v>0.15846877081676114</v>
      </c>
      <c r="P43" s="76">
        <f>分析係数表!C46</f>
        <v>0.21981660723382579</v>
      </c>
      <c r="Q43" s="82">
        <f>O43*P43</f>
        <v>3.4834067553455139E-2</v>
      </c>
      <c r="R43" s="83">
        <v>3.8670436078120179E-2</v>
      </c>
      <c r="S43" s="84">
        <f>I43+R43</f>
        <v>0.16555118940348604</v>
      </c>
      <c r="T43" s="85">
        <f>分析係数表!F46</f>
        <v>0.31329479768786128</v>
      </c>
      <c r="U43" s="86">
        <f>S43*T43</f>
        <v>5.1866326391149964E-2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投入係数表!Z44</f>
        <v>0.64539007092198586</v>
      </c>
      <c r="E44" s="91">
        <f>SUM(E5:E43)</f>
        <v>64.539007092198588</v>
      </c>
      <c r="F44" s="92">
        <f>分析係数表!C47</f>
        <v>0.36533716964755569</v>
      </c>
      <c r="G44" s="91">
        <f>SUM(G5:G43)</f>
        <v>8.7016217892955741</v>
      </c>
      <c r="H44" s="91">
        <f>SUM(H5:H43)</f>
        <v>9.8074247649363677</v>
      </c>
      <c r="I44" s="91">
        <f>SUM(I5:I43)</f>
        <v>109.8074247649364</v>
      </c>
      <c r="J44" s="92">
        <f>分析係数表!G47</f>
        <v>0.24761623449681225</v>
      </c>
      <c r="K44" s="93">
        <f>SUM(K5:K43)</f>
        <v>10.601621717988444</v>
      </c>
      <c r="L44" s="94">
        <f>最終需要_まとめ!$L$33</f>
        <v>0.62733333333333341</v>
      </c>
      <c r="M44" s="91">
        <f>K44*L44</f>
        <v>6.6507506910847507</v>
      </c>
      <c r="N44" s="95">
        <f>分析係数表!H47</f>
        <v>1</v>
      </c>
      <c r="O44" s="96">
        <f>SUM(O5:O43)</f>
        <v>6.6507506910847507</v>
      </c>
      <c r="P44" s="92">
        <f>分析係数表!C47</f>
        <v>0.36533716964755569</v>
      </c>
      <c r="Q44" s="96">
        <f>SUM(Q5:Q43)</f>
        <v>2.5540723554787967</v>
      </c>
      <c r="R44" s="91">
        <f>SUM(R7:R43)</f>
        <v>2.8331248954495827</v>
      </c>
      <c r="S44" s="97">
        <f>SUM(S5:S43)</f>
        <v>112.68567977912484</v>
      </c>
      <c r="T44" s="98">
        <f>分析係数表!F47</f>
        <v>0.45972075178637212</v>
      </c>
      <c r="U44" s="99">
        <f>SUM(U5:U43)</f>
        <v>42.325671957259196</v>
      </c>
      <c r="V44" s="100">
        <f>分析係数表!D47</f>
        <v>9.0631212476228726E-2</v>
      </c>
      <c r="W44" s="164">
        <f>SUM(W5:W43)</f>
        <v>1</v>
      </c>
      <c r="X44" s="92">
        <f>分析係数表!E47</f>
        <v>7.5404319154090987E-2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0.3615635179153095</v>
      </c>
      <c r="G5" s="77">
        <f t="shared" ref="G5:G38" si="1">E5*F5</f>
        <v>0</v>
      </c>
      <c r="H5" s="77">
        <f t="array" ref="H5:H43">MMULT(逆行列係数!C5:AO43,'25'!G5:G43)</f>
        <v>2.052267875973999E-3</v>
      </c>
      <c r="I5" s="77">
        <f t="shared" ref="I5:I38" si="2">C5+H5</f>
        <v>2.052267875973999E-3</v>
      </c>
      <c r="J5" s="76">
        <f>分析係数表!G8</f>
        <v>0.11973969631236442</v>
      </c>
      <c r="K5" s="78">
        <f t="shared" ref="K5:K38" si="3">I5*J5</f>
        <v>2.457379322207478E-4</v>
      </c>
      <c r="L5" s="79" t="s">
        <v>185</v>
      </c>
      <c r="M5" s="80" t="s">
        <v>185</v>
      </c>
      <c r="N5" s="81">
        <f>分析係数表!H8</f>
        <v>1.2737227970859822E-2</v>
      </c>
      <c r="O5" s="82">
        <f t="shared" ref="O5:O43" si="4">$M$44*N5</f>
        <v>0.15792819140600442</v>
      </c>
      <c r="P5" s="76">
        <f>分析係数表!C8</f>
        <v>0.3615635179153095</v>
      </c>
      <c r="Q5" s="82">
        <f t="shared" ref="Q5:Q38" si="5">O5*P5</f>
        <v>5.7101072462757307E-2</v>
      </c>
      <c r="R5" s="83">
        <f t="array" ref="R5:R43">MMULT(逆行列係数!C5:AO43,'25'!Q5:Q43)</f>
        <v>8.3486426823218191E-2</v>
      </c>
      <c r="S5" s="84">
        <f t="shared" ref="S5:S38" si="6">I5+R5</f>
        <v>8.5538694699192189E-2</v>
      </c>
      <c r="T5" s="85">
        <f>分析係数表!F8</f>
        <v>0.45140997830802604</v>
      </c>
      <c r="U5" s="86">
        <f t="shared" ref="U5:U38" si="7">S5*T5</f>
        <v>3.8613020318659208E-2</v>
      </c>
      <c r="V5" s="87">
        <f>分析係数表!D8</f>
        <v>0.23297180043383947</v>
      </c>
      <c r="W5" s="167">
        <f t="shared" ref="W5:W38" si="8">ROUND(S5*V5,0)</f>
        <v>0</v>
      </c>
      <c r="X5" s="76">
        <f>分析係数表!E8</f>
        <v>7.0498915401301515E-2</v>
      </c>
      <c r="Y5" s="166">
        <f t="shared" ref="Y5:Y38" si="9">ROUND(S5*X5,0)</f>
        <v>0</v>
      </c>
    </row>
    <row r="6" spans="1:25" x14ac:dyDescent="0.2">
      <c r="A6" s="6" t="s">
        <v>220</v>
      </c>
      <c r="B6" s="5" t="s">
        <v>266</v>
      </c>
      <c r="C6" s="90"/>
      <c r="D6" s="76">
        <f>投入係数表!AA6</f>
        <v>0</v>
      </c>
      <c r="E6" s="77">
        <f t="shared" si="0"/>
        <v>0</v>
      </c>
      <c r="F6" s="76">
        <f>分析係数表!C9</f>
        <v>5.4524361948955935E-2</v>
      </c>
      <c r="G6" s="77">
        <f t="shared" si="1"/>
        <v>0</v>
      </c>
      <c r="H6" s="77">
        <v>1.7231377087552691E-3</v>
      </c>
      <c r="I6" s="77">
        <f t="shared" si="2"/>
        <v>1.7231377087552691E-3</v>
      </c>
      <c r="J6" s="76">
        <f>分析係数表!G9</f>
        <v>0.23529411764705882</v>
      </c>
      <c r="K6" s="78">
        <f t="shared" si="3"/>
        <v>4.0544416676594565E-4</v>
      </c>
      <c r="L6" s="79"/>
      <c r="M6" s="80"/>
      <c r="N6" s="81">
        <f>分析係数表!H9</f>
        <v>6.7282260683958976E-4</v>
      </c>
      <c r="O6" s="82">
        <f t="shared" si="4"/>
        <v>8.3422906207179012E-3</v>
      </c>
      <c r="P6" s="76">
        <f>分析係数表!C9</f>
        <v>5.4524361948955935E-2</v>
      </c>
      <c r="Q6" s="82">
        <f t="shared" si="5"/>
        <v>4.548580732874031E-4</v>
      </c>
      <c r="R6" s="83">
        <v>6.4931880592118706E-4</v>
      </c>
      <c r="S6" s="84">
        <f t="shared" si="6"/>
        <v>2.3724565146764562E-3</v>
      </c>
      <c r="T6" s="85">
        <f>分析係数表!F9</f>
        <v>0.68627450980392157</v>
      </c>
      <c r="U6" s="86">
        <f t="shared" si="7"/>
        <v>1.6281564316407051E-3</v>
      </c>
      <c r="V6" s="87">
        <f>分析係数表!D9</f>
        <v>3.9215686274509803E-2</v>
      </c>
      <c r="W6" s="167">
        <f t="shared" si="8"/>
        <v>0</v>
      </c>
      <c r="X6" s="76">
        <f>分析係数表!E9</f>
        <v>0</v>
      </c>
      <c r="Y6" s="166">
        <f t="shared" si="9"/>
        <v>0</v>
      </c>
    </row>
    <row r="7" spans="1:25" x14ac:dyDescent="0.2">
      <c r="A7" s="6" t="s">
        <v>221</v>
      </c>
      <c r="B7" s="5" t="s">
        <v>267</v>
      </c>
      <c r="C7" s="90"/>
      <c r="D7" s="76">
        <f>投入係数表!AA7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1.6109250853800085E-2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222</v>
      </c>
      <c r="B8" s="5" t="s">
        <v>27</v>
      </c>
      <c r="C8" s="90"/>
      <c r="D8" s="76">
        <f>投入係数表!AA8</f>
        <v>0</v>
      </c>
      <c r="E8" s="77">
        <f t="shared" si="0"/>
        <v>0</v>
      </c>
      <c r="F8" s="76">
        <f>分析係数表!C11</f>
        <v>1.7638036809815905E-2</v>
      </c>
      <c r="G8" s="77">
        <f t="shared" si="1"/>
        <v>0</v>
      </c>
      <c r="H8" s="77">
        <v>2.6708472673745752E-3</v>
      </c>
      <c r="I8" s="77">
        <f t="shared" si="2"/>
        <v>2.6708472673745752E-3</v>
      </c>
      <c r="J8" s="76">
        <f>分析係数表!G11</f>
        <v>0.36619718309859156</v>
      </c>
      <c r="K8" s="78">
        <f t="shared" si="3"/>
        <v>9.7805674579914026E-4</v>
      </c>
      <c r="L8" s="79"/>
      <c r="M8" s="80"/>
      <c r="N8" s="81">
        <f>分析係数表!H11</f>
        <v>-2.3200779546192752E-5</v>
      </c>
      <c r="O8" s="82">
        <f t="shared" si="4"/>
        <v>-2.8766519381785867E-4</v>
      </c>
      <c r="P8" s="76">
        <f>分析係数表!C11</f>
        <v>1.7638036809815905E-2</v>
      </c>
      <c r="Q8" s="82">
        <f t="shared" si="5"/>
        <v>-5.0738492774622178E-6</v>
      </c>
      <c r="R8" s="83">
        <v>1.945357106345728E-4</v>
      </c>
      <c r="S8" s="84">
        <f t="shared" si="6"/>
        <v>2.8653829780091481E-3</v>
      </c>
      <c r="T8" s="85">
        <f>分析係数表!F11</f>
        <v>0.60563380281690138</v>
      </c>
      <c r="U8" s="86">
        <f t="shared" si="7"/>
        <v>1.735372789498498E-3</v>
      </c>
      <c r="V8" s="87">
        <f>分析係数表!D11</f>
        <v>0.11267605633802817</v>
      </c>
      <c r="W8" s="167">
        <f t="shared" si="8"/>
        <v>0</v>
      </c>
      <c r="X8" s="76">
        <f>分析係数表!E11</f>
        <v>5.6338028169014086E-2</v>
      </c>
      <c r="Y8" s="166">
        <f t="shared" si="9"/>
        <v>0</v>
      </c>
    </row>
    <row r="9" spans="1:25" x14ac:dyDescent="0.2">
      <c r="A9" s="6" t="s">
        <v>223</v>
      </c>
      <c r="B9" s="5" t="s">
        <v>191</v>
      </c>
      <c r="C9" s="90"/>
      <c r="D9" s="76">
        <f>投入係数表!AA9</f>
        <v>0</v>
      </c>
      <c r="E9" s="77">
        <f t="shared" si="0"/>
        <v>0</v>
      </c>
      <c r="F9" s="76">
        <f>分析係数表!C12</f>
        <v>0.17945214392608499</v>
      </c>
      <c r="G9" s="77">
        <f t="shared" si="1"/>
        <v>0</v>
      </c>
      <c r="H9" s="77">
        <v>5.6674370797329444E-4</v>
      </c>
      <c r="I9" s="77">
        <f t="shared" si="2"/>
        <v>5.6674370797329444E-4</v>
      </c>
      <c r="J9" s="76">
        <f>分析係数表!G12</f>
        <v>0.13812104376337719</v>
      </c>
      <c r="K9" s="78">
        <f t="shared" si="3"/>
        <v>7.8279232491598063E-5</v>
      </c>
      <c r="L9" s="79"/>
      <c r="M9" s="80"/>
      <c r="N9" s="81">
        <f>分析係数表!H12</f>
        <v>9.9856155166813607E-2</v>
      </c>
      <c r="O9" s="82">
        <f t="shared" si="4"/>
        <v>1.2381109941920638</v>
      </c>
      <c r="P9" s="76">
        <f>分析係数表!C12</f>
        <v>0.17945214392608499</v>
      </c>
      <c r="Q9" s="82">
        <f t="shared" si="5"/>
        <v>0.22218167232622243</v>
      </c>
      <c r="R9" s="83">
        <v>0.25170611427975853</v>
      </c>
      <c r="S9" s="84">
        <f t="shared" si="6"/>
        <v>0.2522728579877318</v>
      </c>
      <c r="T9" s="85">
        <f>分析係数表!F12</f>
        <v>0.32915888701671298</v>
      </c>
      <c r="U9" s="86">
        <f t="shared" si="7"/>
        <v>8.3037853159767083E-2</v>
      </c>
      <c r="V9" s="87">
        <f>分析係数表!D12</f>
        <v>3.0966801766929276E-2</v>
      </c>
      <c r="W9" s="167">
        <f t="shared" si="8"/>
        <v>0</v>
      </c>
      <c r="X9" s="76">
        <f>分析係数表!E12</f>
        <v>3.3835784871806551E-2</v>
      </c>
      <c r="Y9" s="166">
        <f t="shared" si="9"/>
        <v>0</v>
      </c>
    </row>
    <row r="10" spans="1:25" x14ac:dyDescent="0.2">
      <c r="A10" s="6" t="s">
        <v>224</v>
      </c>
      <c r="B10" s="5" t="s">
        <v>28</v>
      </c>
      <c r="C10" s="90"/>
      <c r="D10" s="76">
        <f>投入係数表!AA10</f>
        <v>1.1337868480725624E-3</v>
      </c>
      <c r="E10" s="77">
        <f t="shared" si="0"/>
        <v>0.11337868480725624</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0.19072202350124029</v>
      </c>
      <c r="P10" s="76">
        <f>分析係数表!C13</f>
        <v>0</v>
      </c>
      <c r="Q10" s="82">
        <f t="shared" si="5"/>
        <v>0</v>
      </c>
      <c r="R10" s="83">
        <v>0</v>
      </c>
      <c r="S10" s="84">
        <f t="shared" si="6"/>
        <v>0</v>
      </c>
      <c r="T10" s="85">
        <f>分析係数表!F13</f>
        <v>0.38331454340473509</v>
      </c>
      <c r="U10" s="86">
        <f t="shared" si="7"/>
        <v>0</v>
      </c>
      <c r="V10" s="87">
        <f>分析係数表!D13</f>
        <v>0.35963923337091319</v>
      </c>
      <c r="W10" s="167">
        <f t="shared" si="8"/>
        <v>0</v>
      </c>
      <c r="X10" s="76">
        <f>分析係数表!E13</f>
        <v>0.25591882750845546</v>
      </c>
      <c r="Y10" s="166">
        <f t="shared" si="9"/>
        <v>0</v>
      </c>
    </row>
    <row r="11" spans="1:25" x14ac:dyDescent="0.2">
      <c r="A11" s="6" t="s">
        <v>225</v>
      </c>
      <c r="B11" s="5" t="s">
        <v>268</v>
      </c>
      <c r="C11" s="90"/>
      <c r="D11" s="76">
        <f>投入係数表!AA11</f>
        <v>3.4013605442176869E-3</v>
      </c>
      <c r="E11" s="77">
        <f t="shared" si="0"/>
        <v>0.3401360544217687</v>
      </c>
      <c r="F11" s="76">
        <f>分析係数表!C14</f>
        <v>0.39919982218270722</v>
      </c>
      <c r="G11" s="77">
        <f t="shared" si="1"/>
        <v>0.13578225244309769</v>
      </c>
      <c r="H11" s="77">
        <v>0.32793804344923605</v>
      </c>
      <c r="I11" s="77">
        <f t="shared" si="2"/>
        <v>0.32793804344923605</v>
      </c>
      <c r="J11" s="76">
        <f>分析係数表!G14</f>
        <v>0.17087329631499243</v>
      </c>
      <c r="K11" s="78">
        <f t="shared" si="3"/>
        <v>5.6035854471260173E-2</v>
      </c>
      <c r="L11" s="79"/>
      <c r="M11" s="80"/>
      <c r="N11" s="81">
        <f>分析係数表!H14</f>
        <v>1.2412417057213123E-3</v>
      </c>
      <c r="O11" s="82">
        <f t="shared" si="4"/>
        <v>1.5390087869255439E-2</v>
      </c>
      <c r="P11" s="76">
        <f>分析係数表!C14</f>
        <v>0.39919982218270722</v>
      </c>
      <c r="Q11" s="82">
        <f t="shared" si="5"/>
        <v>6.1437203407830104E-3</v>
      </c>
      <c r="R11" s="83">
        <v>2.7247883214004204E-2</v>
      </c>
      <c r="S11" s="84">
        <f t="shared" si="6"/>
        <v>0.35518592666324023</v>
      </c>
      <c r="T11" s="85">
        <f>分析係数表!F14</f>
        <v>0.36951034830893487</v>
      </c>
      <c r="U11" s="86">
        <f t="shared" si="7"/>
        <v>0.13124487547576569</v>
      </c>
      <c r="V11" s="87">
        <f>分析係数表!D14</f>
        <v>9.6163553760726911E-2</v>
      </c>
      <c r="W11" s="167">
        <f t="shared" si="8"/>
        <v>0</v>
      </c>
      <c r="X11" s="76">
        <f>分析係数表!E14</f>
        <v>9.187279151943463E-2</v>
      </c>
      <c r="Y11" s="166">
        <f t="shared" si="9"/>
        <v>0</v>
      </c>
    </row>
    <row r="12" spans="1:25" x14ac:dyDescent="0.2">
      <c r="A12" s="6" t="s">
        <v>226</v>
      </c>
      <c r="B12" s="5" t="s">
        <v>29</v>
      </c>
      <c r="C12" s="90"/>
      <c r="D12" s="76">
        <f>投入係数表!AA12</f>
        <v>9.0702947845804991E-3</v>
      </c>
      <c r="E12" s="77">
        <f t="shared" si="0"/>
        <v>0.90702947845804993</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0.11391541675187204</v>
      </c>
      <c r="P12" s="76">
        <f>分析係数表!C15</f>
        <v>0</v>
      </c>
      <c r="Q12" s="82">
        <f t="shared" si="5"/>
        <v>0</v>
      </c>
      <c r="R12" s="83">
        <v>0</v>
      </c>
      <c r="S12" s="84">
        <f t="shared" si="6"/>
        <v>0</v>
      </c>
      <c r="T12" s="85">
        <f>分析係数表!F15</f>
        <v>0.30384615384615382</v>
      </c>
      <c r="U12" s="86">
        <f t="shared" si="7"/>
        <v>0</v>
      </c>
      <c r="V12" s="87">
        <f>分析係数表!D15</f>
        <v>3.9743589743589741E-2</v>
      </c>
      <c r="W12" s="167">
        <f t="shared" si="8"/>
        <v>0</v>
      </c>
      <c r="X12" s="76">
        <f>分析係数表!E15</f>
        <v>3.3974358974358972E-2</v>
      </c>
      <c r="Y12" s="166">
        <f t="shared" si="9"/>
        <v>0</v>
      </c>
    </row>
    <row r="13" spans="1:25" x14ac:dyDescent="0.2">
      <c r="A13" s="6" t="s">
        <v>227</v>
      </c>
      <c r="B13" s="5" t="s">
        <v>30</v>
      </c>
      <c r="C13" s="90"/>
      <c r="D13" s="76">
        <f>投入係数表!AA13</f>
        <v>1.2471655328798186E-2</v>
      </c>
      <c r="E13" s="77">
        <f t="shared" si="0"/>
        <v>1.2471655328798186</v>
      </c>
      <c r="F13" s="76">
        <f>分析係数表!C16</f>
        <v>2.8203419942260721E-2</v>
      </c>
      <c r="G13" s="77">
        <f t="shared" si="1"/>
        <v>3.5174333261322896E-2</v>
      </c>
      <c r="H13" s="77">
        <v>4.1832654742539346E-2</v>
      </c>
      <c r="I13" s="77">
        <f t="shared" si="2"/>
        <v>4.1832654742539346E-2</v>
      </c>
      <c r="J13" s="76">
        <f>分析係数表!G16</f>
        <v>3.2028469750889681E-2</v>
      </c>
      <c r="K13" s="78">
        <f t="shared" si="3"/>
        <v>1.3398359170208331E-3</v>
      </c>
      <c r="L13" s="79"/>
      <c r="M13" s="80"/>
      <c r="N13" s="81">
        <f>分析係数表!H16</f>
        <v>1.817781077444202E-2</v>
      </c>
      <c r="O13" s="82">
        <f t="shared" si="4"/>
        <v>0.22538567935629225</v>
      </c>
      <c r="P13" s="76">
        <f>分析係数表!C16</f>
        <v>2.8203419942260721E-2</v>
      </c>
      <c r="Q13" s="82">
        <f t="shared" si="5"/>
        <v>6.3566469638572333E-3</v>
      </c>
      <c r="R13" s="83">
        <v>7.4476567891100407E-3</v>
      </c>
      <c r="S13" s="84">
        <f t="shared" si="6"/>
        <v>4.9280311531649384E-2</v>
      </c>
      <c r="T13" s="85">
        <f>分析係数表!F16</f>
        <v>0.28469750889679718</v>
      </c>
      <c r="U13" s="86">
        <f t="shared" si="7"/>
        <v>1.4029981930718687E-2</v>
      </c>
      <c r="V13" s="87">
        <f>分析係数表!D16</f>
        <v>0</v>
      </c>
      <c r="W13" s="167">
        <f t="shared" si="8"/>
        <v>0</v>
      </c>
      <c r="X13" s="76">
        <f>分析係数表!E16</f>
        <v>0</v>
      </c>
      <c r="Y13" s="166">
        <f t="shared" si="9"/>
        <v>0</v>
      </c>
    </row>
    <row r="14" spans="1:25" x14ac:dyDescent="0.2">
      <c r="A14" s="6" t="s">
        <v>2</v>
      </c>
      <c r="B14" s="5" t="s">
        <v>365</v>
      </c>
      <c r="C14" s="90"/>
      <c r="D14" s="76">
        <f>投入係数表!AA14</f>
        <v>3.8548752834467119E-2</v>
      </c>
      <c r="E14" s="77">
        <f t="shared" si="0"/>
        <v>3.8548752834467117</v>
      </c>
      <c r="F14" s="76">
        <f>分析係数表!C17</f>
        <v>0.39389614666813044</v>
      </c>
      <c r="G14" s="77">
        <f t="shared" si="1"/>
        <v>1.5184205200358769</v>
      </c>
      <c r="H14" s="77">
        <v>1.9035474973155473</v>
      </c>
      <c r="I14" s="77">
        <f t="shared" si="2"/>
        <v>1.9035474973155473</v>
      </c>
      <c r="J14" s="76">
        <f>分析係数表!G17</f>
        <v>0.21203948952564411</v>
      </c>
      <c r="K14" s="78">
        <f t="shared" si="3"/>
        <v>0.40362723961860603</v>
      </c>
      <c r="L14" s="79"/>
      <c r="M14" s="80"/>
      <c r="N14" s="81">
        <f>分析係数表!H17</f>
        <v>3.0625029000974431E-3</v>
      </c>
      <c r="O14" s="82">
        <f t="shared" si="4"/>
        <v>3.7971805583957345E-2</v>
      </c>
      <c r="P14" s="76">
        <f>分析係数表!C17</f>
        <v>0.39389614666813044</v>
      </c>
      <c r="Q14" s="82">
        <f t="shared" si="5"/>
        <v>1.4956947901552197E-2</v>
      </c>
      <c r="R14" s="83">
        <v>3.2659936679144491E-2</v>
      </c>
      <c r="S14" s="84">
        <f t="shared" si="6"/>
        <v>1.9362074339946918</v>
      </c>
      <c r="T14" s="85">
        <f>分析係数表!F17</f>
        <v>0.32203226583192873</v>
      </c>
      <c r="U14" s="86">
        <f t="shared" si="7"/>
        <v>0.62352126708993516</v>
      </c>
      <c r="V14" s="87">
        <f>分析係数表!D17</f>
        <v>4.2475319046472428E-2</v>
      </c>
      <c r="W14" s="167">
        <f t="shared" si="8"/>
        <v>0</v>
      </c>
      <c r="X14" s="76">
        <f>分析係数表!E17</f>
        <v>3.9345051769804962E-2</v>
      </c>
      <c r="Y14" s="166">
        <f t="shared" si="9"/>
        <v>0</v>
      </c>
    </row>
    <row r="15" spans="1:25" x14ac:dyDescent="0.2">
      <c r="A15" s="6" t="s">
        <v>3</v>
      </c>
      <c r="B15" s="5" t="s">
        <v>31</v>
      </c>
      <c r="C15" s="90"/>
      <c r="D15" s="76">
        <f>投入係数表!AA15</f>
        <v>4.5351473922902496E-3</v>
      </c>
      <c r="E15" s="77">
        <f t="shared" si="0"/>
        <v>0.45351473922902497</v>
      </c>
      <c r="F15" s="76">
        <f>分析係数表!C18</f>
        <v>0.54026666666666667</v>
      </c>
      <c r="G15" s="77">
        <f t="shared" si="1"/>
        <v>0.24501889644746788</v>
      </c>
      <c r="H15" s="77">
        <v>0.39469725778916809</v>
      </c>
      <c r="I15" s="77">
        <f t="shared" si="2"/>
        <v>0.39469725778916809</v>
      </c>
      <c r="J15" s="76">
        <f>分析係数表!G18</f>
        <v>0.21567989590110606</v>
      </c>
      <c r="K15" s="78">
        <f t="shared" si="3"/>
        <v>8.5128263472419793E-2</v>
      </c>
      <c r="L15" s="79"/>
      <c r="M15" s="80"/>
      <c r="N15" s="81">
        <f>分析係数表!H18</f>
        <v>4.8721637047004782E-4</v>
      </c>
      <c r="O15" s="82">
        <f t="shared" si="4"/>
        <v>6.0409690701750327E-3</v>
      </c>
      <c r="P15" s="76">
        <f>分析係数表!C18</f>
        <v>0.54026666666666667</v>
      </c>
      <c r="Q15" s="82">
        <f t="shared" si="5"/>
        <v>3.2637342229798975E-3</v>
      </c>
      <c r="R15" s="83">
        <v>7.4596463163723349E-3</v>
      </c>
      <c r="S15" s="84">
        <f t="shared" si="6"/>
        <v>0.40215690410554045</v>
      </c>
      <c r="T15" s="85">
        <f>分析係数表!F18</f>
        <v>0.45949902407286924</v>
      </c>
      <c r="U15" s="86">
        <f t="shared" si="7"/>
        <v>0.1847907049606623</v>
      </c>
      <c r="V15" s="87">
        <f>分析係数表!D18</f>
        <v>4.4079375406636305E-2</v>
      </c>
      <c r="W15" s="167">
        <f t="shared" si="8"/>
        <v>0</v>
      </c>
      <c r="X15" s="76">
        <f>分析係数表!E18</f>
        <v>4.0663630448926479E-2</v>
      </c>
      <c r="Y15" s="166">
        <f t="shared" si="9"/>
        <v>0</v>
      </c>
    </row>
    <row r="16" spans="1:25" x14ac:dyDescent="0.2">
      <c r="A16" s="6" t="s">
        <v>4</v>
      </c>
      <c r="B16" s="5" t="s">
        <v>32</v>
      </c>
      <c r="C16" s="90"/>
      <c r="D16" s="76">
        <f>投入係数表!AA16</f>
        <v>0</v>
      </c>
      <c r="E16" s="77">
        <f t="shared" si="0"/>
        <v>0</v>
      </c>
      <c r="F16" s="76">
        <f>分析係数表!C19</f>
        <v>0.24452905261713653</v>
      </c>
      <c r="G16" s="77">
        <f t="shared" si="1"/>
        <v>0</v>
      </c>
      <c r="H16" s="77">
        <v>5.8309996535779646E-2</v>
      </c>
      <c r="I16" s="77">
        <f t="shared" si="2"/>
        <v>5.8309996535779646E-2</v>
      </c>
      <c r="J16" s="76">
        <f>分析係数表!G19</f>
        <v>5.7649667405764965E-2</v>
      </c>
      <c r="K16" s="78">
        <f t="shared" si="3"/>
        <v>3.3615519067190036E-3</v>
      </c>
      <c r="L16" s="79"/>
      <c r="M16" s="80"/>
      <c r="N16" s="81">
        <f>分析係数表!H19</f>
        <v>-1.2760428750406013E-4</v>
      </c>
      <c r="O16" s="82">
        <f t="shared" si="4"/>
        <v>-1.5821585659982226E-3</v>
      </c>
      <c r="P16" s="76">
        <f>分析係数表!C19</f>
        <v>0.24452905261713653</v>
      </c>
      <c r="Q16" s="82">
        <f t="shared" si="5"/>
        <v>-3.8688373523363269E-4</v>
      </c>
      <c r="R16" s="83">
        <v>3.2676835926289142E-3</v>
      </c>
      <c r="S16" s="84">
        <f t="shared" si="6"/>
        <v>6.1577680128408557E-2</v>
      </c>
      <c r="T16" s="85">
        <f>分析係数表!F19</f>
        <v>0.24006968641114981</v>
      </c>
      <c r="U16" s="86">
        <f t="shared" si="7"/>
        <v>1.4782934358353133E-2</v>
      </c>
      <c r="V16" s="87">
        <f>分析係数表!D19</f>
        <v>1.4982578397212544E-2</v>
      </c>
      <c r="W16" s="167">
        <f t="shared" si="8"/>
        <v>0</v>
      </c>
      <c r="X16" s="76">
        <f>分析係数表!E19</f>
        <v>1.6312955337345583E-2</v>
      </c>
      <c r="Y16" s="166">
        <f t="shared" si="9"/>
        <v>0</v>
      </c>
    </row>
    <row r="17" spans="1:25" x14ac:dyDescent="0.2">
      <c r="A17" s="6" t="s">
        <v>5</v>
      </c>
      <c r="B17" s="5" t="s">
        <v>33</v>
      </c>
      <c r="C17" s="90"/>
      <c r="D17" s="76">
        <f>投入係数表!AA17</f>
        <v>0</v>
      </c>
      <c r="E17" s="77">
        <f t="shared" si="0"/>
        <v>0</v>
      </c>
      <c r="F17" s="76">
        <f>分析係数表!C20</f>
        <v>4.2707629979743422E-2</v>
      </c>
      <c r="G17" s="77">
        <f t="shared" si="1"/>
        <v>0</v>
      </c>
      <c r="H17" s="77">
        <v>3.6464720059924466E-3</v>
      </c>
      <c r="I17" s="77">
        <f t="shared" si="2"/>
        <v>3.6464720059924466E-3</v>
      </c>
      <c r="J17" s="76">
        <f>分析係数表!G20</f>
        <v>0.10064412238325282</v>
      </c>
      <c r="K17" s="78">
        <f t="shared" si="3"/>
        <v>3.6699597483820918E-4</v>
      </c>
      <c r="L17" s="79"/>
      <c r="M17" s="80"/>
      <c r="N17" s="81">
        <f>分析係数表!H20</f>
        <v>6.0322026820101154E-4</v>
      </c>
      <c r="O17" s="82">
        <f t="shared" si="4"/>
        <v>7.4792950392643257E-3</v>
      </c>
      <c r="P17" s="76">
        <f>分析係数表!C20</f>
        <v>4.2707629979743422E-2</v>
      </c>
      <c r="Q17" s="82">
        <f t="shared" si="5"/>
        <v>3.1942296504623138E-4</v>
      </c>
      <c r="R17" s="83">
        <v>8.5530227622590712E-4</v>
      </c>
      <c r="S17" s="84">
        <f t="shared" si="6"/>
        <v>4.5017742822183538E-3</v>
      </c>
      <c r="T17" s="85">
        <f>分析係数表!F20</f>
        <v>0.22302737520128824</v>
      </c>
      <c r="U17" s="86">
        <f t="shared" si="7"/>
        <v>1.0040189019118228E-3</v>
      </c>
      <c r="V17" s="87">
        <f>分析係数表!D20</f>
        <v>6.5217391304347824E-2</v>
      </c>
      <c r="W17" s="167">
        <f t="shared" si="8"/>
        <v>0</v>
      </c>
      <c r="X17" s="76">
        <f>分析係数表!E20</f>
        <v>4.9919484702093397E-2</v>
      </c>
      <c r="Y17" s="166">
        <f t="shared" si="9"/>
        <v>0</v>
      </c>
    </row>
    <row r="18" spans="1:25" x14ac:dyDescent="0.2">
      <c r="A18" s="6" t="s">
        <v>6</v>
      </c>
      <c r="B18" s="5" t="s">
        <v>34</v>
      </c>
      <c r="C18" s="90"/>
      <c r="D18" s="76">
        <f>投入係数表!AA18</f>
        <v>1.1337868480725624E-3</v>
      </c>
      <c r="E18" s="77">
        <f t="shared" si="0"/>
        <v>0.11337868480725624</v>
      </c>
      <c r="F18" s="76">
        <f>分析係数表!C21</f>
        <v>0.66002922908293749</v>
      </c>
      <c r="G18" s="77">
        <f t="shared" si="1"/>
        <v>7.48332459277707E-2</v>
      </c>
      <c r="H18" s="77">
        <v>0.34482512023940082</v>
      </c>
      <c r="I18" s="77">
        <f t="shared" si="2"/>
        <v>0.34482512023940082</v>
      </c>
      <c r="J18" s="76">
        <f>分析係数表!G21</f>
        <v>0.28519544705706157</v>
      </c>
      <c r="K18" s="78">
        <f t="shared" si="3"/>
        <v>9.8342554323180925E-2</v>
      </c>
      <c r="L18" s="79"/>
      <c r="M18" s="80"/>
      <c r="N18" s="81">
        <f>分析係数表!H21</f>
        <v>9.9763352048628834E-4</v>
      </c>
      <c r="O18" s="82">
        <f t="shared" si="4"/>
        <v>1.2369603334167924E-2</v>
      </c>
      <c r="P18" s="76">
        <f>分析係数表!C21</f>
        <v>0.66002922908293749</v>
      </c>
      <c r="Q18" s="82">
        <f t="shared" si="5"/>
        <v>8.1642997527125883E-3</v>
      </c>
      <c r="R18" s="83">
        <v>1.9402947055400941E-2</v>
      </c>
      <c r="S18" s="84">
        <f t="shared" si="6"/>
        <v>0.36422806729480178</v>
      </c>
      <c r="T18" s="85">
        <f>分析係数表!F21</f>
        <v>0.42593979332035348</v>
      </c>
      <c r="U18" s="86">
        <f t="shared" si="7"/>
        <v>0.15513922770501967</v>
      </c>
      <c r="V18" s="87">
        <f>分析係数表!D21</f>
        <v>6.6534371723828062E-2</v>
      </c>
      <c r="W18" s="167">
        <f t="shared" si="8"/>
        <v>0</v>
      </c>
      <c r="X18" s="76">
        <f>分析係数表!E21</f>
        <v>5.7623184064699719E-2</v>
      </c>
      <c r="Y18" s="166">
        <f t="shared" si="9"/>
        <v>0</v>
      </c>
    </row>
    <row r="19" spans="1:25" x14ac:dyDescent="0.2">
      <c r="A19" s="6" t="s">
        <v>7</v>
      </c>
      <c r="B19" s="5" t="s">
        <v>269</v>
      </c>
      <c r="C19" s="90"/>
      <c r="D19" s="76">
        <f>投入係数表!AA19</f>
        <v>1.1337868480725623E-2</v>
      </c>
      <c r="E19" s="77">
        <f t="shared" si="0"/>
        <v>1.1337868480725624</v>
      </c>
      <c r="F19" s="76">
        <f>分析係数表!C22</f>
        <v>0.17124965967873673</v>
      </c>
      <c r="G19" s="77">
        <f t="shared" si="1"/>
        <v>0.19416061188065389</v>
      </c>
      <c r="H19" s="77">
        <v>0.22782565087827047</v>
      </c>
      <c r="I19" s="77">
        <f t="shared" si="2"/>
        <v>0.22782565087827047</v>
      </c>
      <c r="J19" s="76">
        <f>分析係数表!G22</f>
        <v>0.19461524128936092</v>
      </c>
      <c r="K19" s="78">
        <f t="shared" si="3"/>
        <v>4.4338344017580307E-2</v>
      </c>
      <c r="L19" s="79"/>
      <c r="M19" s="80"/>
      <c r="N19" s="81">
        <f>分析係数表!H22</f>
        <v>4.6401559092385505E-5</v>
      </c>
      <c r="O19" s="82">
        <f t="shared" si="4"/>
        <v>5.7533038763571734E-4</v>
      </c>
      <c r="P19" s="76">
        <f>分析係数表!C22</f>
        <v>0.17124965967873673</v>
      </c>
      <c r="Q19" s="82">
        <f t="shared" si="5"/>
        <v>9.8525133085452282E-5</v>
      </c>
      <c r="R19" s="83">
        <v>1.0859291922807911E-3</v>
      </c>
      <c r="S19" s="84">
        <f t="shared" si="6"/>
        <v>0.22891158007055126</v>
      </c>
      <c r="T19" s="85">
        <f>分析係数表!F22</f>
        <v>0.41301782497981493</v>
      </c>
      <c r="U19" s="86">
        <f t="shared" si="7"/>
        <v>9.4544562913431829E-2</v>
      </c>
      <c r="V19" s="87">
        <f>分析係数表!D22</f>
        <v>5.1580647164772377E-2</v>
      </c>
      <c r="W19" s="167">
        <f t="shared" si="8"/>
        <v>0</v>
      </c>
      <c r="X19" s="76">
        <f>分析係数表!E22</f>
        <v>5.2356996459847212E-2</v>
      </c>
      <c r="Y19" s="166">
        <f t="shared" si="9"/>
        <v>0</v>
      </c>
    </row>
    <row r="20" spans="1:25" x14ac:dyDescent="0.2">
      <c r="A20" s="6" t="s">
        <v>8</v>
      </c>
      <c r="B20" s="5" t="s">
        <v>270</v>
      </c>
      <c r="C20" s="90"/>
      <c r="D20" s="76">
        <f>投入係数表!AA20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2.8766519381785867E-4</v>
      </c>
      <c r="P20" s="76">
        <f>分析係数表!C23</f>
        <v>0</v>
      </c>
      <c r="Q20" s="82">
        <f t="shared" si="5"/>
        <v>0</v>
      </c>
      <c r="R20" s="83">
        <v>0</v>
      </c>
      <c r="S20" s="84">
        <f t="shared" si="6"/>
        <v>0</v>
      </c>
      <c r="T20" s="85">
        <f>分析係数表!F23</f>
        <v>0.44083888337820604</v>
      </c>
      <c r="U20" s="86">
        <f t="shared" si="7"/>
        <v>0</v>
      </c>
      <c r="V20" s="87">
        <f>分析係数表!D23</f>
        <v>0.13461810967833357</v>
      </c>
      <c r="W20" s="167">
        <f t="shared" si="8"/>
        <v>0</v>
      </c>
      <c r="X20" s="76">
        <f>分析係数表!E23</f>
        <v>0.12611591327759672</v>
      </c>
      <c r="Y20" s="166">
        <f t="shared" si="9"/>
        <v>0</v>
      </c>
    </row>
    <row r="21" spans="1:25" x14ac:dyDescent="0.2">
      <c r="A21" s="6" t="s">
        <v>9</v>
      </c>
      <c r="B21" s="5" t="s">
        <v>271</v>
      </c>
      <c r="C21" s="90"/>
      <c r="D21" s="76">
        <f>投入係数表!AA21</f>
        <v>0</v>
      </c>
      <c r="E21" s="77">
        <f t="shared" si="0"/>
        <v>0</v>
      </c>
      <c r="F21" s="76">
        <f>分析係数表!C24</f>
        <v>0.51311288483466355</v>
      </c>
      <c r="G21" s="77">
        <f t="shared" si="1"/>
        <v>0</v>
      </c>
      <c r="H21" s="77">
        <v>1.8382952857740255E-2</v>
      </c>
      <c r="I21" s="77">
        <f t="shared" si="2"/>
        <v>1.8382952857740255E-2</v>
      </c>
      <c r="J21" s="76">
        <f>分析係数表!G24</f>
        <v>0.20766129032258066</v>
      </c>
      <c r="K21" s="78">
        <f t="shared" si="3"/>
        <v>3.8174277103775129E-3</v>
      </c>
      <c r="L21" s="79"/>
      <c r="M21" s="80"/>
      <c r="N21" s="81">
        <f>分析係数表!H24</f>
        <v>3.8281286251218039E-4</v>
      </c>
      <c r="O21" s="82">
        <f t="shared" si="4"/>
        <v>4.7464756979946681E-3</v>
      </c>
      <c r="P21" s="76">
        <f>分析係数表!C24</f>
        <v>0.51311288483466355</v>
      </c>
      <c r="Q21" s="82">
        <f t="shared" si="5"/>
        <v>2.4354778381956675E-3</v>
      </c>
      <c r="R21" s="83">
        <v>8.1733512268766413E-3</v>
      </c>
      <c r="S21" s="84">
        <f t="shared" si="6"/>
        <v>2.6556304084616896E-2</v>
      </c>
      <c r="T21" s="85">
        <f>分析係数表!F24</f>
        <v>0.39045698924731181</v>
      </c>
      <c r="U21" s="86">
        <f t="shared" si="7"/>
        <v>1.0369094538415603E-2</v>
      </c>
      <c r="V21" s="87">
        <f>分析係数表!D24</f>
        <v>0.10147849462365591</v>
      </c>
      <c r="W21" s="167">
        <f t="shared" si="8"/>
        <v>0</v>
      </c>
      <c r="X21" s="76">
        <f>分析係数表!E24</f>
        <v>0.10215053763440861</v>
      </c>
      <c r="Y21" s="166">
        <f t="shared" si="9"/>
        <v>0</v>
      </c>
    </row>
    <row r="22" spans="1:25" x14ac:dyDescent="0.2">
      <c r="A22" s="6" t="s">
        <v>10</v>
      </c>
      <c r="B22" s="5" t="s">
        <v>272</v>
      </c>
      <c r="C22" s="90"/>
      <c r="D22" s="76">
        <f>投入係数表!AA22</f>
        <v>0</v>
      </c>
      <c r="E22" s="77">
        <f t="shared" si="0"/>
        <v>0</v>
      </c>
      <c r="F22" s="76">
        <f>分析係数表!C25</f>
        <v>1.2221950623319433E-2</v>
      </c>
      <c r="G22" s="77">
        <f t="shared" si="1"/>
        <v>0</v>
      </c>
      <c r="H22" s="77">
        <v>1.1746786197382878E-3</v>
      </c>
      <c r="I22" s="77">
        <f t="shared" si="2"/>
        <v>1.1746786197382878E-3</v>
      </c>
      <c r="J22" s="76">
        <f>分析係数表!G25</f>
        <v>0.19604612850082373</v>
      </c>
      <c r="K22" s="78">
        <f t="shared" si="3"/>
        <v>2.3029119563238262E-4</v>
      </c>
      <c r="L22" s="79"/>
      <c r="M22" s="80"/>
      <c r="N22" s="81">
        <f>分析係数表!H25</f>
        <v>5.5681870910862603E-4</v>
      </c>
      <c r="O22" s="82">
        <f t="shared" si="4"/>
        <v>6.9039646516286081E-3</v>
      </c>
      <c r="P22" s="76">
        <f>分析係数表!C25</f>
        <v>1.2221950623319433E-2</v>
      </c>
      <c r="Q22" s="82">
        <f t="shared" si="5"/>
        <v>8.4379915077347596E-5</v>
      </c>
      <c r="R22" s="83">
        <v>3.7074651568393401E-4</v>
      </c>
      <c r="S22" s="84">
        <f t="shared" si="6"/>
        <v>1.5454251354222218E-3</v>
      </c>
      <c r="T22" s="85">
        <f>分析係数表!F25</f>
        <v>0.34761120263591433</v>
      </c>
      <c r="U22" s="86">
        <f t="shared" si="7"/>
        <v>5.3720708990788934E-4</v>
      </c>
      <c r="V22" s="87">
        <f>分析係数表!D25</f>
        <v>0.15321252059308071</v>
      </c>
      <c r="W22" s="167">
        <f t="shared" si="8"/>
        <v>0</v>
      </c>
      <c r="X22" s="76">
        <f>分析係数表!E25</f>
        <v>0.13179571663920922</v>
      </c>
      <c r="Y22" s="166">
        <f t="shared" si="9"/>
        <v>0</v>
      </c>
    </row>
    <row r="23" spans="1:25" x14ac:dyDescent="0.2">
      <c r="A23" s="6" t="s">
        <v>11</v>
      </c>
      <c r="B23" s="5" t="s">
        <v>35</v>
      </c>
      <c r="C23" s="90"/>
      <c r="D23" s="76">
        <f>投入係数表!AA23</f>
        <v>0</v>
      </c>
      <c r="E23" s="77">
        <f t="shared" si="0"/>
        <v>0</v>
      </c>
      <c r="F23" s="76">
        <f>分析係数表!C26</f>
        <v>0.60782312925170068</v>
      </c>
      <c r="G23" s="77">
        <f t="shared" si="1"/>
        <v>0</v>
      </c>
      <c r="H23" s="77">
        <v>5.1918074033351275E-2</v>
      </c>
      <c r="I23" s="77">
        <f t="shared" si="2"/>
        <v>5.1918074033351275E-2</v>
      </c>
      <c r="J23" s="76">
        <f>分析係数表!G26</f>
        <v>0.19637522405895241</v>
      </c>
      <c r="K23" s="78">
        <f t="shared" si="3"/>
        <v>1.0195423421008636E-2</v>
      </c>
      <c r="L23" s="79"/>
      <c r="M23" s="80"/>
      <c r="N23" s="81">
        <f>分析係数表!H26</f>
        <v>1.1774395619692821E-2</v>
      </c>
      <c r="O23" s="82">
        <f t="shared" si="4"/>
        <v>0.14599008586256326</v>
      </c>
      <c r="P23" s="76">
        <f>分析係数表!C26</f>
        <v>0.60782312925170068</v>
      </c>
      <c r="Q23" s="82">
        <f t="shared" si="5"/>
        <v>8.8736150828707672E-2</v>
      </c>
      <c r="R23" s="83">
        <v>9.8722239266449033E-2</v>
      </c>
      <c r="S23" s="84">
        <f t="shared" si="6"/>
        <v>0.15064031329980032</v>
      </c>
      <c r="T23" s="85">
        <f>分析係数表!F26</f>
        <v>0.33484365664210319</v>
      </c>
      <c r="U23" s="86">
        <f t="shared" si="7"/>
        <v>5.0440953343017188E-2</v>
      </c>
      <c r="V23" s="87">
        <f>分析係数表!D26</f>
        <v>7.1200955984863576E-2</v>
      </c>
      <c r="W23" s="167">
        <f t="shared" si="8"/>
        <v>0</v>
      </c>
      <c r="X23" s="76">
        <f>分析係数表!E26</f>
        <v>7.8271260705038842E-2</v>
      </c>
      <c r="Y23" s="166">
        <f t="shared" si="9"/>
        <v>0</v>
      </c>
    </row>
    <row r="24" spans="1:25" x14ac:dyDescent="0.2">
      <c r="A24" s="6" t="s">
        <v>12</v>
      </c>
      <c r="B24" s="5" t="s">
        <v>366</v>
      </c>
      <c r="C24" s="90"/>
      <c r="D24" s="76">
        <f>投入係数表!AA24</f>
        <v>0</v>
      </c>
      <c r="E24" s="77">
        <f t="shared" si="0"/>
        <v>0</v>
      </c>
      <c r="F24" s="76">
        <f>分析係数表!C27</f>
        <v>3.3949453036589916E-2</v>
      </c>
      <c r="G24" s="77">
        <f t="shared" si="1"/>
        <v>0</v>
      </c>
      <c r="H24" s="77">
        <v>3.7796925930829378E-4</v>
      </c>
      <c r="I24" s="77">
        <f t="shared" si="2"/>
        <v>3.7796925930829378E-4</v>
      </c>
      <c r="J24" s="76">
        <f>分析係数表!G27</f>
        <v>0.16810344827586207</v>
      </c>
      <c r="K24" s="78">
        <f t="shared" si="3"/>
        <v>6.3537935831997668E-5</v>
      </c>
      <c r="L24" s="79"/>
      <c r="M24" s="80"/>
      <c r="N24" s="81">
        <f>分析係数表!H27</f>
        <v>1.1983202635608557E-2</v>
      </c>
      <c r="O24" s="82">
        <f t="shared" si="4"/>
        <v>0.14857907260692402</v>
      </c>
      <c r="P24" s="76">
        <f>分析係数表!C27</f>
        <v>3.3949453036589916E-2</v>
      </c>
      <c r="Q24" s="82">
        <f t="shared" si="5"/>
        <v>5.0441782476888502E-3</v>
      </c>
      <c r="R24" s="83">
        <v>5.0821247689894038E-3</v>
      </c>
      <c r="S24" s="84">
        <f t="shared" si="6"/>
        <v>5.4600940282976979E-3</v>
      </c>
      <c r="T24" s="85">
        <f>分析係数表!F27</f>
        <v>0.32327586206896552</v>
      </c>
      <c r="U24" s="86">
        <f t="shared" si="7"/>
        <v>1.765116603975549E-3</v>
      </c>
      <c r="V24" s="87">
        <f>分析係数表!D27</f>
        <v>0.10344827586206896</v>
      </c>
      <c r="W24" s="167">
        <f t="shared" si="8"/>
        <v>0</v>
      </c>
      <c r="X24" s="76">
        <f>分析係数表!E27</f>
        <v>0.10344827586206896</v>
      </c>
      <c r="Y24" s="166">
        <f t="shared" si="9"/>
        <v>0</v>
      </c>
    </row>
    <row r="25" spans="1:25" x14ac:dyDescent="0.2">
      <c r="A25" s="6" t="s">
        <v>13</v>
      </c>
      <c r="B25" s="5" t="s">
        <v>192</v>
      </c>
      <c r="C25" s="90"/>
      <c r="D25" s="76">
        <f>投入係数表!AA25</f>
        <v>0</v>
      </c>
      <c r="E25" s="77">
        <f t="shared" si="0"/>
        <v>0</v>
      </c>
      <c r="F25" s="76">
        <f>分析係数表!C28</f>
        <v>0.13648255813953492</v>
      </c>
      <c r="G25" s="77">
        <f t="shared" si="1"/>
        <v>0</v>
      </c>
      <c r="H25" s="77">
        <v>2.7607481806148335E-2</v>
      </c>
      <c r="I25" s="77">
        <f t="shared" si="2"/>
        <v>2.7607481806148335E-2</v>
      </c>
      <c r="J25" s="76">
        <f>分析係数表!G28</f>
        <v>0.12488465087665333</v>
      </c>
      <c r="K25" s="78">
        <f t="shared" si="3"/>
        <v>3.4477507269443934E-3</v>
      </c>
      <c r="L25" s="79"/>
      <c r="M25" s="80"/>
      <c r="N25" s="81">
        <f>分析係数表!H28</f>
        <v>2.2469954990487682E-2</v>
      </c>
      <c r="O25" s="82">
        <f t="shared" si="4"/>
        <v>0.27860374021259615</v>
      </c>
      <c r="P25" s="76">
        <f>分析係数表!C28</f>
        <v>0.13648255813953492</v>
      </c>
      <c r="Q25" s="82">
        <f t="shared" si="5"/>
        <v>3.8024551171457532E-2</v>
      </c>
      <c r="R25" s="83">
        <v>4.2096338149444947E-2</v>
      </c>
      <c r="S25" s="84">
        <f t="shared" si="6"/>
        <v>6.9703819955593285E-2</v>
      </c>
      <c r="T25" s="85">
        <f>分析係数表!F28</f>
        <v>0.21362657643801908</v>
      </c>
      <c r="U25" s="86">
        <f t="shared" si="7"/>
        <v>1.4890588421765468E-2</v>
      </c>
      <c r="V25" s="87">
        <f>分析係数表!D28</f>
        <v>9.3202091664103356E-2</v>
      </c>
      <c r="W25" s="167">
        <f t="shared" si="8"/>
        <v>0</v>
      </c>
      <c r="X25" s="76">
        <f>分析係数表!E28</f>
        <v>8.2743771147339273E-2</v>
      </c>
      <c r="Y25" s="166">
        <f t="shared" si="9"/>
        <v>0</v>
      </c>
    </row>
    <row r="26" spans="1:25" x14ac:dyDescent="0.2">
      <c r="A26" s="6" t="s">
        <v>14</v>
      </c>
      <c r="B26" s="5" t="s">
        <v>50</v>
      </c>
      <c r="C26" s="90"/>
      <c r="D26" s="76">
        <f>投入係数表!AA26</f>
        <v>3.4013605442176869E-3</v>
      </c>
      <c r="E26" s="77">
        <f t="shared" si="0"/>
        <v>0.3401360544217687</v>
      </c>
      <c r="F26" s="76">
        <f>分析係数表!C29</f>
        <v>0.28024852844996728</v>
      </c>
      <c r="G26" s="77">
        <f t="shared" si="1"/>
        <v>9.5322628724478664E-2</v>
      </c>
      <c r="H26" s="77">
        <v>0.13544790304411319</v>
      </c>
      <c r="I26" s="77">
        <f t="shared" si="2"/>
        <v>0.13544790304411319</v>
      </c>
      <c r="J26" s="76">
        <f>分析係数表!G29</f>
        <v>0.26283748014822655</v>
      </c>
      <c r="K26" s="78">
        <f t="shared" si="3"/>
        <v>3.5600785527476017E-2</v>
      </c>
      <c r="L26" s="79"/>
      <c r="M26" s="80"/>
      <c r="N26" s="81">
        <f>分析係数表!H29</f>
        <v>1.0707159760567955E-2</v>
      </c>
      <c r="O26" s="82">
        <f t="shared" si="4"/>
        <v>0.13275748694694178</v>
      </c>
      <c r="P26" s="76">
        <f>分析係数表!C29</f>
        <v>0.28024852844996728</v>
      </c>
      <c r="Q26" s="82">
        <f t="shared" si="5"/>
        <v>3.7205090357596171E-2</v>
      </c>
      <c r="R26" s="83">
        <v>4.7402741157007135E-2</v>
      </c>
      <c r="S26" s="84">
        <f t="shared" si="6"/>
        <v>0.18285064420112032</v>
      </c>
      <c r="T26" s="85">
        <f>分析係数表!F29</f>
        <v>0.48438327157226047</v>
      </c>
      <c r="U26" s="86">
        <f t="shared" si="7"/>
        <v>8.8569793247234033E-2</v>
      </c>
      <c r="V26" s="87">
        <f>分析係数表!D29</f>
        <v>0.14107993647432504</v>
      </c>
      <c r="W26" s="167">
        <f t="shared" si="8"/>
        <v>0</v>
      </c>
      <c r="X26" s="76">
        <f>分析係数表!E29</f>
        <v>9.6876654314452096E-2</v>
      </c>
      <c r="Y26" s="166">
        <f t="shared" si="9"/>
        <v>0</v>
      </c>
    </row>
    <row r="27" spans="1:25" x14ac:dyDescent="0.2">
      <c r="A27" s="6" t="s">
        <v>15</v>
      </c>
      <c r="B27" s="5" t="s">
        <v>36</v>
      </c>
      <c r="C27" s="90"/>
      <c r="D27" s="76">
        <f>投入係数表!AA27</f>
        <v>3.0612244897959183E-2</v>
      </c>
      <c r="E27" s="77">
        <f t="shared" si="0"/>
        <v>3.0612244897959182</v>
      </c>
      <c r="F27" s="76">
        <f>分析係数表!C30</f>
        <v>1</v>
      </c>
      <c r="G27" s="77">
        <f t="shared" si="1"/>
        <v>3.0612244897959182</v>
      </c>
      <c r="H27" s="77">
        <v>3.3107624998447833</v>
      </c>
      <c r="I27" s="77">
        <f t="shared" si="2"/>
        <v>3.3107624998447833</v>
      </c>
      <c r="J27" s="76">
        <f>分析係数表!G30</f>
        <v>0.34440913030915921</v>
      </c>
      <c r="K27" s="78">
        <f t="shared" si="3"/>
        <v>1.1402568332317196</v>
      </c>
      <c r="L27" s="79"/>
      <c r="M27" s="80"/>
      <c r="N27" s="81">
        <f>分析係数表!H30</f>
        <v>0</v>
      </c>
      <c r="O27" s="82">
        <f t="shared" si="4"/>
        <v>0</v>
      </c>
      <c r="P27" s="76">
        <f>分析係数表!C30</f>
        <v>1</v>
      </c>
      <c r="Q27" s="82">
        <f t="shared" si="5"/>
        <v>0</v>
      </c>
      <c r="R27" s="83">
        <v>2.590820708145241E-2</v>
      </c>
      <c r="S27" s="84">
        <f t="shared" si="6"/>
        <v>3.3366707069262356</v>
      </c>
      <c r="T27" s="85">
        <f>分析係数表!F30</f>
        <v>0.44047963016469227</v>
      </c>
      <c r="U27" s="86">
        <f t="shared" si="7"/>
        <v>1.4697354789682306</v>
      </c>
      <c r="V27" s="87">
        <f>分析係数表!D30</f>
        <v>0.18679572377925455</v>
      </c>
      <c r="W27" s="167">
        <f t="shared" si="8"/>
        <v>1</v>
      </c>
      <c r="X27" s="76">
        <f>分析係数表!E30</f>
        <v>0.11282866223634788</v>
      </c>
      <c r="Y27" s="166">
        <f t="shared" si="9"/>
        <v>0</v>
      </c>
    </row>
    <row r="28" spans="1:25" x14ac:dyDescent="0.2">
      <c r="A28" s="6" t="s">
        <v>16</v>
      </c>
      <c r="B28" s="5" t="s">
        <v>193</v>
      </c>
      <c r="C28" s="90"/>
      <c r="D28" s="76">
        <f>投入係数表!AA28</f>
        <v>4.3083900226757371E-2</v>
      </c>
      <c r="E28" s="77">
        <f t="shared" si="0"/>
        <v>4.308390022675737</v>
      </c>
      <c r="F28" s="76">
        <f>分析係数表!C31</f>
        <v>5.0425200622829069E-2</v>
      </c>
      <c r="G28" s="77">
        <f t="shared" si="1"/>
        <v>0.21725143125481913</v>
      </c>
      <c r="H28" s="77">
        <v>0.24397047830702154</v>
      </c>
      <c r="I28" s="77">
        <f t="shared" si="2"/>
        <v>0.24397047830702154</v>
      </c>
      <c r="J28" s="76">
        <f>分析係数表!G31</f>
        <v>7.0921985815602842E-2</v>
      </c>
      <c r="K28" s="78">
        <f t="shared" si="3"/>
        <v>1.7302870801916424E-2</v>
      </c>
      <c r="L28" s="79"/>
      <c r="M28" s="80"/>
      <c r="N28" s="81">
        <f>分析係数表!H31</f>
        <v>2.4500023200779545E-2</v>
      </c>
      <c r="O28" s="82">
        <f t="shared" si="4"/>
        <v>0.30377444467165876</v>
      </c>
      <c r="P28" s="76">
        <f>分析係数表!C31</f>
        <v>5.0425200622829069E-2</v>
      </c>
      <c r="Q28" s="82">
        <f t="shared" si="5"/>
        <v>1.5317887316656882E-2</v>
      </c>
      <c r="R28" s="83">
        <v>1.9276385643960454E-2</v>
      </c>
      <c r="S28" s="84">
        <f t="shared" si="6"/>
        <v>0.26324686395098201</v>
      </c>
      <c r="T28" s="85">
        <f>分析係数表!F31</f>
        <v>0.3475177304964539</v>
      </c>
      <c r="U28" s="86">
        <f t="shared" si="7"/>
        <v>9.1482952720554039E-2</v>
      </c>
      <c r="V28" s="87">
        <f>分析係数表!D31</f>
        <v>0</v>
      </c>
      <c r="W28" s="167">
        <f t="shared" si="8"/>
        <v>0</v>
      </c>
      <c r="X28" s="76">
        <f>分析係数表!E31</f>
        <v>0</v>
      </c>
      <c r="Y28" s="166">
        <f t="shared" si="9"/>
        <v>0</v>
      </c>
    </row>
    <row r="29" spans="1:25" x14ac:dyDescent="0.2">
      <c r="A29" s="6" t="s">
        <v>17</v>
      </c>
      <c r="B29" s="5" t="s">
        <v>273</v>
      </c>
      <c r="C29" s="75">
        <f>最終需要_まとめ!C30</f>
        <v>100</v>
      </c>
      <c r="D29" s="76">
        <f>投入係数表!AA29</f>
        <v>9.1836734693877556E-2</v>
      </c>
      <c r="E29" s="77">
        <f t="shared" si="0"/>
        <v>9.183673469387756</v>
      </c>
      <c r="F29" s="76">
        <f>分析係数表!C32</f>
        <v>0.71921182266009853</v>
      </c>
      <c r="G29" s="77">
        <f t="shared" si="1"/>
        <v>6.6050065346335582</v>
      </c>
      <c r="H29" s="77">
        <v>7.0851626171063016</v>
      </c>
      <c r="I29" s="77">
        <f t="shared" si="2"/>
        <v>107.08516261710631</v>
      </c>
      <c r="J29" s="76">
        <f>分析係数表!G32</f>
        <v>0.13945578231292516</v>
      </c>
      <c r="K29" s="78">
        <f t="shared" si="3"/>
        <v>14.933645126875367</v>
      </c>
      <c r="L29" s="79"/>
      <c r="M29" s="80"/>
      <c r="N29" s="81">
        <f>分析係数表!H32</f>
        <v>7.0646373718156932E-3</v>
      </c>
      <c r="O29" s="82">
        <f t="shared" si="4"/>
        <v>8.7594051517537963E-2</v>
      </c>
      <c r="P29" s="76">
        <f>分析係数表!C32</f>
        <v>0.71921182266009853</v>
      </c>
      <c r="Q29" s="82">
        <f t="shared" si="5"/>
        <v>6.2998677446111054E-2</v>
      </c>
      <c r="R29" s="83">
        <v>7.9329605561556674E-2</v>
      </c>
      <c r="S29" s="84">
        <f t="shared" si="6"/>
        <v>107.16449222266786</v>
      </c>
      <c r="T29" s="85">
        <f>分析係数表!F32</f>
        <v>0.48185941043083902</v>
      </c>
      <c r="U29" s="86">
        <f t="shared" si="7"/>
        <v>51.638219041534967</v>
      </c>
      <c r="V29" s="87">
        <f>分析係数表!D32</f>
        <v>7.9365079365079361E-3</v>
      </c>
      <c r="W29" s="167">
        <f t="shared" si="8"/>
        <v>1</v>
      </c>
      <c r="X29" s="76">
        <f>分析係数表!E32</f>
        <v>1.2471655328798186E-2</v>
      </c>
      <c r="Y29" s="166">
        <f t="shared" si="9"/>
        <v>1</v>
      </c>
    </row>
    <row r="30" spans="1:25" x14ac:dyDescent="0.2">
      <c r="A30" s="6" t="s">
        <v>18</v>
      </c>
      <c r="B30" s="5" t="s">
        <v>274</v>
      </c>
      <c r="C30" s="90"/>
      <c r="D30" s="76">
        <f>投入係数表!AA30</f>
        <v>2.2675736961451248E-3</v>
      </c>
      <c r="E30" s="77">
        <f t="shared" si="0"/>
        <v>0.22675736961451248</v>
      </c>
      <c r="F30" s="76">
        <f>分析係数表!C33</f>
        <v>0.83046964490263453</v>
      </c>
      <c r="G30" s="77">
        <f t="shared" si="1"/>
        <v>0.18831511222281963</v>
      </c>
      <c r="H30" s="77">
        <v>0.22228461103174893</v>
      </c>
      <c r="I30" s="77">
        <f t="shared" si="2"/>
        <v>0.22228461103174893</v>
      </c>
      <c r="J30" s="76">
        <f>分析係数表!G33</f>
        <v>0.50688705234159781</v>
      </c>
      <c r="K30" s="78">
        <f t="shared" si="3"/>
        <v>0.11267319126678182</v>
      </c>
      <c r="L30" s="79"/>
      <c r="M30" s="80"/>
      <c r="N30" s="81">
        <f>分析係数表!H33</f>
        <v>1.0440350795786737E-3</v>
      </c>
      <c r="O30" s="82">
        <f t="shared" si="4"/>
        <v>1.294493372180364E-2</v>
      </c>
      <c r="P30" s="76">
        <f>分析係数表!C33</f>
        <v>0.83046964490263453</v>
      </c>
      <c r="Q30" s="82">
        <f t="shared" si="5"/>
        <v>1.0750374511234407E-2</v>
      </c>
      <c r="R30" s="83">
        <v>2.7815539952799822E-2</v>
      </c>
      <c r="S30" s="84">
        <f t="shared" si="6"/>
        <v>0.25010015098454874</v>
      </c>
      <c r="T30" s="85">
        <f>分析係数表!F33</f>
        <v>0.64600550964187331</v>
      </c>
      <c r="U30" s="86">
        <f t="shared" si="7"/>
        <v>0.16156607549828286</v>
      </c>
      <c r="V30" s="87">
        <f>分析係数表!D33</f>
        <v>3.9944903581267219E-2</v>
      </c>
      <c r="W30" s="167">
        <f t="shared" si="8"/>
        <v>0</v>
      </c>
      <c r="X30" s="76">
        <f>分析係数表!E33</f>
        <v>3.71900826446281E-2</v>
      </c>
      <c r="Y30" s="166">
        <f t="shared" si="9"/>
        <v>0</v>
      </c>
    </row>
    <row r="31" spans="1:25" x14ac:dyDescent="0.2">
      <c r="A31" s="6" t="s">
        <v>19</v>
      </c>
      <c r="B31" s="5" t="s">
        <v>275</v>
      </c>
      <c r="C31" s="90"/>
      <c r="D31" s="76">
        <f>投入係数表!AA31</f>
        <v>1.8140589569160998E-2</v>
      </c>
      <c r="E31" s="77">
        <f t="shared" si="0"/>
        <v>1.8140589569160999</v>
      </c>
      <c r="F31" s="76">
        <f>分析係数表!C34</f>
        <v>0.2537092984222894</v>
      </c>
      <c r="G31" s="77">
        <f t="shared" si="1"/>
        <v>0.46024362525585383</v>
      </c>
      <c r="H31" s="77">
        <v>0.64290434061424939</v>
      </c>
      <c r="I31" s="77">
        <f t="shared" si="2"/>
        <v>0.64290434061424939</v>
      </c>
      <c r="J31" s="76">
        <f>分析係数表!G34</f>
        <v>0.42494765662747624</v>
      </c>
      <c r="K31" s="78">
        <f t="shared" si="3"/>
        <v>0.2732006929796581</v>
      </c>
      <c r="L31" s="79"/>
      <c r="M31" s="80"/>
      <c r="N31" s="81">
        <f>分析係数表!H34</f>
        <v>0.17513108440443598</v>
      </c>
      <c r="O31" s="82">
        <f t="shared" si="4"/>
        <v>2.1714407155341062</v>
      </c>
      <c r="P31" s="76">
        <f>分析係数表!C34</f>
        <v>0.2537092984222894</v>
      </c>
      <c r="Q31" s="82">
        <f t="shared" si="5"/>
        <v>0.55091470050375213</v>
      </c>
      <c r="R31" s="83">
        <v>0.5939498597898093</v>
      </c>
      <c r="S31" s="84">
        <f t="shared" si="6"/>
        <v>1.2368542004040588</v>
      </c>
      <c r="T31" s="85">
        <f>分析係数表!F34</f>
        <v>0.69995168304074729</v>
      </c>
      <c r="U31" s="86">
        <f t="shared" si="7"/>
        <v>0.86573817924883867</v>
      </c>
      <c r="V31" s="87">
        <f>分析係数表!D34</f>
        <v>0.29215654694797877</v>
      </c>
      <c r="W31" s="167">
        <f t="shared" si="8"/>
        <v>0</v>
      </c>
      <c r="X31" s="76">
        <f>分析係数表!E34</f>
        <v>0.2001932678370108</v>
      </c>
      <c r="Y31" s="166">
        <f t="shared" si="9"/>
        <v>0</v>
      </c>
    </row>
    <row r="32" spans="1:25" x14ac:dyDescent="0.2">
      <c r="A32" s="6" t="s">
        <v>20</v>
      </c>
      <c r="B32" s="5" t="s">
        <v>37</v>
      </c>
      <c r="C32" s="90"/>
      <c r="D32" s="76">
        <f>投入係数表!AA32</f>
        <v>2.3809523809523808E-2</v>
      </c>
      <c r="E32" s="77">
        <f t="shared" si="0"/>
        <v>2.3809523809523809</v>
      </c>
      <c r="F32" s="76">
        <f>分析係数表!C35</f>
        <v>0.44329670329670334</v>
      </c>
      <c r="G32" s="77">
        <f t="shared" si="1"/>
        <v>1.0554683411826269</v>
      </c>
      <c r="H32" s="77">
        <v>1.2153646797467639</v>
      </c>
      <c r="I32" s="77">
        <f t="shared" si="2"/>
        <v>1.2153646797467639</v>
      </c>
      <c r="J32" s="76">
        <f>分析係数表!G35</f>
        <v>0.31419939577039274</v>
      </c>
      <c r="K32" s="78">
        <f t="shared" si="3"/>
        <v>0.38186684801711007</v>
      </c>
      <c r="L32" s="79"/>
      <c r="M32" s="80"/>
      <c r="N32" s="81">
        <f>分析係数表!H35</f>
        <v>6.616862326574173E-2</v>
      </c>
      <c r="O32" s="82">
        <f t="shared" si="4"/>
        <v>0.82042113276853301</v>
      </c>
      <c r="P32" s="76">
        <f>分析係数表!C35</f>
        <v>0.44329670329670334</v>
      </c>
      <c r="Q32" s="82">
        <f t="shared" si="5"/>
        <v>0.36368998347123765</v>
      </c>
      <c r="R32" s="83">
        <v>0.4299669194636952</v>
      </c>
      <c r="S32" s="84">
        <f t="shared" si="6"/>
        <v>1.6453315992104591</v>
      </c>
      <c r="T32" s="85">
        <f>分析係数表!F35</f>
        <v>0.64443411573320941</v>
      </c>
      <c r="U32" s="86">
        <f t="shared" si="7"/>
        <v>1.0603078142250995</v>
      </c>
      <c r="V32" s="87">
        <f>分析係数表!D35</f>
        <v>7.0415988844991867E-2</v>
      </c>
      <c r="W32" s="167">
        <f t="shared" si="8"/>
        <v>0</v>
      </c>
      <c r="X32" s="76">
        <f>分析係数表!E35</f>
        <v>6.2979316755751802E-2</v>
      </c>
      <c r="Y32" s="166">
        <f t="shared" si="9"/>
        <v>0</v>
      </c>
    </row>
    <row r="33" spans="1:25" x14ac:dyDescent="0.2">
      <c r="A33" s="6" t="s">
        <v>21</v>
      </c>
      <c r="B33" s="5" t="s">
        <v>38</v>
      </c>
      <c r="C33" s="90"/>
      <c r="D33" s="76">
        <f>投入係数表!AA33</f>
        <v>0</v>
      </c>
      <c r="E33" s="77">
        <f t="shared" si="0"/>
        <v>0</v>
      </c>
      <c r="F33" s="76">
        <f>分析係数表!C36</f>
        <v>0.8186980166346769</v>
      </c>
      <c r="G33" s="77">
        <f t="shared" si="1"/>
        <v>0</v>
      </c>
      <c r="H33" s="77">
        <v>8.4772846222361586E-2</v>
      </c>
      <c r="I33" s="77">
        <f t="shared" si="2"/>
        <v>8.4772846222361586E-2</v>
      </c>
      <c r="J33" s="76">
        <f>分析係数表!G36</f>
        <v>7.7781269641734763E-2</v>
      </c>
      <c r="K33" s="78">
        <f t="shared" si="3"/>
        <v>6.5937396103188228E-3</v>
      </c>
      <c r="L33" s="79"/>
      <c r="M33" s="80"/>
      <c r="N33" s="81">
        <f>分析係数表!H36</f>
        <v>0.1158646930536866</v>
      </c>
      <c r="O33" s="82">
        <f t="shared" si="4"/>
        <v>1.4365999779263863</v>
      </c>
      <c r="P33" s="76">
        <f>分析係数表!C36</f>
        <v>0.8186980166346769</v>
      </c>
      <c r="Q33" s="82">
        <f t="shared" si="5"/>
        <v>1.176141552625753</v>
      </c>
      <c r="R33" s="83">
        <v>1.2739884025940538</v>
      </c>
      <c r="S33" s="84">
        <f t="shared" si="6"/>
        <v>1.3587612488164154</v>
      </c>
      <c r="T33" s="85">
        <f>分析係数表!F36</f>
        <v>0.82023884349465748</v>
      </c>
      <c r="U33" s="86">
        <f t="shared" si="7"/>
        <v>1.114508755314533</v>
      </c>
      <c r="V33" s="87">
        <f>分析係数表!D36</f>
        <v>8.8780641106222507E-3</v>
      </c>
      <c r="W33" s="167">
        <f t="shared" si="8"/>
        <v>0</v>
      </c>
      <c r="X33" s="76">
        <f>分析係数表!E36</f>
        <v>3.4569453174104338E-3</v>
      </c>
      <c r="Y33" s="166">
        <f t="shared" si="9"/>
        <v>0</v>
      </c>
    </row>
    <row r="34" spans="1:25" x14ac:dyDescent="0.2">
      <c r="A34" s="6" t="s">
        <v>22</v>
      </c>
      <c r="B34" s="5" t="s">
        <v>378</v>
      </c>
      <c r="C34" s="90"/>
      <c r="D34" s="76">
        <f>投入係数表!AA34</f>
        <v>1.2471655328798186E-2</v>
      </c>
      <c r="E34" s="77">
        <f t="shared" si="0"/>
        <v>1.2471655328798186</v>
      </c>
      <c r="F34" s="76">
        <f>分析係数表!C37</f>
        <v>0.56668970283344855</v>
      </c>
      <c r="G34" s="77">
        <f t="shared" si="1"/>
        <v>0.70675586521178391</v>
      </c>
      <c r="H34" s="77">
        <v>0.99077569800172172</v>
      </c>
      <c r="I34" s="77">
        <f t="shared" si="2"/>
        <v>0.99077569800172172</v>
      </c>
      <c r="J34" s="76">
        <f>分析係数表!G37</f>
        <v>0.49872274427515739</v>
      </c>
      <c r="K34" s="78">
        <f t="shared" si="3"/>
        <v>0.49412237506855322</v>
      </c>
      <c r="L34" s="79"/>
      <c r="M34" s="80"/>
      <c r="N34" s="81">
        <f>分析係数表!H37</f>
        <v>5.3152985940327593E-2</v>
      </c>
      <c r="O34" s="82">
        <f t="shared" si="4"/>
        <v>0.65904095903671422</v>
      </c>
      <c r="P34" s="76">
        <f>分析係数表!C37</f>
        <v>0.56668970283344855</v>
      </c>
      <c r="Q34" s="82">
        <f t="shared" si="5"/>
        <v>0.3734717252315865</v>
      </c>
      <c r="R34" s="83">
        <v>0.43304474743890681</v>
      </c>
      <c r="S34" s="84">
        <f t="shared" si="6"/>
        <v>1.4238204454406285</v>
      </c>
      <c r="T34" s="85">
        <f>分析係数表!F37</f>
        <v>0.72283550770915062</v>
      </c>
      <c r="U34" s="86">
        <f t="shared" si="7"/>
        <v>1.0291879745667456</v>
      </c>
      <c r="V34" s="87">
        <f>分析係数表!D37</f>
        <v>9.0457075084390104E-2</v>
      </c>
      <c r="W34" s="167">
        <f t="shared" si="8"/>
        <v>0</v>
      </c>
      <c r="X34" s="76">
        <f>分析係数表!E37</f>
        <v>8.3386552321868437E-2</v>
      </c>
      <c r="Y34" s="166">
        <f t="shared" si="9"/>
        <v>0</v>
      </c>
    </row>
    <row r="35" spans="1:25" x14ac:dyDescent="0.2">
      <c r="A35" s="6" t="s">
        <v>23</v>
      </c>
      <c r="B35" s="5" t="s">
        <v>194</v>
      </c>
      <c r="C35" s="90"/>
      <c r="D35" s="76">
        <f>投入係数表!AA35</f>
        <v>4.0816326530612242E-2</v>
      </c>
      <c r="E35" s="77">
        <f t="shared" si="0"/>
        <v>4.0816326530612246</v>
      </c>
      <c r="F35" s="76">
        <f>分析係数表!C38</f>
        <v>1.0683527744467458E-2</v>
      </c>
      <c r="G35" s="77">
        <f t="shared" si="1"/>
        <v>4.360623569170391E-2</v>
      </c>
      <c r="H35" s="77">
        <v>4.9937536437195937E-2</v>
      </c>
      <c r="I35" s="77">
        <f t="shared" si="2"/>
        <v>4.9937536437195937E-2</v>
      </c>
      <c r="J35" s="76">
        <f>分析係数表!G38</f>
        <v>0.34057971014492755</v>
      </c>
      <c r="K35" s="78">
        <f t="shared" si="3"/>
        <v>1.7007711685131949E-2</v>
      </c>
      <c r="L35" s="79"/>
      <c r="M35" s="80"/>
      <c r="N35" s="81">
        <f>分析係数表!H38</f>
        <v>4.6331956753746927E-2</v>
      </c>
      <c r="O35" s="82">
        <f t="shared" si="4"/>
        <v>0.57446739205426378</v>
      </c>
      <c r="P35" s="76">
        <f>分析係数表!C38</f>
        <v>1.0683527744467458E-2</v>
      </c>
      <c r="Q35" s="82">
        <f t="shared" si="5"/>
        <v>6.1373383213035914E-3</v>
      </c>
      <c r="R35" s="83">
        <v>7.2474609153883821E-3</v>
      </c>
      <c r="S35" s="84">
        <f t="shared" si="6"/>
        <v>5.7184997352584317E-2</v>
      </c>
      <c r="T35" s="85">
        <f>分析係数表!F38</f>
        <v>0.55072463768115942</v>
      </c>
      <c r="U35" s="86">
        <f t="shared" si="7"/>
        <v>3.149318694780006E-2</v>
      </c>
      <c r="V35" s="87">
        <f>分析係数表!D38</f>
        <v>0.29710144927536231</v>
      </c>
      <c r="W35" s="167">
        <f t="shared" si="8"/>
        <v>0</v>
      </c>
      <c r="X35" s="76">
        <f>分析係数表!E38</f>
        <v>0.18840579710144928</v>
      </c>
      <c r="Y35" s="166">
        <f t="shared" si="9"/>
        <v>0</v>
      </c>
    </row>
    <row r="36" spans="1:25" x14ac:dyDescent="0.2">
      <c r="A36" s="6" t="s">
        <v>24</v>
      </c>
      <c r="B36" s="5" t="s">
        <v>39</v>
      </c>
      <c r="C36" s="90"/>
      <c r="D36" s="76">
        <f>投入係数表!AA36</f>
        <v>0</v>
      </c>
      <c r="E36" s="77">
        <f t="shared" si="0"/>
        <v>0</v>
      </c>
      <c r="F36" s="76">
        <f>分析係数表!C39</f>
        <v>1</v>
      </c>
      <c r="G36" s="77">
        <f t="shared" si="1"/>
        <v>0</v>
      </c>
      <c r="H36" s="77">
        <v>5.0685658252205362E-2</v>
      </c>
      <c r="I36" s="77">
        <f t="shared" si="2"/>
        <v>5.0685658252205362E-2</v>
      </c>
      <c r="J36" s="76">
        <f>分析係数表!G39</f>
        <v>0.35121951219512193</v>
      </c>
      <c r="K36" s="78">
        <f t="shared" si="3"/>
        <v>1.7801792166628225E-2</v>
      </c>
      <c r="L36" s="79"/>
      <c r="M36" s="80"/>
      <c r="N36" s="81">
        <f>分析係数表!H39</f>
        <v>4.1645399285415987E-3</v>
      </c>
      <c r="O36" s="82">
        <f t="shared" si="4"/>
        <v>5.1635902290305631E-2</v>
      </c>
      <c r="P36" s="76">
        <f>分析係数表!C39</f>
        <v>1</v>
      </c>
      <c r="Q36" s="82">
        <f t="shared" si="5"/>
        <v>5.1635902290305631E-2</v>
      </c>
      <c r="R36" s="83">
        <v>6.5304403069198463E-2</v>
      </c>
      <c r="S36" s="84">
        <f t="shared" si="6"/>
        <v>0.11599006132140383</v>
      </c>
      <c r="T36" s="85">
        <f>分析係数表!F39</f>
        <v>0.70184774575018483</v>
      </c>
      <c r="U36" s="86">
        <f t="shared" si="7"/>
        <v>8.1407363067852984E-2</v>
      </c>
      <c r="V36" s="87">
        <f>分析係数表!D39</f>
        <v>7.4944567627494463E-2</v>
      </c>
      <c r="W36" s="167">
        <f t="shared" si="8"/>
        <v>0</v>
      </c>
      <c r="X36" s="76">
        <f>分析係数表!E39</f>
        <v>9.5048041389504803E-2</v>
      </c>
      <c r="Y36" s="166">
        <f t="shared" si="9"/>
        <v>0</v>
      </c>
    </row>
    <row r="37" spans="1:25" x14ac:dyDescent="0.2">
      <c r="A37" s="6" t="s">
        <v>25</v>
      </c>
      <c r="B37" s="5" t="s">
        <v>40</v>
      </c>
      <c r="C37" s="90"/>
      <c r="D37" s="76">
        <f>投入係数表!AA37</f>
        <v>0</v>
      </c>
      <c r="E37" s="77">
        <f t="shared" si="0"/>
        <v>0</v>
      </c>
      <c r="F37" s="76">
        <f>分析係数表!C40</f>
        <v>0.77416905685844439</v>
      </c>
      <c r="G37" s="77">
        <f t="shared" si="1"/>
        <v>0</v>
      </c>
      <c r="H37" s="77">
        <v>1.9843435930647067E-3</v>
      </c>
      <c r="I37" s="77">
        <f t="shared" si="2"/>
        <v>1.9843435930647067E-3</v>
      </c>
      <c r="J37" s="76">
        <f>分析係数表!G40</f>
        <v>0.54967502321262762</v>
      </c>
      <c r="K37" s="78">
        <f t="shared" si="3"/>
        <v>1.0907441105796715E-3</v>
      </c>
      <c r="L37" s="79"/>
      <c r="M37" s="80"/>
      <c r="N37" s="81">
        <f>分析係数表!H40</f>
        <v>3.1866270706695746E-2</v>
      </c>
      <c r="O37" s="82">
        <f t="shared" si="4"/>
        <v>0.39510814370882891</v>
      </c>
      <c r="P37" s="76">
        <f>分析係数表!C40</f>
        <v>0.77416905685844439</v>
      </c>
      <c r="Q37" s="82">
        <f t="shared" si="5"/>
        <v>0.3058804989721548</v>
      </c>
      <c r="R37" s="83">
        <v>0.3062799326823043</v>
      </c>
      <c r="S37" s="84">
        <f t="shared" si="6"/>
        <v>0.30826427627536901</v>
      </c>
      <c r="T37" s="85">
        <f>分析係数表!F40</f>
        <v>0.74643369629442058</v>
      </c>
      <c r="U37" s="86">
        <f t="shared" si="7"/>
        <v>0.23009884317574816</v>
      </c>
      <c r="V37" s="87">
        <f>分析係数表!D40</f>
        <v>8.7617118257786786E-2</v>
      </c>
      <c r="W37" s="167">
        <f t="shared" si="8"/>
        <v>0</v>
      </c>
      <c r="X37" s="76">
        <f>分析係数表!E40</f>
        <v>5.7567316620241414E-2</v>
      </c>
      <c r="Y37" s="166">
        <f t="shared" si="9"/>
        <v>0</v>
      </c>
    </row>
    <row r="38" spans="1:25" x14ac:dyDescent="0.2">
      <c r="A38" s="6" t="s">
        <v>26</v>
      </c>
      <c r="B38" s="5" t="s">
        <v>277</v>
      </c>
      <c r="C38" s="90"/>
      <c r="D38" s="76">
        <f>投入係数表!AA38</f>
        <v>0</v>
      </c>
      <c r="E38" s="77">
        <f t="shared" si="0"/>
        <v>0</v>
      </c>
      <c r="F38" s="76">
        <f>分析係数表!C41</f>
        <v>0.79005741127348639</v>
      </c>
      <c r="G38" s="77">
        <f t="shared" si="1"/>
        <v>0</v>
      </c>
      <c r="H38" s="77">
        <v>1.04725553301976E-3</v>
      </c>
      <c r="I38" s="77">
        <f t="shared" si="2"/>
        <v>1.04725553301976E-3</v>
      </c>
      <c r="J38" s="76">
        <f>分析係数表!G41</f>
        <v>0.45390187685215672</v>
      </c>
      <c r="K38" s="78">
        <f t="shared" si="3"/>
        <v>4.7535125198147485E-4</v>
      </c>
      <c r="L38" s="79"/>
      <c r="M38" s="80"/>
      <c r="N38" s="81">
        <f>分析係数表!H41</f>
        <v>5.3791007377847894E-2</v>
      </c>
      <c r="O38" s="82">
        <f t="shared" si="4"/>
        <v>0.6669517518667053</v>
      </c>
      <c r="P38" s="76">
        <f>分析係数表!C41</f>
        <v>0.79005741127348639</v>
      </c>
      <c r="Q38" s="82">
        <f t="shared" si="5"/>
        <v>0.52693017452412583</v>
      </c>
      <c r="R38" s="83">
        <v>0.53597787628790972</v>
      </c>
      <c r="S38" s="84">
        <f t="shared" si="6"/>
        <v>0.53702513182092948</v>
      </c>
      <c r="T38" s="85">
        <f>分析係数表!F41</f>
        <v>0.55729338162660524</v>
      </c>
      <c r="U38" s="86">
        <f t="shared" si="7"/>
        <v>0.29928055173095924</v>
      </c>
      <c r="V38" s="87">
        <f>分析係数表!D41</f>
        <v>0.17657227527164965</v>
      </c>
      <c r="W38" s="167">
        <f t="shared" si="8"/>
        <v>0</v>
      </c>
      <c r="X38" s="76">
        <f>分析係数表!E41</f>
        <v>0.1767369114257491</v>
      </c>
      <c r="Y38" s="166">
        <f t="shared" si="9"/>
        <v>0</v>
      </c>
    </row>
    <row r="39" spans="1:25" x14ac:dyDescent="0.2">
      <c r="A39" s="6" t="s">
        <v>51</v>
      </c>
      <c r="B39" s="5" t="s">
        <v>368</v>
      </c>
      <c r="C39" s="90"/>
      <c r="D39" s="76">
        <f>投入係数表!AA39</f>
        <v>1.020408163265306E-2</v>
      </c>
      <c r="E39" s="77">
        <f>$C$29*D39</f>
        <v>1.0204081632653061</v>
      </c>
      <c r="F39" s="76">
        <f>分析係数表!C42</f>
        <v>0.34014502307185235</v>
      </c>
      <c r="G39" s="77">
        <f>E39*F39</f>
        <v>0.34708675823658403</v>
      </c>
      <c r="H39" s="77">
        <v>0.37753286167453765</v>
      </c>
      <c r="I39" s="77">
        <f>C39+H39</f>
        <v>0.37753286167453765</v>
      </c>
      <c r="J39" s="76">
        <f>分析係数表!G42</f>
        <v>0.48461538461538461</v>
      </c>
      <c r="K39" s="78">
        <f>I39*J39</f>
        <v>0.18295823296535285</v>
      </c>
      <c r="L39" s="79"/>
      <c r="M39" s="80"/>
      <c r="N39" s="81">
        <f>分析係数表!H42</f>
        <v>1.4175676302723771E-2</v>
      </c>
      <c r="O39" s="82">
        <f t="shared" si="4"/>
        <v>0.17576343342271164</v>
      </c>
      <c r="P39" s="76">
        <f>分析係数表!C42</f>
        <v>0.34014502307185235</v>
      </c>
      <c r="Q39" s="82">
        <f>O39*P39</f>
        <v>5.9785057116756232E-2</v>
      </c>
      <c r="R39" s="83">
        <v>6.2064504524876267E-2</v>
      </c>
      <c r="S39" s="84">
        <f>I39+R39</f>
        <v>0.43959736619941392</v>
      </c>
      <c r="T39" s="85">
        <f>分析係数表!F42</f>
        <v>0.55384615384615388</v>
      </c>
      <c r="U39" s="86">
        <f>S39*T39</f>
        <v>0.24346931051044465</v>
      </c>
      <c r="V39" s="87">
        <f>分析係数表!D42</f>
        <v>0.60961538461538467</v>
      </c>
      <c r="W39" s="167">
        <f>ROUND(S39*V39,0)</f>
        <v>0</v>
      </c>
      <c r="X39" s="76">
        <f>分析係数表!E42</f>
        <v>0.4653846153846154</v>
      </c>
      <c r="Y39" s="166">
        <f>ROUND(S39*X39,0)</f>
        <v>0</v>
      </c>
    </row>
    <row r="40" spans="1:25" x14ac:dyDescent="0.2">
      <c r="A40" s="6" t="s">
        <v>195</v>
      </c>
      <c r="B40" s="5" t="s">
        <v>41</v>
      </c>
      <c r="C40" s="90"/>
      <c r="D40" s="76">
        <f>投入係数表!AA40</f>
        <v>0.13492063492063491</v>
      </c>
      <c r="E40" s="77">
        <f>$C$29*D40</f>
        <v>13.492063492063492</v>
      </c>
      <c r="F40" s="76">
        <f>分析係数表!C43</f>
        <v>0.24206930209858468</v>
      </c>
      <c r="G40" s="77">
        <f>E40*F40</f>
        <v>3.2660143933936028</v>
      </c>
      <c r="H40" s="77">
        <v>3.8079449849320213</v>
      </c>
      <c r="I40" s="77">
        <f>C40+H40</f>
        <v>3.8079449849320213</v>
      </c>
      <c r="J40" s="76">
        <f>分析係数表!G43</f>
        <v>0.37677668031799566</v>
      </c>
      <c r="K40" s="78">
        <f>I40*J40</f>
        <v>1.4347448702562471</v>
      </c>
      <c r="L40" s="79"/>
      <c r="M40" s="80"/>
      <c r="N40" s="81">
        <f>分析係数表!H43</f>
        <v>3.8768502621688086E-2</v>
      </c>
      <c r="O40" s="82">
        <f t="shared" si="4"/>
        <v>0.4806885388696418</v>
      </c>
      <c r="P40" s="76">
        <f>分析係数表!C43</f>
        <v>0.24206930209858468</v>
      </c>
      <c r="Q40" s="82">
        <f>O40*P40</f>
        <v>0.11635993913096258</v>
      </c>
      <c r="R40" s="83">
        <v>0.18873456317341769</v>
      </c>
      <c r="S40" s="84">
        <f>I40+R40</f>
        <v>3.9966795481054391</v>
      </c>
      <c r="T40" s="85">
        <f>分析係数表!F43</f>
        <v>0.60202360876897132</v>
      </c>
      <c r="U40" s="86">
        <f>S40*T40</f>
        <v>2.4060954446435781</v>
      </c>
      <c r="V40" s="87">
        <f>分析係数表!D43</f>
        <v>0.42833052276559863</v>
      </c>
      <c r="W40" s="167">
        <f>ROUND(S40*V40,0)</f>
        <v>2</v>
      </c>
      <c r="X40" s="76">
        <f>分析係数表!E43</f>
        <v>0.32088653336545409</v>
      </c>
      <c r="Y40" s="166">
        <f>ROUND(S40*X40,0)</f>
        <v>1</v>
      </c>
    </row>
    <row r="41" spans="1:25" x14ac:dyDescent="0.2">
      <c r="A41" s="6" t="s">
        <v>341</v>
      </c>
      <c r="B41" s="5" t="s">
        <v>42</v>
      </c>
      <c r="C41" s="90"/>
      <c r="D41" s="76">
        <f>投入係数表!AA41</f>
        <v>0</v>
      </c>
      <c r="E41" s="77">
        <f>$C$29*D41</f>
        <v>0</v>
      </c>
      <c r="F41" s="76">
        <f>分析係数表!C44</f>
        <v>0.38560429982568278</v>
      </c>
      <c r="G41" s="77">
        <f>E41*F41</f>
        <v>0</v>
      </c>
      <c r="H41" s="77">
        <v>2.6399130130273802E-3</v>
      </c>
      <c r="I41" s="77">
        <f>C41+H41</f>
        <v>2.6399130130273802E-3</v>
      </c>
      <c r="J41" s="76">
        <f>分析係数表!G44</f>
        <v>0.26838368034661209</v>
      </c>
      <c r="K41" s="78">
        <f>I41*J41</f>
        <v>7.0850957023120195E-4</v>
      </c>
      <c r="L41" s="79"/>
      <c r="M41" s="80"/>
      <c r="N41" s="81">
        <f>分析係数表!H44</f>
        <v>0.12265092107094798</v>
      </c>
      <c r="O41" s="82">
        <f t="shared" si="4"/>
        <v>1.5207420471181099</v>
      </c>
      <c r="P41" s="76">
        <f>分析係数表!C44</f>
        <v>0.38560429982568278</v>
      </c>
      <c r="Q41" s="82">
        <f>O41*P41</f>
        <v>0.58640467229445425</v>
      </c>
      <c r="R41" s="83">
        <v>0.59363890458251012</v>
      </c>
      <c r="S41" s="84">
        <f>I41+R41</f>
        <v>0.59627881759553747</v>
      </c>
      <c r="T41" s="85">
        <f>分析係数表!F44</f>
        <v>0.48224816464075099</v>
      </c>
      <c r="U41" s="86">
        <f>S41*T41</f>
        <v>0.28755436539960511</v>
      </c>
      <c r="V41" s="87">
        <f>分析係数表!D44</f>
        <v>0.27476230593332529</v>
      </c>
      <c r="W41" s="167">
        <f>ROUND(S41*V41,0)</f>
        <v>0</v>
      </c>
      <c r="X41" s="76">
        <f>分析係数表!E44</f>
        <v>0.19448790468167049</v>
      </c>
      <c r="Y41" s="166">
        <f>ROUND(S41*X41,0)</f>
        <v>0</v>
      </c>
    </row>
    <row r="42" spans="1:25" x14ac:dyDescent="0.2">
      <c r="A42" s="6" t="s">
        <v>342</v>
      </c>
      <c r="B42" s="5" t="s">
        <v>279</v>
      </c>
      <c r="C42" s="90"/>
      <c r="D42" s="76">
        <f>投入係数表!AA42</f>
        <v>2.2675736961451248E-3</v>
      </c>
      <c r="E42" s="77">
        <f>$C$29*D42</f>
        <v>0.22675736961451248</v>
      </c>
      <c r="F42" s="76">
        <f>分析係数表!C45</f>
        <v>1</v>
      </c>
      <c r="G42" s="77">
        <f>E42*F42</f>
        <v>0.22675736961451248</v>
      </c>
      <c r="H42" s="77">
        <v>0.27757702990131355</v>
      </c>
      <c r="I42" s="77">
        <f>C42+H42</f>
        <v>0.27757702990131355</v>
      </c>
      <c r="J42" s="76">
        <f>分析係数表!G45</f>
        <v>0</v>
      </c>
      <c r="K42" s="78">
        <f>I42*J42</f>
        <v>0</v>
      </c>
      <c r="L42" s="79"/>
      <c r="M42" s="80"/>
      <c r="N42" s="81">
        <f>分析係数表!H45</f>
        <v>0</v>
      </c>
      <c r="O42" s="82">
        <f t="shared" si="4"/>
        <v>0</v>
      </c>
      <c r="P42" s="76">
        <f>分析係数表!C45</f>
        <v>1</v>
      </c>
      <c r="Q42" s="82">
        <f>O42*P42</f>
        <v>0</v>
      </c>
      <c r="R42" s="83">
        <v>1.3978232835184469E-2</v>
      </c>
      <c r="S42" s="84">
        <f>I42+R42</f>
        <v>0.29155526273649801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1.020408163265306E-2</v>
      </c>
      <c r="E43" s="77">
        <f>$C$29*D43</f>
        <v>1.0204081632653061</v>
      </c>
      <c r="F43" s="76">
        <f>分析係数表!C46</f>
        <v>0.21981660723382579</v>
      </c>
      <c r="G43" s="77">
        <f>E43*F43</f>
        <v>0.22430266044267938</v>
      </c>
      <c r="H43" s="77">
        <v>0.26733594139120515</v>
      </c>
      <c r="I43" s="77">
        <f>C43+H43</f>
        <v>0.26733594139120515</v>
      </c>
      <c r="J43" s="76">
        <f>分析係数表!G46</f>
        <v>9.2485549132947983E-3</v>
      </c>
      <c r="K43" s="78">
        <f>I43*J43</f>
        <v>2.4724711342539204E-3</v>
      </c>
      <c r="L43" s="79"/>
      <c r="M43" s="80"/>
      <c r="N43" s="81">
        <f>分析係数表!H46</f>
        <v>2.3827200593939956E-2</v>
      </c>
      <c r="O43" s="82">
        <f t="shared" si="4"/>
        <v>0.29543215405094087</v>
      </c>
      <c r="P43" s="76">
        <f>分析係数表!C46</f>
        <v>0.21981660723382579</v>
      </c>
      <c r="Q43" s="82">
        <f>O43*P43</f>
        <v>6.4940893771258779E-2</v>
      </c>
      <c r="R43" s="83">
        <v>7.2093007156965344E-2</v>
      </c>
      <c r="S43" s="84">
        <f>I43+R43</f>
        <v>0.33942894854817052</v>
      </c>
      <c r="T43" s="85">
        <f>分析係数表!F46</f>
        <v>0.31329479768786128</v>
      </c>
      <c r="U43" s="86">
        <f>S43*T43</f>
        <v>0.10634132376480256</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92">
        <f>投入係数表!AA44</f>
        <v>0.50566893424036286</v>
      </c>
      <c r="E44" s="91">
        <f>SUM(E5:E43)</f>
        <v>50.566893424036287</v>
      </c>
      <c r="F44" s="92">
        <f>分析係数表!C47</f>
        <v>0.36533716964755569</v>
      </c>
      <c r="G44" s="91">
        <f>SUM(G5:G43)</f>
        <v>18.700745305657129</v>
      </c>
      <c r="H44" s="91">
        <f>SUM(H5:H43)</f>
        <v>22.177228044738957</v>
      </c>
      <c r="I44" s="91">
        <f>SUM(I5:I43)</f>
        <v>122.17722804473898</v>
      </c>
      <c r="J44" s="92">
        <f>分析係数表!G47</f>
        <v>0.24761623449681225</v>
      </c>
      <c r="K44" s="93">
        <f>SUM(K5:K43)</f>
        <v>19.764524735288006</v>
      </c>
      <c r="L44" s="94">
        <f>最終需要_まとめ!$L$33</f>
        <v>0.62733333333333341</v>
      </c>
      <c r="M44" s="91">
        <f>K44*L44</f>
        <v>12.398945183937345</v>
      </c>
      <c r="N44" s="95">
        <f>分析係数表!H47</f>
        <v>1</v>
      </c>
      <c r="O44" s="96">
        <f>SUM(O5:O43)</f>
        <v>12.398945183937343</v>
      </c>
      <c r="P44" s="92">
        <f>分析係数表!C47</f>
        <v>0.36533716964755569</v>
      </c>
      <c r="Q44" s="96">
        <f>SUM(Q5:Q43)</f>
        <v>4.7615381484441501</v>
      </c>
      <c r="R44" s="91">
        <f>SUM(R5:R43)</f>
        <v>5.365909474573141</v>
      </c>
      <c r="S44" s="97">
        <f>SUM(S5:S43)</f>
        <v>127.54313751931207</v>
      </c>
      <c r="T44" s="98">
        <f>分析係数表!F47</f>
        <v>0.45972075178637212</v>
      </c>
      <c r="U44" s="99">
        <f>SUM(U5:U43)</f>
        <v>62.627131390597711</v>
      </c>
      <c r="V44" s="100">
        <f>分析係数表!D47</f>
        <v>9.0631212476228726E-2</v>
      </c>
      <c r="W44" s="164">
        <f>SUM(W5:W43)</f>
        <v>4</v>
      </c>
      <c r="X44" s="92">
        <f>分析係数表!E47</f>
        <v>7.5404319154090987E-2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0.3615635179153095</v>
      </c>
      <c r="G5" s="77">
        <f t="shared" ref="G5:G38" si="1">E5*F5</f>
        <v>0</v>
      </c>
      <c r="H5" s="77">
        <f t="array" ref="H5:H43">MMULT(逆行列係数!C5:AO43,'26'!G5:G43)</f>
        <v>4.0310900489906235E-4</v>
      </c>
      <c r="I5" s="77">
        <f t="shared" ref="I5:I38" si="2">C5+H5</f>
        <v>4.0310900489906235E-4</v>
      </c>
      <c r="J5" s="76">
        <f>分析係数表!G8</f>
        <v>0.11973969631236442</v>
      </c>
      <c r="K5" s="78">
        <f t="shared" ref="K5:K38" si="3">I5*J5</f>
        <v>4.8268149827393147E-5</v>
      </c>
      <c r="L5" s="79" t="s">
        <v>185</v>
      </c>
      <c r="M5" s="80" t="s">
        <v>185</v>
      </c>
      <c r="N5" s="81">
        <f>分析係数表!H8</f>
        <v>1.2737227970859822E-2</v>
      </c>
      <c r="O5" s="82">
        <f t="shared" ref="O5:O43" si="4">$M$44*N5</f>
        <v>0.43026459289483604</v>
      </c>
      <c r="P5" s="76">
        <f>分析係数表!C8</f>
        <v>0.3615635179153095</v>
      </c>
      <c r="Q5" s="82">
        <f t="shared" ref="Q5:Q38" si="5">O5*P5</f>
        <v>0.1555679798414554</v>
      </c>
      <c r="R5" s="83">
        <f t="array" ref="R5:R43">MMULT(逆行列係数!C5:AO43,'26'!Q5:Q43)</f>
        <v>0.22745307933647851</v>
      </c>
      <c r="S5" s="84">
        <f t="shared" ref="S5:S38" si="6">I5+R5</f>
        <v>0.22785618834137758</v>
      </c>
      <c r="T5" s="85">
        <f>分析係数表!F8</f>
        <v>0.45140997830802604</v>
      </c>
      <c r="U5" s="86">
        <f t="shared" ref="U5:U38" si="7">S5*T5</f>
        <v>0.10285655703653075</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投入係数表!AB6</f>
        <v>0</v>
      </c>
      <c r="E6" s="77">
        <f t="shared" si="0"/>
        <v>0</v>
      </c>
      <c r="F6" s="76">
        <f>分析係数表!C9</f>
        <v>5.4524361948955935E-2</v>
      </c>
      <c r="G6" s="77">
        <f t="shared" si="1"/>
        <v>0</v>
      </c>
      <c r="H6" s="77">
        <v>1.8932805848139982E-3</v>
      </c>
      <c r="I6" s="77">
        <f t="shared" si="2"/>
        <v>1.8932805848139982E-3</v>
      </c>
      <c r="J6" s="76">
        <f>分析係数表!G9</f>
        <v>0.23529411764705882</v>
      </c>
      <c r="K6" s="78">
        <f t="shared" si="3"/>
        <v>4.4547778466211724E-4</v>
      </c>
      <c r="L6" s="79"/>
      <c r="M6" s="80"/>
      <c r="N6" s="81">
        <f>分析係数表!H9</f>
        <v>6.7282260683958976E-4</v>
      </c>
      <c r="O6" s="82">
        <f t="shared" si="4"/>
        <v>2.2728002174772756E-2</v>
      </c>
      <c r="P6" s="76">
        <f>分析係数表!C9</f>
        <v>5.4524361948955935E-2</v>
      </c>
      <c r="Q6" s="82">
        <f t="shared" si="5"/>
        <v>1.2392298169539675E-3</v>
      </c>
      <c r="R6" s="83">
        <v>1.7690248283183888E-3</v>
      </c>
      <c r="S6" s="84">
        <f t="shared" si="6"/>
        <v>3.6623054131323871E-3</v>
      </c>
      <c r="T6" s="85">
        <f>分析係数表!F9</f>
        <v>0.68627450980392157</v>
      </c>
      <c r="U6" s="86">
        <f t="shared" si="7"/>
        <v>2.5133468521496773E-3</v>
      </c>
      <c r="V6" s="87">
        <f>分析係数表!D9</f>
        <v>3.9215686274509803E-2</v>
      </c>
      <c r="W6" s="88">
        <f t="shared" si="8"/>
        <v>0</v>
      </c>
      <c r="X6" s="76">
        <f>分析係数表!E9</f>
        <v>0</v>
      </c>
      <c r="Y6" s="89">
        <f t="shared" si="9"/>
        <v>0</v>
      </c>
    </row>
    <row r="7" spans="1:25" x14ac:dyDescent="0.2">
      <c r="A7" s="6" t="s">
        <v>221</v>
      </c>
      <c r="B7" s="5" t="s">
        <v>267</v>
      </c>
      <c r="C7" s="90"/>
      <c r="D7" s="76">
        <f>投入係数表!AB7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4.388855592369912E-2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投入係数表!AB8</f>
        <v>0</v>
      </c>
      <c r="E8" s="77">
        <f t="shared" si="0"/>
        <v>0</v>
      </c>
      <c r="F8" s="76">
        <f>分析係数表!C11</f>
        <v>1.7638036809815905E-2</v>
      </c>
      <c r="G8" s="77">
        <f t="shared" si="1"/>
        <v>0</v>
      </c>
      <c r="H8" s="77">
        <v>2.6139170515198451E-3</v>
      </c>
      <c r="I8" s="77">
        <f t="shared" si="2"/>
        <v>2.6139170515198451E-3</v>
      </c>
      <c r="J8" s="76">
        <f>分析係数表!G11</f>
        <v>0.36619718309859156</v>
      </c>
      <c r="K8" s="78">
        <f t="shared" si="3"/>
        <v>9.572090611199433E-4</v>
      </c>
      <c r="L8" s="79"/>
      <c r="M8" s="80"/>
      <c r="N8" s="81">
        <f>分析係数表!H11</f>
        <v>-2.3200779546192752E-5</v>
      </c>
      <c r="O8" s="82">
        <f t="shared" si="4"/>
        <v>-7.8372421292319857E-4</v>
      </c>
      <c r="P8" s="76">
        <f>分析係数表!C11</f>
        <v>1.7638036809815905E-2</v>
      </c>
      <c r="Q8" s="82">
        <f t="shared" si="5"/>
        <v>-1.3823356516283375E-5</v>
      </c>
      <c r="R8" s="83">
        <v>5.2999928381697249E-4</v>
      </c>
      <c r="S8" s="84">
        <f t="shared" si="6"/>
        <v>3.1439163353368174E-3</v>
      </c>
      <c r="T8" s="85">
        <f>分析係数表!F11</f>
        <v>0.60563380281690138</v>
      </c>
      <c r="U8" s="86">
        <f t="shared" si="7"/>
        <v>1.9040620059082134E-3</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投入係数表!AB9</f>
        <v>0</v>
      </c>
      <c r="E9" s="77">
        <f t="shared" si="0"/>
        <v>0</v>
      </c>
      <c r="F9" s="76">
        <f>分析係数表!C12</f>
        <v>0.17945214392608499</v>
      </c>
      <c r="G9" s="77">
        <f t="shared" si="1"/>
        <v>0</v>
      </c>
      <c r="H9" s="77">
        <v>4.8038780760720006E-4</v>
      </c>
      <c r="I9" s="77">
        <f t="shared" si="2"/>
        <v>4.8038780760720006E-4</v>
      </c>
      <c r="J9" s="76">
        <f>分析係数表!G12</f>
        <v>0.13812104376337719</v>
      </c>
      <c r="K9" s="78">
        <f t="shared" si="3"/>
        <v>6.6351665397906901E-5</v>
      </c>
      <c r="L9" s="79"/>
      <c r="M9" s="80"/>
      <c r="N9" s="81">
        <f>分析係数表!H12</f>
        <v>9.9856155166813607E-2</v>
      </c>
      <c r="O9" s="82">
        <f t="shared" si="4"/>
        <v>3.3731490124214467</v>
      </c>
      <c r="P9" s="76">
        <f>分析係数表!C12</f>
        <v>0.17945214392608499</v>
      </c>
      <c r="Q9" s="82">
        <f t="shared" si="5"/>
        <v>0.60531882206118492</v>
      </c>
      <c r="R9" s="83">
        <v>0.68575615173925042</v>
      </c>
      <c r="S9" s="84">
        <f t="shared" si="6"/>
        <v>0.68623653954685759</v>
      </c>
      <c r="T9" s="85">
        <f>分析係数表!F12</f>
        <v>0.32915888701671298</v>
      </c>
      <c r="U9" s="86">
        <f t="shared" si="7"/>
        <v>0.2258808555874442</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投入係数表!AB10</f>
        <v>2.7548209366391185E-3</v>
      </c>
      <c r="E10" s="77">
        <f t="shared" si="0"/>
        <v>0.27548209366391185</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0.51960915316808065</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投入係数表!AB11</f>
        <v>4.1322314049586778E-3</v>
      </c>
      <c r="E11" s="77">
        <f t="shared" si="0"/>
        <v>0.41322314049586778</v>
      </c>
      <c r="F11" s="76">
        <f>分析係数表!C14</f>
        <v>0.39919982218270722</v>
      </c>
      <c r="G11" s="77">
        <f t="shared" si="1"/>
        <v>0.16495860420773026</v>
      </c>
      <c r="H11" s="77">
        <v>0.36034116922345549</v>
      </c>
      <c r="I11" s="77">
        <f t="shared" si="2"/>
        <v>0.36034116922345549</v>
      </c>
      <c r="J11" s="76">
        <f>分析係数表!G14</f>
        <v>0.17087329631499243</v>
      </c>
      <c r="K11" s="78">
        <f t="shared" si="3"/>
        <v>6.1572683383210342E-2</v>
      </c>
      <c r="L11" s="79"/>
      <c r="M11" s="80"/>
      <c r="N11" s="81">
        <f>分析係数表!H14</f>
        <v>1.2412417057213123E-3</v>
      </c>
      <c r="O11" s="82">
        <f t="shared" si="4"/>
        <v>4.1929245391391125E-2</v>
      </c>
      <c r="P11" s="76">
        <f>分析係数表!C14</f>
        <v>0.39919982218270722</v>
      </c>
      <c r="Q11" s="82">
        <f t="shared" si="5"/>
        <v>1.6738147304498432E-2</v>
      </c>
      <c r="R11" s="83">
        <v>7.4235000565414058E-2</v>
      </c>
      <c r="S11" s="84">
        <f t="shared" si="6"/>
        <v>0.43457616978886954</v>
      </c>
      <c r="T11" s="85">
        <f>分析係数表!F14</f>
        <v>0.36951034830893487</v>
      </c>
      <c r="U11" s="86">
        <f t="shared" si="7"/>
        <v>0.16058039186544801</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投入係数表!AB12</f>
        <v>1.5151515151515152E-2</v>
      </c>
      <c r="E12" s="77">
        <f t="shared" si="0"/>
        <v>1.5151515151515151</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0.31035478831758662</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投入係数表!AB13</f>
        <v>1.2396694214876033E-2</v>
      </c>
      <c r="E13" s="77">
        <f t="shared" si="0"/>
        <v>1.2396694214876034</v>
      </c>
      <c r="F13" s="76">
        <f>分析係数表!C16</f>
        <v>2.8203419942260721E-2</v>
      </c>
      <c r="G13" s="77">
        <f t="shared" si="1"/>
        <v>3.4962917283794283E-2</v>
      </c>
      <c r="H13" s="77">
        <v>4.0687647415253284E-2</v>
      </c>
      <c r="I13" s="77">
        <f t="shared" si="2"/>
        <v>4.0687647415253284E-2</v>
      </c>
      <c r="J13" s="76">
        <f>分析係数表!G16</f>
        <v>3.2028469750889681E-2</v>
      </c>
      <c r="K13" s="78">
        <f t="shared" si="3"/>
        <v>1.3031630844743045E-3</v>
      </c>
      <c r="L13" s="79"/>
      <c r="M13" s="80"/>
      <c r="N13" s="81">
        <f>分析係数表!H16</f>
        <v>1.817781077444202E-2</v>
      </c>
      <c r="O13" s="82">
        <f t="shared" si="4"/>
        <v>0.614047920825326</v>
      </c>
      <c r="P13" s="76">
        <f>分析係数表!C16</f>
        <v>2.8203419942260721E-2</v>
      </c>
      <c r="Q13" s="82">
        <f t="shared" si="5"/>
        <v>1.7318251375708731E-2</v>
      </c>
      <c r="R13" s="83">
        <v>2.029063327996207E-2</v>
      </c>
      <c r="S13" s="84">
        <f t="shared" si="6"/>
        <v>6.0978280695215353E-2</v>
      </c>
      <c r="T13" s="85">
        <f>分析係数表!F16</f>
        <v>0.28469750889679718</v>
      </c>
      <c r="U13" s="86">
        <f t="shared" si="7"/>
        <v>1.7360364610737467E-2</v>
      </c>
      <c r="V13" s="87">
        <f>分析係数表!D16</f>
        <v>0</v>
      </c>
      <c r="W13" s="88">
        <f t="shared" si="8"/>
        <v>0</v>
      </c>
      <c r="X13" s="76">
        <f>分析係数表!E16</f>
        <v>0</v>
      </c>
      <c r="Y13" s="89">
        <f t="shared" si="9"/>
        <v>0</v>
      </c>
    </row>
    <row r="14" spans="1:25" x14ac:dyDescent="0.2">
      <c r="A14" s="6" t="s">
        <v>2</v>
      </c>
      <c r="B14" s="5" t="s">
        <v>365</v>
      </c>
      <c r="C14" s="90"/>
      <c r="D14" s="76">
        <f>投入係数表!AB14</f>
        <v>1.3774104683195593E-2</v>
      </c>
      <c r="E14" s="77">
        <f t="shared" si="0"/>
        <v>1.3774104683195594</v>
      </c>
      <c r="F14" s="76">
        <f>分析係数表!C17</f>
        <v>0.39389614666813044</v>
      </c>
      <c r="G14" s="77">
        <f t="shared" si="1"/>
        <v>0.54255667585141942</v>
      </c>
      <c r="H14" s="77">
        <v>0.70633569397425577</v>
      </c>
      <c r="I14" s="77">
        <f t="shared" si="2"/>
        <v>0.70633569397425577</v>
      </c>
      <c r="J14" s="76">
        <f>分析係数表!G17</f>
        <v>0.21203948952564411</v>
      </c>
      <c r="K14" s="78">
        <f t="shared" si="3"/>
        <v>0.14977105998404278</v>
      </c>
      <c r="L14" s="79"/>
      <c r="M14" s="80"/>
      <c r="N14" s="81">
        <f>分析係数表!H17</f>
        <v>3.0625029000974431E-3</v>
      </c>
      <c r="O14" s="82">
        <f t="shared" si="4"/>
        <v>0.1034515961058622</v>
      </c>
      <c r="P14" s="76">
        <f>分析係数表!C17</f>
        <v>0.39389614666813044</v>
      </c>
      <c r="Q14" s="82">
        <f t="shared" si="5"/>
        <v>4.074918507276689E-2</v>
      </c>
      <c r="R14" s="83">
        <v>8.8979771338589211E-2</v>
      </c>
      <c r="S14" s="84">
        <f t="shared" si="6"/>
        <v>0.79531546531284503</v>
      </c>
      <c r="T14" s="85">
        <f>分析係数表!F17</f>
        <v>0.32203226583192873</v>
      </c>
      <c r="U14" s="86">
        <f t="shared" si="7"/>
        <v>0.25611724134587022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投入係数表!AB15</f>
        <v>0</v>
      </c>
      <c r="E15" s="77">
        <f t="shared" si="0"/>
        <v>0</v>
      </c>
      <c r="F15" s="76">
        <f>分析係数表!C18</f>
        <v>0.54026666666666667</v>
      </c>
      <c r="G15" s="77">
        <f t="shared" si="1"/>
        <v>0</v>
      </c>
      <c r="H15" s="77">
        <v>2.2771224518600749E-2</v>
      </c>
      <c r="I15" s="77">
        <f t="shared" si="2"/>
        <v>2.2771224518600749E-2</v>
      </c>
      <c r="J15" s="76">
        <f>分析係数表!G18</f>
        <v>0.21567989590110606</v>
      </c>
      <c r="K15" s="78">
        <f t="shared" si="3"/>
        <v>4.9112953337125233E-3</v>
      </c>
      <c r="L15" s="79"/>
      <c r="M15" s="80"/>
      <c r="N15" s="81">
        <f>分析係数表!H18</f>
        <v>4.8721637047004782E-4</v>
      </c>
      <c r="O15" s="82">
        <f t="shared" si="4"/>
        <v>1.6458208471387171E-2</v>
      </c>
      <c r="P15" s="76">
        <f>分析係数表!C18</f>
        <v>0.54026666666666667</v>
      </c>
      <c r="Q15" s="82">
        <f t="shared" si="5"/>
        <v>8.8918214301414427E-3</v>
      </c>
      <c r="R15" s="83">
        <v>2.0323297929766428E-2</v>
      </c>
      <c r="S15" s="84">
        <f t="shared" si="6"/>
        <v>4.3094522448367173E-2</v>
      </c>
      <c r="T15" s="85">
        <f>分析係数表!F18</f>
        <v>0.45949902407286924</v>
      </c>
      <c r="U15" s="86">
        <f t="shared" si="7"/>
        <v>1.9801891007911073E-2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投入係数表!AB16</f>
        <v>0</v>
      </c>
      <c r="E16" s="77">
        <f t="shared" si="0"/>
        <v>0</v>
      </c>
      <c r="F16" s="76">
        <f>分析係数表!C19</f>
        <v>0.24452905261713653</v>
      </c>
      <c r="G16" s="77">
        <f t="shared" si="1"/>
        <v>0</v>
      </c>
      <c r="H16" s="77">
        <v>7.4941859372358588E-3</v>
      </c>
      <c r="I16" s="77">
        <f t="shared" si="2"/>
        <v>7.4941859372358588E-3</v>
      </c>
      <c r="J16" s="76">
        <f>分析係数表!G19</f>
        <v>5.7649667405764965E-2</v>
      </c>
      <c r="K16" s="78">
        <f t="shared" si="3"/>
        <v>4.3203732675860826E-4</v>
      </c>
      <c r="L16" s="79"/>
      <c r="M16" s="80"/>
      <c r="N16" s="81">
        <f>分析係数表!H19</f>
        <v>-1.2760428750406013E-4</v>
      </c>
      <c r="O16" s="82">
        <f t="shared" si="4"/>
        <v>-4.3104831710775917E-3</v>
      </c>
      <c r="P16" s="76">
        <f>分析係数表!C19</f>
        <v>0.24452905261713653</v>
      </c>
      <c r="Q16" s="82">
        <f t="shared" si="5"/>
        <v>-1.054038366145714E-3</v>
      </c>
      <c r="R16" s="83">
        <v>8.9025812185560219E-3</v>
      </c>
      <c r="S16" s="84">
        <f t="shared" si="6"/>
        <v>1.6396767155791879E-2</v>
      </c>
      <c r="T16" s="85">
        <f>分析係数表!F19</f>
        <v>0.24006968641114981</v>
      </c>
      <c r="U16" s="86">
        <f t="shared" si="7"/>
        <v>3.9363667492475973E-3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投入係数表!AB17</f>
        <v>0</v>
      </c>
      <c r="E17" s="77">
        <f t="shared" si="0"/>
        <v>0</v>
      </c>
      <c r="F17" s="76">
        <f>分析係数表!C20</f>
        <v>4.2707629979743422E-2</v>
      </c>
      <c r="G17" s="77">
        <f t="shared" si="1"/>
        <v>0</v>
      </c>
      <c r="H17" s="77">
        <v>6.4657497603996697E-4</v>
      </c>
      <c r="I17" s="77">
        <f t="shared" si="2"/>
        <v>6.4657497603996697E-4</v>
      </c>
      <c r="J17" s="76">
        <f>分析係数表!G20</f>
        <v>0.10064412238325282</v>
      </c>
      <c r="K17" s="78">
        <f t="shared" si="3"/>
        <v>6.5073971018515193E-5</v>
      </c>
      <c r="L17" s="79"/>
      <c r="M17" s="80"/>
      <c r="N17" s="81">
        <f>分析係数表!H20</f>
        <v>6.0322026820101154E-4</v>
      </c>
      <c r="O17" s="82">
        <f t="shared" si="4"/>
        <v>2.0376829536003161E-2</v>
      </c>
      <c r="P17" s="76">
        <f>分析係数表!C20</f>
        <v>4.2707629979743422E-2</v>
      </c>
      <c r="Q17" s="82">
        <f t="shared" si="5"/>
        <v>8.7024609598392987E-4</v>
      </c>
      <c r="R17" s="83">
        <v>2.3302127530624968E-3</v>
      </c>
      <c r="S17" s="84">
        <f t="shared" si="6"/>
        <v>2.976787729102464E-3</v>
      </c>
      <c r="T17" s="85">
        <f>分析係数表!F20</f>
        <v>0.22302737520128824</v>
      </c>
      <c r="U17" s="86">
        <f t="shared" si="7"/>
        <v>6.6390515375312602E-4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投入係数表!AB18</f>
        <v>0</v>
      </c>
      <c r="E18" s="77">
        <f t="shared" si="0"/>
        <v>0</v>
      </c>
      <c r="F18" s="76">
        <f>分析係数表!C21</f>
        <v>0.66002922908293749</v>
      </c>
      <c r="G18" s="77">
        <f t="shared" si="1"/>
        <v>0</v>
      </c>
      <c r="H18" s="77">
        <v>3.7892614707409365E-2</v>
      </c>
      <c r="I18" s="77">
        <f t="shared" si="2"/>
        <v>3.7892614707409365E-2</v>
      </c>
      <c r="J18" s="76">
        <f>分析係数表!G21</f>
        <v>0.28519544705706157</v>
      </c>
      <c r="K18" s="78">
        <f t="shared" si="3"/>
        <v>1.0806801191640601E-2</v>
      </c>
      <c r="L18" s="79"/>
      <c r="M18" s="80"/>
      <c r="N18" s="81">
        <f>分析係数表!H21</f>
        <v>9.9763352048628834E-4</v>
      </c>
      <c r="O18" s="82">
        <f t="shared" si="4"/>
        <v>3.3700141155697541E-2</v>
      </c>
      <c r="P18" s="76">
        <f>分析係数表!C21</f>
        <v>0.66002922908293749</v>
      </c>
      <c r="Q18" s="82">
        <f t="shared" si="5"/>
        <v>2.2243078186981222E-2</v>
      </c>
      <c r="R18" s="83">
        <v>5.2862006722345936E-2</v>
      </c>
      <c r="S18" s="84">
        <f t="shared" si="6"/>
        <v>9.0754621429755294E-2</v>
      </c>
      <c r="T18" s="85">
        <f>分析係数表!F21</f>
        <v>0.42593979332035348</v>
      </c>
      <c r="U18" s="86">
        <f t="shared" si="7"/>
        <v>3.8656004694656895E-2</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投入係数表!AB19</f>
        <v>0</v>
      </c>
      <c r="E19" s="77">
        <f t="shared" si="0"/>
        <v>0</v>
      </c>
      <c r="F19" s="76">
        <f>分析係数表!C22</f>
        <v>0.17124965967873673</v>
      </c>
      <c r="G19" s="77">
        <f t="shared" si="1"/>
        <v>0</v>
      </c>
      <c r="H19" s="77">
        <v>5.9342231926972607E-3</v>
      </c>
      <c r="I19" s="77">
        <f t="shared" si="2"/>
        <v>5.9342231926972607E-3</v>
      </c>
      <c r="J19" s="76">
        <f>分析係数表!G22</f>
        <v>0.19461524128936092</v>
      </c>
      <c r="K19" s="78">
        <f t="shared" si="3"/>
        <v>1.1548902785116992E-3</v>
      </c>
      <c r="L19" s="79"/>
      <c r="M19" s="80"/>
      <c r="N19" s="81">
        <f>分析係数表!H22</f>
        <v>4.6401559092385505E-5</v>
      </c>
      <c r="O19" s="82">
        <f t="shared" si="4"/>
        <v>1.5674484258463971E-3</v>
      </c>
      <c r="P19" s="76">
        <f>分析係数表!C22</f>
        <v>0.17124965967873673</v>
      </c>
      <c r="Q19" s="82">
        <f t="shared" si="5"/>
        <v>2.6842500949016709E-4</v>
      </c>
      <c r="R19" s="83">
        <v>2.9585400660236297E-3</v>
      </c>
      <c r="S19" s="84">
        <f t="shared" si="6"/>
        <v>8.8927632587208899E-3</v>
      </c>
      <c r="T19" s="85">
        <f>分析係数表!F22</f>
        <v>0.41301782497981493</v>
      </c>
      <c r="U19" s="86">
        <f t="shared" si="7"/>
        <v>3.6728697391773132E-3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7.8372421292319857E-4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投入係数表!AB21</f>
        <v>0</v>
      </c>
      <c r="E21" s="77">
        <f t="shared" si="0"/>
        <v>0</v>
      </c>
      <c r="F21" s="76">
        <f>分析係数表!C24</f>
        <v>0.51311288483466355</v>
      </c>
      <c r="G21" s="77">
        <f t="shared" si="1"/>
        <v>0</v>
      </c>
      <c r="H21" s="77">
        <v>1.5015213444133856E-2</v>
      </c>
      <c r="I21" s="77">
        <f t="shared" si="2"/>
        <v>1.5015213444133856E-2</v>
      </c>
      <c r="J21" s="76">
        <f>分析係数表!G24</f>
        <v>0.20766129032258066</v>
      </c>
      <c r="K21" s="78">
        <f t="shared" si="3"/>
        <v>3.1180785982777969E-3</v>
      </c>
      <c r="L21" s="79"/>
      <c r="M21" s="80"/>
      <c r="N21" s="81">
        <f>分析係数表!H24</f>
        <v>3.8281286251218039E-4</v>
      </c>
      <c r="O21" s="82">
        <f t="shared" si="4"/>
        <v>1.2931449513232775E-2</v>
      </c>
      <c r="P21" s="76">
        <f>分析係数表!C24</f>
        <v>0.51311288483466355</v>
      </c>
      <c r="Q21" s="82">
        <f t="shared" si="5"/>
        <v>6.6352933648286747E-3</v>
      </c>
      <c r="R21" s="83">
        <v>2.2267738311380937E-2</v>
      </c>
      <c r="S21" s="84">
        <f t="shared" si="6"/>
        <v>3.7282951755514791E-2</v>
      </c>
      <c r="T21" s="85">
        <f>分析係数表!F24</f>
        <v>0.39045698924731181</v>
      </c>
      <c r="U21" s="86">
        <f t="shared" si="7"/>
        <v>1.4557389092711084E-2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投入係数表!AB22</f>
        <v>0</v>
      </c>
      <c r="E22" s="77">
        <f t="shared" si="0"/>
        <v>0</v>
      </c>
      <c r="F22" s="76">
        <f>分析係数表!C25</f>
        <v>1.2221950623319433E-2</v>
      </c>
      <c r="G22" s="77">
        <f t="shared" si="1"/>
        <v>0</v>
      </c>
      <c r="H22" s="77">
        <v>6.0612435753366791E-4</v>
      </c>
      <c r="I22" s="77">
        <f t="shared" si="2"/>
        <v>6.0612435753366791E-4</v>
      </c>
      <c r="J22" s="76">
        <f>分析係数表!G25</f>
        <v>0.19604612850082373</v>
      </c>
      <c r="K22" s="78">
        <f t="shared" si="3"/>
        <v>1.1882833368452468E-4</v>
      </c>
      <c r="L22" s="79"/>
      <c r="M22" s="80"/>
      <c r="N22" s="81">
        <f>分析係数表!H25</f>
        <v>5.5681870910862603E-4</v>
      </c>
      <c r="O22" s="82">
        <f t="shared" si="4"/>
        <v>1.8809381110156766E-2</v>
      </c>
      <c r="P22" s="76">
        <f>分析係数表!C25</f>
        <v>1.2221950623319433E-2</v>
      </c>
      <c r="Q22" s="82">
        <f t="shared" si="5"/>
        <v>2.2988732718353324E-4</v>
      </c>
      <c r="R22" s="83">
        <v>1.0100736114164221E-3</v>
      </c>
      <c r="S22" s="84">
        <f t="shared" si="6"/>
        <v>1.6161979689500901E-3</v>
      </c>
      <c r="T22" s="85">
        <f>分析係数表!F25</f>
        <v>0.34761120263591433</v>
      </c>
      <c r="U22" s="86">
        <f t="shared" si="7"/>
        <v>5.618085196844629E-4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投入係数表!AB23</f>
        <v>0</v>
      </c>
      <c r="E23" s="77">
        <f t="shared" si="0"/>
        <v>0</v>
      </c>
      <c r="F23" s="76">
        <f>分析係数表!C26</f>
        <v>0.60782312925170068</v>
      </c>
      <c r="G23" s="77">
        <f t="shared" si="1"/>
        <v>0</v>
      </c>
      <c r="H23" s="77">
        <v>1.5455302702998771E-2</v>
      </c>
      <c r="I23" s="77">
        <f t="shared" si="2"/>
        <v>1.5455302702998771E-2</v>
      </c>
      <c r="J23" s="76">
        <f>分析係数表!G26</f>
        <v>0.19637522405895241</v>
      </c>
      <c r="K23" s="78">
        <f t="shared" si="3"/>
        <v>3.0350385312003167E-3</v>
      </c>
      <c r="L23" s="79"/>
      <c r="M23" s="80"/>
      <c r="N23" s="81">
        <f>分析係数表!H26</f>
        <v>1.1774395619692821E-2</v>
      </c>
      <c r="O23" s="82">
        <f t="shared" si="4"/>
        <v>0.39774003805852326</v>
      </c>
      <c r="P23" s="76">
        <f>分析係数表!C26</f>
        <v>0.60782312925170068</v>
      </c>
      <c r="Q23" s="82">
        <f t="shared" si="5"/>
        <v>0.24175559456142212</v>
      </c>
      <c r="R23" s="83">
        <v>0.26896201184527924</v>
      </c>
      <c r="S23" s="84">
        <f t="shared" si="6"/>
        <v>0.28441731454827801</v>
      </c>
      <c r="T23" s="85">
        <f>分析係数表!F26</f>
        <v>0.33484365664210319</v>
      </c>
      <c r="U23" s="86">
        <f t="shared" si="7"/>
        <v>9.5235333615672657E-2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投入係数表!AB24</f>
        <v>0</v>
      </c>
      <c r="E24" s="77">
        <f t="shared" si="0"/>
        <v>0</v>
      </c>
      <c r="F24" s="76">
        <f>分析係数表!C27</f>
        <v>3.3949453036589916E-2</v>
      </c>
      <c r="G24" s="77">
        <f t="shared" si="1"/>
        <v>0</v>
      </c>
      <c r="H24" s="77">
        <v>1.1660789006465522E-4</v>
      </c>
      <c r="I24" s="77">
        <f t="shared" si="2"/>
        <v>1.1660789006465522E-4</v>
      </c>
      <c r="J24" s="76">
        <f>分析係数表!G27</f>
        <v>0.16810344827586207</v>
      </c>
      <c r="K24" s="78">
        <f t="shared" si="3"/>
        <v>1.9602188416041178E-5</v>
      </c>
      <c r="L24" s="79"/>
      <c r="M24" s="80"/>
      <c r="N24" s="81">
        <f>分析係数表!H27</f>
        <v>1.1983202635608557E-2</v>
      </c>
      <c r="O24" s="82">
        <f t="shared" si="4"/>
        <v>0.40479355597483208</v>
      </c>
      <c r="P24" s="76">
        <f>分析係数表!C27</f>
        <v>3.3949453036589916E-2</v>
      </c>
      <c r="Q24" s="82">
        <f t="shared" si="5"/>
        <v>1.3742519818081793E-2</v>
      </c>
      <c r="R24" s="83">
        <v>1.3845902528880929E-2</v>
      </c>
      <c r="S24" s="84">
        <f t="shared" si="6"/>
        <v>1.3962510418945584E-2</v>
      </c>
      <c r="T24" s="85">
        <f>分析係数表!F27</f>
        <v>0.32327586206896552</v>
      </c>
      <c r="U24" s="86">
        <f t="shared" si="7"/>
        <v>4.5137425923315469E-3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投入係数表!AB25</f>
        <v>0</v>
      </c>
      <c r="E25" s="77">
        <f t="shared" si="0"/>
        <v>0</v>
      </c>
      <c r="F25" s="76">
        <f>分析係数表!C28</f>
        <v>0.13648255813953492</v>
      </c>
      <c r="G25" s="77">
        <f t="shared" si="1"/>
        <v>0</v>
      </c>
      <c r="H25" s="77">
        <v>1.244347859646084E-2</v>
      </c>
      <c r="I25" s="77">
        <f t="shared" si="2"/>
        <v>1.244347859646084E-2</v>
      </c>
      <c r="J25" s="76">
        <f>分析係数表!G28</f>
        <v>0.12488465087665333</v>
      </c>
      <c r="K25" s="78">
        <f t="shared" si="3"/>
        <v>1.5539994802101203E-3</v>
      </c>
      <c r="L25" s="79"/>
      <c r="M25" s="80"/>
      <c r="N25" s="81">
        <f>分析係数表!H28</f>
        <v>2.2469954990487682E-2</v>
      </c>
      <c r="O25" s="82">
        <f t="shared" si="4"/>
        <v>0.7590369002161178</v>
      </c>
      <c r="P25" s="76">
        <f>分析係数表!C28</f>
        <v>0.13648255813953492</v>
      </c>
      <c r="Q25" s="82">
        <f t="shared" si="5"/>
        <v>0.10359529786379866</v>
      </c>
      <c r="R25" s="83">
        <v>0.11468860394703183</v>
      </c>
      <c r="S25" s="84">
        <f t="shared" si="6"/>
        <v>0.12713208254349267</v>
      </c>
      <c r="T25" s="85">
        <f>分析係数表!F28</f>
        <v>0.21362657643801908</v>
      </c>
      <c r="U25" s="86">
        <f t="shared" si="7"/>
        <v>2.7158791549201988E-2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投入係数表!AB26</f>
        <v>4.1322314049586778E-3</v>
      </c>
      <c r="E26" s="77">
        <f t="shared" si="0"/>
        <v>0.41322314049586778</v>
      </c>
      <c r="F26" s="76">
        <f>分析係数表!C29</f>
        <v>0.28024852844996728</v>
      </c>
      <c r="G26" s="77">
        <f t="shared" si="1"/>
        <v>0.11580517704544104</v>
      </c>
      <c r="H26" s="77">
        <v>0.1417057412583595</v>
      </c>
      <c r="I26" s="77">
        <f t="shared" si="2"/>
        <v>0.1417057412583595</v>
      </c>
      <c r="J26" s="76">
        <f>分析係数表!G29</f>
        <v>0.26283748014822655</v>
      </c>
      <c r="K26" s="78">
        <f t="shared" si="3"/>
        <v>3.7245579954883791E-2</v>
      </c>
      <c r="L26" s="79"/>
      <c r="M26" s="80"/>
      <c r="N26" s="81">
        <f>分析係数表!H29</f>
        <v>1.0707159760567955E-2</v>
      </c>
      <c r="O26" s="82">
        <f t="shared" si="4"/>
        <v>0.36168872426405613</v>
      </c>
      <c r="P26" s="76">
        <f>分析係数表!C29</f>
        <v>0.28024852844996728</v>
      </c>
      <c r="Q26" s="82">
        <f t="shared" si="5"/>
        <v>0.10136273273194771</v>
      </c>
      <c r="R26" s="83">
        <v>0.12914553724980807</v>
      </c>
      <c r="S26" s="84">
        <f t="shared" si="6"/>
        <v>0.27085127850816759</v>
      </c>
      <c r="T26" s="85">
        <f>分析係数表!F29</f>
        <v>0.48438327157226047</v>
      </c>
      <c r="U26" s="86">
        <f t="shared" si="7"/>
        <v>0.1311958283933157</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投入係数表!AB27</f>
        <v>2.7548209366391185E-3</v>
      </c>
      <c r="E27" s="77">
        <f t="shared" si="0"/>
        <v>0.27548209366391185</v>
      </c>
      <c r="F27" s="76">
        <f>分析係数表!C30</f>
        <v>1</v>
      </c>
      <c r="G27" s="77">
        <f t="shared" si="1"/>
        <v>0.27548209366391185</v>
      </c>
      <c r="H27" s="77">
        <v>0.3193538198251788</v>
      </c>
      <c r="I27" s="77">
        <f t="shared" si="2"/>
        <v>0.3193538198251788</v>
      </c>
      <c r="J27" s="76">
        <f>分析係数表!G30</f>
        <v>0.34440913030915921</v>
      </c>
      <c r="K27" s="78">
        <f t="shared" si="3"/>
        <v>0.10998837134689776</v>
      </c>
      <c r="L27" s="79"/>
      <c r="M27" s="80"/>
      <c r="N27" s="81">
        <f>分析係数表!H30</f>
        <v>0</v>
      </c>
      <c r="O27" s="82">
        <f t="shared" si="4"/>
        <v>0</v>
      </c>
      <c r="P27" s="76">
        <f>分析係数表!C30</f>
        <v>1</v>
      </c>
      <c r="Q27" s="82">
        <f t="shared" si="5"/>
        <v>0</v>
      </c>
      <c r="R27" s="83">
        <v>7.0585144256343338E-2</v>
      </c>
      <c r="S27" s="84">
        <f t="shared" si="6"/>
        <v>0.38993896408152212</v>
      </c>
      <c r="T27" s="85">
        <f>分析係数表!F30</f>
        <v>0.44047963016469227</v>
      </c>
      <c r="U27" s="86">
        <f t="shared" si="7"/>
        <v>0.17176017068543209</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投入係数表!AB28</f>
        <v>7.7134986225895319E-2</v>
      </c>
      <c r="E28" s="77">
        <f t="shared" si="0"/>
        <v>7.7134986225895315</v>
      </c>
      <c r="F28" s="76">
        <f>分析係数表!C31</f>
        <v>5.0425200622829069E-2</v>
      </c>
      <c r="G28" s="77">
        <f t="shared" si="1"/>
        <v>0.38895471554799282</v>
      </c>
      <c r="H28" s="77">
        <v>0.39723618906902491</v>
      </c>
      <c r="I28" s="77">
        <f t="shared" si="2"/>
        <v>0.39723618906902491</v>
      </c>
      <c r="J28" s="76">
        <f>分析係数表!G31</f>
        <v>7.0921985815602842E-2</v>
      </c>
      <c r="K28" s="78">
        <f t="shared" si="3"/>
        <v>2.8172779366597515E-2</v>
      </c>
      <c r="L28" s="79"/>
      <c r="M28" s="80"/>
      <c r="N28" s="81">
        <f>分析係数表!H31</f>
        <v>2.4500023200779545E-2</v>
      </c>
      <c r="O28" s="82">
        <f t="shared" si="4"/>
        <v>0.82761276884689761</v>
      </c>
      <c r="P28" s="76">
        <f>分析係数表!C31</f>
        <v>5.0425200622829069E-2</v>
      </c>
      <c r="Q28" s="82">
        <f t="shared" si="5"/>
        <v>4.1732539907119871E-2</v>
      </c>
      <c r="R28" s="83">
        <v>5.2517198783466661E-2</v>
      </c>
      <c r="S28" s="84">
        <f t="shared" si="6"/>
        <v>0.44975338785249158</v>
      </c>
      <c r="T28" s="85">
        <f>分析係数表!F31</f>
        <v>0.3475177304964539</v>
      </c>
      <c r="U28" s="86">
        <f t="shared" si="7"/>
        <v>0.15629727662958928</v>
      </c>
      <c r="V28" s="87">
        <f>分析係数表!D31</f>
        <v>0</v>
      </c>
      <c r="W28" s="88">
        <f t="shared" si="8"/>
        <v>0</v>
      </c>
      <c r="X28" s="76">
        <f>分析係数表!E31</f>
        <v>0</v>
      </c>
      <c r="Y28" s="89">
        <f t="shared" si="9"/>
        <v>0</v>
      </c>
    </row>
    <row r="29" spans="1:25" x14ac:dyDescent="0.2">
      <c r="A29" s="6" t="s">
        <v>17</v>
      </c>
      <c r="B29" s="5" t="s">
        <v>273</v>
      </c>
      <c r="C29" s="90"/>
      <c r="D29" s="76">
        <f>投入係数表!AB29</f>
        <v>8.2644628099173556E-3</v>
      </c>
      <c r="E29" s="77">
        <f t="shared" si="0"/>
        <v>0.82644628099173556</v>
      </c>
      <c r="F29" s="76">
        <f>分析係数表!C32</f>
        <v>0.71921182266009853</v>
      </c>
      <c r="G29" s="77">
        <f t="shared" si="1"/>
        <v>0.59438993608272606</v>
      </c>
      <c r="H29" s="77">
        <v>0.6444092255234577</v>
      </c>
      <c r="I29" s="77">
        <f t="shared" si="2"/>
        <v>0.6444092255234577</v>
      </c>
      <c r="J29" s="76">
        <f>分析係数表!G32</f>
        <v>0.13945578231292516</v>
      </c>
      <c r="K29" s="78">
        <f t="shared" si="3"/>
        <v>8.9866592675040005E-2</v>
      </c>
      <c r="L29" s="79"/>
      <c r="M29" s="80"/>
      <c r="N29" s="81">
        <f>分析係数表!H32</f>
        <v>7.0646373718156932E-3</v>
      </c>
      <c r="O29" s="82">
        <f t="shared" si="4"/>
        <v>0.23864402283511396</v>
      </c>
      <c r="P29" s="76">
        <f>分析係数表!C32</f>
        <v>0.71921182266009853</v>
      </c>
      <c r="Q29" s="82">
        <f t="shared" si="5"/>
        <v>0.17163560263018049</v>
      </c>
      <c r="R29" s="83">
        <v>0.21612810314342262</v>
      </c>
      <c r="S29" s="84">
        <f t="shared" si="6"/>
        <v>0.86053732866688026</v>
      </c>
      <c r="T29" s="85">
        <f>分析係数表!F32</f>
        <v>0.48185941043083902</v>
      </c>
      <c r="U29" s="86">
        <f t="shared" si="7"/>
        <v>0.41465800984515205</v>
      </c>
      <c r="V29" s="87">
        <f>分析係数表!D32</f>
        <v>7.9365079365079361E-3</v>
      </c>
      <c r="W29" s="88">
        <f t="shared" si="8"/>
        <v>0</v>
      </c>
      <c r="X29" s="76">
        <f>分析係数表!E32</f>
        <v>1.2471655328798186E-2</v>
      </c>
      <c r="Y29" s="89">
        <f t="shared" si="9"/>
        <v>0</v>
      </c>
    </row>
    <row r="30" spans="1:25" x14ac:dyDescent="0.2">
      <c r="A30" s="6" t="s">
        <v>18</v>
      </c>
      <c r="B30" s="5" t="s">
        <v>274</v>
      </c>
      <c r="C30" s="75">
        <f>最終需要_まとめ!C31</f>
        <v>100</v>
      </c>
      <c r="D30" s="76">
        <f>投入係数表!AB30</f>
        <v>0</v>
      </c>
      <c r="E30" s="77">
        <f t="shared" si="0"/>
        <v>0</v>
      </c>
      <c r="F30" s="76">
        <f>分析係数表!C33</f>
        <v>0.83046964490263453</v>
      </c>
      <c r="G30" s="77">
        <f t="shared" si="1"/>
        <v>0</v>
      </c>
      <c r="H30" s="77">
        <v>2.4274796401005289E-2</v>
      </c>
      <c r="I30" s="77">
        <f t="shared" si="2"/>
        <v>100.024274796401</v>
      </c>
      <c r="J30" s="76">
        <f>分析係数表!G33</f>
        <v>0.50688705234159781</v>
      </c>
      <c r="K30" s="78">
        <f t="shared" si="3"/>
        <v>50.701009814153679</v>
      </c>
      <c r="L30" s="79"/>
      <c r="M30" s="80"/>
      <c r="N30" s="81">
        <f>分析係数表!H33</f>
        <v>1.0440350795786737E-3</v>
      </c>
      <c r="O30" s="82">
        <f t="shared" si="4"/>
        <v>3.5267589581543933E-2</v>
      </c>
      <c r="P30" s="76">
        <f>分析係数表!C33</f>
        <v>0.83046964490263453</v>
      </c>
      <c r="Q30" s="82">
        <f t="shared" si="5"/>
        <v>2.9288662596356645E-2</v>
      </c>
      <c r="R30" s="83">
        <v>7.5781542658041476E-2</v>
      </c>
      <c r="S30" s="84">
        <f t="shared" si="6"/>
        <v>100.10005633905904</v>
      </c>
      <c r="T30" s="85">
        <f>分析係数表!F33</f>
        <v>0.64600550964187331</v>
      </c>
      <c r="U30" s="86">
        <f t="shared" si="7"/>
        <v>64.665187910494069</v>
      </c>
      <c r="V30" s="87">
        <f>分析係数表!D33</f>
        <v>3.9944903581267219E-2</v>
      </c>
      <c r="W30" s="88">
        <f t="shared" si="8"/>
        <v>4</v>
      </c>
      <c r="X30" s="76">
        <f>分析係数表!E33</f>
        <v>3.71900826446281E-2</v>
      </c>
      <c r="Y30" s="89">
        <f t="shared" si="9"/>
        <v>4</v>
      </c>
    </row>
    <row r="31" spans="1:25" x14ac:dyDescent="0.2">
      <c r="A31" s="6" t="s">
        <v>19</v>
      </c>
      <c r="B31" s="5" t="s">
        <v>275</v>
      </c>
      <c r="C31" s="90"/>
      <c r="D31" s="76">
        <f>投入係数表!AB31</f>
        <v>1.5151515151515152E-2</v>
      </c>
      <c r="E31" s="77">
        <f t="shared" si="0"/>
        <v>1.5151515151515151</v>
      </c>
      <c r="F31" s="76">
        <f>分析係数表!C34</f>
        <v>0.2537092984222894</v>
      </c>
      <c r="G31" s="77">
        <f t="shared" si="1"/>
        <v>0.38440802791255968</v>
      </c>
      <c r="H31" s="77">
        <v>0.46638973180457344</v>
      </c>
      <c r="I31" s="77">
        <f t="shared" si="2"/>
        <v>0.46638973180457344</v>
      </c>
      <c r="J31" s="76">
        <f>分析係数表!G34</f>
        <v>0.42494765662747624</v>
      </c>
      <c r="K31" s="78">
        <f t="shared" si="3"/>
        <v>0.19819122360547062</v>
      </c>
      <c r="L31" s="79"/>
      <c r="M31" s="80"/>
      <c r="N31" s="81">
        <f>分析係数表!H34</f>
        <v>0.17513108440443598</v>
      </c>
      <c r="O31" s="82">
        <f t="shared" si="4"/>
        <v>5.9159422212507637</v>
      </c>
      <c r="P31" s="76">
        <f>分析係数表!C34</f>
        <v>0.2537092984222894</v>
      </c>
      <c r="Q31" s="82">
        <f t="shared" si="5"/>
        <v>1.5009295504603317</v>
      </c>
      <c r="R31" s="83">
        <v>1.6181759086027949</v>
      </c>
      <c r="S31" s="84">
        <f t="shared" si="6"/>
        <v>2.0845656404073685</v>
      </c>
      <c r="T31" s="85">
        <f>分析係数表!F34</f>
        <v>0.69995168304074729</v>
      </c>
      <c r="U31" s="86">
        <f t="shared" si="7"/>
        <v>1.4590952284120509</v>
      </c>
      <c r="V31" s="87">
        <f>分析係数表!D34</f>
        <v>0.29215654694797877</v>
      </c>
      <c r="W31" s="88">
        <f t="shared" si="8"/>
        <v>1</v>
      </c>
      <c r="X31" s="76">
        <f>分析係数表!E34</f>
        <v>0.2001932678370108</v>
      </c>
      <c r="Y31" s="89">
        <f t="shared" si="9"/>
        <v>0</v>
      </c>
    </row>
    <row r="32" spans="1:25" x14ac:dyDescent="0.2">
      <c r="A32" s="6" t="s">
        <v>20</v>
      </c>
      <c r="B32" s="5" t="s">
        <v>37</v>
      </c>
      <c r="C32" s="90"/>
      <c r="D32" s="76">
        <f>投入係数表!AB32</f>
        <v>2.6170798898071626E-2</v>
      </c>
      <c r="E32" s="77">
        <f t="shared" si="0"/>
        <v>2.6170798898071626</v>
      </c>
      <c r="F32" s="76">
        <f>分析係数表!C35</f>
        <v>0.44329670329670334</v>
      </c>
      <c r="G32" s="77">
        <f t="shared" si="1"/>
        <v>1.1601428874156148</v>
      </c>
      <c r="H32" s="77">
        <v>1.2323168858537699</v>
      </c>
      <c r="I32" s="77">
        <f t="shared" si="2"/>
        <v>1.2323168858537699</v>
      </c>
      <c r="J32" s="76">
        <f>分析係数表!G35</f>
        <v>0.31419939577039274</v>
      </c>
      <c r="K32" s="78">
        <f t="shared" si="3"/>
        <v>0.38719322093290653</v>
      </c>
      <c r="L32" s="79"/>
      <c r="M32" s="80"/>
      <c r="N32" s="81">
        <f>分析係数表!H35</f>
        <v>6.616862326574173E-2</v>
      </c>
      <c r="O32" s="82">
        <f t="shared" si="4"/>
        <v>2.2351814552569622</v>
      </c>
      <c r="P32" s="76">
        <f>分析係数表!C35</f>
        <v>0.44329670329670334</v>
      </c>
      <c r="Q32" s="82">
        <f t="shared" si="5"/>
        <v>0.99084857038533913</v>
      </c>
      <c r="R32" s="83">
        <v>1.1714155649746767</v>
      </c>
      <c r="S32" s="84">
        <f t="shared" si="6"/>
        <v>2.4037324508284463</v>
      </c>
      <c r="T32" s="85">
        <f>分析係数表!F35</f>
        <v>0.64443411573320941</v>
      </c>
      <c r="U32" s="86">
        <f t="shared" si="7"/>
        <v>1.5490471964088501</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投入係数表!AB33</f>
        <v>1.3774104683195593E-3</v>
      </c>
      <c r="E33" s="77">
        <f t="shared" si="0"/>
        <v>0.13774104683195593</v>
      </c>
      <c r="F33" s="76">
        <f>分析係数表!C36</f>
        <v>0.8186980166346769</v>
      </c>
      <c r="G33" s="77">
        <f t="shared" si="1"/>
        <v>0.11276832185050646</v>
      </c>
      <c r="H33" s="77">
        <v>0.20372433044314892</v>
      </c>
      <c r="I33" s="77">
        <f t="shared" si="2"/>
        <v>0.20372433044314892</v>
      </c>
      <c r="J33" s="76">
        <f>分析係数表!G36</f>
        <v>7.7781269641734763E-2</v>
      </c>
      <c r="K33" s="78">
        <f t="shared" si="3"/>
        <v>1.5845937078780441E-2</v>
      </c>
      <c r="L33" s="79"/>
      <c r="M33" s="80"/>
      <c r="N33" s="81">
        <f>分析係数表!H36</f>
        <v>0.1158646930536866</v>
      </c>
      <c r="O33" s="82">
        <f t="shared" si="4"/>
        <v>3.9139187193384535</v>
      </c>
      <c r="P33" s="76">
        <f>分析係数表!C36</f>
        <v>0.8186980166346769</v>
      </c>
      <c r="Q33" s="82">
        <f t="shared" si="5"/>
        <v>3.2043174927917266</v>
      </c>
      <c r="R33" s="83">
        <v>3.4708945661618742</v>
      </c>
      <c r="S33" s="84">
        <f t="shared" si="6"/>
        <v>3.6746188966050233</v>
      </c>
      <c r="T33" s="85">
        <f>分析係数表!F36</f>
        <v>0.82023884349465748</v>
      </c>
      <c r="U33" s="86">
        <f t="shared" si="7"/>
        <v>3.0140651540349186</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投入係数表!AB34</f>
        <v>4.2699724517906337E-2</v>
      </c>
      <c r="E34" s="77">
        <f t="shared" si="0"/>
        <v>4.2699724517906334</v>
      </c>
      <c r="F34" s="76">
        <f>分析係数表!C37</f>
        <v>0.56668970283344855</v>
      </c>
      <c r="G34" s="77">
        <f t="shared" si="1"/>
        <v>2.4197494198122458</v>
      </c>
      <c r="H34" s="77">
        <v>2.684888963074326</v>
      </c>
      <c r="I34" s="77">
        <f t="shared" si="2"/>
        <v>2.684888963074326</v>
      </c>
      <c r="J34" s="76">
        <f>分析係数表!G37</f>
        <v>0.49872274427515739</v>
      </c>
      <c r="K34" s="78">
        <f t="shared" si="3"/>
        <v>1.3390151917385096</v>
      </c>
      <c r="L34" s="79"/>
      <c r="M34" s="80"/>
      <c r="N34" s="81">
        <f>分析係数表!H37</f>
        <v>5.3152985940327593E-2</v>
      </c>
      <c r="O34" s="82">
        <f t="shared" si="4"/>
        <v>1.7955121718070479</v>
      </c>
      <c r="P34" s="76">
        <f>分析係数表!C37</f>
        <v>0.56668970283344855</v>
      </c>
      <c r="Q34" s="82">
        <f t="shared" si="5"/>
        <v>1.0174982590751758</v>
      </c>
      <c r="R34" s="83">
        <v>1.1798008975043848</v>
      </c>
      <c r="S34" s="84">
        <f t="shared" si="6"/>
        <v>3.8646898605787108</v>
      </c>
      <c r="T34" s="85">
        <f>分析係数表!F37</f>
        <v>0.72283550770915062</v>
      </c>
      <c r="U34" s="86">
        <f t="shared" si="7"/>
        <v>2.793535057509819</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投入係数表!AB35</f>
        <v>1.1019283746556474E-2</v>
      </c>
      <c r="E35" s="77">
        <f t="shared" si="0"/>
        <v>1.1019283746556474</v>
      </c>
      <c r="F35" s="76">
        <f>分析係数表!C38</f>
        <v>1.0683527744467458E-2</v>
      </c>
      <c r="G35" s="77">
        <f t="shared" si="1"/>
        <v>1.1772482363049541E-2</v>
      </c>
      <c r="H35" s="77">
        <v>1.4341406397027683E-2</v>
      </c>
      <c r="I35" s="77">
        <f t="shared" si="2"/>
        <v>1.4341406397027683E-2</v>
      </c>
      <c r="J35" s="76">
        <f>分析係数表!G38</f>
        <v>0.34057971014492755</v>
      </c>
      <c r="K35" s="78">
        <f t="shared" si="3"/>
        <v>4.8843920337702977E-3</v>
      </c>
      <c r="L35" s="79"/>
      <c r="M35" s="80"/>
      <c r="N35" s="81">
        <f>分析係数表!H38</f>
        <v>4.6331956753746927E-2</v>
      </c>
      <c r="O35" s="82">
        <f t="shared" si="4"/>
        <v>1.5650972532076275</v>
      </c>
      <c r="P35" s="76">
        <f>分析係数表!C38</f>
        <v>1.0683527744467458E-2</v>
      </c>
      <c r="Q35" s="82">
        <f t="shared" si="5"/>
        <v>1.67207599274335E-2</v>
      </c>
      <c r="R35" s="83">
        <v>1.9745213267618408E-2</v>
      </c>
      <c r="S35" s="84">
        <f t="shared" si="6"/>
        <v>3.4086619664646087E-2</v>
      </c>
      <c r="T35" s="85">
        <f>分析係数表!F38</f>
        <v>0.55072463768115942</v>
      </c>
      <c r="U35" s="86">
        <f t="shared" si="7"/>
        <v>1.87723412645877E-2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投入係数表!AB36</f>
        <v>0</v>
      </c>
      <c r="E36" s="77">
        <f t="shared" si="0"/>
        <v>0</v>
      </c>
      <c r="F36" s="76">
        <f>分析係数表!C39</f>
        <v>1</v>
      </c>
      <c r="G36" s="77">
        <f t="shared" si="1"/>
        <v>0</v>
      </c>
      <c r="H36" s="77">
        <v>0.10661648018187624</v>
      </c>
      <c r="I36" s="77">
        <f t="shared" si="2"/>
        <v>0.10661648018187624</v>
      </c>
      <c r="J36" s="76">
        <f>分析係数表!G39</f>
        <v>0.35121951219512193</v>
      </c>
      <c r="K36" s="78">
        <f t="shared" si="3"/>
        <v>3.7445788161439453E-2</v>
      </c>
      <c r="L36" s="79"/>
      <c r="M36" s="80"/>
      <c r="N36" s="81">
        <f>分析係数表!H39</f>
        <v>4.1645399285415987E-3</v>
      </c>
      <c r="O36" s="82">
        <f t="shared" si="4"/>
        <v>0.14067849621971412</v>
      </c>
      <c r="P36" s="76">
        <f>分析係数表!C39</f>
        <v>1</v>
      </c>
      <c r="Q36" s="82">
        <f t="shared" si="5"/>
        <v>0.14067849621971412</v>
      </c>
      <c r="R36" s="83">
        <v>0.17791739492902636</v>
      </c>
      <c r="S36" s="84">
        <f t="shared" si="6"/>
        <v>0.28453387511090261</v>
      </c>
      <c r="T36" s="85">
        <f>分析係数表!F39</f>
        <v>0.70184774575018483</v>
      </c>
      <c r="U36" s="86">
        <f t="shared" si="7"/>
        <v>0.19969945883615162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投入係数表!AB37</f>
        <v>0</v>
      </c>
      <c r="E37" s="77">
        <f t="shared" si="0"/>
        <v>0</v>
      </c>
      <c r="F37" s="76">
        <f>分析係数表!C40</f>
        <v>0.77416905685844439</v>
      </c>
      <c r="G37" s="77">
        <f t="shared" si="1"/>
        <v>0</v>
      </c>
      <c r="H37" s="77">
        <v>1.2877056079962509E-3</v>
      </c>
      <c r="I37" s="77">
        <f t="shared" si="2"/>
        <v>1.2877056079962509E-3</v>
      </c>
      <c r="J37" s="76">
        <f>分析係数表!G40</f>
        <v>0.54967502321262762</v>
      </c>
      <c r="K37" s="78">
        <f t="shared" si="3"/>
        <v>7.0781960996637E-4</v>
      </c>
      <c r="L37" s="79"/>
      <c r="M37" s="80"/>
      <c r="N37" s="81">
        <f>分析係数表!H40</f>
        <v>3.1866270706695746E-2</v>
      </c>
      <c r="O37" s="82">
        <f t="shared" si="4"/>
        <v>1.0764452064500132</v>
      </c>
      <c r="P37" s="76">
        <f>分析係数表!C40</f>
        <v>0.77416905685844439</v>
      </c>
      <c r="Q37" s="82">
        <f t="shared" si="5"/>
        <v>0.83335057023720016</v>
      </c>
      <c r="R37" s="83">
        <v>0.83443880015458183</v>
      </c>
      <c r="S37" s="84">
        <f t="shared" si="6"/>
        <v>0.83572650576257812</v>
      </c>
      <c r="T37" s="85">
        <f>分析係数表!F40</f>
        <v>0.74643369629442058</v>
      </c>
      <c r="U37" s="86">
        <f t="shared" si="7"/>
        <v>0.62381442478758153</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投入係数表!AB38</f>
        <v>0</v>
      </c>
      <c r="E38" s="77">
        <f t="shared" si="0"/>
        <v>0</v>
      </c>
      <c r="F38" s="76">
        <f>分析係数表!C41</f>
        <v>0.79005741127348639</v>
      </c>
      <c r="G38" s="77">
        <f t="shared" si="1"/>
        <v>0</v>
      </c>
      <c r="H38" s="77">
        <v>2.685660908772476E-3</v>
      </c>
      <c r="I38" s="77">
        <f t="shared" si="2"/>
        <v>2.685660908772476E-3</v>
      </c>
      <c r="J38" s="76">
        <f>分析係数表!G41</f>
        <v>0.45390187685215672</v>
      </c>
      <c r="K38" s="78">
        <f t="shared" si="3"/>
        <v>1.2190265270802956E-3</v>
      </c>
      <c r="L38" s="79"/>
      <c r="M38" s="80"/>
      <c r="N38" s="81">
        <f>分析係数表!H41</f>
        <v>5.3791007377847894E-2</v>
      </c>
      <c r="O38" s="82">
        <f t="shared" si="4"/>
        <v>1.8170645876624358</v>
      </c>
      <c r="P38" s="76">
        <f>分析係数表!C41</f>
        <v>0.79005741127348639</v>
      </c>
      <c r="Q38" s="82">
        <f t="shared" si="5"/>
        <v>1.435585344245309</v>
      </c>
      <c r="R38" s="83">
        <v>1.4602351909976246</v>
      </c>
      <c r="S38" s="84">
        <f t="shared" si="6"/>
        <v>1.462920851906397</v>
      </c>
      <c r="T38" s="85">
        <f>分析係数表!F41</f>
        <v>0.55729338162660524</v>
      </c>
      <c r="U38" s="86">
        <f t="shared" si="7"/>
        <v>0.81527610861099009</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投入係数表!AB39</f>
        <v>1.3774104683195593E-3</v>
      </c>
      <c r="E39" s="77">
        <f>$C$30*D39</f>
        <v>0.13774104683195593</v>
      </c>
      <c r="F39" s="76">
        <f>分析係数表!C42</f>
        <v>0.34014502307185235</v>
      </c>
      <c r="G39" s="77">
        <f>E39*F39</f>
        <v>4.6851931552596746E-2</v>
      </c>
      <c r="H39" s="77">
        <v>5.37474401787955E-2</v>
      </c>
      <c r="I39" s="77">
        <f>C39+H39</f>
        <v>5.37474401787955E-2</v>
      </c>
      <c r="J39" s="76">
        <f>分析係数表!G42</f>
        <v>0.48461538461538461</v>
      </c>
      <c r="K39" s="78">
        <f>I39*J39</f>
        <v>2.6046836394339357E-2</v>
      </c>
      <c r="L39" s="79"/>
      <c r="M39" s="80"/>
      <c r="N39" s="81">
        <f>分析係数表!H42</f>
        <v>1.4175676302723771E-2</v>
      </c>
      <c r="O39" s="82">
        <f t="shared" si="4"/>
        <v>0.47885549409607431</v>
      </c>
      <c r="P39" s="76">
        <f>分析係数表!C42</f>
        <v>0.34014502307185235</v>
      </c>
      <c r="Q39" s="82">
        <f>O39*P39</f>
        <v>0.16288031308739245</v>
      </c>
      <c r="R39" s="83">
        <v>0.169090512180717</v>
      </c>
      <c r="S39" s="84">
        <f>I39+R39</f>
        <v>0.22283795235951248</v>
      </c>
      <c r="T39" s="85">
        <f>分析係数表!F42</f>
        <v>0.55384615384615388</v>
      </c>
      <c r="U39" s="86">
        <f>S39*T39</f>
        <v>0.12341794284526846</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投入係数表!AB40</f>
        <v>6.0606060606060608E-2</v>
      </c>
      <c r="E40" s="77">
        <f>$C$30*D40</f>
        <v>6.0606060606060606</v>
      </c>
      <c r="F40" s="76">
        <f>分析係数表!C43</f>
        <v>0.24206930209858468</v>
      </c>
      <c r="G40" s="77">
        <f>E40*F40</f>
        <v>1.4670866793853616</v>
      </c>
      <c r="H40" s="77">
        <v>1.6595192646968007</v>
      </c>
      <c r="I40" s="77">
        <f>C40+H40</f>
        <v>1.6595192646968007</v>
      </c>
      <c r="J40" s="76">
        <f>分析係数表!G43</f>
        <v>0.37677668031799566</v>
      </c>
      <c r="K40" s="78">
        <f>I40*J40</f>
        <v>0.62526815947622172</v>
      </c>
      <c r="L40" s="79"/>
      <c r="M40" s="80"/>
      <c r="N40" s="81">
        <f>分析係数表!H43</f>
        <v>3.8768502621688086E-2</v>
      </c>
      <c r="O40" s="82">
        <f t="shared" si="4"/>
        <v>1.3096031597946647</v>
      </c>
      <c r="P40" s="76">
        <f>分析係数表!C43</f>
        <v>0.24206930209858468</v>
      </c>
      <c r="Q40" s="82">
        <f>O40*P40</f>
        <v>0.31701472291759575</v>
      </c>
      <c r="R40" s="83">
        <v>0.51419445297280741</v>
      </c>
      <c r="S40" s="84">
        <f>I40+R40</f>
        <v>2.173713717669608</v>
      </c>
      <c r="T40" s="85">
        <f>分析係数表!F43</f>
        <v>0.60202360876897132</v>
      </c>
      <c r="U40" s="86">
        <f>S40*T40</f>
        <v>1.3086269767420742</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投入係数表!AB41</f>
        <v>0</v>
      </c>
      <c r="E41" s="77">
        <f>$C$30*D41</f>
        <v>0</v>
      </c>
      <c r="F41" s="76">
        <f>分析係数表!C44</f>
        <v>0.38560429982568278</v>
      </c>
      <c r="G41" s="77">
        <f>E41*F41</f>
        <v>0</v>
      </c>
      <c r="H41" s="77">
        <v>1.5614596236775175E-3</v>
      </c>
      <c r="I41" s="77">
        <f>C41+H41</f>
        <v>1.5614596236775175E-3</v>
      </c>
      <c r="J41" s="76">
        <f>分析係数表!G44</f>
        <v>0.26838368034661209</v>
      </c>
      <c r="K41" s="78">
        <f>I41*J41</f>
        <v>4.1907028051520802E-4</v>
      </c>
      <c r="L41" s="79"/>
      <c r="M41" s="80"/>
      <c r="N41" s="81">
        <f>分析係数表!H44</f>
        <v>0.12265092107094798</v>
      </c>
      <c r="O41" s="82">
        <f t="shared" si="4"/>
        <v>4.1431580516184887</v>
      </c>
      <c r="P41" s="76">
        <f>分析係数表!C44</f>
        <v>0.38560429982568278</v>
      </c>
      <c r="Q41" s="82">
        <f>O41*P41</f>
        <v>1.5976195595614875</v>
      </c>
      <c r="R41" s="83">
        <v>1.6173287323356191</v>
      </c>
      <c r="S41" s="84">
        <f>I41+R41</f>
        <v>1.6188901919592966</v>
      </c>
      <c r="T41" s="85">
        <f>分析係数表!F44</f>
        <v>0.48224816464075099</v>
      </c>
      <c r="U41" s="86">
        <f>S41*T41</f>
        <v>0.78070682382728385</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投入係数表!AB42</f>
        <v>6.8870523415977963E-3</v>
      </c>
      <c r="E42" s="77">
        <f>$C$30*D42</f>
        <v>0.68870523415977969</v>
      </c>
      <c r="F42" s="76">
        <f>分析係数表!C45</f>
        <v>1</v>
      </c>
      <c r="G42" s="77">
        <f>E42*F42</f>
        <v>0.68870523415977969</v>
      </c>
      <c r="H42" s="77">
        <v>0.71415068518599489</v>
      </c>
      <c r="I42" s="77">
        <f>C42+H42</f>
        <v>0.71415068518599489</v>
      </c>
      <c r="J42" s="76">
        <f>分析係数表!G45</f>
        <v>0</v>
      </c>
      <c r="K42" s="78">
        <f>I42*J42</f>
        <v>0</v>
      </c>
      <c r="L42" s="79"/>
      <c r="M42" s="80"/>
      <c r="N42" s="81">
        <f>分析係数表!H45</f>
        <v>0</v>
      </c>
      <c r="O42" s="82">
        <f t="shared" si="4"/>
        <v>0</v>
      </c>
      <c r="P42" s="76">
        <f>分析係数表!C45</f>
        <v>1</v>
      </c>
      <c r="Q42" s="82">
        <f>O42*P42</f>
        <v>0</v>
      </c>
      <c r="R42" s="83">
        <v>3.8082742584939197E-2</v>
      </c>
      <c r="S42" s="84">
        <f>I42+R42</f>
        <v>0.75223342777093405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2.4793388429752067E-2</v>
      </c>
      <c r="E43" s="77">
        <f>$C$30*D43</f>
        <v>2.4793388429752068</v>
      </c>
      <c r="F43" s="76">
        <f>分析係数表!C46</f>
        <v>0.21981660723382579</v>
      </c>
      <c r="G43" s="77">
        <f>E43*F43</f>
        <v>0.54499985264584916</v>
      </c>
      <c r="H43" s="77">
        <v>0.56233692291050585</v>
      </c>
      <c r="I43" s="77">
        <f>C43+H43</f>
        <v>0.56233692291050585</v>
      </c>
      <c r="J43" s="76">
        <f>分析係数表!G46</f>
        <v>9.2485549132947983E-3</v>
      </c>
      <c r="K43" s="78">
        <f>I43*J43</f>
        <v>5.2008039113110374E-3</v>
      </c>
      <c r="L43" s="79"/>
      <c r="M43" s="80"/>
      <c r="N43" s="81">
        <f>分析係数表!H46</f>
        <v>2.3827200593939956E-2</v>
      </c>
      <c r="O43" s="82">
        <f t="shared" si="4"/>
        <v>0.80488476667212494</v>
      </c>
      <c r="P43" s="76">
        <f>分析係数表!C46</f>
        <v>0.21981660723382579</v>
      </c>
      <c r="Q43" s="82">
        <f>O43*P43</f>
        <v>0.17692703862405601</v>
      </c>
      <c r="R43" s="83">
        <v>0.19641248404606787</v>
      </c>
      <c r="S43" s="84">
        <f>I43+R43</f>
        <v>0.75874940695657367</v>
      </c>
      <c r="T43" s="85">
        <f>分析係数表!F46</f>
        <v>0.31329479768786128</v>
      </c>
      <c r="U43" s="86">
        <f>S43*T43</f>
        <v>0.23771224194824447</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投入係数表!AB44</f>
        <v>0.33057851239669422</v>
      </c>
      <c r="E44" s="91">
        <f>SUM(E5:E43)</f>
        <v>33.057851239669418</v>
      </c>
      <c r="F44" s="92">
        <f>分析係数表!C47</f>
        <v>0.36533716964755569</v>
      </c>
      <c r="G44" s="91">
        <f>SUM(G5:G43)</f>
        <v>8.9535949567805808</v>
      </c>
      <c r="H44" s="91">
        <f>SUM(H5:H43)</f>
        <v>10.461677464329272</v>
      </c>
      <c r="I44" s="91">
        <f>SUM(I5:I43)</f>
        <v>110.46167746432924</v>
      </c>
      <c r="J44" s="92">
        <f>分析係数表!G47</f>
        <v>0.24761623449681225</v>
      </c>
      <c r="K44" s="93">
        <f>SUM(K5:K43)</f>
        <v>53.84710046559357</v>
      </c>
      <c r="L44" s="94">
        <f>最終需要_まとめ!$L$33</f>
        <v>0.62733333333333341</v>
      </c>
      <c r="M44" s="91">
        <f>K44*L44</f>
        <v>33.780081025415704</v>
      </c>
      <c r="N44" s="95">
        <f>分析係数表!H47</f>
        <v>1</v>
      </c>
      <c r="O44" s="96">
        <f>SUM(O5:O43)</f>
        <v>33.780081025415704</v>
      </c>
      <c r="P44" s="92">
        <f>分析係数表!C47</f>
        <v>0.36533716964755569</v>
      </c>
      <c r="Q44" s="96">
        <f>SUM(Q5:Q43)</f>
        <v>12.972486132806186</v>
      </c>
      <c r="R44" s="91">
        <f>SUM(R5:R43)</f>
        <v>14.619054616109386</v>
      </c>
      <c r="S44" s="97">
        <f>SUM(S5:S43)</f>
        <v>125.08073208043865</v>
      </c>
      <c r="T44" s="98">
        <f>分析係数表!F47</f>
        <v>0.45972075178637212</v>
      </c>
      <c r="U44" s="99">
        <f>SUM(U5:U43)</f>
        <v>79.438839073293821</v>
      </c>
      <c r="V44" s="100">
        <f>分析係数表!D47</f>
        <v>9.0631212476228726E-2</v>
      </c>
      <c r="W44" s="101">
        <f>SUM(W5:W43)</f>
        <v>6</v>
      </c>
      <c r="X44" s="92">
        <f>分析係数表!E47</f>
        <v>7.5404319154090987E-2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8.052826542116283E-5</v>
      </c>
      <c r="E5" s="77">
        <f t="shared" ref="E5:E38" si="0">$C$31*D5</f>
        <v>8.0528265421162832E-3</v>
      </c>
      <c r="F5" s="76">
        <f>分析係数表!C8</f>
        <v>0.3615635179153095</v>
      </c>
      <c r="G5" s="77">
        <f t="shared" ref="G5:G38" si="1">E5*F5</f>
        <v>2.9116082937293408E-3</v>
      </c>
      <c r="H5" s="77">
        <f t="array" ref="H5:H43">MMULT(逆行列係数!C5:AO43,'27'!G5:G43)</f>
        <v>3.9504878276663642E-3</v>
      </c>
      <c r="I5" s="77">
        <f t="shared" ref="I5:I38" si="2">C5+H5</f>
        <v>3.9504878276663642E-3</v>
      </c>
      <c r="J5" s="76">
        <f>分析係数表!G8</f>
        <v>0.11973969631236442</v>
      </c>
      <c r="K5" s="78">
        <f t="shared" ref="K5:K38" si="3">I5*J5</f>
        <v>4.730302127704627E-4</v>
      </c>
      <c r="L5" s="79" t="s">
        <v>185</v>
      </c>
      <c r="M5" s="80" t="s">
        <v>185</v>
      </c>
      <c r="N5" s="81">
        <f>分析係数表!H8</f>
        <v>1.2737227970859822E-2</v>
      </c>
      <c r="O5" s="82">
        <f t="shared" ref="O5:O43" si="4">$M$44*N5</f>
        <v>0.3613272160130287</v>
      </c>
      <c r="P5" s="76">
        <f>分析係数表!C8</f>
        <v>0.3615635179153095</v>
      </c>
      <c r="Q5" s="82">
        <f t="shared" ref="Q5:Q38" si="5">O5*P5</f>
        <v>0.13064273934021561</v>
      </c>
      <c r="R5" s="83">
        <f t="array" ref="R5:R43">MMULT(逆行列係数!C5:AO43,'27'!Q5:Q43)</f>
        <v>0.19101034407060247</v>
      </c>
      <c r="S5" s="84">
        <f t="shared" ref="S5:S38" si="6">I5+R5</f>
        <v>0.19496083189826882</v>
      </c>
      <c r="T5" s="85">
        <f>分析係数表!F8</f>
        <v>0.45140997830802604</v>
      </c>
      <c r="U5" s="86">
        <f t="shared" ref="U5:U38" si="7">S5*T5</f>
        <v>8.8007264898112239E-2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投入係数表!AC6</f>
        <v>0</v>
      </c>
      <c r="E6" s="77">
        <f t="shared" si="0"/>
        <v>0</v>
      </c>
      <c r="F6" s="76">
        <f>分析係数表!C9</f>
        <v>5.4524361948955935E-2</v>
      </c>
      <c r="G6" s="77">
        <f t="shared" si="1"/>
        <v>0</v>
      </c>
      <c r="H6" s="77">
        <v>2.5074903500763718E-3</v>
      </c>
      <c r="I6" s="77">
        <f t="shared" si="2"/>
        <v>2.5074903500763718E-3</v>
      </c>
      <c r="J6" s="76">
        <f>分析係数表!G9</f>
        <v>0.23529411764705882</v>
      </c>
      <c r="K6" s="78">
        <f t="shared" si="3"/>
        <v>5.8999772942973448E-4</v>
      </c>
      <c r="L6" s="79"/>
      <c r="M6" s="80"/>
      <c r="N6" s="81">
        <f>分析係数表!H9</f>
        <v>6.7282260683958976E-4</v>
      </c>
      <c r="O6" s="82">
        <f t="shared" si="4"/>
        <v>1.9086501392309347E-2</v>
      </c>
      <c r="P6" s="76">
        <f>分析係数表!C9</f>
        <v>5.4524361948955935E-2</v>
      </c>
      <c r="Q6" s="82">
        <f t="shared" si="5"/>
        <v>1.0406793102535263E-3</v>
      </c>
      <c r="R6" s="83">
        <v>1.4855900923049928E-3</v>
      </c>
      <c r="S6" s="84">
        <f t="shared" si="6"/>
        <v>3.9930804423813646E-3</v>
      </c>
      <c r="T6" s="85">
        <f>分析係数表!F9</f>
        <v>0.68627450980392157</v>
      </c>
      <c r="U6" s="86">
        <f t="shared" si="7"/>
        <v>2.7403493232028972E-3</v>
      </c>
      <c r="V6" s="87">
        <f>分析係数表!D9</f>
        <v>3.9215686274509803E-2</v>
      </c>
      <c r="W6" s="88">
        <f t="shared" si="8"/>
        <v>0</v>
      </c>
      <c r="X6" s="76">
        <f>分析係数表!E9</f>
        <v>0</v>
      </c>
      <c r="Y6" s="89">
        <f t="shared" si="9"/>
        <v>0</v>
      </c>
    </row>
    <row r="7" spans="1:25" x14ac:dyDescent="0.2">
      <c r="A7" s="6" t="s">
        <v>221</v>
      </c>
      <c r="B7" s="5" t="s">
        <v>267</v>
      </c>
      <c r="C7" s="90"/>
      <c r="D7" s="76">
        <f>投入係数表!AC7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3.6856692343769773E-2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投入係数表!AC8</f>
        <v>0</v>
      </c>
      <c r="E8" s="77">
        <f t="shared" si="0"/>
        <v>0</v>
      </c>
      <c r="F8" s="76">
        <f>分析係数表!C11</f>
        <v>1.7638036809815905E-2</v>
      </c>
      <c r="G8" s="77">
        <f t="shared" si="1"/>
        <v>0</v>
      </c>
      <c r="H8" s="77">
        <v>8.559981318194158E-4</v>
      </c>
      <c r="I8" s="77">
        <f t="shared" si="2"/>
        <v>8.559981318194158E-4</v>
      </c>
      <c r="J8" s="76">
        <f>分析係数表!G11</f>
        <v>0.36619718309859156</v>
      </c>
      <c r="K8" s="78">
        <f t="shared" si="3"/>
        <v>3.134641046099269E-4</v>
      </c>
      <c r="L8" s="79"/>
      <c r="M8" s="80"/>
      <c r="N8" s="81">
        <f>分析係数表!H11</f>
        <v>-2.3200779546192752E-5</v>
      </c>
      <c r="O8" s="82">
        <f t="shared" si="4"/>
        <v>-6.5815522042446026E-4</v>
      </c>
      <c r="P8" s="76">
        <f>分析係数表!C11</f>
        <v>1.7638036809815905E-2</v>
      </c>
      <c r="Q8" s="82">
        <f t="shared" si="5"/>
        <v>-1.1608566004419131E-5</v>
      </c>
      <c r="R8" s="83">
        <v>4.4508232578945278E-4</v>
      </c>
      <c r="S8" s="84">
        <f t="shared" si="6"/>
        <v>1.3010804576088686E-3</v>
      </c>
      <c r="T8" s="85">
        <f>分析係数表!F11</f>
        <v>0.60563380281690138</v>
      </c>
      <c r="U8" s="86">
        <f t="shared" si="7"/>
        <v>7.8797830531241331E-4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投入係数表!AC9</f>
        <v>1.6105653084232566E-4</v>
      </c>
      <c r="E9" s="77">
        <f t="shared" si="0"/>
        <v>1.6105653084232566E-2</v>
      </c>
      <c r="F9" s="76">
        <f>分析係数表!C12</f>
        <v>0.17945214392608499</v>
      </c>
      <c r="G9" s="77">
        <f t="shared" si="1"/>
        <v>2.8901939752952973E-3</v>
      </c>
      <c r="H9" s="77">
        <v>4.4870649786256283E-3</v>
      </c>
      <c r="I9" s="77">
        <f t="shared" si="2"/>
        <v>4.4870649786256283E-3</v>
      </c>
      <c r="J9" s="76">
        <f>分析係数表!G12</f>
        <v>0.13812104376337719</v>
      </c>
      <c r="K9" s="78">
        <f t="shared" si="3"/>
        <v>6.1975809828186755E-4</v>
      </c>
      <c r="L9" s="79"/>
      <c r="M9" s="80"/>
      <c r="N9" s="81">
        <f>分析係数表!H12</f>
        <v>9.9856155166813607E-2</v>
      </c>
      <c r="O9" s="82">
        <f t="shared" si="4"/>
        <v>2.8327000687068771</v>
      </c>
      <c r="P9" s="76">
        <f>分析係数表!C12</f>
        <v>0.17945214392608499</v>
      </c>
      <c r="Q9" s="82">
        <f t="shared" si="5"/>
        <v>0.50833410042901739</v>
      </c>
      <c r="R9" s="83">
        <v>0.57588368939368839</v>
      </c>
      <c r="S9" s="84">
        <f t="shared" si="6"/>
        <v>0.580370754372314</v>
      </c>
      <c r="T9" s="85">
        <f>分析係数表!F12</f>
        <v>0.32915888701671298</v>
      </c>
      <c r="U9" s="86">
        <f t="shared" si="7"/>
        <v>0.19103419156624099</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投入係数表!AC10</f>
        <v>4.4290545981639558E-3</v>
      </c>
      <c r="E10" s="77">
        <f t="shared" si="0"/>
        <v>0.44290545981639556</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0.43635691114141717</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投入係数表!AC11</f>
        <v>8.4554678692220966E-3</v>
      </c>
      <c r="E11" s="77">
        <f t="shared" si="0"/>
        <v>0.84554678692220964</v>
      </c>
      <c r="F11" s="76">
        <f>分析係数表!C14</f>
        <v>0.39919982218270722</v>
      </c>
      <c r="G11" s="77">
        <f t="shared" si="1"/>
        <v>0.33754212698650554</v>
      </c>
      <c r="H11" s="77">
        <v>0.47679211061965909</v>
      </c>
      <c r="I11" s="77">
        <f t="shared" si="2"/>
        <v>0.47679211061965909</v>
      </c>
      <c r="J11" s="76">
        <f>分析係数表!G14</f>
        <v>0.17087329631499243</v>
      </c>
      <c r="K11" s="78">
        <f t="shared" si="3"/>
        <v>8.1471039598563652E-2</v>
      </c>
      <c r="L11" s="79"/>
      <c r="M11" s="80"/>
      <c r="N11" s="81">
        <f>分析係数表!H14</f>
        <v>1.2412417057213123E-3</v>
      </c>
      <c r="O11" s="82">
        <f t="shared" si="4"/>
        <v>3.5211304292708627E-2</v>
      </c>
      <c r="P11" s="76">
        <f>分析係数表!C14</f>
        <v>0.39919982218270722</v>
      </c>
      <c r="Q11" s="82">
        <f t="shared" si="5"/>
        <v>1.4056346412470479E-2</v>
      </c>
      <c r="R11" s="83">
        <v>6.2341002555101464E-2</v>
      </c>
      <c r="S11" s="84">
        <f t="shared" si="6"/>
        <v>0.53913311317476054</v>
      </c>
      <c r="T11" s="85">
        <f>分析係数表!F14</f>
        <v>0.36951034830893487</v>
      </c>
      <c r="U11" s="86">
        <f t="shared" si="7"/>
        <v>0.19921526443408616</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投入係数表!AC12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0.26062946728808628</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投入係数表!AC13</f>
        <v>1.6105653084232566E-3</v>
      </c>
      <c r="E13" s="77">
        <f t="shared" si="0"/>
        <v>0.16105653084232566</v>
      </c>
      <c r="F13" s="76">
        <f>分析係数表!C16</f>
        <v>2.8203419942260721E-2</v>
      </c>
      <c r="G13" s="77">
        <f t="shared" si="1"/>
        <v>4.5423449737897765E-3</v>
      </c>
      <c r="H13" s="77">
        <v>7.5139407689205828E-3</v>
      </c>
      <c r="I13" s="77">
        <f t="shared" si="2"/>
        <v>7.5139407689205828E-3</v>
      </c>
      <c r="J13" s="76">
        <f>分析係数表!G16</f>
        <v>3.2028469750889681E-2</v>
      </c>
      <c r="K13" s="78">
        <f t="shared" si="3"/>
        <v>2.4066002462734963E-4</v>
      </c>
      <c r="L13" s="79"/>
      <c r="M13" s="80"/>
      <c r="N13" s="81">
        <f>分析係数表!H16</f>
        <v>1.817781077444202E-2</v>
      </c>
      <c r="O13" s="82">
        <f t="shared" si="4"/>
        <v>0.51566461520256457</v>
      </c>
      <c r="P13" s="76">
        <f>分析係数表!C16</f>
        <v>2.8203419942260721E-2</v>
      </c>
      <c r="Q13" s="82">
        <f t="shared" si="5"/>
        <v>1.454350569192221E-2</v>
      </c>
      <c r="R13" s="83">
        <v>1.7039649916027279E-2</v>
      </c>
      <c r="S13" s="84">
        <f t="shared" si="6"/>
        <v>2.4553590684947862E-2</v>
      </c>
      <c r="T13" s="85">
        <f>分析係数表!F16</f>
        <v>0.28469750889679718</v>
      </c>
      <c r="U13" s="86">
        <f t="shared" si="7"/>
        <v>6.9903461024762607E-3</v>
      </c>
      <c r="V13" s="87">
        <f>分析係数表!D16</f>
        <v>0</v>
      </c>
      <c r="W13" s="88">
        <f t="shared" si="8"/>
        <v>0</v>
      </c>
      <c r="X13" s="76">
        <f>分析係数表!E16</f>
        <v>0</v>
      </c>
      <c r="Y13" s="89">
        <f t="shared" si="9"/>
        <v>0</v>
      </c>
    </row>
    <row r="14" spans="1:25" x14ac:dyDescent="0.2">
      <c r="A14" s="6" t="s">
        <v>2</v>
      </c>
      <c r="B14" s="5" t="s">
        <v>365</v>
      </c>
      <c r="C14" s="90"/>
      <c r="D14" s="76">
        <f>投入係数表!AC14</f>
        <v>5.3148655177967467E-3</v>
      </c>
      <c r="E14" s="77">
        <f t="shared" si="0"/>
        <v>0.53148655177967463</v>
      </c>
      <c r="F14" s="76">
        <f>分析係数表!C17</f>
        <v>0.39389614666813044</v>
      </c>
      <c r="G14" s="77">
        <f t="shared" si="1"/>
        <v>0.20935050475194564</v>
      </c>
      <c r="H14" s="77">
        <v>0.3036652972870893</v>
      </c>
      <c r="I14" s="77">
        <f t="shared" si="2"/>
        <v>0.3036652972870893</v>
      </c>
      <c r="J14" s="76">
        <f>分析係数表!G17</f>
        <v>0.21203948952564411</v>
      </c>
      <c r="K14" s="78">
        <f t="shared" si="3"/>
        <v>6.4389034623407379E-2</v>
      </c>
      <c r="L14" s="79"/>
      <c r="M14" s="80"/>
      <c r="N14" s="81">
        <f>分析係数表!H17</f>
        <v>3.0625029000974431E-3</v>
      </c>
      <c r="O14" s="82">
        <f t="shared" si="4"/>
        <v>8.6876489096028756E-2</v>
      </c>
      <c r="P14" s="76">
        <f>分析係数表!C17</f>
        <v>0.39389614666813044</v>
      </c>
      <c r="Q14" s="82">
        <f t="shared" si="5"/>
        <v>3.4220314290981581E-2</v>
      </c>
      <c r="R14" s="83">
        <v>7.4723353002245613E-2</v>
      </c>
      <c r="S14" s="84">
        <f t="shared" si="6"/>
        <v>0.37838865028933488</v>
      </c>
      <c r="T14" s="85">
        <f>分析係数表!F17</f>
        <v>0.32203226583192873</v>
      </c>
      <c r="U14" s="86">
        <f t="shared" si="7"/>
        <v>0.12185335441775981</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投入係数表!AC15</f>
        <v>1.6105653084232566E-4</v>
      </c>
      <c r="E15" s="77">
        <f t="shared" si="0"/>
        <v>1.6105653084232566E-2</v>
      </c>
      <c r="F15" s="76">
        <f>分析係数表!C18</f>
        <v>0.54026666666666667</v>
      </c>
      <c r="G15" s="77">
        <f t="shared" si="1"/>
        <v>8.7013475063080475E-3</v>
      </c>
      <c r="H15" s="77">
        <v>2.9358513258133913E-2</v>
      </c>
      <c r="I15" s="77">
        <f t="shared" si="2"/>
        <v>2.9358513258133913E-2</v>
      </c>
      <c r="J15" s="76">
        <f>分析係数表!G18</f>
        <v>0.21567989590110606</v>
      </c>
      <c r="K15" s="78">
        <f t="shared" si="3"/>
        <v>6.3320410833255644E-3</v>
      </c>
      <c r="L15" s="79"/>
      <c r="M15" s="80"/>
      <c r="N15" s="81">
        <f>分析係数表!H18</f>
        <v>4.8721637047004782E-4</v>
      </c>
      <c r="O15" s="82">
        <f t="shared" si="4"/>
        <v>1.3821259628913667E-2</v>
      </c>
      <c r="P15" s="76">
        <f>分析係数表!C18</f>
        <v>0.54026666666666667</v>
      </c>
      <c r="Q15" s="82">
        <f t="shared" si="5"/>
        <v>7.4671658688477572E-3</v>
      </c>
      <c r="R15" s="83">
        <v>1.7067081006502186E-2</v>
      </c>
      <c r="S15" s="84">
        <f t="shared" si="6"/>
        <v>4.6425594264636098E-2</v>
      </c>
      <c r="T15" s="85">
        <f>分析係数表!F18</f>
        <v>0.45949902407286924</v>
      </c>
      <c r="U15" s="86">
        <f t="shared" si="7"/>
        <v>2.1332515256603284E-2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投入係数表!AC16</f>
        <v>0</v>
      </c>
      <c r="E16" s="77">
        <f t="shared" si="0"/>
        <v>0</v>
      </c>
      <c r="F16" s="76">
        <f>分析係数表!C19</f>
        <v>0.24452905261713653</v>
      </c>
      <c r="G16" s="77">
        <f t="shared" si="1"/>
        <v>0</v>
      </c>
      <c r="H16" s="77">
        <v>2.2571628137092646E-2</v>
      </c>
      <c r="I16" s="77">
        <f t="shared" si="2"/>
        <v>2.2571628137092646E-2</v>
      </c>
      <c r="J16" s="76">
        <f>分析係数表!G19</f>
        <v>5.7649667405764965E-2</v>
      </c>
      <c r="K16" s="78">
        <f t="shared" si="3"/>
        <v>1.3012468549099972E-3</v>
      </c>
      <c r="L16" s="79"/>
      <c r="M16" s="80"/>
      <c r="N16" s="81">
        <f>分析係数表!H19</f>
        <v>-1.2760428750406013E-4</v>
      </c>
      <c r="O16" s="82">
        <f t="shared" si="4"/>
        <v>-3.6198537123345313E-3</v>
      </c>
      <c r="P16" s="76">
        <f>分析係数表!C19</f>
        <v>0.24452905261713653</v>
      </c>
      <c r="Q16" s="82">
        <f t="shared" si="5"/>
        <v>-8.8515939888978757E-4</v>
      </c>
      <c r="R16" s="83">
        <v>7.4762017143645155E-3</v>
      </c>
      <c r="S16" s="84">
        <f t="shared" si="6"/>
        <v>3.004782985145716E-2</v>
      </c>
      <c r="T16" s="85">
        <f>分析係数表!F19</f>
        <v>0.24006968641114981</v>
      </c>
      <c r="U16" s="86">
        <f t="shared" si="7"/>
        <v>7.2135730897749063E-3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投入係数表!AC17</f>
        <v>0</v>
      </c>
      <c r="E17" s="77">
        <f t="shared" si="0"/>
        <v>0</v>
      </c>
      <c r="F17" s="76">
        <f>分析係数表!C20</f>
        <v>4.2707629979743422E-2</v>
      </c>
      <c r="G17" s="77">
        <f t="shared" si="1"/>
        <v>0</v>
      </c>
      <c r="H17" s="77">
        <v>1.4121446882830061E-3</v>
      </c>
      <c r="I17" s="77">
        <f t="shared" si="2"/>
        <v>1.4121446882830061E-3</v>
      </c>
      <c r="J17" s="76">
        <f>分析係数表!G20</f>
        <v>0.10064412238325282</v>
      </c>
      <c r="K17" s="78">
        <f t="shared" si="3"/>
        <v>1.4212406283041528E-4</v>
      </c>
      <c r="L17" s="79"/>
      <c r="M17" s="80"/>
      <c r="N17" s="81">
        <f>分析係数表!H20</f>
        <v>6.0322026820101154E-4</v>
      </c>
      <c r="O17" s="82">
        <f t="shared" si="4"/>
        <v>1.7112035731035966E-2</v>
      </c>
      <c r="P17" s="76">
        <f>分析係数表!C20</f>
        <v>4.2707629979743422E-2</v>
      </c>
      <c r="Q17" s="82">
        <f t="shared" si="5"/>
        <v>7.3081449020123224E-4</v>
      </c>
      <c r="R17" s="83">
        <v>1.9568639871510849E-3</v>
      </c>
      <c r="S17" s="84">
        <f t="shared" si="6"/>
        <v>3.3690086754340912E-3</v>
      </c>
      <c r="T17" s="85">
        <f>分析係数表!F20</f>
        <v>0.22302737520128824</v>
      </c>
      <c r="U17" s="86">
        <f t="shared" si="7"/>
        <v>7.5138116191243417E-4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投入係数表!AC18</f>
        <v>3.0600740860041876E-3</v>
      </c>
      <c r="E18" s="77">
        <f t="shared" si="0"/>
        <v>0.30600740860041875</v>
      </c>
      <c r="F18" s="76">
        <f>分析係数表!C21</f>
        <v>0.66002922908293749</v>
      </c>
      <c r="G18" s="77">
        <f t="shared" si="1"/>
        <v>0.20197383399220184</v>
      </c>
      <c r="H18" s="77">
        <v>0.253105117072917</v>
      </c>
      <c r="I18" s="77">
        <f t="shared" si="2"/>
        <v>0.253105117072917</v>
      </c>
      <c r="J18" s="76">
        <f>分析係数表!G21</f>
        <v>0.28519544705706157</v>
      </c>
      <c r="K18" s="78">
        <f t="shared" si="3"/>
        <v>7.218442701604047E-2</v>
      </c>
      <c r="L18" s="79"/>
      <c r="M18" s="80"/>
      <c r="N18" s="81">
        <f>分析係数表!H21</f>
        <v>9.9763352048628834E-4</v>
      </c>
      <c r="O18" s="82">
        <f t="shared" si="4"/>
        <v>2.8300674478251794E-2</v>
      </c>
      <c r="P18" s="76">
        <f>分析係数表!C21</f>
        <v>0.66002922908293749</v>
      </c>
      <c r="Q18" s="82">
        <f t="shared" si="5"/>
        <v>1.8679272358407696E-2</v>
      </c>
      <c r="R18" s="83">
        <v>4.439240885088528E-2</v>
      </c>
      <c r="S18" s="84">
        <f t="shared" si="6"/>
        <v>0.2974975259238023</v>
      </c>
      <c r="T18" s="85">
        <f>分析係数表!F21</f>
        <v>0.42593979332035348</v>
      </c>
      <c r="U18" s="86">
        <f t="shared" si="7"/>
        <v>0.12671603470530085</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投入係数表!AC19</f>
        <v>0</v>
      </c>
      <c r="E19" s="77">
        <f t="shared" si="0"/>
        <v>0</v>
      </c>
      <c r="F19" s="76">
        <f>分析係数表!C22</f>
        <v>0.17124965967873673</v>
      </c>
      <c r="G19" s="77">
        <f t="shared" si="1"/>
        <v>0</v>
      </c>
      <c r="H19" s="77">
        <v>6.7549583242414914E-3</v>
      </c>
      <c r="I19" s="77">
        <f t="shared" si="2"/>
        <v>6.7549583242414914E-3</v>
      </c>
      <c r="J19" s="76">
        <f>分析係数表!G22</f>
        <v>0.19461524128936092</v>
      </c>
      <c r="K19" s="78">
        <f t="shared" si="3"/>
        <v>1.314617844171835E-3</v>
      </c>
      <c r="L19" s="79"/>
      <c r="M19" s="80"/>
      <c r="N19" s="81">
        <f>分析係数表!H22</f>
        <v>4.6401559092385505E-5</v>
      </c>
      <c r="O19" s="82">
        <f t="shared" si="4"/>
        <v>1.3163104408489205E-3</v>
      </c>
      <c r="P19" s="76">
        <f>分析係数表!C22</f>
        <v>0.17124965967873673</v>
      </c>
      <c r="Q19" s="82">
        <f t="shared" si="5"/>
        <v>2.2541771502694556E-4</v>
      </c>
      <c r="R19" s="83">
        <v>2.4845201375438353E-3</v>
      </c>
      <c r="S19" s="84">
        <f t="shared" si="6"/>
        <v>9.2394784617853276E-3</v>
      </c>
      <c r="T19" s="85">
        <f>分析係数表!F22</f>
        <v>0.41301782497981493</v>
      </c>
      <c r="U19" s="86">
        <f t="shared" si="7"/>
        <v>3.816069298234422E-3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投入係数表!AC20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6.5815522042446026E-4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投入係数表!AC21</f>
        <v>1.2079239813174425E-3</v>
      </c>
      <c r="E21" s="77">
        <f t="shared" si="0"/>
        <v>0.12079239813174425</v>
      </c>
      <c r="F21" s="76">
        <f>分析係数表!C24</f>
        <v>0.51311288483466355</v>
      </c>
      <c r="G21" s="77">
        <f t="shared" si="1"/>
        <v>6.1980135871476515E-2</v>
      </c>
      <c r="H21" s="77">
        <v>7.7633612407001507E-2</v>
      </c>
      <c r="I21" s="77">
        <f t="shared" si="2"/>
        <v>7.7633612407001507E-2</v>
      </c>
      <c r="J21" s="76">
        <f>分析係数表!G24</f>
        <v>0.20766129032258066</v>
      </c>
      <c r="K21" s="78">
        <f t="shared" si="3"/>
        <v>1.6121496124841039E-2</v>
      </c>
      <c r="L21" s="79"/>
      <c r="M21" s="80"/>
      <c r="N21" s="81">
        <f>分析係数表!H24</f>
        <v>3.8281286251218039E-4</v>
      </c>
      <c r="O21" s="82">
        <f t="shared" si="4"/>
        <v>1.0859561137003594E-2</v>
      </c>
      <c r="P21" s="76">
        <f>分析係数表!C24</f>
        <v>0.51311288483466355</v>
      </c>
      <c r="Q21" s="82">
        <f t="shared" si="5"/>
        <v>5.5721807430463132E-3</v>
      </c>
      <c r="R21" s="83">
        <v>1.8699981415678565E-2</v>
      </c>
      <c r="S21" s="84">
        <f t="shared" si="6"/>
        <v>9.6333593822680072E-2</v>
      </c>
      <c r="T21" s="85">
        <f>分析係数表!F24</f>
        <v>0.39045698924731181</v>
      </c>
      <c r="U21" s="86">
        <f t="shared" si="7"/>
        <v>3.7614125007377097E-2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投入係数表!AC22</f>
        <v>0</v>
      </c>
      <c r="E22" s="77">
        <f t="shared" si="0"/>
        <v>0</v>
      </c>
      <c r="F22" s="76">
        <f>分析係数表!C25</f>
        <v>1.2221950623319433E-2</v>
      </c>
      <c r="G22" s="77">
        <f t="shared" si="1"/>
        <v>0</v>
      </c>
      <c r="H22" s="77">
        <v>8.2978683296762066E-4</v>
      </c>
      <c r="I22" s="77">
        <f t="shared" si="2"/>
        <v>8.2978683296762066E-4</v>
      </c>
      <c r="J22" s="76">
        <f>分析係数表!G25</f>
        <v>0.19604612850082373</v>
      </c>
      <c r="K22" s="78">
        <f t="shared" si="3"/>
        <v>1.6267649608426172E-4</v>
      </c>
      <c r="L22" s="79"/>
      <c r="M22" s="80"/>
      <c r="N22" s="81">
        <f>分析係数表!H25</f>
        <v>5.5681870910862603E-4</v>
      </c>
      <c r="O22" s="82">
        <f t="shared" si="4"/>
        <v>1.5795725290187048E-2</v>
      </c>
      <c r="P22" s="76">
        <f>分析係数表!C25</f>
        <v>1.2221950623319433E-2</v>
      </c>
      <c r="Q22" s="82">
        <f t="shared" si="5"/>
        <v>1.9305457455618414E-4</v>
      </c>
      <c r="R22" s="83">
        <v>8.4823871638102857E-4</v>
      </c>
      <c r="S22" s="84">
        <f t="shared" si="6"/>
        <v>1.6780255493486491E-3</v>
      </c>
      <c r="T22" s="85">
        <f>分析係数表!F25</f>
        <v>0.34761120263591433</v>
      </c>
      <c r="U22" s="86">
        <f t="shared" si="7"/>
        <v>5.8330047926287475E-4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投入係数表!AC23</f>
        <v>1.6105653084232566E-4</v>
      </c>
      <c r="E23" s="77">
        <f t="shared" si="0"/>
        <v>1.6105653084232566E-2</v>
      </c>
      <c r="F23" s="76">
        <f>分析係数表!C26</f>
        <v>0.60782312925170068</v>
      </c>
      <c r="G23" s="77">
        <f t="shared" si="1"/>
        <v>9.7893884563005421E-3</v>
      </c>
      <c r="H23" s="77">
        <v>3.1321963149046526E-2</v>
      </c>
      <c r="I23" s="77">
        <f t="shared" si="2"/>
        <v>3.1321963149046526E-2</v>
      </c>
      <c r="J23" s="76">
        <f>分析係数表!G26</f>
        <v>0.19637522405895241</v>
      </c>
      <c r="K23" s="78">
        <f t="shared" si="3"/>
        <v>6.1508575313602622E-3</v>
      </c>
      <c r="L23" s="79"/>
      <c r="M23" s="80"/>
      <c r="N23" s="81">
        <f>分析係数表!H26</f>
        <v>1.1774395619692821E-2</v>
      </c>
      <c r="O23" s="82">
        <f t="shared" si="4"/>
        <v>0.33401377436541357</v>
      </c>
      <c r="P23" s="76">
        <f>分析係数表!C26</f>
        <v>0.60782312925170068</v>
      </c>
      <c r="Q23" s="82">
        <f t="shared" si="5"/>
        <v>0.20302129754795717</v>
      </c>
      <c r="R23" s="83">
        <v>0.22586867838570035</v>
      </c>
      <c r="S23" s="84">
        <f t="shared" si="6"/>
        <v>0.25719064153474686</v>
      </c>
      <c r="T23" s="85">
        <f>分析係数表!F26</f>
        <v>0.33484365664210319</v>
      </c>
      <c r="U23" s="86">
        <f t="shared" si="7"/>
        <v>8.6118654865623021E-2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投入係数表!AC24</f>
        <v>2.4158479626348848E-4</v>
      </c>
      <c r="E24" s="77">
        <f t="shared" si="0"/>
        <v>2.4158479626348848E-2</v>
      </c>
      <c r="F24" s="76">
        <f>分析係数表!C27</f>
        <v>3.3949453036589916E-2</v>
      </c>
      <c r="G24" s="77">
        <f t="shared" si="1"/>
        <v>8.2016716951014454E-4</v>
      </c>
      <c r="H24" s="77">
        <v>9.5224052650072651E-4</v>
      </c>
      <c r="I24" s="77">
        <f t="shared" si="2"/>
        <v>9.5224052650072651E-4</v>
      </c>
      <c r="J24" s="76">
        <f>分析係数表!G27</f>
        <v>0.16810344827586207</v>
      </c>
      <c r="K24" s="78">
        <f t="shared" si="3"/>
        <v>1.6007491609279454E-4</v>
      </c>
      <c r="L24" s="79"/>
      <c r="M24" s="80"/>
      <c r="N24" s="81">
        <f>分析係数表!H27</f>
        <v>1.1983202635608557E-2</v>
      </c>
      <c r="O24" s="82">
        <f t="shared" si="4"/>
        <v>0.33993717134923374</v>
      </c>
      <c r="P24" s="76">
        <f>分析係数表!C27</f>
        <v>3.3949453036589916E-2</v>
      </c>
      <c r="Q24" s="82">
        <f t="shared" si="5"/>
        <v>1.154068103411203E-2</v>
      </c>
      <c r="R24" s="83">
        <v>1.1627499674766626E-2</v>
      </c>
      <c r="S24" s="84">
        <f t="shared" si="6"/>
        <v>1.2579740201267352E-2</v>
      </c>
      <c r="T24" s="85">
        <f>分析係数表!F27</f>
        <v>0.32327586206896552</v>
      </c>
      <c r="U24" s="86">
        <f t="shared" si="7"/>
        <v>4.0667263581683254E-3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投入係数表!AC25</f>
        <v>0</v>
      </c>
      <c r="E25" s="77">
        <f t="shared" si="0"/>
        <v>0</v>
      </c>
      <c r="F25" s="76">
        <f>分析係数表!C28</f>
        <v>0.13648255813953492</v>
      </c>
      <c r="G25" s="77">
        <f t="shared" si="1"/>
        <v>0</v>
      </c>
      <c r="H25" s="77">
        <v>1.6509415177837324E-2</v>
      </c>
      <c r="I25" s="77">
        <f t="shared" si="2"/>
        <v>1.6509415177837324E-2</v>
      </c>
      <c r="J25" s="76">
        <f>分析係数表!G28</f>
        <v>0.12488465087665333</v>
      </c>
      <c r="K25" s="78">
        <f t="shared" si="3"/>
        <v>2.0617725506619357E-3</v>
      </c>
      <c r="L25" s="79"/>
      <c r="M25" s="80"/>
      <c r="N25" s="81">
        <f>分析係数表!H28</f>
        <v>2.2469954990487682E-2</v>
      </c>
      <c r="O25" s="82">
        <f t="shared" si="4"/>
        <v>0.63742333098108983</v>
      </c>
      <c r="P25" s="76">
        <f>分析係数表!C28</f>
        <v>0.13648255813953492</v>
      </c>
      <c r="Q25" s="82">
        <f t="shared" si="5"/>
        <v>8.6997166830122596E-2</v>
      </c>
      <c r="R25" s="83">
        <v>9.6313093517157097E-2</v>
      </c>
      <c r="S25" s="84">
        <f t="shared" si="6"/>
        <v>0.11282250869499443</v>
      </c>
      <c r="T25" s="85">
        <f>分析係数表!F28</f>
        <v>0.21362657643801908</v>
      </c>
      <c r="U25" s="86">
        <f t="shared" si="7"/>
        <v>2.4101886277660297E-2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投入係数表!AC26</f>
        <v>6.2812047028507007E-3</v>
      </c>
      <c r="E26" s="77">
        <f t="shared" si="0"/>
        <v>0.62812047028507012</v>
      </c>
      <c r="F26" s="76">
        <f>分析係数表!C29</f>
        <v>0.28024852844996728</v>
      </c>
      <c r="G26" s="77">
        <f t="shared" si="1"/>
        <v>0.17602983748669229</v>
      </c>
      <c r="H26" s="77">
        <v>0.19570592151274319</v>
      </c>
      <c r="I26" s="77">
        <f t="shared" si="2"/>
        <v>0.19570592151274319</v>
      </c>
      <c r="J26" s="76">
        <f>分析係数表!G29</f>
        <v>0.26283748014822655</v>
      </c>
      <c r="K26" s="78">
        <f t="shared" si="3"/>
        <v>5.1438851260496021E-2</v>
      </c>
      <c r="L26" s="79"/>
      <c r="M26" s="80"/>
      <c r="N26" s="81">
        <f>分析係数表!H29</f>
        <v>1.0707159760567955E-2</v>
      </c>
      <c r="O26" s="82">
        <f t="shared" si="4"/>
        <v>0.30373863422588843</v>
      </c>
      <c r="P26" s="76">
        <f>分析係数表!C29</f>
        <v>0.28024852844996728</v>
      </c>
      <c r="Q26" s="82">
        <f t="shared" si="5"/>
        <v>8.5122305275208102E-2</v>
      </c>
      <c r="R26" s="83">
        <v>0.10845372407016877</v>
      </c>
      <c r="S26" s="84">
        <f t="shared" si="6"/>
        <v>0.30415964558291197</v>
      </c>
      <c r="T26" s="85">
        <f>分析係数表!F29</f>
        <v>0.48438327157226047</v>
      </c>
      <c r="U26" s="86">
        <f t="shared" si="7"/>
        <v>0.14732984420771014</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投入係数表!AC27</f>
        <v>3.0600740860041876E-3</v>
      </c>
      <c r="E27" s="77">
        <f t="shared" si="0"/>
        <v>0.30600740860041875</v>
      </c>
      <c r="F27" s="76">
        <f>分析係数表!C30</f>
        <v>1</v>
      </c>
      <c r="G27" s="77">
        <f t="shared" si="1"/>
        <v>0.30600740860041875</v>
      </c>
      <c r="H27" s="77">
        <v>0.35209096484143509</v>
      </c>
      <c r="I27" s="77">
        <f t="shared" si="2"/>
        <v>0.35209096484143509</v>
      </c>
      <c r="J27" s="76">
        <f>分析係数表!G30</f>
        <v>0.34440913030915921</v>
      </c>
      <c r="K27" s="78">
        <f t="shared" si="3"/>
        <v>0.12126334299075141</v>
      </c>
      <c r="L27" s="79"/>
      <c r="M27" s="80"/>
      <c r="N27" s="81">
        <f>分析係数表!H30</f>
        <v>0</v>
      </c>
      <c r="O27" s="82">
        <f t="shared" si="4"/>
        <v>0</v>
      </c>
      <c r="P27" s="76">
        <f>分析係数表!C30</f>
        <v>1</v>
      </c>
      <c r="Q27" s="82">
        <f t="shared" si="5"/>
        <v>0</v>
      </c>
      <c r="R27" s="83">
        <v>5.9275929479645238E-2</v>
      </c>
      <c r="S27" s="84">
        <f t="shared" si="6"/>
        <v>0.41136689432108031</v>
      </c>
      <c r="T27" s="85">
        <f>分析係数表!F30</f>
        <v>0.44047963016469227</v>
      </c>
      <c r="U27" s="86">
        <f t="shared" si="7"/>
        <v>0.1811987374725475</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投入係数表!AC28</f>
        <v>2.3514253502979546E-2</v>
      </c>
      <c r="E28" s="77">
        <f t="shared" si="0"/>
        <v>2.3514253502979545</v>
      </c>
      <c r="F28" s="76">
        <f>分析係数表!C31</f>
        <v>5.0425200622829069E-2</v>
      </c>
      <c r="G28" s="77">
        <f t="shared" si="1"/>
        <v>0.11857109503838048</v>
      </c>
      <c r="H28" s="77">
        <v>0.12448586636374655</v>
      </c>
      <c r="I28" s="77">
        <f t="shared" si="2"/>
        <v>0.12448586636374655</v>
      </c>
      <c r="J28" s="76">
        <f>分析係数表!G31</f>
        <v>7.0921985815602842E-2</v>
      </c>
      <c r="K28" s="78">
        <f t="shared" si="3"/>
        <v>8.8287848484926643E-3</v>
      </c>
      <c r="L28" s="79"/>
      <c r="M28" s="80"/>
      <c r="N28" s="81">
        <f>分析係数表!H31</f>
        <v>2.4500023200779545E-2</v>
      </c>
      <c r="O28" s="82">
        <f t="shared" si="4"/>
        <v>0.69501191276823004</v>
      </c>
      <c r="P28" s="76">
        <f>分析係数表!C31</f>
        <v>5.0425200622829069E-2</v>
      </c>
      <c r="Q28" s="82">
        <f t="shared" si="5"/>
        <v>3.5046115136594176E-2</v>
      </c>
      <c r="R28" s="83">
        <v>4.4102846347551669E-2</v>
      </c>
      <c r="S28" s="84">
        <f t="shared" si="6"/>
        <v>0.16858871271129822</v>
      </c>
      <c r="T28" s="85">
        <f>分析係数表!F31</f>
        <v>0.3475177304964539</v>
      </c>
      <c r="U28" s="86">
        <f t="shared" si="7"/>
        <v>5.8587566828749028E-2</v>
      </c>
      <c r="V28" s="87">
        <f>分析係数表!D31</f>
        <v>0</v>
      </c>
      <c r="W28" s="88">
        <f t="shared" si="8"/>
        <v>0</v>
      </c>
      <c r="X28" s="76">
        <f>分析係数表!E31</f>
        <v>0</v>
      </c>
      <c r="Y28" s="89">
        <f t="shared" si="9"/>
        <v>0</v>
      </c>
    </row>
    <row r="29" spans="1:25" x14ac:dyDescent="0.2">
      <c r="A29" s="6" t="s">
        <v>17</v>
      </c>
      <c r="B29" s="5" t="s">
        <v>273</v>
      </c>
      <c r="C29" s="90"/>
      <c r="D29" s="76">
        <f>投入係数表!AC29</f>
        <v>2.3353196972137218E-3</v>
      </c>
      <c r="E29" s="77">
        <f t="shared" si="0"/>
        <v>0.23353196972137219</v>
      </c>
      <c r="F29" s="76">
        <f>分析係数表!C32</f>
        <v>0.71921182266009853</v>
      </c>
      <c r="G29" s="77">
        <f t="shared" si="1"/>
        <v>0.16795895359271104</v>
      </c>
      <c r="H29" s="77">
        <v>0.18717569235824638</v>
      </c>
      <c r="I29" s="77">
        <f t="shared" si="2"/>
        <v>0.18717569235824638</v>
      </c>
      <c r="J29" s="76">
        <f>分析係数表!G32</f>
        <v>0.13945578231292516</v>
      </c>
      <c r="K29" s="78">
        <f t="shared" si="3"/>
        <v>2.6102732607782658E-2</v>
      </c>
      <c r="L29" s="79"/>
      <c r="M29" s="80"/>
      <c r="N29" s="81">
        <f>分析係数表!H32</f>
        <v>7.0646373718156932E-3</v>
      </c>
      <c r="O29" s="82">
        <f t="shared" si="4"/>
        <v>0.20040826461924816</v>
      </c>
      <c r="P29" s="76">
        <f>分析係数表!C32</f>
        <v>0.71921182266009853</v>
      </c>
      <c r="Q29" s="82">
        <f t="shared" si="5"/>
        <v>0.14413599327295681</v>
      </c>
      <c r="R29" s="83">
        <v>0.18149986566539733</v>
      </c>
      <c r="S29" s="84">
        <f t="shared" si="6"/>
        <v>0.36867555802364371</v>
      </c>
      <c r="T29" s="85">
        <f>分析係数表!F32</f>
        <v>0.48185941043083902</v>
      </c>
      <c r="U29" s="86">
        <f t="shared" si="7"/>
        <v>0.17764978702953355</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投入係数表!AC30</f>
        <v>1.368980512159768E-3</v>
      </c>
      <c r="E30" s="77">
        <f t="shared" si="0"/>
        <v>0.13689805121597681</v>
      </c>
      <c r="F30" s="76">
        <f>分析係数表!C33</f>
        <v>0.83046964490263453</v>
      </c>
      <c r="G30" s="77">
        <f t="shared" si="1"/>
        <v>0.11368967598119493</v>
      </c>
      <c r="H30" s="77">
        <v>0.12660683794034447</v>
      </c>
      <c r="I30" s="77">
        <f t="shared" si="2"/>
        <v>0.12660683794034447</v>
      </c>
      <c r="J30" s="76">
        <f>分析係数表!G33</f>
        <v>0.50688705234159781</v>
      </c>
      <c r="K30" s="78">
        <f t="shared" si="3"/>
        <v>6.4175366889871577E-2</v>
      </c>
      <c r="L30" s="79"/>
      <c r="M30" s="80"/>
      <c r="N30" s="81">
        <f>分析係数表!H33</f>
        <v>1.0440350795786737E-3</v>
      </c>
      <c r="O30" s="82">
        <f t="shared" si="4"/>
        <v>2.9616984919100711E-2</v>
      </c>
      <c r="P30" s="76">
        <f>分析係数表!C33</f>
        <v>0.83046964490263453</v>
      </c>
      <c r="Q30" s="82">
        <f t="shared" si="5"/>
        <v>2.459600694885225E-2</v>
      </c>
      <c r="R30" s="83">
        <v>6.3639756294088815E-2</v>
      </c>
      <c r="S30" s="84">
        <f t="shared" si="6"/>
        <v>0.1902465942344333</v>
      </c>
      <c r="T30" s="85">
        <f>分析係数表!F33</f>
        <v>0.64600550964187331</v>
      </c>
      <c r="U30" s="86">
        <f t="shared" si="7"/>
        <v>0.12290034806604576</v>
      </c>
      <c r="V30" s="87">
        <f>分析係数表!D33</f>
        <v>3.9944903581267219E-2</v>
      </c>
      <c r="W30" s="88">
        <f t="shared" si="8"/>
        <v>0</v>
      </c>
      <c r="X30" s="76">
        <f>分析係数表!E33</f>
        <v>3.71900826446281E-2</v>
      </c>
      <c r="Y30" s="89">
        <f t="shared" si="9"/>
        <v>0</v>
      </c>
    </row>
    <row r="31" spans="1:25" x14ac:dyDescent="0.2">
      <c r="A31" s="6" t="s">
        <v>19</v>
      </c>
      <c r="B31" s="5" t="s">
        <v>275</v>
      </c>
      <c r="C31" s="75">
        <f>最終需要_まとめ!C32</f>
        <v>100</v>
      </c>
      <c r="D31" s="76">
        <f>投入係数表!AC31</f>
        <v>1.1435013689805122E-2</v>
      </c>
      <c r="E31" s="77">
        <f t="shared" si="0"/>
        <v>1.1435013689805122</v>
      </c>
      <c r="F31" s="76">
        <f>分析係数表!C34</f>
        <v>0.2537092984222894</v>
      </c>
      <c r="G31" s="77">
        <f t="shared" si="1"/>
        <v>0.29011693006897327</v>
      </c>
      <c r="H31" s="77">
        <v>0.35691816999337767</v>
      </c>
      <c r="I31" s="77">
        <f t="shared" si="2"/>
        <v>100.35691816999338</v>
      </c>
      <c r="J31" s="76">
        <f>分析係数表!G34</f>
        <v>0.42494765662747624</v>
      </c>
      <c r="K31" s="78">
        <f t="shared" si="3"/>
        <v>42.646437202694081</v>
      </c>
      <c r="L31" s="79"/>
      <c r="M31" s="80"/>
      <c r="N31" s="81">
        <f>分析係数表!H34</f>
        <v>0.17513108440443598</v>
      </c>
      <c r="O31" s="82">
        <f t="shared" si="4"/>
        <v>4.9680846813740382</v>
      </c>
      <c r="P31" s="76">
        <f>分析係数表!C34</f>
        <v>0.2537092984222894</v>
      </c>
      <c r="Q31" s="82">
        <f t="shared" si="5"/>
        <v>1.2604492790139303</v>
      </c>
      <c r="R31" s="83">
        <v>1.3589103210677373</v>
      </c>
      <c r="S31" s="84">
        <f t="shared" si="6"/>
        <v>101.71582849106112</v>
      </c>
      <c r="T31" s="85">
        <f>分析係数表!F34</f>
        <v>0.69995168304074729</v>
      </c>
      <c r="U31" s="86">
        <f t="shared" si="7"/>
        <v>71.196165344202228</v>
      </c>
      <c r="V31" s="87">
        <f>分析係数表!D34</f>
        <v>0.29215654694797877</v>
      </c>
      <c r="W31" s="88">
        <f t="shared" si="8"/>
        <v>30</v>
      </c>
      <c r="X31" s="76">
        <f>分析係数表!E34</f>
        <v>0.2001932678370108</v>
      </c>
      <c r="Y31" s="89">
        <f t="shared" si="9"/>
        <v>20</v>
      </c>
    </row>
    <row r="32" spans="1:25" x14ac:dyDescent="0.2">
      <c r="A32" s="6" t="s">
        <v>20</v>
      </c>
      <c r="B32" s="5" t="s">
        <v>37</v>
      </c>
      <c r="C32" s="90"/>
      <c r="D32" s="76">
        <f>投入係数表!AC32</f>
        <v>1.7635690127234659E-2</v>
      </c>
      <c r="E32" s="77">
        <f t="shared" si="0"/>
        <v>1.763569012723466</v>
      </c>
      <c r="F32" s="76">
        <f>分析係数表!C35</f>
        <v>0.44329670329670334</v>
      </c>
      <c r="G32" s="77">
        <f t="shared" si="1"/>
        <v>0.7817843293765343</v>
      </c>
      <c r="H32" s="77">
        <v>0.90523965224542091</v>
      </c>
      <c r="I32" s="77">
        <f t="shared" si="2"/>
        <v>0.90523965224542091</v>
      </c>
      <c r="J32" s="76">
        <f>分析係数表!G35</f>
        <v>0.31419939577039274</v>
      </c>
      <c r="K32" s="78">
        <f t="shared" si="3"/>
        <v>0.28442575176291168</v>
      </c>
      <c r="L32" s="79"/>
      <c r="M32" s="80"/>
      <c r="N32" s="81">
        <f>分析係数表!H35</f>
        <v>6.616862326574173E-2</v>
      </c>
      <c r="O32" s="82">
        <f t="shared" si="4"/>
        <v>1.8770586886505607</v>
      </c>
      <c r="P32" s="76">
        <f>分析係数表!C35</f>
        <v>0.44329670329670334</v>
      </c>
      <c r="Q32" s="82">
        <f t="shared" si="5"/>
        <v>0.83209392857322662</v>
      </c>
      <c r="R32" s="83">
        <v>0.98373031821858958</v>
      </c>
      <c r="S32" s="84">
        <f t="shared" si="6"/>
        <v>1.8889699704640104</v>
      </c>
      <c r="T32" s="85">
        <f>分析係数表!F35</f>
        <v>0.64443411573320941</v>
      </c>
      <c r="U32" s="86">
        <f t="shared" si="7"/>
        <v>1.2173166925625611</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投入係数表!AC33</f>
        <v>2.7299081977774198E-2</v>
      </c>
      <c r="E33" s="77">
        <f t="shared" si="0"/>
        <v>2.7299081977774198</v>
      </c>
      <c r="F33" s="76">
        <f>分析係数表!C36</f>
        <v>0.8186980166346769</v>
      </c>
      <c r="G33" s="77">
        <f t="shared" si="1"/>
        <v>2.234970427115119</v>
      </c>
      <c r="H33" s="77">
        <v>2.3928261031762945</v>
      </c>
      <c r="I33" s="77">
        <f t="shared" si="2"/>
        <v>2.3928261031762945</v>
      </c>
      <c r="J33" s="76">
        <f>分析係数表!G36</f>
        <v>7.7781269641734763E-2</v>
      </c>
      <c r="K33" s="78">
        <f t="shared" si="3"/>
        <v>0.18611705233693682</v>
      </c>
      <c r="L33" s="79"/>
      <c r="M33" s="80"/>
      <c r="N33" s="81">
        <f>分析係数表!H36</f>
        <v>0.1158646930536866</v>
      </c>
      <c r="O33" s="82">
        <f t="shared" si="4"/>
        <v>3.2868271707997545</v>
      </c>
      <c r="P33" s="76">
        <f>分析係数表!C36</f>
        <v>0.8186980166346769</v>
      </c>
      <c r="Q33" s="82">
        <f t="shared" si="5"/>
        <v>2.6909188857547255</v>
      </c>
      <c r="R33" s="83">
        <v>2.9147847426352116</v>
      </c>
      <c r="S33" s="84">
        <f t="shared" si="6"/>
        <v>5.3076108458115066</v>
      </c>
      <c r="T33" s="85">
        <f>分析係数表!F36</f>
        <v>0.82023884349465748</v>
      </c>
      <c r="U33" s="86">
        <f t="shared" si="7"/>
        <v>4.3535085818881312</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投入係数表!AC34</f>
        <v>2.1017877274923498E-2</v>
      </c>
      <c r="E34" s="77">
        <f t="shared" si="0"/>
        <v>2.1017877274923498</v>
      </c>
      <c r="F34" s="76">
        <f>分析係数表!C37</f>
        <v>0.56668970283344855</v>
      </c>
      <c r="G34" s="77">
        <f t="shared" si="1"/>
        <v>1.1910614627116289</v>
      </c>
      <c r="H34" s="77">
        <v>1.3525231255703618</v>
      </c>
      <c r="I34" s="77">
        <f t="shared" si="2"/>
        <v>1.3525231255703618</v>
      </c>
      <c r="J34" s="76">
        <f>分析係数表!G37</f>
        <v>0.49872274427515739</v>
      </c>
      <c r="K34" s="78">
        <f t="shared" si="3"/>
        <v>0.67453404488006419</v>
      </c>
      <c r="L34" s="79"/>
      <c r="M34" s="80"/>
      <c r="N34" s="81">
        <f>分析係数表!H37</f>
        <v>5.3152985940327593E-2</v>
      </c>
      <c r="O34" s="82">
        <f t="shared" si="4"/>
        <v>1.5078336099924385</v>
      </c>
      <c r="P34" s="76">
        <f>分析係数表!C37</f>
        <v>0.56668970283344855</v>
      </c>
      <c r="Q34" s="82">
        <f t="shared" si="5"/>
        <v>0.85447378036890098</v>
      </c>
      <c r="R34" s="83">
        <v>0.99077214529043445</v>
      </c>
      <c r="S34" s="84">
        <f t="shared" si="6"/>
        <v>2.3432952708607964</v>
      </c>
      <c r="T34" s="85">
        <f>分析係数表!F37</f>
        <v>0.72283550770915062</v>
      </c>
      <c r="U34" s="86">
        <f t="shared" si="7"/>
        <v>1.6938170268251154</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投入係数表!AC35</f>
        <v>3.8734095667579321E-2</v>
      </c>
      <c r="E35" s="77">
        <f t="shared" si="0"/>
        <v>3.8734095667579322</v>
      </c>
      <c r="F35" s="76">
        <f>分析係数表!C38</f>
        <v>1.0683527744467458E-2</v>
      </c>
      <c r="G35" s="77">
        <f t="shared" si="1"/>
        <v>4.1381678572144046E-2</v>
      </c>
      <c r="H35" s="77">
        <v>4.3375248636242175E-2</v>
      </c>
      <c r="I35" s="77">
        <f t="shared" si="2"/>
        <v>4.3375248636242175E-2</v>
      </c>
      <c r="J35" s="76">
        <f>分析係数表!G38</f>
        <v>0.34057971014492755</v>
      </c>
      <c r="K35" s="78">
        <f t="shared" si="3"/>
        <v>1.4772729607995524E-2</v>
      </c>
      <c r="L35" s="79"/>
      <c r="M35" s="80"/>
      <c r="N35" s="81">
        <f>分析係数表!H38</f>
        <v>4.6331956753746927E-2</v>
      </c>
      <c r="O35" s="82">
        <f t="shared" si="4"/>
        <v>1.3143359751876471</v>
      </c>
      <c r="P35" s="76">
        <f>分析係数表!C38</f>
        <v>1.0683527744467458E-2</v>
      </c>
      <c r="Q35" s="82">
        <f t="shared" si="5"/>
        <v>1.404174485646892E-2</v>
      </c>
      <c r="R35" s="83">
        <v>1.658161758459141E-2</v>
      </c>
      <c r="S35" s="84">
        <f t="shared" si="6"/>
        <v>5.9956866220833585E-2</v>
      </c>
      <c r="T35" s="85">
        <f>分析係数表!F38</f>
        <v>0.55072463768115942</v>
      </c>
      <c r="U35" s="86">
        <f t="shared" si="7"/>
        <v>3.3019723425966326E-2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投入係数表!AC36</f>
        <v>0</v>
      </c>
      <c r="E36" s="77">
        <f t="shared" si="0"/>
        <v>0</v>
      </c>
      <c r="F36" s="76">
        <f>分析係数表!C39</f>
        <v>1</v>
      </c>
      <c r="G36" s="77">
        <f t="shared" si="1"/>
        <v>0</v>
      </c>
      <c r="H36" s="77">
        <v>4.1101307988324787E-2</v>
      </c>
      <c r="I36" s="77">
        <f t="shared" si="2"/>
        <v>4.1101307988324787E-2</v>
      </c>
      <c r="J36" s="76">
        <f>分析係数表!G39</f>
        <v>0.35121951219512193</v>
      </c>
      <c r="K36" s="78">
        <f t="shared" si="3"/>
        <v>1.44355813422409E-2</v>
      </c>
      <c r="L36" s="79"/>
      <c r="M36" s="80"/>
      <c r="N36" s="81">
        <f>分析係数表!H39</f>
        <v>4.1645399285415987E-3</v>
      </c>
      <c r="O36" s="82">
        <f t="shared" si="4"/>
        <v>0.11813886206619062</v>
      </c>
      <c r="P36" s="76">
        <f>分析係数表!C39</f>
        <v>1</v>
      </c>
      <c r="Q36" s="82">
        <f t="shared" si="5"/>
        <v>0.11813886206619062</v>
      </c>
      <c r="R36" s="83">
        <v>0.14941131120614506</v>
      </c>
      <c r="S36" s="84">
        <f t="shared" si="6"/>
        <v>0.19051261919446985</v>
      </c>
      <c r="T36" s="85">
        <f>分析係数表!F39</f>
        <v>0.70184774575018483</v>
      </c>
      <c r="U36" s="86">
        <f t="shared" si="7"/>
        <v>0.13371085231860205</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投入係数表!AC37</f>
        <v>0</v>
      </c>
      <c r="E37" s="77">
        <f t="shared" si="0"/>
        <v>0</v>
      </c>
      <c r="F37" s="76">
        <f>分析係数表!C40</f>
        <v>0.77416905685844439</v>
      </c>
      <c r="G37" s="77">
        <f t="shared" si="1"/>
        <v>0</v>
      </c>
      <c r="H37" s="77">
        <v>1.0812063757127443E-3</v>
      </c>
      <c r="I37" s="77">
        <f t="shared" si="2"/>
        <v>1.0812063757127443E-3</v>
      </c>
      <c r="J37" s="76">
        <f>分析係数表!G40</f>
        <v>0.54967502321262762</v>
      </c>
      <c r="K37" s="78">
        <f t="shared" si="3"/>
        <v>5.9431213966754364E-4</v>
      </c>
      <c r="L37" s="79"/>
      <c r="M37" s="80"/>
      <c r="N37" s="81">
        <f>分析係数表!H40</f>
        <v>3.1866270706695746E-2</v>
      </c>
      <c r="O37" s="82">
        <f t="shared" si="4"/>
        <v>0.90397619525299622</v>
      </c>
      <c r="P37" s="76">
        <f>分析係数表!C40</f>
        <v>0.77416905685844439</v>
      </c>
      <c r="Q37" s="82">
        <f t="shared" si="5"/>
        <v>0.69983039850149709</v>
      </c>
      <c r="R37" s="83">
        <v>0.70074427125078387</v>
      </c>
      <c r="S37" s="84">
        <f t="shared" si="6"/>
        <v>0.70182547762649661</v>
      </c>
      <c r="T37" s="85">
        <f>分析係数表!F40</f>
        <v>0.74643369629442058</v>
      </c>
      <c r="U37" s="86">
        <f t="shared" si="7"/>
        <v>0.52386618541834307</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投入係数表!AC38</f>
        <v>0</v>
      </c>
      <c r="E38" s="77">
        <f t="shared" si="0"/>
        <v>0</v>
      </c>
      <c r="F38" s="76">
        <f>分析係数表!C41</f>
        <v>0.79005741127348639</v>
      </c>
      <c r="G38" s="77">
        <f t="shared" si="1"/>
        <v>0</v>
      </c>
      <c r="H38" s="77">
        <v>1.2924918789978695E-3</v>
      </c>
      <c r="I38" s="77">
        <f t="shared" si="2"/>
        <v>1.2924918789978695E-3</v>
      </c>
      <c r="J38" s="76">
        <f>分析係数表!G41</f>
        <v>0.45390187685215672</v>
      </c>
      <c r="K38" s="78">
        <f t="shared" si="3"/>
        <v>5.8666448969330357E-4</v>
      </c>
      <c r="L38" s="79"/>
      <c r="M38" s="80"/>
      <c r="N38" s="81">
        <f>分析係数表!H41</f>
        <v>5.3791007377847894E-2</v>
      </c>
      <c r="O38" s="82">
        <f t="shared" si="4"/>
        <v>1.5259328785541111</v>
      </c>
      <c r="P38" s="76">
        <f>分析係数表!C41</f>
        <v>0.79005741127348639</v>
      </c>
      <c r="Q38" s="82">
        <f t="shared" si="5"/>
        <v>1.2055745798075603</v>
      </c>
      <c r="R38" s="83">
        <v>1.2262750061248588</v>
      </c>
      <c r="S38" s="84">
        <f t="shared" si="6"/>
        <v>1.2275674980038567</v>
      </c>
      <c r="T38" s="85">
        <f>分析係数表!F41</f>
        <v>0.55729338162660524</v>
      </c>
      <c r="U38" s="86">
        <f t="shared" si="7"/>
        <v>0.68411524213748032</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投入係数表!AC39</f>
        <v>4.0264132710581414E-4</v>
      </c>
      <c r="E39" s="77">
        <f>$C$31*D39</f>
        <v>4.0264132710581414E-2</v>
      </c>
      <c r="F39" s="76">
        <f>分析係数表!C42</f>
        <v>0.34014502307185235</v>
      </c>
      <c r="G39" s="77">
        <f>E39*F39</f>
        <v>1.369564434980884E-2</v>
      </c>
      <c r="H39" s="77">
        <v>1.8263700534305503E-2</v>
      </c>
      <c r="I39" s="77">
        <f>C39+H39</f>
        <v>1.8263700534305503E-2</v>
      </c>
      <c r="J39" s="76">
        <f>分析係数表!G42</f>
        <v>0.48461538461538461</v>
      </c>
      <c r="K39" s="78">
        <f>I39*J39</f>
        <v>8.8508702589326672E-3</v>
      </c>
      <c r="L39" s="79"/>
      <c r="M39" s="80"/>
      <c r="N39" s="81">
        <f>分析係数表!H42</f>
        <v>1.4175676302723771E-2</v>
      </c>
      <c r="O39" s="82">
        <f t="shared" si="4"/>
        <v>0.40213283967934521</v>
      </c>
      <c r="P39" s="76">
        <f>分析係数表!C42</f>
        <v>0.34014502307185235</v>
      </c>
      <c r="Q39" s="82">
        <f>O39*P39</f>
        <v>0.13678348403068039</v>
      </c>
      <c r="R39" s="83">
        <v>0.14199867948559908</v>
      </c>
      <c r="S39" s="84">
        <f>I39+R39</f>
        <v>0.16026238001990459</v>
      </c>
      <c r="T39" s="85">
        <f>分析係数表!F42</f>
        <v>0.55384615384615388</v>
      </c>
      <c r="U39" s="86">
        <f>S39*T39</f>
        <v>8.8760702780254858E-2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投入係数表!AC40</f>
        <v>8.6165244000644223E-2</v>
      </c>
      <c r="E40" s="77">
        <f>$C$31*D40</f>
        <v>8.6165244000644226</v>
      </c>
      <c r="F40" s="76">
        <f>分析係数表!C43</f>
        <v>0.24206930209858468</v>
      </c>
      <c r="G40" s="77">
        <f>E40*F40</f>
        <v>2.085796048039021</v>
      </c>
      <c r="H40" s="77">
        <v>2.2598291143327565</v>
      </c>
      <c r="I40" s="77">
        <f>C40+H40</f>
        <v>2.2598291143327565</v>
      </c>
      <c r="J40" s="76">
        <f>分析係数表!G43</f>
        <v>0.37677668031799566</v>
      </c>
      <c r="K40" s="78">
        <f>I40*J40</f>
        <v>0.85145091178425225</v>
      </c>
      <c r="L40" s="79"/>
      <c r="M40" s="80"/>
      <c r="N40" s="81">
        <f>分析係数表!H43</f>
        <v>3.8768502621688086E-2</v>
      </c>
      <c r="O40" s="82">
        <f t="shared" si="4"/>
        <v>1.0997773733292731</v>
      </c>
      <c r="P40" s="76">
        <f>分析係数表!C43</f>
        <v>0.24206930209858468</v>
      </c>
      <c r="Q40" s="82">
        <f>O40*P40</f>
        <v>0.26622234122563176</v>
      </c>
      <c r="R40" s="83">
        <v>0.43180975904149654</v>
      </c>
      <c r="S40" s="84">
        <f>I40+R40</f>
        <v>2.6916388733742531</v>
      </c>
      <c r="T40" s="85">
        <f>分析係数表!F43</f>
        <v>0.60202360876897132</v>
      </c>
      <c r="U40" s="86">
        <f>S40*T40</f>
        <v>1.6204301480516161</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投入係数表!AC41</f>
        <v>8.8581091963279115E-4</v>
      </c>
      <c r="E41" s="77">
        <f>$C$31*D41</f>
        <v>8.858109196327911E-2</v>
      </c>
      <c r="F41" s="76">
        <f>分析係数表!C44</f>
        <v>0.38560429982568278</v>
      </c>
      <c r="G41" s="77">
        <f>E41*F41</f>
        <v>3.4157249944294657E-2</v>
      </c>
      <c r="H41" s="77">
        <v>3.5853652601234867E-2</v>
      </c>
      <c r="I41" s="77">
        <f>C41+H41</f>
        <v>3.5853652601234867E-2</v>
      </c>
      <c r="J41" s="76">
        <f>分析係数表!G44</f>
        <v>0.26838368034661209</v>
      </c>
      <c r="K41" s="78">
        <f>I41*J41</f>
        <v>9.6225352389882959E-3</v>
      </c>
      <c r="L41" s="79"/>
      <c r="M41" s="80"/>
      <c r="N41" s="81">
        <f>分析係数表!H44</f>
        <v>0.12265092107094798</v>
      </c>
      <c r="O41" s="82">
        <f t="shared" si="4"/>
        <v>3.4793375727739093</v>
      </c>
      <c r="P41" s="76">
        <f>分析係数表!C44</f>
        <v>0.38560429982568278</v>
      </c>
      <c r="Q41" s="82">
        <f>O41*P41</f>
        <v>1.341647528606674</v>
      </c>
      <c r="R41" s="83">
        <v>1.3581988801377942</v>
      </c>
      <c r="S41" s="84">
        <f>I41+R41</f>
        <v>1.3940525327390292</v>
      </c>
      <c r="T41" s="85">
        <f>分析係数表!F44</f>
        <v>0.48224816464075099</v>
      </c>
      <c r="U41" s="86">
        <f>S41*T41</f>
        <v>0.67227927532618725</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投入係数表!AC42</f>
        <v>3.4627154131100018E-3</v>
      </c>
      <c r="E42" s="77">
        <f>$C$31*D42</f>
        <v>0.34627154131100019</v>
      </c>
      <c r="F42" s="76">
        <f>分析係数表!C45</f>
        <v>1</v>
      </c>
      <c r="G42" s="77">
        <f>E42*F42</f>
        <v>0.34627154131100019</v>
      </c>
      <c r="H42" s="77">
        <v>0.36776134483999323</v>
      </c>
      <c r="I42" s="77">
        <f>C42+H42</f>
        <v>0.36776134483999323</v>
      </c>
      <c r="J42" s="76">
        <f>分析係数表!G45</f>
        <v>0</v>
      </c>
      <c r="K42" s="78">
        <f>I42*J42</f>
        <v>0</v>
      </c>
      <c r="L42" s="79"/>
      <c r="M42" s="80"/>
      <c r="N42" s="81">
        <f>分析係数表!H45</f>
        <v>0</v>
      </c>
      <c r="O42" s="82">
        <f t="shared" si="4"/>
        <v>0</v>
      </c>
      <c r="P42" s="76">
        <f>分析係数表!C45</f>
        <v>1</v>
      </c>
      <c r="Q42" s="82">
        <f>O42*P42</f>
        <v>0</v>
      </c>
      <c r="R42" s="83">
        <v>3.198109159709582E-2</v>
      </c>
      <c r="S42" s="84">
        <f>I42+R42</f>
        <v>0.39974243643708907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9.2607505234337251E-3</v>
      </c>
      <c r="E43" s="77">
        <f>$C$31*D43</f>
        <v>0.92607505234337251</v>
      </c>
      <c r="F43" s="76">
        <f>分析係数表!C46</f>
        <v>0.21981660723382579</v>
      </c>
      <c r="G43" s="77">
        <f>E43*F43</f>
        <v>0.20356667605000778</v>
      </c>
      <c r="H43" s="77">
        <v>0.21678433786524964</v>
      </c>
      <c r="I43" s="77">
        <f>C43+H43</f>
        <v>0.21678433786524964</v>
      </c>
      <c r="J43" s="76">
        <f>分析係数表!G46</f>
        <v>9.2485549132947983E-3</v>
      </c>
      <c r="K43" s="78">
        <f>I43*J43</f>
        <v>2.004941853089014E-3</v>
      </c>
      <c r="L43" s="79"/>
      <c r="M43" s="80"/>
      <c r="N43" s="81">
        <f>分析係数表!H46</f>
        <v>2.3827200593939956E-2</v>
      </c>
      <c r="O43" s="82">
        <f t="shared" si="4"/>
        <v>0.67592541137592066</v>
      </c>
      <c r="P43" s="76">
        <f>分析係数表!C46</f>
        <v>0.21981660723382579</v>
      </c>
      <c r="Q43" s="82">
        <f>O43*P43</f>
        <v>0.14857963067178287</v>
      </c>
      <c r="R43" s="83">
        <v>0.16494310064671108</v>
      </c>
      <c r="S43" s="84">
        <f>I43+R43</f>
        <v>0.38172743851196073</v>
      </c>
      <c r="T43" s="85">
        <f>分析係数表!F46</f>
        <v>0.31329479768786128</v>
      </c>
      <c r="U43" s="86">
        <f>S43*T43</f>
        <v>0.11959322062051024</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投入係数表!AC44</f>
        <v>0.2777419874375906</v>
      </c>
      <c r="E44" s="91">
        <f>SUM(E5:E43)</f>
        <v>27.774198743759055</v>
      </c>
      <c r="F44" s="92">
        <f>分析係数表!C47</f>
        <v>0.36533716964755569</v>
      </c>
      <c r="G44" s="91">
        <f>SUM(G5:G43)</f>
        <v>8.94556061021499</v>
      </c>
      <c r="H44" s="91">
        <f>SUM(H5:H43)</f>
        <v>10.219136508592666</v>
      </c>
      <c r="I44" s="91">
        <f>SUM(I5:I43)</f>
        <v>110.21913650859267</v>
      </c>
      <c r="J44" s="92">
        <f>分析係数表!G47</f>
        <v>0.24761623449681225</v>
      </c>
      <c r="K44" s="93">
        <f>SUM(K5:K43)</f>
        <v>45.219669995858261</v>
      </c>
      <c r="L44" s="94">
        <f>最終需要_まとめ!$L$33</f>
        <v>0.62733333333333341</v>
      </c>
      <c r="M44" s="91">
        <f>K44*L44</f>
        <v>28.367806310735087</v>
      </c>
      <c r="N44" s="95">
        <f>分析係数表!H47</f>
        <v>1</v>
      </c>
      <c r="O44" s="96">
        <f>SUM(O5:O43)</f>
        <v>28.367806310735091</v>
      </c>
      <c r="P44" s="92">
        <f>分析係数表!C47</f>
        <v>0.36533716964755569</v>
      </c>
      <c r="Q44" s="96">
        <f>SUM(Q5:Q43)</f>
        <v>10.894022832783126</v>
      </c>
      <c r="R44" s="91">
        <f>SUM(R5:R43)</f>
        <v>12.276776644905791</v>
      </c>
      <c r="S44" s="97">
        <f>SUM(S5:S43)</f>
        <v>122.49591315349845</v>
      </c>
      <c r="T44" s="98">
        <f>分析係数表!F47</f>
        <v>0.45972075178637212</v>
      </c>
      <c r="U44" s="99">
        <f>SUM(U5:U43)</f>
        <v>83.947192294708685</v>
      </c>
      <c r="V44" s="100">
        <f>分析係数表!D47</f>
        <v>9.0631212476228726E-2</v>
      </c>
      <c r="W44" s="101">
        <f>SUM(W5:W43)</f>
        <v>31</v>
      </c>
      <c r="X44" s="92">
        <f>分析係数表!E47</f>
        <v>7.5404319154090987E-2</v>
      </c>
      <c r="Y44" s="102">
        <f>SUM(Y5:Y43)</f>
        <v>21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0.3615635179153095</v>
      </c>
      <c r="G5" s="77">
        <f t="shared" ref="G5:G38" si="1">E5*F5</f>
        <v>0</v>
      </c>
      <c r="H5" s="77">
        <f t="array" ref="H5:H43">MMULT(逆行列係数!C5:AO43,'28'!G5:G43)</f>
        <v>4.273233817250542E-4</v>
      </c>
      <c r="I5" s="77">
        <f t="shared" ref="I5:I38" si="2">C5+H5</f>
        <v>4.273233817250542E-4</v>
      </c>
      <c r="J5" s="76">
        <f>分析係数表!G8</f>
        <v>0.11973969631236442</v>
      </c>
      <c r="K5" s="78">
        <f t="shared" ref="K5:K38" si="3">I5*J5</f>
        <v>5.1167571954930567E-5</v>
      </c>
      <c r="L5" s="79" t="s">
        <v>185</v>
      </c>
      <c r="M5" s="80" t="s">
        <v>185</v>
      </c>
      <c r="N5" s="81">
        <f>分析係数表!H8</f>
        <v>1.2737227970859822E-2</v>
      </c>
      <c r="O5" s="82">
        <f t="shared" ref="O5:O43" si="4">$M$44*N5</f>
        <v>0.28001586915817733</v>
      </c>
      <c r="P5" s="76">
        <f>分析係数表!C8</f>
        <v>0.3615635179153095</v>
      </c>
      <c r="Q5" s="82">
        <f t="shared" ref="Q5:Q38" si="5">O5*P5</f>
        <v>0.10124352272494361</v>
      </c>
      <c r="R5" s="83">
        <f t="array" ref="R5:R43">MMULT(逆行列係数!C5:AO43,'28'!Q5:Q43)</f>
        <v>0.14802629069381718</v>
      </c>
      <c r="S5" s="84">
        <f t="shared" ref="S5:S38" si="6">I5+R5</f>
        <v>0.14845361407554222</v>
      </c>
      <c r="T5" s="85">
        <f>分析係数表!F8</f>
        <v>0.45140997830802604</v>
      </c>
      <c r="U5" s="86">
        <f t="shared" ref="U5:U38" si="7">S5*T5</f>
        <v>6.7013442709588589E-2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投入係数表!AD6</f>
        <v>0</v>
      </c>
      <c r="E6" s="77">
        <f t="shared" si="0"/>
        <v>0</v>
      </c>
      <c r="F6" s="76">
        <f>分析係数表!C9</f>
        <v>5.4524361948955935E-2</v>
      </c>
      <c r="G6" s="77">
        <f t="shared" si="1"/>
        <v>0</v>
      </c>
      <c r="H6" s="77">
        <v>1.8926500635636457E-3</v>
      </c>
      <c r="I6" s="77">
        <f t="shared" si="2"/>
        <v>1.8926500635636457E-3</v>
      </c>
      <c r="J6" s="76">
        <f>分析係数表!G9</f>
        <v>0.23529411764705882</v>
      </c>
      <c r="K6" s="78">
        <f t="shared" si="3"/>
        <v>4.4532942672085782E-4</v>
      </c>
      <c r="L6" s="79"/>
      <c r="M6" s="80"/>
      <c r="N6" s="81">
        <f>分析係数表!H9</f>
        <v>6.7282260683958976E-4</v>
      </c>
      <c r="O6" s="82">
        <f t="shared" si="4"/>
        <v>1.4791366494694246E-2</v>
      </c>
      <c r="P6" s="76">
        <f>分析係数表!C9</f>
        <v>5.4524361948955935E-2</v>
      </c>
      <c r="Q6" s="82">
        <f t="shared" si="5"/>
        <v>8.0648982047636867E-4</v>
      </c>
      <c r="R6" s="83">
        <v>1.1512800101240079E-3</v>
      </c>
      <c r="S6" s="84">
        <f t="shared" si="6"/>
        <v>3.0439300736876534E-3</v>
      </c>
      <c r="T6" s="85">
        <f>分析係数表!F9</f>
        <v>0.68627450980392157</v>
      </c>
      <c r="U6" s="86">
        <f t="shared" si="7"/>
        <v>2.0889716191974093E-3</v>
      </c>
      <c r="V6" s="87">
        <f>分析係数表!D9</f>
        <v>3.9215686274509803E-2</v>
      </c>
      <c r="W6" s="88">
        <f t="shared" si="8"/>
        <v>0</v>
      </c>
      <c r="X6" s="76">
        <f>分析係数表!E9</f>
        <v>0</v>
      </c>
      <c r="Y6" s="89">
        <f t="shared" si="9"/>
        <v>0</v>
      </c>
    </row>
    <row r="7" spans="1:25" x14ac:dyDescent="0.2">
      <c r="A7" s="6" t="s">
        <v>221</v>
      </c>
      <c r="B7" s="5" t="s">
        <v>267</v>
      </c>
      <c r="C7" s="90"/>
      <c r="D7" s="76">
        <f>投入係数表!AD7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2.8562638748375099E-2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投入係数表!AD8</f>
        <v>0</v>
      </c>
      <c r="E8" s="77">
        <f t="shared" si="0"/>
        <v>0</v>
      </c>
      <c r="F8" s="76">
        <f>分析係数表!C11</f>
        <v>1.7638036809815905E-2</v>
      </c>
      <c r="G8" s="77">
        <f t="shared" si="1"/>
        <v>0</v>
      </c>
      <c r="H8" s="77">
        <v>2.9561077083758785E-4</v>
      </c>
      <c r="I8" s="77">
        <f t="shared" si="2"/>
        <v>2.9561077083758785E-4</v>
      </c>
      <c r="J8" s="76">
        <f>分析係数表!G11</f>
        <v>0.36619718309859156</v>
      </c>
      <c r="K8" s="78">
        <f t="shared" si="3"/>
        <v>1.0825183157432794E-4</v>
      </c>
      <c r="L8" s="79"/>
      <c r="M8" s="80"/>
      <c r="N8" s="81">
        <f>分析係数表!H11</f>
        <v>-2.3200779546192752E-5</v>
      </c>
      <c r="O8" s="82">
        <f t="shared" si="4"/>
        <v>-5.1004712050669817E-4</v>
      </c>
      <c r="P8" s="76">
        <f>分析係数表!C11</f>
        <v>1.7638036809815905E-2</v>
      </c>
      <c r="Q8" s="82">
        <f t="shared" si="5"/>
        <v>-8.9962298862377517E-6</v>
      </c>
      <c r="R8" s="83">
        <v>3.4492313000408689E-4</v>
      </c>
      <c r="S8" s="84">
        <f t="shared" si="6"/>
        <v>6.4053390084167468E-4</v>
      </c>
      <c r="T8" s="85">
        <f>分析係数表!F11</f>
        <v>0.60563380281690138</v>
      </c>
      <c r="U8" s="86">
        <f t="shared" si="7"/>
        <v>3.8792898219988745E-4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投入係数表!AD9</f>
        <v>0</v>
      </c>
      <c r="E9" s="77">
        <f t="shared" si="0"/>
        <v>0</v>
      </c>
      <c r="F9" s="76">
        <f>分析係数表!C12</f>
        <v>0.17945214392608499</v>
      </c>
      <c r="G9" s="77">
        <f t="shared" si="1"/>
        <v>0</v>
      </c>
      <c r="H9" s="77">
        <v>4.2997923631454436E-4</v>
      </c>
      <c r="I9" s="77">
        <f t="shared" si="2"/>
        <v>4.2997923631454436E-4</v>
      </c>
      <c r="J9" s="76">
        <f>分析係数表!G12</f>
        <v>0.13812104376337719</v>
      </c>
      <c r="K9" s="78">
        <f t="shared" si="3"/>
        <v>5.9389180916344687E-5</v>
      </c>
      <c r="L9" s="79"/>
      <c r="M9" s="80"/>
      <c r="N9" s="81">
        <f>分析係数表!H12</f>
        <v>9.9856155166813607E-2</v>
      </c>
      <c r="O9" s="82">
        <f t="shared" si="4"/>
        <v>2.1952428066608292</v>
      </c>
      <c r="P9" s="76">
        <f>分析係数表!C12</f>
        <v>0.17945214392608499</v>
      </c>
      <c r="Q9" s="82">
        <f t="shared" si="5"/>
        <v>0.39394102809360187</v>
      </c>
      <c r="R9" s="83">
        <v>0.44628958094808135</v>
      </c>
      <c r="S9" s="84">
        <f t="shared" si="6"/>
        <v>0.4467195601843959</v>
      </c>
      <c r="T9" s="85">
        <f>分析係数表!F12</f>
        <v>0.32915888701671298</v>
      </c>
      <c r="U9" s="86">
        <f t="shared" si="7"/>
        <v>0.14704171323889129</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投入係数表!AD10</f>
        <v>1.6267720195212642E-3</v>
      </c>
      <c r="E10" s="77">
        <f t="shared" si="0"/>
        <v>0.16267720195212643</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0.33816124089594091</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投入係数表!AD11</f>
        <v>4.4155240529862886E-3</v>
      </c>
      <c r="E11" s="77">
        <f t="shared" si="0"/>
        <v>0.44155240529862888</v>
      </c>
      <c r="F11" s="76">
        <f>分析係数表!C14</f>
        <v>0.39919982218270722</v>
      </c>
      <c r="G11" s="77">
        <f t="shared" si="1"/>
        <v>0.17626764167955933</v>
      </c>
      <c r="H11" s="77">
        <v>0.36020288703051218</v>
      </c>
      <c r="I11" s="77">
        <f t="shared" si="2"/>
        <v>0.36020288703051218</v>
      </c>
      <c r="J11" s="76">
        <f>分析係数表!G14</f>
        <v>0.17087329631499243</v>
      </c>
      <c r="K11" s="78">
        <f t="shared" si="3"/>
        <v>6.1549054649080448E-2</v>
      </c>
      <c r="L11" s="79"/>
      <c r="M11" s="80"/>
      <c r="N11" s="81">
        <f>分析係数表!H14</f>
        <v>1.2412417057213123E-3</v>
      </c>
      <c r="O11" s="82">
        <f t="shared" si="4"/>
        <v>2.7287520947108353E-2</v>
      </c>
      <c r="P11" s="76">
        <f>分析係数表!C14</f>
        <v>0.39919982218270722</v>
      </c>
      <c r="Q11" s="82">
        <f t="shared" si="5"/>
        <v>1.0893173509892553E-2</v>
      </c>
      <c r="R11" s="83">
        <v>4.8312081794661843E-2</v>
      </c>
      <c r="S11" s="84">
        <f t="shared" si="6"/>
        <v>0.40851496882517402</v>
      </c>
      <c r="T11" s="85">
        <f>分析係数表!F14</f>
        <v>0.36951034830893487</v>
      </c>
      <c r="U11" s="86">
        <f t="shared" si="7"/>
        <v>0.15095050842000371</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投入係数表!AD12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0.20197865972065249</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投入係数表!AD13</f>
        <v>2.3239600278875203E-4</v>
      </c>
      <c r="E13" s="77">
        <f t="shared" si="0"/>
        <v>2.3239600278875203E-2</v>
      </c>
      <c r="F13" s="76">
        <f>分析係数表!C16</f>
        <v>2.8203419942260721E-2</v>
      </c>
      <c r="G13" s="77">
        <f t="shared" si="1"/>
        <v>6.5543620595539674E-4</v>
      </c>
      <c r="H13" s="77">
        <v>4.2692644222326213E-3</v>
      </c>
      <c r="I13" s="77">
        <f t="shared" si="2"/>
        <v>4.2692644222326213E-3</v>
      </c>
      <c r="J13" s="76">
        <f>分析係数表!G16</f>
        <v>3.2028469750889681E-2</v>
      </c>
      <c r="K13" s="78">
        <f t="shared" si="3"/>
        <v>1.3673800640602701E-4</v>
      </c>
      <c r="L13" s="79"/>
      <c r="M13" s="80"/>
      <c r="N13" s="81">
        <f>分析係数表!H16</f>
        <v>1.817781077444202E-2</v>
      </c>
      <c r="O13" s="82">
        <f t="shared" si="4"/>
        <v>0.399621918916998</v>
      </c>
      <c r="P13" s="76">
        <f>分析係数表!C16</f>
        <v>2.8203419942260721E-2</v>
      </c>
      <c r="Q13" s="82">
        <f t="shared" si="5"/>
        <v>1.1270704797348159E-2</v>
      </c>
      <c r="R13" s="83">
        <v>1.3205128675431398E-2</v>
      </c>
      <c r="S13" s="84">
        <f t="shared" si="6"/>
        <v>1.747439309766402E-2</v>
      </c>
      <c r="T13" s="85">
        <f>分析係数表!F16</f>
        <v>0.28469750889679718</v>
      </c>
      <c r="U13" s="86">
        <f t="shared" si="7"/>
        <v>4.9749161843883338E-3</v>
      </c>
      <c r="V13" s="87">
        <f>分析係数表!D16</f>
        <v>0</v>
      </c>
      <c r="W13" s="88">
        <f t="shared" si="8"/>
        <v>0</v>
      </c>
      <c r="X13" s="76">
        <f>分析係数表!E16</f>
        <v>0</v>
      </c>
      <c r="Y13" s="89">
        <f t="shared" si="9"/>
        <v>0</v>
      </c>
    </row>
    <row r="14" spans="1:25" x14ac:dyDescent="0.2">
      <c r="A14" s="6" t="s">
        <v>2</v>
      </c>
      <c r="B14" s="5" t="s">
        <v>365</v>
      </c>
      <c r="C14" s="90"/>
      <c r="D14" s="76">
        <f>投入係数表!AD14</f>
        <v>3.0211480362537764E-3</v>
      </c>
      <c r="E14" s="77">
        <f t="shared" si="0"/>
        <v>0.30211480362537763</v>
      </c>
      <c r="F14" s="76">
        <f>分析係数表!C17</f>
        <v>0.39389614666813044</v>
      </c>
      <c r="G14" s="77">
        <f t="shared" si="1"/>
        <v>0.11900185699943518</v>
      </c>
      <c r="H14" s="77">
        <v>0.23580491841453263</v>
      </c>
      <c r="I14" s="77">
        <f t="shared" si="2"/>
        <v>0.23580491841453263</v>
      </c>
      <c r="J14" s="76">
        <f>分析係数表!G17</f>
        <v>0.21203948952564411</v>
      </c>
      <c r="K14" s="78">
        <f t="shared" si="3"/>
        <v>4.9999954528253655E-2</v>
      </c>
      <c r="L14" s="79"/>
      <c r="M14" s="80"/>
      <c r="N14" s="81">
        <f>分析係数表!H17</f>
        <v>3.0625029000974431E-3</v>
      </c>
      <c r="O14" s="82">
        <f t="shared" si="4"/>
        <v>6.7326219906884158E-2</v>
      </c>
      <c r="P14" s="76">
        <f>分析係数表!C17</f>
        <v>0.39389614666813044</v>
      </c>
      <c r="Q14" s="82">
        <f t="shared" si="5"/>
        <v>2.6519538591052844E-2</v>
      </c>
      <c r="R14" s="83">
        <v>5.7907967377089649E-2</v>
      </c>
      <c r="S14" s="84">
        <f t="shared" si="6"/>
        <v>0.2937128857916223</v>
      </c>
      <c r="T14" s="85">
        <f>分析係数表!F17</f>
        <v>0.32203226583192873</v>
      </c>
      <c r="U14" s="86">
        <f t="shared" si="7"/>
        <v>9.4585026115510631E-2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投入係数表!AD15</f>
        <v>0</v>
      </c>
      <c r="E15" s="77">
        <f t="shared" si="0"/>
        <v>0</v>
      </c>
      <c r="F15" s="76">
        <f>分析係数表!C18</f>
        <v>0.54026666666666667</v>
      </c>
      <c r="G15" s="77">
        <f t="shared" si="1"/>
        <v>0</v>
      </c>
      <c r="H15" s="77">
        <v>2.0009732964799166E-2</v>
      </c>
      <c r="I15" s="77">
        <f t="shared" si="2"/>
        <v>2.0009732964799166E-2</v>
      </c>
      <c r="J15" s="76">
        <f>分析係数表!G18</f>
        <v>0.21567989590110606</v>
      </c>
      <c r="K15" s="78">
        <f t="shared" si="3"/>
        <v>4.3156971228568144E-3</v>
      </c>
      <c r="L15" s="79"/>
      <c r="M15" s="80"/>
      <c r="N15" s="81">
        <f>分析係数表!H18</f>
        <v>4.8721637047004782E-4</v>
      </c>
      <c r="O15" s="82">
        <f t="shared" si="4"/>
        <v>1.0710989530640662E-2</v>
      </c>
      <c r="P15" s="76">
        <f>分析係数表!C18</f>
        <v>0.54026666666666667</v>
      </c>
      <c r="Q15" s="82">
        <f t="shared" si="5"/>
        <v>5.7867906104207955E-3</v>
      </c>
      <c r="R15" s="83">
        <v>1.3226386804630865E-2</v>
      </c>
      <c r="S15" s="84">
        <f t="shared" si="6"/>
        <v>3.3236119769430028E-2</v>
      </c>
      <c r="T15" s="85">
        <f>分析係数表!F18</f>
        <v>0.45949902407286924</v>
      </c>
      <c r="U15" s="86">
        <f t="shared" si="7"/>
        <v>1.5271964598022094E-2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投入係数表!AD16</f>
        <v>0</v>
      </c>
      <c r="E16" s="77">
        <f t="shared" si="0"/>
        <v>0</v>
      </c>
      <c r="F16" s="76">
        <f>分析係数表!C19</f>
        <v>0.24452905261713653</v>
      </c>
      <c r="G16" s="77">
        <f t="shared" si="1"/>
        <v>0</v>
      </c>
      <c r="H16" s="77">
        <v>7.5224680096833627E-3</v>
      </c>
      <c r="I16" s="77">
        <f t="shared" si="2"/>
        <v>7.5224680096833627E-3</v>
      </c>
      <c r="J16" s="76">
        <f>分析係数表!G19</f>
        <v>5.7649667405764965E-2</v>
      </c>
      <c r="K16" s="78">
        <f t="shared" si="3"/>
        <v>4.3366777882875262E-4</v>
      </c>
      <c r="L16" s="79"/>
      <c r="M16" s="80"/>
      <c r="N16" s="81">
        <f>分析係数表!H19</f>
        <v>-1.2760428750406013E-4</v>
      </c>
      <c r="O16" s="82">
        <f t="shared" si="4"/>
        <v>-2.80525916278684E-3</v>
      </c>
      <c r="P16" s="76">
        <f>分析係数表!C19</f>
        <v>0.24452905261713653</v>
      </c>
      <c r="Q16" s="82">
        <f t="shared" si="5"/>
        <v>-6.8596736542180761E-4</v>
      </c>
      <c r="R16" s="83">
        <v>5.7937930725211395E-3</v>
      </c>
      <c r="S16" s="84">
        <f t="shared" si="6"/>
        <v>1.3316261082204503E-2</v>
      </c>
      <c r="T16" s="85">
        <f>分析係数表!F19</f>
        <v>0.24006968641114981</v>
      </c>
      <c r="U16" s="86">
        <f t="shared" si="7"/>
        <v>3.1968306221738336E-3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投入係数表!AD17</f>
        <v>0</v>
      </c>
      <c r="E17" s="77">
        <f t="shared" si="0"/>
        <v>0</v>
      </c>
      <c r="F17" s="76">
        <f>分析係数表!C20</f>
        <v>4.2707629979743422E-2</v>
      </c>
      <c r="G17" s="77">
        <f t="shared" si="1"/>
        <v>0</v>
      </c>
      <c r="H17" s="77">
        <v>7.1642071812729748E-4</v>
      </c>
      <c r="I17" s="77">
        <f t="shared" si="2"/>
        <v>7.1642071812729748E-4</v>
      </c>
      <c r="J17" s="76">
        <f>分析係数表!G20</f>
        <v>0.10064412238325282</v>
      </c>
      <c r="K17" s="78">
        <f t="shared" si="3"/>
        <v>7.2103534433101598E-5</v>
      </c>
      <c r="L17" s="79"/>
      <c r="M17" s="80"/>
      <c r="N17" s="81">
        <f>分析係数表!H20</f>
        <v>6.0322026820101154E-4</v>
      </c>
      <c r="O17" s="82">
        <f t="shared" si="4"/>
        <v>1.3261225133174152E-2</v>
      </c>
      <c r="P17" s="76">
        <f>分析係数表!C20</f>
        <v>4.2707629979743422E-2</v>
      </c>
      <c r="Q17" s="82">
        <f t="shared" si="5"/>
        <v>5.6635549606567535E-4</v>
      </c>
      <c r="R17" s="83">
        <v>1.5165006838751089E-3</v>
      </c>
      <c r="S17" s="84">
        <f t="shared" si="6"/>
        <v>2.2329214020024063E-3</v>
      </c>
      <c r="T17" s="85">
        <f>分析係数表!F20</f>
        <v>0.22302737520128824</v>
      </c>
      <c r="U17" s="86">
        <f t="shared" si="7"/>
        <v>4.9800259931937721E-4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投入係数表!AD18</f>
        <v>0</v>
      </c>
      <c r="E18" s="77">
        <f t="shared" si="0"/>
        <v>0</v>
      </c>
      <c r="F18" s="76">
        <f>分析係数表!C21</f>
        <v>0.66002922908293749</v>
      </c>
      <c r="G18" s="77">
        <f t="shared" si="1"/>
        <v>0</v>
      </c>
      <c r="H18" s="77">
        <v>3.7266915162587774E-2</v>
      </c>
      <c r="I18" s="77">
        <f t="shared" si="2"/>
        <v>3.7266915162587774E-2</v>
      </c>
      <c r="J18" s="76">
        <f>分析係数表!G21</f>
        <v>0.28519544705706157</v>
      </c>
      <c r="K18" s="78">
        <f t="shared" si="3"/>
        <v>1.0628354530231806E-2</v>
      </c>
      <c r="L18" s="79"/>
      <c r="M18" s="80"/>
      <c r="N18" s="81">
        <f>分析係数表!H21</f>
        <v>9.9763352048628834E-4</v>
      </c>
      <c r="O18" s="82">
        <f t="shared" si="4"/>
        <v>2.1932026181788022E-2</v>
      </c>
      <c r="P18" s="76">
        <f>分析係数表!C21</f>
        <v>0.66002922908293749</v>
      </c>
      <c r="Q18" s="82">
        <f t="shared" si="5"/>
        <v>1.4475778332992349E-2</v>
      </c>
      <c r="R18" s="83">
        <v>3.4402553689610739E-2</v>
      </c>
      <c r="S18" s="84">
        <f t="shared" si="6"/>
        <v>7.166946885219852E-2</v>
      </c>
      <c r="T18" s="85">
        <f>分析係数表!F21</f>
        <v>0.42593979332035348</v>
      </c>
      <c r="U18" s="86">
        <f t="shared" si="7"/>
        <v>3.0526878750284949E-2</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投入係数表!AD19</f>
        <v>0</v>
      </c>
      <c r="E19" s="77">
        <f t="shared" si="0"/>
        <v>0</v>
      </c>
      <c r="F19" s="76">
        <f>分析係数表!C22</f>
        <v>0.17124965967873673</v>
      </c>
      <c r="G19" s="77">
        <f t="shared" si="1"/>
        <v>0</v>
      </c>
      <c r="H19" s="77">
        <v>8.2231574013254937E-3</v>
      </c>
      <c r="I19" s="77">
        <f t="shared" si="2"/>
        <v>8.2231574013254937E-3</v>
      </c>
      <c r="J19" s="76">
        <f>分析係数表!G22</f>
        <v>0.19461524128936092</v>
      </c>
      <c r="K19" s="78">
        <f t="shared" si="3"/>
        <v>1.6003517618193551E-3</v>
      </c>
      <c r="L19" s="79"/>
      <c r="M19" s="80"/>
      <c r="N19" s="81">
        <f>分析係数表!H22</f>
        <v>4.6401559092385505E-5</v>
      </c>
      <c r="O19" s="82">
        <f t="shared" si="4"/>
        <v>1.0200942410133963E-3</v>
      </c>
      <c r="P19" s="76">
        <f>分析係数表!C22</f>
        <v>0.17124965967873673</v>
      </c>
      <c r="Q19" s="82">
        <f t="shared" si="5"/>
        <v>1.7469079161378336E-4</v>
      </c>
      <c r="R19" s="83">
        <v>1.9254156203119938E-3</v>
      </c>
      <c r="S19" s="84">
        <f t="shared" si="6"/>
        <v>1.0148573021637488E-2</v>
      </c>
      <c r="T19" s="85">
        <f>分析係数表!F22</f>
        <v>0.41301782497981493</v>
      </c>
      <c r="U19" s="86">
        <f t="shared" si="7"/>
        <v>4.1915415560455438E-3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5.1004712050669817E-4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投入係数表!AD21</f>
        <v>0</v>
      </c>
      <c r="E21" s="77">
        <f t="shared" si="0"/>
        <v>0</v>
      </c>
      <c r="F21" s="76">
        <f>分析係数表!C24</f>
        <v>0.51311288483466355</v>
      </c>
      <c r="G21" s="77">
        <f t="shared" si="1"/>
        <v>0</v>
      </c>
      <c r="H21" s="77">
        <v>1.7722180702195105E-2</v>
      </c>
      <c r="I21" s="77">
        <f t="shared" si="2"/>
        <v>1.7722180702195105E-2</v>
      </c>
      <c r="J21" s="76">
        <f>分析係数表!G24</f>
        <v>0.20766129032258066</v>
      </c>
      <c r="K21" s="78">
        <f t="shared" si="3"/>
        <v>3.680210911947774E-3</v>
      </c>
      <c r="L21" s="79"/>
      <c r="M21" s="80"/>
      <c r="N21" s="81">
        <f>分析係数表!H24</f>
        <v>3.8281286251218039E-4</v>
      </c>
      <c r="O21" s="82">
        <f t="shared" si="4"/>
        <v>8.4157774883605197E-3</v>
      </c>
      <c r="P21" s="76">
        <f>分析係数表!C24</f>
        <v>0.51311288483466355</v>
      </c>
      <c r="Q21" s="82">
        <f t="shared" si="5"/>
        <v>4.3182438651792852E-3</v>
      </c>
      <c r="R21" s="83">
        <v>1.44918271231586E-2</v>
      </c>
      <c r="S21" s="84">
        <f t="shared" si="6"/>
        <v>3.2214007825353705E-2</v>
      </c>
      <c r="T21" s="85">
        <f>分析係数表!F24</f>
        <v>0.39045698924731181</v>
      </c>
      <c r="U21" s="86">
        <f t="shared" si="7"/>
        <v>1.2578184507076951E-2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投入係数表!AD22</f>
        <v>0</v>
      </c>
      <c r="E22" s="77">
        <f t="shared" si="0"/>
        <v>0</v>
      </c>
      <c r="F22" s="76">
        <f>分析係数表!C25</f>
        <v>1.2221950623319433E-2</v>
      </c>
      <c r="G22" s="77">
        <f t="shared" si="1"/>
        <v>0</v>
      </c>
      <c r="H22" s="77">
        <v>9.3151796505229945E-4</v>
      </c>
      <c r="I22" s="77">
        <f t="shared" si="2"/>
        <v>9.3151796505229945E-4</v>
      </c>
      <c r="J22" s="76">
        <f>分析係数表!G25</f>
        <v>0.19604612850082373</v>
      </c>
      <c r="K22" s="78">
        <f t="shared" si="3"/>
        <v>1.8262049067746894E-4</v>
      </c>
      <c r="L22" s="79"/>
      <c r="M22" s="80"/>
      <c r="N22" s="81">
        <f>分析係数表!H25</f>
        <v>5.5681870910862603E-4</v>
      </c>
      <c r="O22" s="82">
        <f t="shared" si="4"/>
        <v>1.2241130892160756E-2</v>
      </c>
      <c r="P22" s="76">
        <f>分析係数表!C25</f>
        <v>1.2221950623319433E-2</v>
      </c>
      <c r="Q22" s="82">
        <f t="shared" si="5"/>
        <v>1.4961049733757891E-4</v>
      </c>
      <c r="R22" s="83">
        <v>6.5735513654882247E-4</v>
      </c>
      <c r="S22" s="84">
        <f t="shared" si="6"/>
        <v>1.5888731016011218E-3</v>
      </c>
      <c r="T22" s="85">
        <f>分析係数表!F25</f>
        <v>0.34761120263591433</v>
      </c>
      <c r="U22" s="86">
        <f t="shared" si="7"/>
        <v>5.5231008968342126E-4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投入係数表!AD23</f>
        <v>0</v>
      </c>
      <c r="E23" s="77">
        <f t="shared" si="0"/>
        <v>0</v>
      </c>
      <c r="F23" s="76">
        <f>分析係数表!C26</f>
        <v>0.60782312925170068</v>
      </c>
      <c r="G23" s="77">
        <f t="shared" si="1"/>
        <v>0</v>
      </c>
      <c r="H23" s="77">
        <v>2.5625108499541437E-2</v>
      </c>
      <c r="I23" s="77">
        <f t="shared" si="2"/>
        <v>2.5625108499541437E-2</v>
      </c>
      <c r="J23" s="76">
        <f>分析係数表!G26</f>
        <v>0.19637522405895241</v>
      </c>
      <c r="K23" s="78">
        <f t="shared" si="3"/>
        <v>5.0321364231324158E-3</v>
      </c>
      <c r="L23" s="79"/>
      <c r="M23" s="80"/>
      <c r="N23" s="81">
        <f>分析係数表!H26</f>
        <v>1.1774395619692821E-2</v>
      </c>
      <c r="O23" s="82">
        <f t="shared" si="4"/>
        <v>0.25884891365714929</v>
      </c>
      <c r="P23" s="76">
        <f>分析係数表!C26</f>
        <v>0.60782312925170068</v>
      </c>
      <c r="Q23" s="82">
        <f t="shared" si="5"/>
        <v>0.15733435670249177</v>
      </c>
      <c r="R23" s="83">
        <v>0.17504027233724942</v>
      </c>
      <c r="S23" s="84">
        <f t="shared" si="6"/>
        <v>0.20066538083679086</v>
      </c>
      <c r="T23" s="85">
        <f>分析係数表!F26</f>
        <v>0.33484365664210319</v>
      </c>
      <c r="U23" s="86">
        <f t="shared" si="7"/>
        <v>6.7191529880871279E-2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投入係数表!AD24</f>
        <v>0</v>
      </c>
      <c r="E24" s="77">
        <f t="shared" si="0"/>
        <v>0</v>
      </c>
      <c r="F24" s="76">
        <f>分析係数表!C27</f>
        <v>3.3949453036589916E-2</v>
      </c>
      <c r="G24" s="77">
        <f t="shared" si="1"/>
        <v>0</v>
      </c>
      <c r="H24" s="77">
        <v>1.6397797558502674E-4</v>
      </c>
      <c r="I24" s="77">
        <f t="shared" si="2"/>
        <v>1.6397797558502674E-4</v>
      </c>
      <c r="J24" s="76">
        <f>分析係数表!G27</f>
        <v>0.16810344827586207</v>
      </c>
      <c r="K24" s="78">
        <f t="shared" si="3"/>
        <v>2.7565263137138114E-5</v>
      </c>
      <c r="L24" s="79"/>
      <c r="M24" s="80"/>
      <c r="N24" s="81">
        <f>分析係数表!H27</f>
        <v>1.1983202635608557E-2</v>
      </c>
      <c r="O24" s="82">
        <f t="shared" si="4"/>
        <v>0.26343933774170963</v>
      </c>
      <c r="P24" s="76">
        <f>分析係数表!C27</f>
        <v>3.3949453036589916E-2</v>
      </c>
      <c r="Q24" s="82">
        <f t="shared" si="5"/>
        <v>8.9436214246525203E-3</v>
      </c>
      <c r="R24" s="83">
        <v>9.0109028140542818E-3</v>
      </c>
      <c r="S24" s="84">
        <f t="shared" si="6"/>
        <v>9.1748807896393086E-3</v>
      </c>
      <c r="T24" s="85">
        <f>分析係数表!F27</f>
        <v>0.32327586206896552</v>
      </c>
      <c r="U24" s="86">
        <f t="shared" si="7"/>
        <v>2.9660174966506386E-3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投入係数表!AD25</f>
        <v>0</v>
      </c>
      <c r="E25" s="77">
        <f t="shared" si="0"/>
        <v>0</v>
      </c>
      <c r="F25" s="76">
        <f>分析係数表!C28</f>
        <v>0.13648255813953492</v>
      </c>
      <c r="G25" s="77">
        <f t="shared" si="1"/>
        <v>0</v>
      </c>
      <c r="H25" s="77">
        <v>2.2212614004812552E-2</v>
      </c>
      <c r="I25" s="77">
        <f t="shared" si="2"/>
        <v>2.2212614004812552E-2</v>
      </c>
      <c r="J25" s="76">
        <f>分析係数表!G28</f>
        <v>0.12488465087665333</v>
      </c>
      <c r="K25" s="78">
        <f t="shared" si="3"/>
        <v>2.7740145450488758E-3</v>
      </c>
      <c r="L25" s="79"/>
      <c r="M25" s="80"/>
      <c r="N25" s="81">
        <f>分析係数表!H28</f>
        <v>2.2469954990487682E-2</v>
      </c>
      <c r="O25" s="82">
        <f t="shared" si="4"/>
        <v>0.49398063621073723</v>
      </c>
      <c r="P25" s="76">
        <f>分析係数表!C28</f>
        <v>0.13648255813953492</v>
      </c>
      <c r="Q25" s="82">
        <f t="shared" si="5"/>
        <v>6.741974090143639E-2</v>
      </c>
      <c r="R25" s="83">
        <v>7.4639256046373004E-2</v>
      </c>
      <c r="S25" s="84">
        <f t="shared" si="6"/>
        <v>9.6851870051185562E-2</v>
      </c>
      <c r="T25" s="85">
        <f>分析係数表!F28</f>
        <v>0.21362657643801908</v>
      </c>
      <c r="U25" s="86">
        <f t="shared" si="7"/>
        <v>2.0690133420654684E-2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投入係数表!AD26</f>
        <v>1.6500116198001395E-2</v>
      </c>
      <c r="E26" s="77">
        <f t="shared" si="0"/>
        <v>1.6500116198001396</v>
      </c>
      <c r="F26" s="76">
        <f>分析係数表!C29</f>
        <v>0.28024852844996728</v>
      </c>
      <c r="G26" s="77">
        <f t="shared" si="1"/>
        <v>0.46241332837433602</v>
      </c>
      <c r="H26" s="77">
        <v>0.49523015434244172</v>
      </c>
      <c r="I26" s="77">
        <f t="shared" si="2"/>
        <v>0.49523015434244172</v>
      </c>
      <c r="J26" s="76">
        <f>分析係数表!G29</f>
        <v>0.26283748014822655</v>
      </c>
      <c r="K26" s="78">
        <f t="shared" si="3"/>
        <v>0.1301650458607847</v>
      </c>
      <c r="L26" s="79"/>
      <c r="M26" s="80"/>
      <c r="N26" s="81">
        <f>分析係数表!H29</f>
        <v>1.0707159760567955E-2</v>
      </c>
      <c r="O26" s="82">
        <f t="shared" si="4"/>
        <v>0.23538674611384119</v>
      </c>
      <c r="P26" s="76">
        <f>分析係数表!C29</f>
        <v>0.28024852844996728</v>
      </c>
      <c r="Q26" s="82">
        <f t="shared" si="5"/>
        <v>6.5966789215030047E-2</v>
      </c>
      <c r="R26" s="83">
        <v>8.4047817222421495E-2</v>
      </c>
      <c r="S26" s="84">
        <f t="shared" si="6"/>
        <v>0.57927797156486327</v>
      </c>
      <c r="T26" s="85">
        <f>分析係数表!F29</f>
        <v>0.48438327157226047</v>
      </c>
      <c r="U26" s="86">
        <f t="shared" si="7"/>
        <v>0.28059255901633134</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投入係数表!AD27</f>
        <v>2.7887520334650244E-3</v>
      </c>
      <c r="E27" s="77">
        <f t="shared" si="0"/>
        <v>0.27887520334650245</v>
      </c>
      <c r="F27" s="76">
        <f>分析係数表!C30</f>
        <v>1</v>
      </c>
      <c r="G27" s="77">
        <f t="shared" si="1"/>
        <v>0.27887520334650245</v>
      </c>
      <c r="H27" s="77">
        <v>0.3156238696423348</v>
      </c>
      <c r="I27" s="77">
        <f t="shared" si="2"/>
        <v>0.3156238696423348</v>
      </c>
      <c r="J27" s="76">
        <f>分析係数表!G30</f>
        <v>0.34440913030915921</v>
      </c>
      <c r="K27" s="78">
        <f t="shared" si="3"/>
        <v>0.10870374244832796</v>
      </c>
      <c r="L27" s="79"/>
      <c r="M27" s="80"/>
      <c r="N27" s="81">
        <f>分析係数表!H30</f>
        <v>0</v>
      </c>
      <c r="O27" s="82">
        <f t="shared" si="4"/>
        <v>0</v>
      </c>
      <c r="P27" s="76">
        <f>分析係数表!C30</f>
        <v>1</v>
      </c>
      <c r="Q27" s="82">
        <f t="shared" si="5"/>
        <v>0</v>
      </c>
      <c r="R27" s="83">
        <v>4.5936758090215905E-2</v>
      </c>
      <c r="S27" s="84">
        <f t="shared" si="6"/>
        <v>0.36156062773255071</v>
      </c>
      <c r="T27" s="85">
        <f>分析係数表!F30</f>
        <v>0.44047963016469227</v>
      </c>
      <c r="U27" s="86">
        <f t="shared" si="7"/>
        <v>0.15926009158574791</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投入係数表!AD28</f>
        <v>5.1127120613525447E-3</v>
      </c>
      <c r="E28" s="77">
        <f t="shared" si="0"/>
        <v>0.51127120613525445</v>
      </c>
      <c r="F28" s="76">
        <f>分析係数表!C31</f>
        <v>5.0425200622829069E-2</v>
      </c>
      <c r="G28" s="77">
        <f t="shared" si="1"/>
        <v>2.5780953142046002E-2</v>
      </c>
      <c r="H28" s="77">
        <v>3.1856126281252617E-2</v>
      </c>
      <c r="I28" s="77">
        <f t="shared" si="2"/>
        <v>3.1856126281252617E-2</v>
      </c>
      <c r="J28" s="76">
        <f>分析係数表!G31</f>
        <v>7.0921985815602842E-2</v>
      </c>
      <c r="K28" s="78">
        <f t="shared" si="3"/>
        <v>2.2592997362590509E-3</v>
      </c>
      <c r="L28" s="79"/>
      <c r="M28" s="80"/>
      <c r="N28" s="81">
        <f>分析係数表!H31</f>
        <v>2.4500023200779545E-2</v>
      </c>
      <c r="O28" s="82">
        <f t="shared" si="4"/>
        <v>0.53860975925507326</v>
      </c>
      <c r="P28" s="76">
        <f>分析係数表!C31</f>
        <v>5.0425200622829069E-2</v>
      </c>
      <c r="Q28" s="82">
        <f t="shared" si="5"/>
        <v>2.7159505167850734E-2</v>
      </c>
      <c r="R28" s="83">
        <v>3.4178152945760751E-2</v>
      </c>
      <c r="S28" s="84">
        <f t="shared" si="6"/>
        <v>6.6034279227013368E-2</v>
      </c>
      <c r="T28" s="85">
        <f>分析係数表!F31</f>
        <v>0.3475177304964539</v>
      </c>
      <c r="U28" s="86">
        <f t="shared" si="7"/>
        <v>2.2948082851940815E-2</v>
      </c>
      <c r="V28" s="87">
        <f>分析係数表!D31</f>
        <v>0</v>
      </c>
      <c r="W28" s="88">
        <f t="shared" si="8"/>
        <v>0</v>
      </c>
      <c r="X28" s="76">
        <f>分析係数表!E31</f>
        <v>0</v>
      </c>
      <c r="Y28" s="89">
        <f t="shared" si="9"/>
        <v>0</v>
      </c>
    </row>
    <row r="29" spans="1:25" x14ac:dyDescent="0.2">
      <c r="A29" s="6" t="s">
        <v>17</v>
      </c>
      <c r="B29" s="5" t="s">
        <v>273</v>
      </c>
      <c r="C29" s="90"/>
      <c r="D29" s="76">
        <f>投入係数表!AD29</f>
        <v>1.3943760167325122E-3</v>
      </c>
      <c r="E29" s="77">
        <f t="shared" si="0"/>
        <v>0.13943760167325123</v>
      </c>
      <c r="F29" s="76">
        <f>分析係数表!C32</f>
        <v>0.71921182266009853</v>
      </c>
      <c r="G29" s="77">
        <f t="shared" si="1"/>
        <v>0.10028517164677182</v>
      </c>
      <c r="H29" s="77">
        <v>0.11770245240649986</v>
      </c>
      <c r="I29" s="77">
        <f t="shared" si="2"/>
        <v>0.11770245240649986</v>
      </c>
      <c r="J29" s="76">
        <f>分析係数表!G32</f>
        <v>0.13945578231292516</v>
      </c>
      <c r="K29" s="78">
        <f t="shared" si="3"/>
        <v>1.6414287580498278E-2</v>
      </c>
      <c r="L29" s="79"/>
      <c r="M29" s="80"/>
      <c r="N29" s="81">
        <f>分析係数表!H32</f>
        <v>7.0646373718156932E-3</v>
      </c>
      <c r="O29" s="82">
        <f t="shared" si="4"/>
        <v>0.1553093481942896</v>
      </c>
      <c r="P29" s="76">
        <f>分析係数表!C32</f>
        <v>0.71921182266009853</v>
      </c>
      <c r="Q29" s="82">
        <f t="shared" si="5"/>
        <v>0.1117003193909669</v>
      </c>
      <c r="R29" s="83">
        <v>0.14065600481796003</v>
      </c>
      <c r="S29" s="84">
        <f t="shared" si="6"/>
        <v>0.25835845722445988</v>
      </c>
      <c r="T29" s="85">
        <f>分析係数表!F32</f>
        <v>0.48185941043083902</v>
      </c>
      <c r="U29" s="86">
        <f t="shared" si="7"/>
        <v>0.12449245387799938</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投入係数表!AD30</f>
        <v>3.4859400418312805E-3</v>
      </c>
      <c r="E30" s="77">
        <f t="shared" si="0"/>
        <v>0.34859400418312803</v>
      </c>
      <c r="F30" s="76">
        <f>分析係数表!C33</f>
        <v>0.83046964490263453</v>
      </c>
      <c r="G30" s="77">
        <f t="shared" si="1"/>
        <v>0.28949673886914984</v>
      </c>
      <c r="H30" s="77">
        <v>0.30590574683469235</v>
      </c>
      <c r="I30" s="77">
        <f t="shared" si="2"/>
        <v>0.30590574683469235</v>
      </c>
      <c r="J30" s="76">
        <f>分析係数表!G33</f>
        <v>0.50688705234159781</v>
      </c>
      <c r="K30" s="78">
        <f t="shared" si="3"/>
        <v>0.15505966230739227</v>
      </c>
      <c r="L30" s="79"/>
      <c r="M30" s="80"/>
      <c r="N30" s="81">
        <f>分析係数表!H33</f>
        <v>1.0440350795786737E-3</v>
      </c>
      <c r="O30" s="82">
        <f t="shared" si="4"/>
        <v>2.2952120422801415E-2</v>
      </c>
      <c r="P30" s="76">
        <f>分析係数表!C33</f>
        <v>0.83046964490263453</v>
      </c>
      <c r="Q30" s="82">
        <f t="shared" si="5"/>
        <v>1.9061039297286395E-2</v>
      </c>
      <c r="R30" s="83">
        <v>4.931857020994871E-2</v>
      </c>
      <c r="S30" s="84">
        <f t="shared" si="6"/>
        <v>0.35522431704464108</v>
      </c>
      <c r="T30" s="85">
        <f>分析係数表!F33</f>
        <v>0.64600550964187331</v>
      </c>
      <c r="U30" s="86">
        <f t="shared" si="7"/>
        <v>0.22947686596960976</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投入係数表!AD31</f>
        <v>5.8099000697188008E-3</v>
      </c>
      <c r="E31" s="77">
        <f t="shared" si="0"/>
        <v>0.58099000697188008</v>
      </c>
      <c r="F31" s="76">
        <f>分析係数表!C34</f>
        <v>0.2537092984222894</v>
      </c>
      <c r="G31" s="77">
        <f t="shared" si="1"/>
        <v>0.14740256705919672</v>
      </c>
      <c r="H31" s="77">
        <v>0.2267222808641576</v>
      </c>
      <c r="I31" s="77">
        <f t="shared" si="2"/>
        <v>0.2267222808641576</v>
      </c>
      <c r="J31" s="76">
        <f>分析係数表!G34</f>
        <v>0.42494765662747624</v>
      </c>
      <c r="K31" s="78">
        <f t="shared" si="3"/>
        <v>9.6345101958460272E-2</v>
      </c>
      <c r="L31" s="79"/>
      <c r="M31" s="80"/>
      <c r="N31" s="81">
        <f>分析係数表!H34</f>
        <v>0.17513108440443598</v>
      </c>
      <c r="O31" s="82">
        <f t="shared" si="4"/>
        <v>3.8500906891448108</v>
      </c>
      <c r="P31" s="76">
        <f>分析係数表!C34</f>
        <v>0.2537092984222894</v>
      </c>
      <c r="Q31" s="82">
        <f t="shared" si="5"/>
        <v>0.97680380760511865</v>
      </c>
      <c r="R31" s="83">
        <v>1.0531076481326545</v>
      </c>
      <c r="S31" s="84">
        <f t="shared" si="6"/>
        <v>1.279829928996812</v>
      </c>
      <c r="T31" s="85">
        <f>分析係数表!F34</f>
        <v>0.69995168304074729</v>
      </c>
      <c r="U31" s="86">
        <f t="shared" si="7"/>
        <v>0.89581911280723869</v>
      </c>
      <c r="V31" s="87">
        <f>分析係数表!D34</f>
        <v>0.29215654694797877</v>
      </c>
      <c r="W31" s="88">
        <f t="shared" si="8"/>
        <v>0</v>
      </c>
      <c r="X31" s="76">
        <f>分析係数表!E34</f>
        <v>0.2001932678370108</v>
      </c>
      <c r="Y31" s="89">
        <f t="shared" si="9"/>
        <v>0</v>
      </c>
    </row>
    <row r="32" spans="1:25" x14ac:dyDescent="0.2">
      <c r="A32" s="6" t="s">
        <v>20</v>
      </c>
      <c r="B32" s="5" t="s">
        <v>37</v>
      </c>
      <c r="C32" s="75">
        <f>最終需要_まとめ!C33</f>
        <v>100</v>
      </c>
      <c r="D32" s="76">
        <f>投入係数表!AD32</f>
        <v>4.8105972577271672E-2</v>
      </c>
      <c r="E32" s="77">
        <f t="shared" si="0"/>
        <v>4.8105972577271672</v>
      </c>
      <c r="F32" s="76">
        <f>分析係数表!C35</f>
        <v>0.44329670329670334</v>
      </c>
      <c r="G32" s="77">
        <f t="shared" si="1"/>
        <v>2.1325219052386148</v>
      </c>
      <c r="H32" s="77">
        <v>2.2543739696452896</v>
      </c>
      <c r="I32" s="77">
        <f t="shared" si="2"/>
        <v>102.25437396964529</v>
      </c>
      <c r="J32" s="76">
        <f>分析係数表!G35</f>
        <v>0.31419939577039274</v>
      </c>
      <c r="K32" s="78">
        <f t="shared" si="3"/>
        <v>32.128262516142328</v>
      </c>
      <c r="L32" s="79"/>
      <c r="M32" s="80"/>
      <c r="N32" s="81">
        <f>分析係数表!H35</f>
        <v>6.616862326574173E-2</v>
      </c>
      <c r="O32" s="82">
        <f t="shared" si="4"/>
        <v>1.4546543876851032</v>
      </c>
      <c r="P32" s="76">
        <f>分析係数表!C35</f>
        <v>0.44329670329670334</v>
      </c>
      <c r="Q32" s="82">
        <f t="shared" si="5"/>
        <v>0.64484349449689093</v>
      </c>
      <c r="R32" s="83">
        <v>0.76235635696840587</v>
      </c>
      <c r="S32" s="84">
        <f t="shared" si="6"/>
        <v>103.0167303266137</v>
      </c>
      <c r="T32" s="85">
        <f>分析係数表!F35</f>
        <v>0.64443411573320941</v>
      </c>
      <c r="U32" s="86">
        <f t="shared" si="7"/>
        <v>66.387495513757798</v>
      </c>
      <c r="V32" s="87">
        <f>分析係数表!D35</f>
        <v>7.0415988844991867E-2</v>
      </c>
      <c r="W32" s="88">
        <f t="shared" si="8"/>
        <v>7</v>
      </c>
      <c r="X32" s="76">
        <f>分析係数表!E35</f>
        <v>6.2979316755751802E-2</v>
      </c>
      <c r="Y32" s="89">
        <f t="shared" si="9"/>
        <v>6</v>
      </c>
    </row>
    <row r="33" spans="1:25" x14ac:dyDescent="0.2">
      <c r="A33" s="6" t="s">
        <v>21</v>
      </c>
      <c r="B33" s="5" t="s">
        <v>38</v>
      </c>
      <c r="C33" s="90"/>
      <c r="D33" s="76">
        <f>投入係数表!AD33</f>
        <v>1.4408552172902626E-2</v>
      </c>
      <c r="E33" s="77">
        <f t="shared" si="0"/>
        <v>1.4408552172902627</v>
      </c>
      <c r="F33" s="76">
        <f>分析係数表!C36</f>
        <v>0.8186980166346769</v>
      </c>
      <c r="G33" s="77">
        <f t="shared" si="1"/>
        <v>1.1796253086532644</v>
      </c>
      <c r="H33" s="77">
        <v>1.3141341644233573</v>
      </c>
      <c r="I33" s="77">
        <f t="shared" si="2"/>
        <v>1.3141341644233573</v>
      </c>
      <c r="J33" s="76">
        <f>分析係数表!G36</f>
        <v>7.7781269641734763E-2</v>
      </c>
      <c r="K33" s="78">
        <f t="shared" si="3"/>
        <v>0.10221502378842896</v>
      </c>
      <c r="L33" s="79"/>
      <c r="M33" s="80"/>
      <c r="N33" s="81">
        <f>分析係数表!H36</f>
        <v>0.1158646930536866</v>
      </c>
      <c r="O33" s="82">
        <f t="shared" si="4"/>
        <v>2.5471753198104508</v>
      </c>
      <c r="P33" s="76">
        <f>分析係数表!C36</f>
        <v>0.8186980166346769</v>
      </c>
      <c r="Q33" s="82">
        <f t="shared" si="5"/>
        <v>2.0853673823496148</v>
      </c>
      <c r="R33" s="83">
        <v>2.2588555385447719</v>
      </c>
      <c r="S33" s="84">
        <f t="shared" si="6"/>
        <v>3.5729897029681292</v>
      </c>
      <c r="T33" s="85">
        <f>分析係数表!F36</f>
        <v>0.82023884349465748</v>
      </c>
      <c r="U33" s="86">
        <f t="shared" si="7"/>
        <v>2.9307049417808981</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投入係数表!AD34</f>
        <v>2.835231234022775E-2</v>
      </c>
      <c r="E34" s="77">
        <f t="shared" si="0"/>
        <v>2.8352312340227748</v>
      </c>
      <c r="F34" s="76">
        <f>分析係数表!C37</f>
        <v>0.56668970283344855</v>
      </c>
      <c r="G34" s="77">
        <f t="shared" si="1"/>
        <v>1.6066963454724779</v>
      </c>
      <c r="H34" s="77">
        <v>1.8410598665837032</v>
      </c>
      <c r="I34" s="77">
        <f t="shared" si="2"/>
        <v>1.8410598665837032</v>
      </c>
      <c r="J34" s="76">
        <f>分析係数表!G37</f>
        <v>0.49872274427515739</v>
      </c>
      <c r="K34" s="78">
        <f t="shared" si="3"/>
        <v>0.91817842903747959</v>
      </c>
      <c r="L34" s="79"/>
      <c r="M34" s="80"/>
      <c r="N34" s="81">
        <f>分析係数表!H37</f>
        <v>5.3152985940327593E-2</v>
      </c>
      <c r="O34" s="82">
        <f t="shared" si="4"/>
        <v>1.1685179530808456</v>
      </c>
      <c r="P34" s="76">
        <f>分析係数表!C37</f>
        <v>0.56668970283344855</v>
      </c>
      <c r="Q34" s="82">
        <f t="shared" si="5"/>
        <v>0.66218709158693401</v>
      </c>
      <c r="R34" s="83">
        <v>0.76781352498841193</v>
      </c>
      <c r="S34" s="84">
        <f t="shared" si="6"/>
        <v>2.6088733915721152</v>
      </c>
      <c r="T34" s="85">
        <f>分析係数表!F37</f>
        <v>0.72283550770915062</v>
      </c>
      <c r="U34" s="86">
        <f t="shared" si="7"/>
        <v>1.8857863225459235</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投入係数表!AD35</f>
        <v>5.8331396699976758E-2</v>
      </c>
      <c r="E35" s="77">
        <f t="shared" si="0"/>
        <v>5.8331396699976761</v>
      </c>
      <c r="F35" s="76">
        <f>分析係数表!C38</f>
        <v>1.0683527744467458E-2</v>
      </c>
      <c r="G35" s="77">
        <f t="shared" si="1"/>
        <v>6.2318509501773922E-2</v>
      </c>
      <c r="H35" s="77">
        <v>6.5384541550691247E-2</v>
      </c>
      <c r="I35" s="77">
        <f t="shared" si="2"/>
        <v>6.5384541550691247E-2</v>
      </c>
      <c r="J35" s="76">
        <f>分析係数表!G38</f>
        <v>0.34057971014492755</v>
      </c>
      <c r="K35" s="78">
        <f t="shared" si="3"/>
        <v>2.2268648209293397E-2</v>
      </c>
      <c r="L35" s="79"/>
      <c r="M35" s="80"/>
      <c r="N35" s="81">
        <f>分析係数表!H38</f>
        <v>4.6331956753746927E-2</v>
      </c>
      <c r="O35" s="82">
        <f t="shared" si="4"/>
        <v>1.0185640996518763</v>
      </c>
      <c r="P35" s="76">
        <f>分析係数表!C38</f>
        <v>1.0683527744467458E-2</v>
      </c>
      <c r="Q35" s="82">
        <f t="shared" si="5"/>
        <v>1.0881857818149338E-2</v>
      </c>
      <c r="R35" s="83">
        <v>1.2850169747054037E-2</v>
      </c>
      <c r="S35" s="84">
        <f t="shared" si="6"/>
        <v>7.8234711297745285E-2</v>
      </c>
      <c r="T35" s="85">
        <f>分析係数表!F38</f>
        <v>0.55072463768115942</v>
      </c>
      <c r="U35" s="86">
        <f t="shared" si="7"/>
        <v>4.3085783033540881E-2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投入係数表!AD36</f>
        <v>0</v>
      </c>
      <c r="E36" s="77">
        <f t="shared" si="0"/>
        <v>0</v>
      </c>
      <c r="F36" s="76">
        <f>分析係数表!C39</f>
        <v>1</v>
      </c>
      <c r="G36" s="77">
        <f t="shared" si="1"/>
        <v>0</v>
      </c>
      <c r="H36" s="77">
        <v>3.9261529954665003E-2</v>
      </c>
      <c r="I36" s="77">
        <f t="shared" si="2"/>
        <v>3.9261529954665003E-2</v>
      </c>
      <c r="J36" s="76">
        <f>分析係数表!G39</f>
        <v>0.35121951219512193</v>
      </c>
      <c r="K36" s="78">
        <f t="shared" si="3"/>
        <v>1.378941539871161E-2</v>
      </c>
      <c r="L36" s="79"/>
      <c r="M36" s="80"/>
      <c r="N36" s="81">
        <f>分析係数表!H39</f>
        <v>4.1645399285415987E-3</v>
      </c>
      <c r="O36" s="82">
        <f t="shared" si="4"/>
        <v>9.1553458130952323E-2</v>
      </c>
      <c r="P36" s="76">
        <f>分析係数表!C39</f>
        <v>1</v>
      </c>
      <c r="Q36" s="82">
        <f t="shared" si="5"/>
        <v>9.1553458130952323E-2</v>
      </c>
      <c r="R36" s="83">
        <v>0.11578850503180214</v>
      </c>
      <c r="S36" s="84">
        <f t="shared" si="6"/>
        <v>0.15505003498646713</v>
      </c>
      <c r="T36" s="85">
        <f>分析係数表!F39</f>
        <v>0.70184774575018483</v>
      </c>
      <c r="U36" s="86">
        <f t="shared" si="7"/>
        <v>0.10882151753373924</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投入係数表!AD37</f>
        <v>2.3239600278875203E-4</v>
      </c>
      <c r="E37" s="77">
        <f t="shared" si="0"/>
        <v>2.3239600278875203E-2</v>
      </c>
      <c r="F37" s="76">
        <f>分析係数表!C40</f>
        <v>0.77416905685844439</v>
      </c>
      <c r="G37" s="77">
        <f t="shared" si="1"/>
        <v>1.7991379429664056E-2</v>
      </c>
      <c r="H37" s="77">
        <v>1.948757095471013E-2</v>
      </c>
      <c r="I37" s="77">
        <f t="shared" si="2"/>
        <v>1.948757095471013E-2</v>
      </c>
      <c r="J37" s="76">
        <f>分析係数表!G40</f>
        <v>0.54967502321262762</v>
      </c>
      <c r="K37" s="78">
        <f t="shared" si="3"/>
        <v>1.0711831016888019E-2</v>
      </c>
      <c r="L37" s="79"/>
      <c r="M37" s="80"/>
      <c r="N37" s="81">
        <f>分析係数表!H40</f>
        <v>3.1866270706695746E-2</v>
      </c>
      <c r="O37" s="82">
        <f t="shared" si="4"/>
        <v>0.70054972001594995</v>
      </c>
      <c r="P37" s="76">
        <f>分析係数表!C40</f>
        <v>0.77416905685844439</v>
      </c>
      <c r="Q37" s="82">
        <f t="shared" si="5"/>
        <v>0.54234391602719523</v>
      </c>
      <c r="R37" s="83">
        <v>0.54305213522810469</v>
      </c>
      <c r="S37" s="84">
        <f t="shared" si="6"/>
        <v>0.56253970618281479</v>
      </c>
      <c r="T37" s="85">
        <f>分析係数表!F40</f>
        <v>0.74643369629442058</v>
      </c>
      <c r="U37" s="86">
        <f t="shared" si="7"/>
        <v>0.41989859219841574</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投入係数表!AD38</f>
        <v>0</v>
      </c>
      <c r="E38" s="77">
        <f t="shared" si="0"/>
        <v>0</v>
      </c>
      <c r="F38" s="76">
        <f>分析係数表!C41</f>
        <v>0.79005741127348639</v>
      </c>
      <c r="G38" s="77">
        <f t="shared" si="1"/>
        <v>0</v>
      </c>
      <c r="H38" s="77">
        <v>1.6759261318669732E-3</v>
      </c>
      <c r="I38" s="77">
        <f t="shared" si="2"/>
        <v>1.6759261318669732E-3</v>
      </c>
      <c r="J38" s="76">
        <f>分析係数表!G41</f>
        <v>0.45390187685215672</v>
      </c>
      <c r="K38" s="78">
        <f t="shared" si="3"/>
        <v>7.6070601671999419E-4</v>
      </c>
      <c r="L38" s="79"/>
      <c r="M38" s="80"/>
      <c r="N38" s="81">
        <f>分析係数表!H41</f>
        <v>5.3791007377847894E-2</v>
      </c>
      <c r="O38" s="82">
        <f t="shared" si="4"/>
        <v>1.1825442488947797</v>
      </c>
      <c r="P38" s="76">
        <f>分析係数表!C41</f>
        <v>0.79005741127348639</v>
      </c>
      <c r="Q38" s="82">
        <f t="shared" si="5"/>
        <v>0.93427784799815905</v>
      </c>
      <c r="R38" s="83">
        <v>0.95031994947931087</v>
      </c>
      <c r="S38" s="84">
        <f t="shared" si="6"/>
        <v>0.95199587561117782</v>
      </c>
      <c r="T38" s="85">
        <f>分析係数表!F41</f>
        <v>0.55729338162660524</v>
      </c>
      <c r="U38" s="86">
        <f t="shared" si="7"/>
        <v>0.53054100081393429</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投入係数表!AD39</f>
        <v>2.7887520334650244E-3</v>
      </c>
      <c r="E39" s="77">
        <f>$C$32*D39</f>
        <v>0.27887520334650245</v>
      </c>
      <c r="F39" s="76">
        <f>分析係数表!C42</f>
        <v>0.34014502307185235</v>
      </c>
      <c r="G39" s="77">
        <f>E39*F39</f>
        <v>9.4858012476463596E-2</v>
      </c>
      <c r="H39" s="77">
        <v>0.10103784880481465</v>
      </c>
      <c r="I39" s="77">
        <f>C39+H39</f>
        <v>0.10103784880481465</v>
      </c>
      <c r="J39" s="76">
        <f>分析係数表!G42</f>
        <v>0.48461538461538461</v>
      </c>
      <c r="K39" s="78">
        <f>I39*J39</f>
        <v>4.8964495959256331E-2</v>
      </c>
      <c r="L39" s="79"/>
      <c r="M39" s="80"/>
      <c r="N39" s="81">
        <f>分析係数表!H42</f>
        <v>1.4175676302723771E-2</v>
      </c>
      <c r="O39" s="82">
        <f t="shared" si="4"/>
        <v>0.3116387906295926</v>
      </c>
      <c r="P39" s="76">
        <f>分析係数表!C42</f>
        <v>0.34014502307185235</v>
      </c>
      <c r="Q39" s="82">
        <f>O39*P39</f>
        <v>0.10600238362878694</v>
      </c>
      <c r="R39" s="83">
        <v>0.11004397646602893</v>
      </c>
      <c r="S39" s="84">
        <f>I39+R39</f>
        <v>0.21108182527084357</v>
      </c>
      <c r="T39" s="85">
        <f>分析係数表!F42</f>
        <v>0.55384615384615388</v>
      </c>
      <c r="U39" s="86">
        <f>S39*T39</f>
        <v>0.1169068570730826</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投入係数表!AD40</f>
        <v>0.11596560539158726</v>
      </c>
      <c r="E40" s="77">
        <f>$C$32*D40</f>
        <v>11.596560539158727</v>
      </c>
      <c r="F40" s="76">
        <f>分析係数表!C43</f>
        <v>0.24206930209858468</v>
      </c>
      <c r="G40" s="77">
        <f>E40*F40</f>
        <v>2.80717131645814</v>
      </c>
      <c r="H40" s="77">
        <v>3.0417827450249848</v>
      </c>
      <c r="I40" s="77">
        <f>C40+H40</f>
        <v>3.0417827450249848</v>
      </c>
      <c r="J40" s="76">
        <f>分析係数表!G43</f>
        <v>0.37677668031799566</v>
      </c>
      <c r="K40" s="78">
        <f>I40*J40</f>
        <v>1.146072804919074</v>
      </c>
      <c r="L40" s="79"/>
      <c r="M40" s="80"/>
      <c r="N40" s="81">
        <f>分析係数表!H43</f>
        <v>3.8768502621688086E-2</v>
      </c>
      <c r="O40" s="82">
        <f t="shared" si="4"/>
        <v>0.85228873836669261</v>
      </c>
      <c r="P40" s="76">
        <f>分析係数表!C43</f>
        <v>0.24206930209858468</v>
      </c>
      <c r="Q40" s="82">
        <f>O40*P40</f>
        <v>0.20631294008290851</v>
      </c>
      <c r="R40" s="83">
        <v>0.33463735813531381</v>
      </c>
      <c r="S40" s="84">
        <f>I40+R40</f>
        <v>3.3764201031602985</v>
      </c>
      <c r="T40" s="85">
        <f>分析係数表!F43</f>
        <v>0.60202360876897132</v>
      </c>
      <c r="U40" s="86">
        <f>S40*T40</f>
        <v>2.0326846152246651</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投入係数表!AD41</f>
        <v>0</v>
      </c>
      <c r="E41" s="77">
        <f>$C$32*D41</f>
        <v>0</v>
      </c>
      <c r="F41" s="76">
        <f>分析係数表!C44</f>
        <v>0.38560429982568278</v>
      </c>
      <c r="G41" s="77">
        <f>E41*F41</f>
        <v>0</v>
      </c>
      <c r="H41" s="77">
        <v>1.747991798164761E-3</v>
      </c>
      <c r="I41" s="77">
        <f>C41+H41</f>
        <v>1.747991798164761E-3</v>
      </c>
      <c r="J41" s="76">
        <f>分析係数表!G44</f>
        <v>0.26838368034661209</v>
      </c>
      <c r="K41" s="78">
        <f>I41*J41</f>
        <v>4.691324720071509E-4</v>
      </c>
      <c r="L41" s="79"/>
      <c r="M41" s="80"/>
      <c r="N41" s="81">
        <f>分析係数表!H44</f>
        <v>0.12265092107094798</v>
      </c>
      <c r="O41" s="82">
        <f t="shared" si="4"/>
        <v>2.6963641025586598</v>
      </c>
      <c r="P41" s="76">
        <f>分析係数表!C44</f>
        <v>0.38560429982568278</v>
      </c>
      <c r="Q41" s="82">
        <f>O41*P41</f>
        <v>1.0397295918422376</v>
      </c>
      <c r="R41" s="83">
        <v>1.0525563064635963</v>
      </c>
      <c r="S41" s="84">
        <f>I41+R41</f>
        <v>1.0543042982617612</v>
      </c>
      <c r="T41" s="85">
        <f>分析係数表!F44</f>
        <v>0.48224816464075099</v>
      </c>
      <c r="U41" s="86">
        <f>S41*T41</f>
        <v>0.50843631280958923</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投入係数表!AD42</f>
        <v>5.8099000697188008E-3</v>
      </c>
      <c r="E42" s="77">
        <f>$C$32*D42</f>
        <v>0.58099000697188008</v>
      </c>
      <c r="F42" s="76">
        <f>分析係数表!C45</f>
        <v>1</v>
      </c>
      <c r="G42" s="77">
        <f>E42*F42</f>
        <v>0.58099000697188008</v>
      </c>
      <c r="H42" s="77">
        <v>0.61477109847761757</v>
      </c>
      <c r="I42" s="77">
        <f>C42+H42</f>
        <v>0.61477109847761757</v>
      </c>
      <c r="J42" s="76">
        <f>分析係数表!G45</f>
        <v>0</v>
      </c>
      <c r="K42" s="78">
        <f>I42*J42</f>
        <v>0</v>
      </c>
      <c r="L42" s="79"/>
      <c r="M42" s="80"/>
      <c r="N42" s="81">
        <f>分析係数表!H45</f>
        <v>0</v>
      </c>
      <c r="O42" s="82">
        <f t="shared" si="4"/>
        <v>0</v>
      </c>
      <c r="P42" s="76">
        <f>分析係数表!C45</f>
        <v>1</v>
      </c>
      <c r="Q42" s="82">
        <f>O42*P42</f>
        <v>0</v>
      </c>
      <c r="R42" s="83">
        <v>2.4784219852027868E-2</v>
      </c>
      <c r="S42" s="84">
        <f>I42+R42</f>
        <v>0.63955531832964541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8.5986521031838261E-3</v>
      </c>
      <c r="E43" s="77">
        <f>$C$32*D43</f>
        <v>0.85986521031838259</v>
      </c>
      <c r="F43" s="76">
        <f>分析係数表!C46</f>
        <v>0.21981660723382579</v>
      </c>
      <c r="G43" s="77">
        <f>E43*F43</f>
        <v>0.18901265321058691</v>
      </c>
      <c r="H43" s="77">
        <v>0.20708063055356846</v>
      </c>
      <c r="I43" s="77">
        <f>C43+H43</f>
        <v>0.20708063055356846</v>
      </c>
      <c r="J43" s="76">
        <f>分析係数表!G46</f>
        <v>9.2485549132947983E-3</v>
      </c>
      <c r="K43" s="78">
        <f>I43*J43</f>
        <v>1.9151965831543905E-3</v>
      </c>
      <c r="L43" s="79"/>
      <c r="M43" s="80"/>
      <c r="N43" s="81">
        <f>分析係数表!H46</f>
        <v>2.3827200593939956E-2</v>
      </c>
      <c r="O43" s="82">
        <f t="shared" si="4"/>
        <v>0.523818392760379</v>
      </c>
      <c r="P43" s="76">
        <f>分析係数表!C46</f>
        <v>0.21981660723382579</v>
      </c>
      <c r="Q43" s="82">
        <f>O43*P43</f>
        <v>0.11514398190326212</v>
      </c>
      <c r="R43" s="83">
        <v>0.12782509493436034</v>
      </c>
      <c r="S43" s="84">
        <f>I43+R43</f>
        <v>0.3349057254879288</v>
      </c>
      <c r="T43" s="85">
        <f>分析係数表!F46</f>
        <v>0.31329479768786128</v>
      </c>
      <c r="U43" s="86">
        <f>S43*T43</f>
        <v>0.10492422151124706</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投入係数表!AD44</f>
        <v>0.32698117592377413</v>
      </c>
      <c r="E44" s="91">
        <f>SUM(E5:E43)</f>
        <v>32.698117592377415</v>
      </c>
      <c r="F44" s="92">
        <f>分析係数表!C47</f>
        <v>0.36533716964755569</v>
      </c>
      <c r="G44" s="91">
        <f>SUM(G5:G43)</f>
        <v>10.271364334735818</v>
      </c>
      <c r="H44" s="91">
        <f>SUM(H5:H43)</f>
        <v>11.73855524099824</v>
      </c>
      <c r="I44" s="91">
        <f>SUM(I5:I43)</f>
        <v>111.73855524099822</v>
      </c>
      <c r="J44" s="92">
        <f>分析係数表!G47</f>
        <v>0.24761623449681225</v>
      </c>
      <c r="K44" s="93">
        <f>SUM(K5:K43)</f>
        <v>35.043651946992085</v>
      </c>
      <c r="L44" s="94">
        <f>最終需要_まとめ!$L$33</f>
        <v>0.62733333333333341</v>
      </c>
      <c r="M44" s="91">
        <f>K44*L44</f>
        <v>21.984050988079705</v>
      </c>
      <c r="N44" s="95">
        <f>分析係数表!H47</f>
        <v>1</v>
      </c>
      <c r="O44" s="96">
        <f>SUM(O5:O43)</f>
        <v>21.984050988079705</v>
      </c>
      <c r="P44" s="92">
        <f>分析係数表!C47</f>
        <v>0.36533716964755569</v>
      </c>
      <c r="Q44" s="96">
        <f>SUM(Q5:Q43)</f>
        <v>8.4424840891055393</v>
      </c>
      <c r="R44" s="91">
        <f>SUM(R5:R43)</f>
        <v>9.5140696032156953</v>
      </c>
      <c r="S44" s="97">
        <f>SUM(S5:S43)</f>
        <v>121.25262484421393</v>
      </c>
      <c r="T44" s="98">
        <f>分析係数表!F47</f>
        <v>0.45972075178637212</v>
      </c>
      <c r="U44" s="99">
        <f>SUM(U5:U43)</f>
        <v>77.406580745182282</v>
      </c>
      <c r="V44" s="100">
        <f>分析係数表!D47</f>
        <v>9.0631212476228726E-2</v>
      </c>
      <c r="W44" s="101">
        <f>SUM(W5:W43)</f>
        <v>8</v>
      </c>
      <c r="X44" s="92">
        <f>分析係数表!E47</f>
        <v>7.5404319154090987E-2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0</v>
      </c>
      <c r="E5" s="77">
        <f t="shared" ref="E5:E38" si="0">$C$33*D5</f>
        <v>0</v>
      </c>
      <c r="F5" s="76">
        <f>分析係数表!C8</f>
        <v>0.3615635179153095</v>
      </c>
      <c r="G5" s="77">
        <f t="shared" ref="G5:G38" si="1">E5*F5</f>
        <v>0</v>
      </c>
      <c r="H5" s="77">
        <f t="array" ref="H5:H43">MMULT(逆行列係数!C5:AO43,'29'!G5:G43)</f>
        <v>5.942169650442876E-4</v>
      </c>
      <c r="I5" s="77">
        <f t="shared" ref="I5:I38" si="2">C5+H5</f>
        <v>5.942169650442876E-4</v>
      </c>
      <c r="J5" s="76">
        <f>分析係数表!G8</f>
        <v>0.11973969631236442</v>
      </c>
      <c r="K5" s="78">
        <f t="shared" ref="K5:K38" si="3">I5*J5</f>
        <v>7.1151358938057862E-5</v>
      </c>
      <c r="L5" s="79" t="s">
        <v>186</v>
      </c>
      <c r="M5" s="80" t="s">
        <v>186</v>
      </c>
      <c r="N5" s="81">
        <f>分析係数表!H8</f>
        <v>1.2737227970859822E-2</v>
      </c>
      <c r="O5" s="82">
        <f t="shared" ref="O5:O43" si="4">$M$44*N5</f>
        <v>8.0763679916295697E-2</v>
      </c>
      <c r="P5" s="76">
        <f>分析係数表!C8</f>
        <v>0.3615635179153095</v>
      </c>
      <c r="Q5" s="82">
        <f t="shared" ref="Q5:Q38" si="5">O5*P5</f>
        <v>2.9201200230321901E-2</v>
      </c>
      <c r="R5" s="83">
        <f t="array" ref="R5:R43">MMULT(逆行列係数!C5:AO43,'29'!Q5:Q43)</f>
        <v>4.2694537265810031E-2</v>
      </c>
      <c r="S5" s="84">
        <f t="shared" ref="S5:S38" si="6">I5+R5</f>
        <v>4.3288754230854321E-2</v>
      </c>
      <c r="T5" s="85">
        <f>分析係数表!F8</f>
        <v>0.45140997830802604</v>
      </c>
      <c r="U5" s="86">
        <f t="shared" ref="U5:U38" si="7">S5*T5</f>
        <v>1.9540975608331419E-2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投入係数表!AE6</f>
        <v>0</v>
      </c>
      <c r="E6" s="77">
        <f t="shared" si="0"/>
        <v>0</v>
      </c>
      <c r="F6" s="76">
        <f>分析係数表!C9</f>
        <v>5.4524361948955935E-2</v>
      </c>
      <c r="G6" s="77">
        <f t="shared" si="1"/>
        <v>0</v>
      </c>
      <c r="H6" s="77">
        <v>4.1137339291899967E-4</v>
      </c>
      <c r="I6" s="77">
        <f t="shared" si="2"/>
        <v>4.1137339291899967E-4</v>
      </c>
      <c r="J6" s="76">
        <f>分析係数表!G9</f>
        <v>0.23529411764705882</v>
      </c>
      <c r="K6" s="78">
        <f t="shared" si="3"/>
        <v>9.6793739510352863E-5</v>
      </c>
      <c r="L6" s="79"/>
      <c r="M6" s="80"/>
      <c r="N6" s="81">
        <f>分析係数表!H9</f>
        <v>6.7282260683958976E-4</v>
      </c>
      <c r="O6" s="82">
        <f t="shared" si="4"/>
        <v>4.2662053143398444E-3</v>
      </c>
      <c r="P6" s="76">
        <f>分析係数表!C9</f>
        <v>5.4524361948955935E-2</v>
      </c>
      <c r="Q6" s="82">
        <f t="shared" si="5"/>
        <v>2.32612122707625E-4</v>
      </c>
      <c r="R6" s="83">
        <v>3.3205835980374722E-4</v>
      </c>
      <c r="S6" s="84">
        <f t="shared" si="6"/>
        <v>7.4343175272274689E-4</v>
      </c>
      <c r="T6" s="85">
        <f>分析係数表!F9</f>
        <v>0.68627450980392157</v>
      </c>
      <c r="U6" s="86">
        <f t="shared" si="7"/>
        <v>5.1019826167247341E-4</v>
      </c>
      <c r="V6" s="87">
        <f>分析係数表!D9</f>
        <v>3.9215686274509803E-2</v>
      </c>
      <c r="W6" s="88">
        <f t="shared" si="8"/>
        <v>0</v>
      </c>
      <c r="X6" s="76">
        <f>分析係数表!E9</f>
        <v>0</v>
      </c>
      <c r="Y6" s="89">
        <f t="shared" si="9"/>
        <v>0</v>
      </c>
    </row>
    <row r="7" spans="1:25" x14ac:dyDescent="0.2">
      <c r="A7" s="6" t="s">
        <v>221</v>
      </c>
      <c r="B7" s="5" t="s">
        <v>267</v>
      </c>
      <c r="C7" s="90"/>
      <c r="D7" s="76">
        <f>投入係数表!AE7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8.2381895725183209E-3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投入係数表!AE8</f>
        <v>0</v>
      </c>
      <c r="E8" s="77">
        <f t="shared" si="0"/>
        <v>0</v>
      </c>
      <c r="F8" s="76">
        <f>分析係数表!C11</f>
        <v>1.7638036809815905E-2</v>
      </c>
      <c r="G8" s="77">
        <f t="shared" si="1"/>
        <v>0</v>
      </c>
      <c r="H8" s="77">
        <v>3.1368408065788846E-4</v>
      </c>
      <c r="I8" s="77">
        <f t="shared" si="2"/>
        <v>3.1368408065788846E-4</v>
      </c>
      <c r="J8" s="76">
        <f>分析係数表!G11</f>
        <v>0.36619718309859156</v>
      </c>
      <c r="K8" s="78">
        <f t="shared" si="3"/>
        <v>1.1487022671979015E-4</v>
      </c>
      <c r="L8" s="79"/>
      <c r="M8" s="80"/>
      <c r="N8" s="81">
        <f>分析係数表!H11</f>
        <v>-2.3200779546192752E-5</v>
      </c>
      <c r="O8" s="82">
        <f t="shared" si="4"/>
        <v>-1.4711052808068432E-4</v>
      </c>
      <c r="P8" s="76">
        <f>分析係数表!C11</f>
        <v>1.7638036809815905E-2</v>
      </c>
      <c r="Q8" s="82">
        <f t="shared" si="5"/>
        <v>-2.5947409093985662E-6</v>
      </c>
      <c r="R8" s="83">
        <v>9.9484580467261725E-5</v>
      </c>
      <c r="S8" s="84">
        <f t="shared" si="6"/>
        <v>4.1316866112515018E-4</v>
      </c>
      <c r="T8" s="85">
        <f>分析係数表!F11</f>
        <v>0.60563380281690138</v>
      </c>
      <c r="U8" s="86">
        <f t="shared" si="7"/>
        <v>2.5022890744199233E-4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投入係数表!AE9</f>
        <v>0</v>
      </c>
      <c r="E9" s="77">
        <f t="shared" si="0"/>
        <v>0</v>
      </c>
      <c r="F9" s="76">
        <f>分析係数表!C12</f>
        <v>0.17945214392608499</v>
      </c>
      <c r="G9" s="77">
        <f t="shared" si="1"/>
        <v>0</v>
      </c>
      <c r="H9" s="77">
        <v>4.731046611869231E-4</v>
      </c>
      <c r="I9" s="77">
        <f t="shared" si="2"/>
        <v>4.731046611869231E-4</v>
      </c>
      <c r="J9" s="76">
        <f>分析係数表!G12</f>
        <v>0.13812104376337719</v>
      </c>
      <c r="K9" s="78">
        <f t="shared" si="3"/>
        <v>6.5345709612456745E-5</v>
      </c>
      <c r="L9" s="79"/>
      <c r="M9" s="80"/>
      <c r="N9" s="81">
        <f>分析係数表!H12</f>
        <v>9.9856155166813607E-2</v>
      </c>
      <c r="O9" s="82">
        <f t="shared" si="4"/>
        <v>0.63316371285926532</v>
      </c>
      <c r="P9" s="76">
        <f>分析係数表!C12</f>
        <v>0.17945214392608499</v>
      </c>
      <c r="Q9" s="82">
        <f t="shared" si="5"/>
        <v>0.11362258572879523</v>
      </c>
      <c r="R9" s="83">
        <v>0.12872123631431687</v>
      </c>
      <c r="S9" s="84">
        <f t="shared" si="6"/>
        <v>0.12919434097550378</v>
      </c>
      <c r="T9" s="85">
        <f>分析係数表!F12</f>
        <v>0.32915888701671298</v>
      </c>
      <c r="U9" s="86">
        <f t="shared" si="7"/>
        <v>4.2525465484354541E-2</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投入係数表!AE10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9.7534280117493696E-2</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投入係数表!AE11</f>
        <v>6.285355122564425E-4</v>
      </c>
      <c r="E11" s="77">
        <f t="shared" si="0"/>
        <v>6.2853551225644247E-2</v>
      </c>
      <c r="F11" s="76">
        <f>分析係数表!C14</f>
        <v>0.39919982218270722</v>
      </c>
      <c r="G11" s="77">
        <f t="shared" si="1"/>
        <v>2.5091126472828861E-2</v>
      </c>
      <c r="H11" s="77">
        <v>7.812975247882549E-2</v>
      </c>
      <c r="I11" s="77">
        <f t="shared" si="2"/>
        <v>7.812975247882549E-2</v>
      </c>
      <c r="J11" s="76">
        <f>分析係数表!G14</f>
        <v>0.17087329631499243</v>
      </c>
      <c r="K11" s="78">
        <f t="shared" si="3"/>
        <v>1.3350288346331363E-2</v>
      </c>
      <c r="L11" s="79"/>
      <c r="M11" s="80"/>
      <c r="N11" s="81">
        <f>分析係数表!H14</f>
        <v>1.2412417057213123E-3</v>
      </c>
      <c r="O11" s="82">
        <f t="shared" si="4"/>
        <v>7.87041325231661E-3</v>
      </c>
      <c r="P11" s="76">
        <f>分析係数表!C14</f>
        <v>0.39919982218270722</v>
      </c>
      <c r="Q11" s="82">
        <f t="shared" si="5"/>
        <v>3.1418675708292133E-3</v>
      </c>
      <c r="R11" s="83">
        <v>1.3934429937432775E-2</v>
      </c>
      <c r="S11" s="84">
        <f t="shared" si="6"/>
        <v>9.2064182416258272E-2</v>
      </c>
      <c r="T11" s="85">
        <f>分析係数表!F14</f>
        <v>0.36951034830893487</v>
      </c>
      <c r="U11" s="86">
        <f t="shared" si="7"/>
        <v>3.4018668111408912E-2</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投入係数表!AE12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5.8255769119950986E-2</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投入係数表!AE13</f>
        <v>3.1426775612822125E-4</v>
      </c>
      <c r="E13" s="77">
        <f t="shared" si="0"/>
        <v>3.1426775612822123E-2</v>
      </c>
      <c r="F13" s="76">
        <f>分析係数表!C16</f>
        <v>2.8203419942260721E-2</v>
      </c>
      <c r="G13" s="77">
        <f t="shared" si="1"/>
        <v>8.8634255003962033E-4</v>
      </c>
      <c r="H13" s="77">
        <v>1.721018548106531E-3</v>
      </c>
      <c r="I13" s="77">
        <f t="shared" si="2"/>
        <v>1.721018548106531E-3</v>
      </c>
      <c r="J13" s="76">
        <f>分析係数表!G16</f>
        <v>3.2028469750889681E-2</v>
      </c>
      <c r="K13" s="78">
        <f t="shared" si="3"/>
        <v>5.5121590508750103E-5</v>
      </c>
      <c r="L13" s="79"/>
      <c r="M13" s="80"/>
      <c r="N13" s="81">
        <f>分析係数表!H16</f>
        <v>1.817781077444202E-2</v>
      </c>
      <c r="O13" s="82">
        <f t="shared" si="4"/>
        <v>0.11526109875121615</v>
      </c>
      <c r="P13" s="76">
        <f>分析係数表!C16</f>
        <v>2.8203419942260721E-2</v>
      </c>
      <c r="Q13" s="82">
        <f t="shared" si="5"/>
        <v>3.2507571710869319E-3</v>
      </c>
      <c r="R13" s="83">
        <v>3.8086940886682043E-3</v>
      </c>
      <c r="S13" s="84">
        <f t="shared" si="6"/>
        <v>5.5297126367747354E-3</v>
      </c>
      <c r="T13" s="85">
        <f>分析係数表!F16</f>
        <v>0.28469750889679718</v>
      </c>
      <c r="U13" s="86">
        <f t="shared" si="7"/>
        <v>1.5742954126049069E-3</v>
      </c>
      <c r="V13" s="87">
        <f>分析係数表!D16</f>
        <v>0</v>
      </c>
      <c r="W13" s="88">
        <f t="shared" si="8"/>
        <v>0</v>
      </c>
      <c r="X13" s="76">
        <f>分析係数表!E16</f>
        <v>0</v>
      </c>
      <c r="Y13" s="89">
        <f t="shared" si="9"/>
        <v>0</v>
      </c>
    </row>
    <row r="14" spans="1:25" x14ac:dyDescent="0.2">
      <c r="A14" s="6" t="s">
        <v>2</v>
      </c>
      <c r="B14" s="5" t="s">
        <v>365</v>
      </c>
      <c r="C14" s="90"/>
      <c r="D14" s="76">
        <f>投入係数表!AE14</f>
        <v>7.8566939032055313E-4</v>
      </c>
      <c r="E14" s="77">
        <f t="shared" si="0"/>
        <v>7.8566939032055319E-2</v>
      </c>
      <c r="F14" s="76">
        <f>分析係数表!C17</f>
        <v>0.39389614666813044</v>
      </c>
      <c r="G14" s="77">
        <f t="shared" si="1"/>
        <v>3.0947214540236523E-2</v>
      </c>
      <c r="H14" s="77">
        <v>6.262870890712173E-2</v>
      </c>
      <c r="I14" s="77">
        <f t="shared" si="2"/>
        <v>6.262870890712173E-2</v>
      </c>
      <c r="J14" s="76">
        <f>分析係数表!G17</f>
        <v>0.21203948952564411</v>
      </c>
      <c r="K14" s="78">
        <f t="shared" si="3"/>
        <v>1.3279759466316252E-2</v>
      </c>
      <c r="L14" s="79"/>
      <c r="M14" s="80"/>
      <c r="N14" s="81">
        <f>分析係数表!H17</f>
        <v>3.0625029000974431E-3</v>
      </c>
      <c r="O14" s="82">
        <f t="shared" si="4"/>
        <v>1.9418589706650329E-2</v>
      </c>
      <c r="P14" s="76">
        <f>分析係数表!C17</f>
        <v>0.39389614666813044</v>
      </c>
      <c r="Q14" s="82">
        <f t="shared" si="5"/>
        <v>7.6489076591789856E-3</v>
      </c>
      <c r="R14" s="83">
        <v>1.6702126761268178E-2</v>
      </c>
      <c r="S14" s="84">
        <f t="shared" si="6"/>
        <v>7.9330835668389915E-2</v>
      </c>
      <c r="T14" s="85">
        <f>分析係数表!F17</f>
        <v>0.32203226583192873</v>
      </c>
      <c r="U14" s="86">
        <f t="shared" si="7"/>
        <v>2.5547088760631994E-2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投入係数表!AE15</f>
        <v>7.8566939032055313E-5</v>
      </c>
      <c r="E15" s="77">
        <f t="shared" si="0"/>
        <v>7.8566939032055309E-3</v>
      </c>
      <c r="F15" s="76">
        <f>分析係数表!C18</f>
        <v>0.54026666666666667</v>
      </c>
      <c r="G15" s="77">
        <f t="shared" si="1"/>
        <v>4.2447098261051749E-3</v>
      </c>
      <c r="H15" s="77">
        <v>4.1838551149989862E-2</v>
      </c>
      <c r="I15" s="77">
        <f t="shared" si="2"/>
        <v>4.1838551149989862E-2</v>
      </c>
      <c r="J15" s="76">
        <f>分析係数表!G18</f>
        <v>0.21567989590110606</v>
      </c>
      <c r="K15" s="78">
        <f t="shared" si="3"/>
        <v>9.0237343566829144E-3</v>
      </c>
      <c r="L15" s="79"/>
      <c r="M15" s="80"/>
      <c r="N15" s="81">
        <f>分析係数表!H18</f>
        <v>4.8721637047004782E-4</v>
      </c>
      <c r="O15" s="82">
        <f t="shared" si="4"/>
        <v>3.0893210896943708E-3</v>
      </c>
      <c r="P15" s="76">
        <f>分析係数表!C18</f>
        <v>0.54026666666666667</v>
      </c>
      <c r="Q15" s="82">
        <f t="shared" si="5"/>
        <v>1.669057207392212E-3</v>
      </c>
      <c r="R15" s="83">
        <v>3.8148254723910156E-3</v>
      </c>
      <c r="S15" s="84">
        <f t="shared" si="6"/>
        <v>4.5653376622380878E-2</v>
      </c>
      <c r="T15" s="85">
        <f>分析係数表!F18</f>
        <v>0.45949902407286924</v>
      </c>
      <c r="U15" s="86">
        <f t="shared" si="7"/>
        <v>2.0977682003615158E-2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投入係数表!AE16</f>
        <v>0</v>
      </c>
      <c r="E16" s="77">
        <f t="shared" si="0"/>
        <v>0</v>
      </c>
      <c r="F16" s="76">
        <f>分析係数表!C19</f>
        <v>0.24452905261713653</v>
      </c>
      <c r="G16" s="77">
        <f t="shared" si="1"/>
        <v>0</v>
      </c>
      <c r="H16" s="77">
        <v>1.5731969998587409E-2</v>
      </c>
      <c r="I16" s="77">
        <f t="shared" si="2"/>
        <v>1.5731969998587409E-2</v>
      </c>
      <c r="J16" s="76">
        <f>分析係数表!G19</f>
        <v>5.7649667405764965E-2</v>
      </c>
      <c r="K16" s="78">
        <f t="shared" si="3"/>
        <v>9.0694283805603688E-4</v>
      </c>
      <c r="L16" s="79"/>
      <c r="M16" s="80"/>
      <c r="N16" s="81">
        <f>分析係数表!H19</f>
        <v>-1.2760428750406013E-4</v>
      </c>
      <c r="O16" s="82">
        <f t="shared" si="4"/>
        <v>-8.0910790444376369E-4</v>
      </c>
      <c r="P16" s="76">
        <f>分析係数表!C19</f>
        <v>0.24452905261713653</v>
      </c>
      <c r="Q16" s="82">
        <f t="shared" si="5"/>
        <v>-1.9785038933867017E-4</v>
      </c>
      <c r="R16" s="83">
        <v>1.6710768950956212E-3</v>
      </c>
      <c r="S16" s="84">
        <f t="shared" si="6"/>
        <v>1.7403046893683029E-2</v>
      </c>
      <c r="T16" s="85">
        <f>分析係数表!F19</f>
        <v>0.24006968641114981</v>
      </c>
      <c r="U16" s="86">
        <f t="shared" si="7"/>
        <v>4.1779440103650199E-3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投入係数表!AE17</f>
        <v>0</v>
      </c>
      <c r="E17" s="77">
        <f t="shared" si="0"/>
        <v>0</v>
      </c>
      <c r="F17" s="76">
        <f>分析係数表!C20</f>
        <v>4.2707629979743422E-2</v>
      </c>
      <c r="G17" s="77">
        <f t="shared" si="1"/>
        <v>0</v>
      </c>
      <c r="H17" s="77">
        <v>9.1013374876116183E-4</v>
      </c>
      <c r="I17" s="77">
        <f t="shared" si="2"/>
        <v>9.1013374876116183E-4</v>
      </c>
      <c r="J17" s="76">
        <f>分析係数表!G20</f>
        <v>0.10064412238325282</v>
      </c>
      <c r="K17" s="78">
        <f t="shared" si="3"/>
        <v>9.1599612395447044E-5</v>
      </c>
      <c r="L17" s="79"/>
      <c r="M17" s="80"/>
      <c r="N17" s="81">
        <f>分析係数表!H20</f>
        <v>6.0322026820101154E-4</v>
      </c>
      <c r="O17" s="82">
        <f t="shared" si="4"/>
        <v>3.824873730097792E-3</v>
      </c>
      <c r="P17" s="76">
        <f>分析係数表!C20</f>
        <v>4.2707629979743422E-2</v>
      </c>
      <c r="Q17" s="82">
        <f t="shared" si="5"/>
        <v>1.6335129198425752E-4</v>
      </c>
      <c r="R17" s="83">
        <v>4.3739726678185693E-4</v>
      </c>
      <c r="S17" s="84">
        <f t="shared" si="6"/>
        <v>1.3475310155430188E-3</v>
      </c>
      <c r="T17" s="85">
        <f>分析係数表!F20</f>
        <v>0.22302737520128824</v>
      </c>
      <c r="U17" s="86">
        <f t="shared" si="7"/>
        <v>3.0053630539888582E-4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投入係数表!AE18</f>
        <v>3.9283469516027656E-4</v>
      </c>
      <c r="E18" s="77">
        <f t="shared" si="0"/>
        <v>3.928346951602766E-2</v>
      </c>
      <c r="F18" s="76">
        <f>分析係数表!C21</f>
        <v>0.66002922908293749</v>
      </c>
      <c r="G18" s="77">
        <f t="shared" si="1"/>
        <v>2.5928238100366811E-2</v>
      </c>
      <c r="H18" s="77">
        <v>0.10898259354023523</v>
      </c>
      <c r="I18" s="77">
        <f t="shared" si="2"/>
        <v>0.10898259354023523</v>
      </c>
      <c r="J18" s="76">
        <f>分析係数表!G21</f>
        <v>0.28519544705706157</v>
      </c>
      <c r="K18" s="78">
        <f t="shared" si="3"/>
        <v>3.1081339486145419E-2</v>
      </c>
      <c r="L18" s="79"/>
      <c r="M18" s="80"/>
      <c r="N18" s="81">
        <f>分析係数表!H21</f>
        <v>9.9763352048628834E-4</v>
      </c>
      <c r="O18" s="82">
        <f t="shared" si="4"/>
        <v>6.3257527074694255E-3</v>
      </c>
      <c r="P18" s="76">
        <f>分析係数表!C21</f>
        <v>0.66002922908293749</v>
      </c>
      <c r="Q18" s="82">
        <f t="shared" si="5"/>
        <v>4.1751816828803495E-3</v>
      </c>
      <c r="R18" s="83">
        <v>9.9225691845392337E-3</v>
      </c>
      <c r="S18" s="84">
        <f t="shared" si="6"/>
        <v>0.11890516272477447</v>
      </c>
      <c r="T18" s="85">
        <f>分析係数表!F21</f>
        <v>0.42593979332035348</v>
      </c>
      <c r="U18" s="86">
        <f t="shared" si="7"/>
        <v>5.0646440435713438E-2</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投入係数表!AE19</f>
        <v>0</v>
      </c>
      <c r="E19" s="77">
        <f t="shared" si="0"/>
        <v>0</v>
      </c>
      <c r="F19" s="76">
        <f>分析係数表!C22</f>
        <v>0.17124965967873673</v>
      </c>
      <c r="G19" s="77">
        <f t="shared" si="1"/>
        <v>0</v>
      </c>
      <c r="H19" s="77">
        <v>3.5047628874719985E-3</v>
      </c>
      <c r="I19" s="77">
        <f t="shared" si="2"/>
        <v>3.5047628874719985E-3</v>
      </c>
      <c r="J19" s="76">
        <f>分析係数表!G22</f>
        <v>0.19461524128936092</v>
      </c>
      <c r="K19" s="78">
        <f t="shared" si="3"/>
        <v>6.8208027500736026E-4</v>
      </c>
      <c r="L19" s="79"/>
      <c r="M19" s="80"/>
      <c r="N19" s="81">
        <f>分析係数表!H22</f>
        <v>4.6401559092385505E-5</v>
      </c>
      <c r="O19" s="82">
        <f t="shared" si="4"/>
        <v>2.9422105616136863E-4</v>
      </c>
      <c r="P19" s="76">
        <f>分析係数表!C22</f>
        <v>0.17124965967873673</v>
      </c>
      <c r="Q19" s="82">
        <f t="shared" si="5"/>
        <v>5.0385255737952868E-5</v>
      </c>
      <c r="R19" s="83">
        <v>5.553387075247217E-4</v>
      </c>
      <c r="S19" s="84">
        <f t="shared" si="6"/>
        <v>4.0601015949967203E-3</v>
      </c>
      <c r="T19" s="85">
        <f>分析係数表!F22</f>
        <v>0.41301782497981493</v>
      </c>
      <c r="U19" s="86">
        <f t="shared" si="7"/>
        <v>1.6768943299626229E-3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1.4711052808068432E-4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投入係数表!AE21</f>
        <v>0</v>
      </c>
      <c r="E21" s="77">
        <f t="shared" si="0"/>
        <v>0</v>
      </c>
      <c r="F21" s="76">
        <f>分析係数表!C24</f>
        <v>0.51311288483466355</v>
      </c>
      <c r="G21" s="77">
        <f t="shared" si="1"/>
        <v>0</v>
      </c>
      <c r="H21" s="77">
        <v>4.0129066981879642E-3</v>
      </c>
      <c r="I21" s="77">
        <f t="shared" si="2"/>
        <v>4.0129066981879642E-3</v>
      </c>
      <c r="J21" s="76">
        <f>分析係数表!G24</f>
        <v>0.20766129032258066</v>
      </c>
      <c r="K21" s="78">
        <f t="shared" si="3"/>
        <v>8.333253828898394E-4</v>
      </c>
      <c r="L21" s="79"/>
      <c r="M21" s="80"/>
      <c r="N21" s="81">
        <f>分析係数表!H24</f>
        <v>3.8281286251218039E-4</v>
      </c>
      <c r="O21" s="82">
        <f t="shared" si="4"/>
        <v>2.4273237133312911E-3</v>
      </c>
      <c r="P21" s="76">
        <f>分析係数表!C24</f>
        <v>0.51311288483466355</v>
      </c>
      <c r="Q21" s="82">
        <f t="shared" si="5"/>
        <v>1.2454910729750067E-3</v>
      </c>
      <c r="R21" s="83">
        <v>4.1798105610790295E-3</v>
      </c>
      <c r="S21" s="84">
        <f t="shared" si="6"/>
        <v>8.1927172592669937E-3</v>
      </c>
      <c r="T21" s="85">
        <f>分析係数表!F24</f>
        <v>0.39045698924731181</v>
      </c>
      <c r="U21" s="86">
        <f t="shared" si="7"/>
        <v>3.1989037148078786E-3</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投入係数表!AE22</f>
        <v>0</v>
      </c>
      <c r="E22" s="77">
        <f t="shared" si="0"/>
        <v>0</v>
      </c>
      <c r="F22" s="76">
        <f>分析係数表!C25</f>
        <v>1.2221950623319433E-2</v>
      </c>
      <c r="G22" s="77">
        <f t="shared" si="1"/>
        <v>0</v>
      </c>
      <c r="H22" s="77">
        <v>2.5691828482569962E-4</v>
      </c>
      <c r="I22" s="77">
        <f t="shared" si="2"/>
        <v>2.5691828482569962E-4</v>
      </c>
      <c r="J22" s="76">
        <f>分析係数表!G25</f>
        <v>0.19604612850082373</v>
      </c>
      <c r="K22" s="78">
        <f t="shared" si="3"/>
        <v>5.0367835081150335E-5</v>
      </c>
      <c r="L22" s="79"/>
      <c r="M22" s="80"/>
      <c r="N22" s="81">
        <f>分析係数表!H25</f>
        <v>5.5681870910862603E-4</v>
      </c>
      <c r="O22" s="82">
        <f t="shared" si="4"/>
        <v>3.5306526739364232E-3</v>
      </c>
      <c r="P22" s="76">
        <f>分析係数表!C25</f>
        <v>1.2221950623319433E-2</v>
      </c>
      <c r="Q22" s="82">
        <f t="shared" si="5"/>
        <v>4.3151462648941693E-5</v>
      </c>
      <c r="R22" s="83">
        <v>1.89597896716246E-4</v>
      </c>
      <c r="S22" s="84">
        <f t="shared" si="6"/>
        <v>4.4651618154194564E-4</v>
      </c>
      <c r="T22" s="85">
        <f>分析係数表!F25</f>
        <v>0.34761120263591433</v>
      </c>
      <c r="U22" s="86">
        <f t="shared" si="7"/>
        <v>1.5521402686219198E-4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投入係数表!AE23</f>
        <v>0</v>
      </c>
      <c r="E23" s="77">
        <f t="shared" si="0"/>
        <v>0</v>
      </c>
      <c r="F23" s="76">
        <f>分析係数表!C26</f>
        <v>0.60782312925170068</v>
      </c>
      <c r="G23" s="77">
        <f t="shared" si="1"/>
        <v>0</v>
      </c>
      <c r="H23" s="77">
        <v>1.2678573732857043E-2</v>
      </c>
      <c r="I23" s="77">
        <f t="shared" si="2"/>
        <v>1.2678573732857043E-2</v>
      </c>
      <c r="J23" s="76">
        <f>分析係数表!G26</f>
        <v>0.19637522405895241</v>
      </c>
      <c r="K23" s="78">
        <f t="shared" si="3"/>
        <v>2.4897577575377504E-3</v>
      </c>
      <c r="L23" s="79"/>
      <c r="M23" s="80"/>
      <c r="N23" s="81">
        <f>分析係数表!H26</f>
        <v>1.1774395619692821E-2</v>
      </c>
      <c r="O23" s="82">
        <f t="shared" si="4"/>
        <v>7.4658593000947293E-2</v>
      </c>
      <c r="P23" s="76">
        <f>分析係数表!C26</f>
        <v>0.60782312925170068</v>
      </c>
      <c r="Q23" s="82">
        <f t="shared" si="5"/>
        <v>4.53792196233649E-2</v>
      </c>
      <c r="R23" s="83">
        <v>5.0486054843988465E-2</v>
      </c>
      <c r="S23" s="84">
        <f t="shared" si="6"/>
        <v>6.3164628576845502E-2</v>
      </c>
      <c r="T23" s="85">
        <f>分析係数表!F26</f>
        <v>0.33484365664210319</v>
      </c>
      <c r="U23" s="86">
        <f t="shared" si="7"/>
        <v>2.1150275203111236E-2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投入係数表!AE24</f>
        <v>0</v>
      </c>
      <c r="E24" s="77">
        <f t="shared" si="0"/>
        <v>0</v>
      </c>
      <c r="F24" s="76">
        <f>分析係数表!C27</f>
        <v>3.3949453036589916E-2</v>
      </c>
      <c r="G24" s="77">
        <f t="shared" si="1"/>
        <v>0</v>
      </c>
      <c r="H24" s="77">
        <v>1.02075329986458E-4</v>
      </c>
      <c r="I24" s="77">
        <f t="shared" si="2"/>
        <v>1.02075329986458E-4</v>
      </c>
      <c r="J24" s="76">
        <f>分析係数表!G27</f>
        <v>0.16810344827586207</v>
      </c>
      <c r="K24" s="78">
        <f t="shared" si="3"/>
        <v>1.7159214954620096E-5</v>
      </c>
      <c r="L24" s="79"/>
      <c r="M24" s="80"/>
      <c r="N24" s="81">
        <f>分析係数表!H27</f>
        <v>1.1983202635608557E-2</v>
      </c>
      <c r="O24" s="82">
        <f t="shared" si="4"/>
        <v>7.5982587753673447E-2</v>
      </c>
      <c r="P24" s="76">
        <f>分析係数表!C27</f>
        <v>3.3949453036589916E-2</v>
      </c>
      <c r="Q24" s="82">
        <f t="shared" si="5"/>
        <v>2.5795672945419087E-3</v>
      </c>
      <c r="R24" s="83">
        <v>2.598972953993652E-3</v>
      </c>
      <c r="S24" s="84">
        <f t="shared" si="6"/>
        <v>2.70104828398011E-3</v>
      </c>
      <c r="T24" s="85">
        <f>分析係数表!F27</f>
        <v>0.32327586206896552</v>
      </c>
      <c r="U24" s="86">
        <f t="shared" si="7"/>
        <v>8.7318371249357003E-4</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投入係数表!AE25</f>
        <v>0</v>
      </c>
      <c r="E25" s="77">
        <f t="shared" si="0"/>
        <v>0</v>
      </c>
      <c r="F25" s="76">
        <f>分析係数表!C28</f>
        <v>0.13648255813953492</v>
      </c>
      <c r="G25" s="77">
        <f t="shared" si="1"/>
        <v>0</v>
      </c>
      <c r="H25" s="77">
        <v>6.0632210334315359E-3</v>
      </c>
      <c r="I25" s="77">
        <f t="shared" si="2"/>
        <v>6.0632210334315359E-3</v>
      </c>
      <c r="J25" s="76">
        <f>分析係数表!G28</f>
        <v>0.12488465087665333</v>
      </c>
      <c r="K25" s="78">
        <f t="shared" si="3"/>
        <v>7.5720324194807856E-4</v>
      </c>
      <c r="L25" s="79"/>
      <c r="M25" s="80"/>
      <c r="N25" s="81">
        <f>分析係数表!H28</f>
        <v>2.2469954990487682E-2</v>
      </c>
      <c r="O25" s="82">
        <f t="shared" si="4"/>
        <v>0.14247654644614277</v>
      </c>
      <c r="P25" s="76">
        <f>分析係数表!C28</f>
        <v>0.13648255813953492</v>
      </c>
      <c r="Q25" s="82">
        <f t="shared" si="5"/>
        <v>1.9445563533855827E-2</v>
      </c>
      <c r="R25" s="83">
        <v>2.1527854841378608E-2</v>
      </c>
      <c r="S25" s="84">
        <f t="shared" si="6"/>
        <v>2.7591075874810144E-2</v>
      </c>
      <c r="T25" s="85">
        <f>分析係数表!F28</f>
        <v>0.21362657643801908</v>
      </c>
      <c r="U25" s="86">
        <f t="shared" si="7"/>
        <v>5.8941870793773133E-3</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投入係数表!AE26</f>
        <v>0</v>
      </c>
      <c r="E26" s="77">
        <f t="shared" si="0"/>
        <v>0</v>
      </c>
      <c r="F26" s="76">
        <f>分析係数表!C29</f>
        <v>0.28024852844996728</v>
      </c>
      <c r="G26" s="77">
        <f t="shared" si="1"/>
        <v>0</v>
      </c>
      <c r="H26" s="77">
        <v>2.0348654006361832E-2</v>
      </c>
      <c r="I26" s="77">
        <f t="shared" si="2"/>
        <v>2.0348654006361832E-2</v>
      </c>
      <c r="J26" s="76">
        <f>分析係数表!G29</f>
        <v>0.26283748014822655</v>
      </c>
      <c r="K26" s="78">
        <f t="shared" si="3"/>
        <v>5.348388943440259E-3</v>
      </c>
      <c r="L26" s="79"/>
      <c r="M26" s="80"/>
      <c r="N26" s="81">
        <f>分析係数表!H29</f>
        <v>1.0707159760567955E-2</v>
      </c>
      <c r="O26" s="82">
        <f t="shared" si="4"/>
        <v>6.7891508709235812E-2</v>
      </c>
      <c r="P26" s="76">
        <f>分析係数表!C29</f>
        <v>0.28024852844996728</v>
      </c>
      <c r="Q26" s="82">
        <f t="shared" si="5"/>
        <v>1.9026495410011474E-2</v>
      </c>
      <c r="R26" s="83">
        <v>2.4241522554496773E-2</v>
      </c>
      <c r="S26" s="84">
        <f t="shared" si="6"/>
        <v>4.4590176560858605E-2</v>
      </c>
      <c r="T26" s="85">
        <f>分析係数表!F29</f>
        <v>0.48438327157226047</v>
      </c>
      <c r="U26" s="86">
        <f t="shared" si="7"/>
        <v>2.1598735602533416E-2</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投入係数表!AE27</f>
        <v>1.0292269013199245E-2</v>
      </c>
      <c r="E27" s="77">
        <f t="shared" si="0"/>
        <v>1.0292269013199244</v>
      </c>
      <c r="F27" s="76">
        <f>分析係数表!C30</f>
        <v>1</v>
      </c>
      <c r="G27" s="77">
        <f t="shared" si="1"/>
        <v>1.0292269013199244</v>
      </c>
      <c r="H27" s="77">
        <v>1.0903901122047652</v>
      </c>
      <c r="I27" s="77">
        <f t="shared" si="2"/>
        <v>1.0903901122047652</v>
      </c>
      <c r="J27" s="76">
        <f>分析係数表!G30</f>
        <v>0.34440913030915921</v>
      </c>
      <c r="K27" s="78">
        <f t="shared" si="3"/>
        <v>0.37554031024214973</v>
      </c>
      <c r="L27" s="79"/>
      <c r="M27" s="80"/>
      <c r="N27" s="81">
        <f>分析係数表!H30</f>
        <v>0</v>
      </c>
      <c r="O27" s="82">
        <f t="shared" si="4"/>
        <v>0</v>
      </c>
      <c r="P27" s="76">
        <f>分析係数表!C30</f>
        <v>1</v>
      </c>
      <c r="Q27" s="82">
        <f t="shared" si="5"/>
        <v>0</v>
      </c>
      <c r="R27" s="83">
        <v>1.3249326325483217E-2</v>
      </c>
      <c r="S27" s="84">
        <f t="shared" si="6"/>
        <v>1.1036394385302484</v>
      </c>
      <c r="T27" s="85">
        <f>分析係数表!F30</f>
        <v>0.44047963016469227</v>
      </c>
      <c r="U27" s="86">
        <f t="shared" si="7"/>
        <v>0.48613069171897244</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投入係数表!AE28</f>
        <v>3.0641106222501573E-3</v>
      </c>
      <c r="E28" s="77">
        <f t="shared" si="0"/>
        <v>0.30641106222501574</v>
      </c>
      <c r="F28" s="76">
        <f>分析係数表!C31</f>
        <v>5.0425200622829069E-2</v>
      </c>
      <c r="G28" s="77">
        <f t="shared" si="1"/>
        <v>1.545083928575058E-2</v>
      </c>
      <c r="H28" s="77">
        <v>1.8394236211169163E-2</v>
      </c>
      <c r="I28" s="77">
        <f t="shared" si="2"/>
        <v>1.8394236211169163E-2</v>
      </c>
      <c r="J28" s="76">
        <f>分析係数表!G31</f>
        <v>7.0921985815602842E-2</v>
      </c>
      <c r="K28" s="78">
        <f t="shared" si="3"/>
        <v>1.3045557596573876E-3</v>
      </c>
      <c r="L28" s="79"/>
      <c r="M28" s="80"/>
      <c r="N28" s="81">
        <f>分析係数表!H31</f>
        <v>2.4500023200779545E-2</v>
      </c>
      <c r="O28" s="82">
        <f t="shared" si="4"/>
        <v>0.15534871765320263</v>
      </c>
      <c r="P28" s="76">
        <f>分析係数表!C31</f>
        <v>5.0425200622829069E-2</v>
      </c>
      <c r="Q28" s="82">
        <f t="shared" si="5"/>
        <v>7.8334902541619712E-3</v>
      </c>
      <c r="R28" s="83">
        <v>9.8578463175682807E-3</v>
      </c>
      <c r="S28" s="84">
        <f t="shared" si="6"/>
        <v>2.8252082528737444E-2</v>
      </c>
      <c r="T28" s="85">
        <f>分析係数表!F31</f>
        <v>0.3475177304964539</v>
      </c>
      <c r="U28" s="86">
        <f t="shared" si="7"/>
        <v>9.8180996021853522E-3</v>
      </c>
      <c r="V28" s="87">
        <f>分析係数表!D31</f>
        <v>0</v>
      </c>
      <c r="W28" s="88">
        <f t="shared" si="8"/>
        <v>0</v>
      </c>
      <c r="X28" s="76">
        <f>分析係数表!E31</f>
        <v>0</v>
      </c>
      <c r="Y28" s="89">
        <f t="shared" si="9"/>
        <v>0</v>
      </c>
    </row>
    <row r="29" spans="1:25" x14ac:dyDescent="0.2">
      <c r="A29" s="6" t="s">
        <v>17</v>
      </c>
      <c r="B29" s="5" t="s">
        <v>273</v>
      </c>
      <c r="C29" s="90"/>
      <c r="D29" s="76">
        <f>投入係数表!AE29</f>
        <v>1.5713387806411063E-4</v>
      </c>
      <c r="E29" s="77">
        <f t="shared" si="0"/>
        <v>1.5713387806411062E-2</v>
      </c>
      <c r="F29" s="76">
        <f>分析係数表!C32</f>
        <v>0.71921182266009853</v>
      </c>
      <c r="G29" s="77">
        <f t="shared" si="1"/>
        <v>1.1301254284413868E-2</v>
      </c>
      <c r="H29" s="77">
        <v>1.8339552918931946E-2</v>
      </c>
      <c r="I29" s="77">
        <f t="shared" si="2"/>
        <v>1.8339552918931946E-2</v>
      </c>
      <c r="J29" s="76">
        <f>分析係数表!G32</f>
        <v>0.13945578231292516</v>
      </c>
      <c r="K29" s="78">
        <f t="shared" si="3"/>
        <v>2.5575566995789446E-3</v>
      </c>
      <c r="L29" s="79"/>
      <c r="M29" s="80"/>
      <c r="N29" s="81">
        <f>分析係数表!H32</f>
        <v>7.0646373718156932E-3</v>
      </c>
      <c r="O29" s="82">
        <f t="shared" si="4"/>
        <v>4.4795155800568372E-2</v>
      </c>
      <c r="P29" s="76">
        <f>分析係数表!C32</f>
        <v>0.71921182266009853</v>
      </c>
      <c r="Q29" s="82">
        <f t="shared" si="5"/>
        <v>3.2217205649669865E-2</v>
      </c>
      <c r="R29" s="83">
        <v>4.0568759854840993E-2</v>
      </c>
      <c r="S29" s="84">
        <f t="shared" si="6"/>
        <v>5.8908312773772939E-2</v>
      </c>
      <c r="T29" s="85">
        <f>分析係数表!F32</f>
        <v>0.48185941043083902</v>
      </c>
      <c r="U29" s="86">
        <f t="shared" si="7"/>
        <v>2.8385524862645693E-2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投入係数表!AE30</f>
        <v>0</v>
      </c>
      <c r="E30" s="77">
        <f t="shared" si="0"/>
        <v>0</v>
      </c>
      <c r="F30" s="76">
        <f>分析係数表!C33</f>
        <v>0.83046964490263453</v>
      </c>
      <c r="G30" s="77">
        <f t="shared" si="1"/>
        <v>0</v>
      </c>
      <c r="H30" s="77">
        <v>1.3470128840980438E-2</v>
      </c>
      <c r="I30" s="77">
        <f t="shared" si="2"/>
        <v>1.3470128840980438E-2</v>
      </c>
      <c r="J30" s="76">
        <f>分析係数表!G33</f>
        <v>0.50688705234159781</v>
      </c>
      <c r="K30" s="78">
        <f t="shared" si="3"/>
        <v>6.8278339028661171E-3</v>
      </c>
      <c r="L30" s="79"/>
      <c r="M30" s="80"/>
      <c r="N30" s="81">
        <f>分析係数表!H33</f>
        <v>1.0440350795786737E-3</v>
      </c>
      <c r="O30" s="82">
        <f t="shared" si="4"/>
        <v>6.6199737636307935E-3</v>
      </c>
      <c r="P30" s="76">
        <f>分析係数表!C33</f>
        <v>0.83046964490263453</v>
      </c>
      <c r="Q30" s="82">
        <f t="shared" si="5"/>
        <v>5.4976872607472218E-3</v>
      </c>
      <c r="R30" s="83">
        <v>1.4224726728311333E-2</v>
      </c>
      <c r="S30" s="84">
        <f t="shared" si="6"/>
        <v>2.7694855569291771E-2</v>
      </c>
      <c r="T30" s="85">
        <f>分析係数表!F33</f>
        <v>0.64600550964187331</v>
      </c>
      <c r="U30" s="86">
        <f t="shared" si="7"/>
        <v>1.7891029286498404E-2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投入係数表!AE31</f>
        <v>1.8856065367693275E-3</v>
      </c>
      <c r="E31" s="77">
        <f t="shared" si="0"/>
        <v>0.18856065367693275</v>
      </c>
      <c r="F31" s="76">
        <f>分析係数表!C34</f>
        <v>0.2537092984222894</v>
      </c>
      <c r="G31" s="77">
        <f t="shared" si="1"/>
        <v>4.7839591154422892E-2</v>
      </c>
      <c r="H31" s="77">
        <v>8.5905464385518715E-2</v>
      </c>
      <c r="I31" s="77">
        <f t="shared" si="2"/>
        <v>8.5905464385518715E-2</v>
      </c>
      <c r="J31" s="76">
        <f>分析係数表!G34</f>
        <v>0.42494765662747624</v>
      </c>
      <c r="K31" s="78">
        <f t="shared" si="3"/>
        <v>3.6505325782121296E-2</v>
      </c>
      <c r="L31" s="79"/>
      <c r="M31" s="80"/>
      <c r="N31" s="81">
        <f>分析係数表!H34</f>
        <v>0.17513108440443598</v>
      </c>
      <c r="O31" s="82">
        <f t="shared" si="4"/>
        <v>1.1104638212170455</v>
      </c>
      <c r="P31" s="76">
        <f>分析係数表!C34</f>
        <v>0.2537092984222894</v>
      </c>
      <c r="Q31" s="82">
        <f t="shared" si="5"/>
        <v>0.28173499700431121</v>
      </c>
      <c r="R31" s="83">
        <v>0.30374296023609793</v>
      </c>
      <c r="S31" s="84">
        <f t="shared" si="6"/>
        <v>0.38964842462161664</v>
      </c>
      <c r="T31" s="85">
        <f>分析係数表!F34</f>
        <v>0.69995168304074729</v>
      </c>
      <c r="U31" s="86">
        <f t="shared" si="7"/>
        <v>0.27273507060807634</v>
      </c>
      <c r="V31" s="87">
        <f>分析係数表!D34</f>
        <v>0.29215654694797877</v>
      </c>
      <c r="W31" s="88">
        <f t="shared" si="8"/>
        <v>0</v>
      </c>
      <c r="X31" s="76">
        <f>分析係数表!E34</f>
        <v>0.2001932678370108</v>
      </c>
      <c r="Y31" s="89">
        <f t="shared" si="9"/>
        <v>0</v>
      </c>
    </row>
    <row r="32" spans="1:25" x14ac:dyDescent="0.2">
      <c r="A32" s="6" t="s">
        <v>20</v>
      </c>
      <c r="B32" s="5" t="s">
        <v>37</v>
      </c>
      <c r="C32" s="90"/>
      <c r="D32" s="76">
        <f>投入係数表!AE32</f>
        <v>7.2203016970458833E-2</v>
      </c>
      <c r="E32" s="77">
        <f t="shared" si="0"/>
        <v>7.2203016970458833</v>
      </c>
      <c r="F32" s="76">
        <f>分析係数表!C35</f>
        <v>0.44329670329670334</v>
      </c>
      <c r="G32" s="77">
        <f t="shared" si="1"/>
        <v>3.2007359391080326</v>
      </c>
      <c r="H32" s="77">
        <v>3.4315456641659017</v>
      </c>
      <c r="I32" s="77">
        <f t="shared" si="2"/>
        <v>3.4315456641659017</v>
      </c>
      <c r="J32" s="76">
        <f>分析係数表!G35</f>
        <v>0.31419939577039274</v>
      </c>
      <c r="K32" s="78">
        <f t="shared" si="3"/>
        <v>1.0781895742394374</v>
      </c>
      <c r="L32" s="79"/>
      <c r="M32" s="80"/>
      <c r="N32" s="81">
        <f>分析係数表!H35</f>
        <v>6.616862326574173E-2</v>
      </c>
      <c r="O32" s="82">
        <f t="shared" si="4"/>
        <v>0.41955922608611168</v>
      </c>
      <c r="P32" s="76">
        <f>分析係数表!C35</f>
        <v>0.44329670329670334</v>
      </c>
      <c r="Q32" s="82">
        <f t="shared" si="5"/>
        <v>0.18598922176168953</v>
      </c>
      <c r="R32" s="83">
        <v>0.21988291228440732</v>
      </c>
      <c r="S32" s="84">
        <f t="shared" si="6"/>
        <v>3.6514285764503089</v>
      </c>
      <c r="T32" s="85">
        <f>分析係数表!F35</f>
        <v>0.64443411573320941</v>
      </c>
      <c r="U32" s="86">
        <f t="shared" si="7"/>
        <v>2.3531051458277266</v>
      </c>
      <c r="V32" s="87">
        <f>分析係数表!D35</f>
        <v>7.0415988844991867E-2</v>
      </c>
      <c r="W32" s="88">
        <f t="shared" si="8"/>
        <v>0</v>
      </c>
      <c r="X32" s="76">
        <f>分析係数表!E35</f>
        <v>6.2979316755751802E-2</v>
      </c>
      <c r="Y32" s="89">
        <f t="shared" si="9"/>
        <v>0</v>
      </c>
    </row>
    <row r="33" spans="1:25" x14ac:dyDescent="0.2">
      <c r="A33" s="6" t="s">
        <v>21</v>
      </c>
      <c r="B33" s="5" t="s">
        <v>38</v>
      </c>
      <c r="C33" s="75">
        <f>最終需要_まとめ!C34</f>
        <v>100</v>
      </c>
      <c r="D33" s="76">
        <f>投入係数表!AE33</f>
        <v>5.2718416090509111E-2</v>
      </c>
      <c r="E33" s="77">
        <f t="shared" si="0"/>
        <v>5.2718416090509113</v>
      </c>
      <c r="F33" s="76">
        <f>分析係数表!C36</f>
        <v>0.8186980166346769</v>
      </c>
      <c r="G33" s="77">
        <f t="shared" si="1"/>
        <v>4.3160462693421451</v>
      </c>
      <c r="H33" s="77">
        <v>4.5650394403615309</v>
      </c>
      <c r="I33" s="77">
        <f t="shared" si="2"/>
        <v>104.56503944036153</v>
      </c>
      <c r="J33" s="76">
        <f>分析係数表!G36</f>
        <v>7.7781269641734763E-2</v>
      </c>
      <c r="K33" s="78">
        <f t="shared" si="3"/>
        <v>8.1332015278093905</v>
      </c>
      <c r="L33" s="79"/>
      <c r="M33" s="80"/>
      <c r="N33" s="81">
        <f>分析係数表!H36</f>
        <v>0.1158646930536866</v>
      </c>
      <c r="O33" s="82">
        <f t="shared" si="4"/>
        <v>0.73466997723493743</v>
      </c>
      <c r="P33" s="76">
        <f>分析係数表!C36</f>
        <v>0.8186980166346769</v>
      </c>
      <c r="Q33" s="82">
        <f t="shared" si="5"/>
        <v>0.60147285324328648</v>
      </c>
      <c r="R33" s="83">
        <v>0.65151123841887471</v>
      </c>
      <c r="S33" s="84">
        <f t="shared" si="6"/>
        <v>105.21655067878041</v>
      </c>
      <c r="T33" s="85">
        <f>分析係数表!F36</f>
        <v>0.82023884349465748</v>
      </c>
      <c r="U33" s="86">
        <f t="shared" si="7"/>
        <v>86.302701845259861</v>
      </c>
      <c r="V33" s="87">
        <f>分析係数表!D36</f>
        <v>8.8780641106222507E-3</v>
      </c>
      <c r="W33" s="88">
        <f t="shared" si="8"/>
        <v>1</v>
      </c>
      <c r="X33" s="76">
        <f>分析係数表!E36</f>
        <v>3.4569453174104338E-3</v>
      </c>
      <c r="Y33" s="89">
        <f t="shared" si="9"/>
        <v>0</v>
      </c>
    </row>
    <row r="34" spans="1:25" x14ac:dyDescent="0.2">
      <c r="A34" s="6" t="s">
        <v>22</v>
      </c>
      <c r="B34" s="5" t="s">
        <v>378</v>
      </c>
      <c r="C34" s="90"/>
      <c r="D34" s="76">
        <f>投入係数表!AE34</f>
        <v>4.7140163419233188E-4</v>
      </c>
      <c r="E34" s="77">
        <f t="shared" si="0"/>
        <v>4.7140163419233189E-2</v>
      </c>
      <c r="F34" s="76">
        <f>分析係数表!C37</f>
        <v>0.56668970283344855</v>
      </c>
      <c r="G34" s="77">
        <f t="shared" si="1"/>
        <v>2.6713845199565458E-2</v>
      </c>
      <c r="H34" s="77">
        <v>0.12600580134790723</v>
      </c>
      <c r="I34" s="77">
        <f t="shared" si="2"/>
        <v>0.12600580134790723</v>
      </c>
      <c r="J34" s="76">
        <f>分析係数表!G37</f>
        <v>0.49872274427515739</v>
      </c>
      <c r="K34" s="78">
        <f t="shared" si="3"/>
        <v>6.2841959042818626E-2</v>
      </c>
      <c r="L34" s="79"/>
      <c r="M34" s="80"/>
      <c r="N34" s="81">
        <f>分析係数表!H37</f>
        <v>5.3152985940327593E-2</v>
      </c>
      <c r="O34" s="82">
        <f t="shared" si="4"/>
        <v>0.33703021983284775</v>
      </c>
      <c r="P34" s="76">
        <f>分析係数表!C37</f>
        <v>0.56668970283344855</v>
      </c>
      <c r="Q34" s="82">
        <f t="shared" si="5"/>
        <v>0.19099155512296834</v>
      </c>
      <c r="R34" s="83">
        <v>0.2214568979750835</v>
      </c>
      <c r="S34" s="84">
        <f t="shared" si="6"/>
        <v>0.34746269932299073</v>
      </c>
      <c r="T34" s="85">
        <f>分析係数表!F37</f>
        <v>0.72283550770915062</v>
      </c>
      <c r="U34" s="86">
        <f t="shared" si="7"/>
        <v>0.25115837667512597</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投入係数表!AE35</f>
        <v>2.8284098051539913E-3</v>
      </c>
      <c r="E35" s="77">
        <f t="shared" si="0"/>
        <v>0.28284098051539913</v>
      </c>
      <c r="F35" s="76">
        <f>分析係数表!C38</f>
        <v>1.0683527744467458E-2</v>
      </c>
      <c r="G35" s="77">
        <f t="shared" si="1"/>
        <v>3.0217394626086466E-3</v>
      </c>
      <c r="H35" s="77">
        <v>5.7578112470467093E-3</v>
      </c>
      <c r="I35" s="77">
        <f t="shared" si="2"/>
        <v>5.7578112470467093E-3</v>
      </c>
      <c r="J35" s="76">
        <f>分析係数表!G38</f>
        <v>0.34057971014492755</v>
      </c>
      <c r="K35" s="78">
        <f t="shared" si="3"/>
        <v>1.9609936855883719E-3</v>
      </c>
      <c r="L35" s="79"/>
      <c r="M35" s="80"/>
      <c r="N35" s="81">
        <f>分析係数表!H38</f>
        <v>4.6331956753746927E-2</v>
      </c>
      <c r="O35" s="82">
        <f t="shared" si="4"/>
        <v>0.29377972457712659</v>
      </c>
      <c r="P35" s="76">
        <f>分析係数表!C38</f>
        <v>1.0683527744467458E-2</v>
      </c>
      <c r="Q35" s="82">
        <f t="shared" si="5"/>
        <v>3.1386038382817403E-3</v>
      </c>
      <c r="R35" s="83">
        <v>3.7063149293688194E-3</v>
      </c>
      <c r="S35" s="84">
        <f t="shared" si="6"/>
        <v>9.4641261764155278E-3</v>
      </c>
      <c r="T35" s="85">
        <f>分析係数表!F38</f>
        <v>0.55072463768115942</v>
      </c>
      <c r="U35" s="86">
        <f t="shared" si="7"/>
        <v>5.2121274594752178E-3</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投入係数表!AE36</f>
        <v>0</v>
      </c>
      <c r="E36" s="77">
        <f t="shared" si="0"/>
        <v>0</v>
      </c>
      <c r="F36" s="76">
        <f>分析係数表!C39</f>
        <v>1</v>
      </c>
      <c r="G36" s="77">
        <f t="shared" si="1"/>
        <v>0</v>
      </c>
      <c r="H36" s="77">
        <v>6.4246287488359671E-3</v>
      </c>
      <c r="I36" s="77">
        <f t="shared" si="2"/>
        <v>6.4246287488359671E-3</v>
      </c>
      <c r="J36" s="76">
        <f>分析係数表!G39</f>
        <v>0.35121951219512193</v>
      </c>
      <c r="K36" s="78">
        <f t="shared" si="3"/>
        <v>2.256454975200925E-3</v>
      </c>
      <c r="L36" s="79"/>
      <c r="M36" s="80"/>
      <c r="N36" s="81">
        <f>分析係数表!H39</f>
        <v>4.1645399285415987E-3</v>
      </c>
      <c r="O36" s="82">
        <f t="shared" si="4"/>
        <v>2.6406339790482833E-2</v>
      </c>
      <c r="P36" s="76">
        <f>分析係数表!C39</f>
        <v>1</v>
      </c>
      <c r="Q36" s="82">
        <f t="shared" si="5"/>
        <v>2.6406339790482833E-2</v>
      </c>
      <c r="R36" s="83">
        <v>3.3396342094784336E-2</v>
      </c>
      <c r="S36" s="84">
        <f t="shared" si="6"/>
        <v>3.9820970843620303E-2</v>
      </c>
      <c r="T36" s="85">
        <f>分析係数表!F39</f>
        <v>0.70184774575018483</v>
      </c>
      <c r="U36" s="86">
        <f t="shared" si="7"/>
        <v>2.7948258620178745E-2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投入係数表!AE37</f>
        <v>0</v>
      </c>
      <c r="E37" s="77">
        <f t="shared" si="0"/>
        <v>0</v>
      </c>
      <c r="F37" s="76">
        <f>分析係数表!C40</f>
        <v>0.77416905685844439</v>
      </c>
      <c r="G37" s="77">
        <f t="shared" si="1"/>
        <v>0</v>
      </c>
      <c r="H37" s="77">
        <v>9.814216328471511E-4</v>
      </c>
      <c r="I37" s="77">
        <f t="shared" si="2"/>
        <v>9.814216328471511E-4</v>
      </c>
      <c r="J37" s="76">
        <f>分析係数表!G40</f>
        <v>0.54967502321262762</v>
      </c>
      <c r="K37" s="78">
        <f t="shared" si="3"/>
        <v>5.3946295881663264E-4</v>
      </c>
      <c r="L37" s="79"/>
      <c r="M37" s="80"/>
      <c r="N37" s="81">
        <f>分析係数表!H40</f>
        <v>3.1866270706695746E-2</v>
      </c>
      <c r="O37" s="82">
        <f t="shared" si="4"/>
        <v>0.2020563103188199</v>
      </c>
      <c r="P37" s="76">
        <f>分析係数表!C40</f>
        <v>0.77416905685844439</v>
      </c>
      <c r="Q37" s="82">
        <f t="shared" si="5"/>
        <v>0.15642574319181798</v>
      </c>
      <c r="R37" s="83">
        <v>0.15663001157498058</v>
      </c>
      <c r="S37" s="84">
        <f t="shared" si="6"/>
        <v>0.15761143320782772</v>
      </c>
      <c r="T37" s="85">
        <f>分析係数表!F40</f>
        <v>0.74643369629442058</v>
      </c>
      <c r="U37" s="86">
        <f t="shared" si="7"/>
        <v>0.11764648466758003</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投入係数表!AE38</f>
        <v>0</v>
      </c>
      <c r="E38" s="77">
        <f t="shared" si="0"/>
        <v>0</v>
      </c>
      <c r="F38" s="76">
        <f>分析係数表!C41</f>
        <v>0.79005741127348639</v>
      </c>
      <c r="G38" s="77">
        <f t="shared" si="1"/>
        <v>0</v>
      </c>
      <c r="H38" s="77">
        <v>1.3319956161777192E-4</v>
      </c>
      <c r="I38" s="77">
        <f t="shared" si="2"/>
        <v>1.3319956161777192E-4</v>
      </c>
      <c r="J38" s="76">
        <f>分析係数表!G41</f>
        <v>0.45390187685215672</v>
      </c>
      <c r="K38" s="78">
        <f t="shared" si="3"/>
        <v>6.0459531014191174E-5</v>
      </c>
      <c r="L38" s="79"/>
      <c r="M38" s="80"/>
      <c r="N38" s="81">
        <f>分析係数表!H41</f>
        <v>5.3791007377847894E-2</v>
      </c>
      <c r="O38" s="82">
        <f t="shared" si="4"/>
        <v>0.34107575935506657</v>
      </c>
      <c r="P38" s="76">
        <f>分析係数表!C41</f>
        <v>0.79005741127348639</v>
      </c>
      <c r="Q38" s="82">
        <f t="shared" si="5"/>
        <v>0.26946943148420249</v>
      </c>
      <c r="R38" s="83">
        <v>0.27409638049642643</v>
      </c>
      <c r="S38" s="84">
        <f t="shared" si="6"/>
        <v>0.27422958005804421</v>
      </c>
      <c r="T38" s="85">
        <f>分析係数表!F41</f>
        <v>0.55729338162660524</v>
      </c>
      <c r="U38" s="86">
        <f t="shared" si="7"/>
        <v>0.15282633001259133</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投入係数表!AE39</f>
        <v>3.1426775612822125E-4</v>
      </c>
      <c r="E39" s="77">
        <f>$C$33*D39</f>
        <v>3.1426775612822123E-2</v>
      </c>
      <c r="F39" s="76">
        <f>分析係数表!C42</f>
        <v>0.34014502307185235</v>
      </c>
      <c r="G39" s="77">
        <f>E39*F39</f>
        <v>1.0689661315897308E-2</v>
      </c>
      <c r="H39" s="77">
        <v>1.5451648877400056E-2</v>
      </c>
      <c r="I39" s="77">
        <f>C39+H39</f>
        <v>1.5451648877400056E-2</v>
      </c>
      <c r="J39" s="76">
        <f>分析係数表!G42</f>
        <v>0.48461538461538461</v>
      </c>
      <c r="K39" s="78">
        <f>I39*J39</f>
        <v>7.4881067636631037E-3</v>
      </c>
      <c r="L39" s="79"/>
      <c r="M39" s="80"/>
      <c r="N39" s="81">
        <f>分析係数表!H42</f>
        <v>1.4175676302723771E-2</v>
      </c>
      <c r="O39" s="82">
        <f t="shared" si="4"/>
        <v>8.9884532657298108E-2</v>
      </c>
      <c r="P39" s="76">
        <f>分析係数表!C42</f>
        <v>0.34014502307185235</v>
      </c>
      <c r="Q39" s="82">
        <f>O39*P39</f>
        <v>3.0573776434519331E-2</v>
      </c>
      <c r="R39" s="83">
        <v>3.1739474333143135E-2</v>
      </c>
      <c r="S39" s="84">
        <f>I39+R39</f>
        <v>4.7191123210543189E-2</v>
      </c>
      <c r="T39" s="85">
        <f>分析係数表!F42</f>
        <v>0.55384615384615388</v>
      </c>
      <c r="U39" s="86">
        <f>S39*T39</f>
        <v>2.6136622085839306E-2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投入係数表!AE40</f>
        <v>2.6948460087994973E-2</v>
      </c>
      <c r="E40" s="77">
        <f>$C$33*D40</f>
        <v>2.6948460087994972</v>
      </c>
      <c r="F40" s="76">
        <f>分析係数表!C43</f>
        <v>0.24206930209858468</v>
      </c>
      <c r="G40" s="77">
        <f>E40*F40</f>
        <v>0.65233949261325064</v>
      </c>
      <c r="H40" s="77">
        <v>0.83877612661875867</v>
      </c>
      <c r="I40" s="77">
        <f>C40+H40</f>
        <v>0.83877612661875867</v>
      </c>
      <c r="J40" s="76">
        <f>分析係数表!G43</f>
        <v>0.37677668031799566</v>
      </c>
      <c r="K40" s="78">
        <f>I40*J40</f>
        <v>0.3160312845174027</v>
      </c>
      <c r="L40" s="79"/>
      <c r="M40" s="80"/>
      <c r="N40" s="81">
        <f>分析係数表!H43</f>
        <v>3.8768502621688086E-2</v>
      </c>
      <c r="O40" s="82">
        <f t="shared" si="4"/>
        <v>0.24582169242282348</v>
      </c>
      <c r="P40" s="76">
        <f>分析係数表!C43</f>
        <v>0.24206930209858468</v>
      </c>
      <c r="Q40" s="82">
        <f>O40*P40</f>
        <v>5.9505885525485823E-2</v>
      </c>
      <c r="R40" s="83">
        <v>9.6517902937880803E-2</v>
      </c>
      <c r="S40" s="84">
        <f>I40+R40</f>
        <v>0.93529402955663943</v>
      </c>
      <c r="T40" s="85">
        <f>分析係数表!F43</f>
        <v>0.60202360876897132</v>
      </c>
      <c r="U40" s="86">
        <f>S40*T40</f>
        <v>0.56306908693376101</v>
      </c>
      <c r="V40" s="87">
        <f>分析係数表!D43</f>
        <v>0.42833052276559863</v>
      </c>
      <c r="W40" s="88">
        <f>ROUND(S40*V40,0)</f>
        <v>0</v>
      </c>
      <c r="X40" s="76">
        <f>分析係数表!E43</f>
        <v>0.32088653336545409</v>
      </c>
      <c r="Y40" s="89">
        <f>ROUND(S40*X40,0)</f>
        <v>0</v>
      </c>
    </row>
    <row r="41" spans="1:25" x14ac:dyDescent="0.2">
      <c r="A41" s="6" t="s">
        <v>341</v>
      </c>
      <c r="B41" s="5" t="s">
        <v>42</v>
      </c>
      <c r="C41" s="90"/>
      <c r="D41" s="76">
        <f>投入係数表!AE41</f>
        <v>3.1426775612822125E-4</v>
      </c>
      <c r="E41" s="77">
        <f>$C$33*D41</f>
        <v>3.1426775612822123E-2</v>
      </c>
      <c r="F41" s="76">
        <f>分析係数表!C44</f>
        <v>0.38560429982568278</v>
      </c>
      <c r="G41" s="77">
        <f>E41*F41</f>
        <v>1.2118299805961118E-2</v>
      </c>
      <c r="H41" s="77">
        <v>1.320554621461776E-2</v>
      </c>
      <c r="I41" s="77">
        <f>C41+H41</f>
        <v>1.320554621461776E-2</v>
      </c>
      <c r="J41" s="76">
        <f>分析係数表!G44</f>
        <v>0.26838368034661209</v>
      </c>
      <c r="K41" s="78">
        <f>I41*J41</f>
        <v>3.5441530940663862E-3</v>
      </c>
      <c r="L41" s="79"/>
      <c r="M41" s="80"/>
      <c r="N41" s="81">
        <f>分析係数表!H44</f>
        <v>0.12265092107094798</v>
      </c>
      <c r="O41" s="82">
        <f t="shared" si="4"/>
        <v>0.77769980669853755</v>
      </c>
      <c r="P41" s="76">
        <f>分析係数表!C44</f>
        <v>0.38560429982568278</v>
      </c>
      <c r="Q41" s="82">
        <f>O41*P41</f>
        <v>0.29988438943655843</v>
      </c>
      <c r="R41" s="83">
        <v>0.30358393931268313</v>
      </c>
      <c r="S41" s="84">
        <f>I41+R41</f>
        <v>0.31678948552730091</v>
      </c>
      <c r="T41" s="85">
        <f>分析係数表!F44</f>
        <v>0.48224816464075099</v>
      </c>
      <c r="U41" s="86">
        <f>S41*T41</f>
        <v>0.1527711479730286</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投入係数表!AE42</f>
        <v>4.7140163419233188E-4</v>
      </c>
      <c r="E42" s="77">
        <f>$C$33*D42</f>
        <v>4.7140163419233189E-2</v>
      </c>
      <c r="F42" s="76">
        <f>分析係数表!C45</f>
        <v>1</v>
      </c>
      <c r="G42" s="77">
        <f>E42*F42</f>
        <v>4.7140163419233189E-2</v>
      </c>
      <c r="H42" s="77">
        <v>7.42710903933851E-2</v>
      </c>
      <c r="I42" s="77">
        <f>C42+H42</f>
        <v>7.42710903933851E-2</v>
      </c>
      <c r="J42" s="76">
        <f>分析係数表!G45</f>
        <v>0</v>
      </c>
      <c r="K42" s="78">
        <f>I42*J42</f>
        <v>0</v>
      </c>
      <c r="L42" s="79"/>
      <c r="M42" s="80"/>
      <c r="N42" s="81">
        <f>分析係数表!H45</f>
        <v>0</v>
      </c>
      <c r="O42" s="82">
        <f t="shared" si="4"/>
        <v>0</v>
      </c>
      <c r="P42" s="76">
        <f>分析係数表!C45</f>
        <v>1</v>
      </c>
      <c r="Q42" s="82">
        <f>O42*P42</f>
        <v>0</v>
      </c>
      <c r="R42" s="83">
        <v>7.1483977144651241E-3</v>
      </c>
      <c r="S42" s="84">
        <f>I42+R42</f>
        <v>8.1419488107850227E-2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9.4280326838466376E-4</v>
      </c>
      <c r="E43" s="77">
        <f>$C$33*D43</f>
        <v>9.4280326838466377E-2</v>
      </c>
      <c r="F43" s="76">
        <f>分析係数表!C46</f>
        <v>0.21981660723382579</v>
      </c>
      <c r="G43" s="77">
        <f>E43*F43</f>
        <v>2.0724381574527887E-2</v>
      </c>
      <c r="H43" s="77">
        <v>3.3885999193555567E-2</v>
      </c>
      <c r="I43" s="77">
        <f>C43+H43</f>
        <v>3.3885999193555567E-2</v>
      </c>
      <c r="J43" s="76">
        <f>分析係数表!G46</f>
        <v>9.2485549132947983E-3</v>
      </c>
      <c r="K43" s="78">
        <f>I43*J43</f>
        <v>3.1339652433346192E-4</v>
      </c>
      <c r="L43" s="79"/>
      <c r="M43" s="80"/>
      <c r="N43" s="81">
        <f>分析係数表!H46</f>
        <v>2.3827200593939956E-2</v>
      </c>
      <c r="O43" s="82">
        <f t="shared" si="4"/>
        <v>0.15108251233886277</v>
      </c>
      <c r="P43" s="76">
        <f>分析係数表!C46</f>
        <v>0.21981660723382579</v>
      </c>
      <c r="Q43" s="82">
        <f>O43*P43</f>
        <v>3.3210445274691434E-2</v>
      </c>
      <c r="R43" s="83">
        <v>3.6867999958663439E-2</v>
      </c>
      <c r="S43" s="84">
        <f>I43+R43</f>
        <v>7.0753999152218999E-2</v>
      </c>
      <c r="T43" s="85">
        <f>分析係数表!F46</f>
        <v>0.31329479768786128</v>
      </c>
      <c r="U43" s="86">
        <f>S43*T43</f>
        <v>2.2166859850001559E-2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投入係数表!AE44</f>
        <v>0.17481143934632307</v>
      </c>
      <c r="E44" s="91">
        <f>SUM(E5:E43)</f>
        <v>17.481143934632303</v>
      </c>
      <c r="F44" s="92">
        <f>分析係数表!C47</f>
        <v>0.36533716964755569</v>
      </c>
      <c r="G44" s="91">
        <f>SUM(G5:G43)</f>
        <v>9.4804460093753118</v>
      </c>
      <c r="H44" s="91">
        <f>SUM(H5:H43)</f>
        <v>10.696680092369327</v>
      </c>
      <c r="I44" s="91">
        <f>SUM(I5:I43)</f>
        <v>110.69668009236932</v>
      </c>
      <c r="J44" s="92">
        <f>分析係数表!G47</f>
        <v>0.24761623449681225</v>
      </c>
      <c r="K44" s="93">
        <f>SUM(K5:K43)</f>
        <v>10.107478184910182</v>
      </c>
      <c r="L44" s="94">
        <f>最終需要_まとめ!$L$33</f>
        <v>0.62733333333333341</v>
      </c>
      <c r="M44" s="91">
        <f>K44*L44</f>
        <v>6.3407579813336552</v>
      </c>
      <c r="N44" s="95">
        <f>分析係数表!H47</f>
        <v>1</v>
      </c>
      <c r="O44" s="96">
        <f>SUM(O5:O43)</f>
        <v>6.3407579813336552</v>
      </c>
      <c r="P44" s="92">
        <f>分析係数表!C47</f>
        <v>0.36533716964755569</v>
      </c>
      <c r="Q44" s="96">
        <f>SUM(Q5:Q43)</f>
        <v>2.4350265744609394</v>
      </c>
      <c r="R44" s="91">
        <f>SUM(R5:R43)</f>
        <v>2.7440990199788149</v>
      </c>
      <c r="S44" s="97">
        <f>SUM(S5:S43)</f>
        <v>113.44077911234814</v>
      </c>
      <c r="T44" s="98">
        <f>分析係数表!F47</f>
        <v>0.45972075178637212</v>
      </c>
      <c r="U44" s="99">
        <f>SUM(U5:U43)</f>
        <v>91.044319618414235</v>
      </c>
      <c r="V44" s="100">
        <f>分析係数表!D47</f>
        <v>9.0631212476228726E-2</v>
      </c>
      <c r="W44" s="101">
        <f>SUM(W5:W43)</f>
        <v>1</v>
      </c>
      <c r="X44" s="92">
        <f>分析係数表!E47</f>
        <v>7.5404319154090987E-2</v>
      </c>
      <c r="Y44" s="102">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0</v>
      </c>
      <c r="E5" s="77">
        <f t="shared" ref="E5:E38" si="0">$C$34*D5</f>
        <v>0</v>
      </c>
      <c r="F5" s="76">
        <f>分析係数表!C8</f>
        <v>0.3615635179153095</v>
      </c>
      <c r="G5" s="77">
        <f t="shared" ref="G5:G38" si="1">E5*F5</f>
        <v>0</v>
      </c>
      <c r="H5" s="77">
        <f t="array" ref="H5:H43">MMULT(逆行列係数!C5:AO43,'30'!G5:G43)</f>
        <v>4.9198534568754967E-4</v>
      </c>
      <c r="I5" s="77">
        <f t="shared" ref="I5:I38" si="2">C5+H5</f>
        <v>4.9198534568754967E-4</v>
      </c>
      <c r="J5" s="76">
        <f>分析係数表!G8</f>
        <v>0.11973969631236442</v>
      </c>
      <c r="K5" s="78">
        <f t="shared" ref="K5:K38" si="3">I5*J5</f>
        <v>5.8910175882760826E-5</v>
      </c>
      <c r="L5" s="79" t="s">
        <v>187</v>
      </c>
      <c r="M5" s="80" t="s">
        <v>187</v>
      </c>
      <c r="N5" s="81">
        <f>分析係数表!H8</f>
        <v>1.2737227970859822E-2</v>
      </c>
      <c r="O5" s="82">
        <f t="shared" ref="O5:O43" si="4">$M$44*N5</f>
        <v>0.42285787876309266</v>
      </c>
      <c r="P5" s="76">
        <f>分析係数表!C8</f>
        <v>0.3615635179153095</v>
      </c>
      <c r="Q5" s="82">
        <f t="shared" ref="Q5:Q38" si="5">O5*P5</f>
        <v>0.15288998222378922</v>
      </c>
      <c r="R5" s="83">
        <f t="array" ref="R5:R43">MMULT(逆行列係数!C5:AO43,'30'!Q5:Q43)</f>
        <v>0.22353762832133586</v>
      </c>
      <c r="S5" s="84">
        <f t="shared" ref="S5:S38" si="6">I5+R5</f>
        <v>0.22402961366702343</v>
      </c>
      <c r="T5" s="85">
        <f>分析係数表!F8</f>
        <v>0.45140997830802604</v>
      </c>
      <c r="U5" s="86">
        <f t="shared" ref="U5:U38" si="7">S5*T5</f>
        <v>0.1011292030457865</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投入係数表!AF6</f>
        <v>0</v>
      </c>
      <c r="E6" s="77">
        <f t="shared" si="0"/>
        <v>0</v>
      </c>
      <c r="F6" s="76">
        <f>分析係数表!C9</f>
        <v>5.4524361948955935E-2</v>
      </c>
      <c r="G6" s="77">
        <f t="shared" si="1"/>
        <v>0</v>
      </c>
      <c r="H6" s="77">
        <v>8.6127923848649916E-4</v>
      </c>
      <c r="I6" s="77">
        <f t="shared" si="2"/>
        <v>8.6127923848649916E-4</v>
      </c>
      <c r="J6" s="76">
        <f>分析係数表!G9</f>
        <v>0.23529411764705882</v>
      </c>
      <c r="K6" s="78">
        <f t="shared" si="3"/>
        <v>2.0265393846741157E-4</v>
      </c>
      <c r="L6" s="79"/>
      <c r="M6" s="80"/>
      <c r="N6" s="81">
        <f>分析係数表!H9</f>
        <v>6.7282260683958976E-4</v>
      </c>
      <c r="O6" s="82">
        <f t="shared" si="4"/>
        <v>2.233675498019979E-2</v>
      </c>
      <c r="P6" s="76">
        <f>分析係数表!C9</f>
        <v>5.4524361948955935E-2</v>
      </c>
      <c r="Q6" s="82">
        <f t="shared" si="5"/>
        <v>1.2178973133055574E-3</v>
      </c>
      <c r="R6" s="83">
        <v>1.7385722616613101E-3</v>
      </c>
      <c r="S6" s="84">
        <f t="shared" si="6"/>
        <v>2.5998515001478093E-3</v>
      </c>
      <c r="T6" s="85">
        <f>分析係数表!F9</f>
        <v>0.68627450980392157</v>
      </c>
      <c r="U6" s="86">
        <f t="shared" si="7"/>
        <v>1.7842118138269279E-3</v>
      </c>
      <c r="V6" s="87">
        <f>分析係数表!D9</f>
        <v>3.9215686274509803E-2</v>
      </c>
      <c r="W6" s="88">
        <f t="shared" si="8"/>
        <v>0</v>
      </c>
      <c r="X6" s="76">
        <f>分析係数表!E9</f>
        <v>0</v>
      </c>
      <c r="Y6" s="89">
        <f t="shared" si="9"/>
        <v>0</v>
      </c>
    </row>
    <row r="7" spans="1:25" x14ac:dyDescent="0.2">
      <c r="A7" s="6" t="s">
        <v>221</v>
      </c>
      <c r="B7" s="5" t="s">
        <v>267</v>
      </c>
      <c r="C7" s="90"/>
      <c r="D7" s="76">
        <f>投入係数表!AF7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4.3133044099696149E-2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投入係数表!AF8</f>
        <v>0</v>
      </c>
      <c r="E8" s="77">
        <f t="shared" si="0"/>
        <v>0</v>
      </c>
      <c r="F8" s="76">
        <f>分析係数表!C11</f>
        <v>1.7638036809815905E-2</v>
      </c>
      <c r="G8" s="77">
        <f t="shared" si="1"/>
        <v>0</v>
      </c>
      <c r="H8" s="77">
        <v>1.9553012933340129E-3</v>
      </c>
      <c r="I8" s="77">
        <f t="shared" si="2"/>
        <v>1.9553012933340129E-3</v>
      </c>
      <c r="J8" s="76">
        <f>分析係数表!G11</f>
        <v>0.36619718309859156</v>
      </c>
      <c r="K8" s="78">
        <f t="shared" si="3"/>
        <v>7.1602582572794838E-4</v>
      </c>
      <c r="L8" s="79"/>
      <c r="M8" s="80"/>
      <c r="N8" s="81">
        <f>分析係数表!H11</f>
        <v>-2.3200779546192752E-5</v>
      </c>
      <c r="O8" s="82">
        <f t="shared" si="4"/>
        <v>-7.7023293035171703E-4</v>
      </c>
      <c r="P8" s="76">
        <f>分析係数表!C11</f>
        <v>1.7638036809815905E-2</v>
      </c>
      <c r="Q8" s="82">
        <f t="shared" si="5"/>
        <v>-1.3585396777675954E-5</v>
      </c>
      <c r="R8" s="83">
        <v>5.208757043961103E-4</v>
      </c>
      <c r="S8" s="84">
        <f t="shared" si="6"/>
        <v>2.4761769977301234E-3</v>
      </c>
      <c r="T8" s="85">
        <f>分析係数表!F11</f>
        <v>0.60563380281690138</v>
      </c>
      <c r="U8" s="86">
        <f t="shared" si="7"/>
        <v>1.4996564915830323E-3</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投入係数表!AF9</f>
        <v>0</v>
      </c>
      <c r="E9" s="77">
        <f t="shared" si="0"/>
        <v>0</v>
      </c>
      <c r="F9" s="76">
        <f>分析係数表!C12</f>
        <v>0.17945214392608499</v>
      </c>
      <c r="G9" s="77">
        <f t="shared" si="1"/>
        <v>0</v>
      </c>
      <c r="H9" s="77">
        <v>9.8113318053534332E-4</v>
      </c>
      <c r="I9" s="77">
        <f t="shared" si="2"/>
        <v>9.8113318053534332E-4</v>
      </c>
      <c r="J9" s="76">
        <f>分析係数表!G12</f>
        <v>0.13812104376337719</v>
      </c>
      <c r="K9" s="78">
        <f t="shared" si="3"/>
        <v>1.3551513896642361E-4</v>
      </c>
      <c r="L9" s="79"/>
      <c r="M9" s="80"/>
      <c r="N9" s="81">
        <f>分析係数表!H12</f>
        <v>9.9856155166813607E-2</v>
      </c>
      <c r="O9" s="82">
        <f t="shared" si="4"/>
        <v>3.3150825322337898</v>
      </c>
      <c r="P9" s="76">
        <f>分析係数表!C12</f>
        <v>0.17945214392608499</v>
      </c>
      <c r="Q9" s="82">
        <f t="shared" si="5"/>
        <v>0.59489866770126831</v>
      </c>
      <c r="R9" s="83">
        <v>0.67395132312008832</v>
      </c>
      <c r="S9" s="84">
        <f t="shared" si="6"/>
        <v>0.67493245630062371</v>
      </c>
      <c r="T9" s="85">
        <f>分析係数表!F12</f>
        <v>0.32915888701671298</v>
      </c>
      <c r="U9" s="86">
        <f t="shared" si="7"/>
        <v>0.22216001612736958</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投入係数表!AF10</f>
        <v>1.3228720007298605E-3</v>
      </c>
      <c r="E10" s="77">
        <f t="shared" si="0"/>
        <v>0.13228720007298606</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0.5106644328231883</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投入係数表!AF11</f>
        <v>1.687802207827753E-3</v>
      </c>
      <c r="E11" s="77">
        <f t="shared" si="0"/>
        <v>0.1687802207827753</v>
      </c>
      <c r="F11" s="76">
        <f>分析係数表!C14</f>
        <v>0.39919982218270722</v>
      </c>
      <c r="G11" s="77">
        <f t="shared" si="1"/>
        <v>6.7377034124441959E-2</v>
      </c>
      <c r="H11" s="77">
        <v>0.16366145091089973</v>
      </c>
      <c r="I11" s="77">
        <f t="shared" si="2"/>
        <v>0.16366145091089973</v>
      </c>
      <c r="J11" s="76">
        <f>分析係数表!G14</f>
        <v>0.17087329631499243</v>
      </c>
      <c r="K11" s="78">
        <f t="shared" si="3"/>
        <v>2.7965371596839757E-2</v>
      </c>
      <c r="L11" s="79"/>
      <c r="M11" s="80"/>
      <c r="N11" s="81">
        <f>分析係数表!H14</f>
        <v>1.2412417057213123E-3</v>
      </c>
      <c r="O11" s="82">
        <f t="shared" si="4"/>
        <v>4.1207461773816859E-2</v>
      </c>
      <c r="P11" s="76">
        <f>分析係数表!C14</f>
        <v>0.39919982218270722</v>
      </c>
      <c r="Q11" s="82">
        <f t="shared" si="5"/>
        <v>1.6450011412708396E-2</v>
      </c>
      <c r="R11" s="83">
        <v>7.2957095209413209E-2</v>
      </c>
      <c r="S11" s="84">
        <f t="shared" si="6"/>
        <v>0.23661854612031294</v>
      </c>
      <c r="T11" s="85">
        <f>分析係数表!F14</f>
        <v>0.36951034830893487</v>
      </c>
      <c r="U11" s="86">
        <f t="shared" si="7"/>
        <v>8.7433001393270607E-2</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投入係数表!AF12</f>
        <v>5.4739531064683876E-4</v>
      </c>
      <c r="E12" s="77">
        <f t="shared" si="0"/>
        <v>5.4739531064683877E-2</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0.30501224041927993</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投入係数表!AF13</f>
        <v>5.5013228720007301E-2</v>
      </c>
      <c r="E13" s="77">
        <f t="shared" si="0"/>
        <v>5.5013228720007303</v>
      </c>
      <c r="F13" s="76">
        <f>分析係数表!C16</f>
        <v>2.8203419942260721E-2</v>
      </c>
      <c r="G13" s="77">
        <f t="shared" si="1"/>
        <v>0.15515611919700042</v>
      </c>
      <c r="H13" s="77">
        <v>0.16076771943556362</v>
      </c>
      <c r="I13" s="77">
        <f t="shared" si="2"/>
        <v>0.16076771943556362</v>
      </c>
      <c r="J13" s="76">
        <f>分析係数表!G16</f>
        <v>3.2028469750889681E-2</v>
      </c>
      <c r="K13" s="78">
        <f t="shared" si="3"/>
        <v>5.1491440388614683E-3</v>
      </c>
      <c r="L13" s="79"/>
      <c r="M13" s="80"/>
      <c r="N13" s="81">
        <f>分析係数表!H16</f>
        <v>1.817781077444202E-2</v>
      </c>
      <c r="O13" s="82">
        <f t="shared" si="4"/>
        <v>0.60347750093057018</v>
      </c>
      <c r="P13" s="76">
        <f>分析係数表!C16</f>
        <v>2.8203419942260721E-2</v>
      </c>
      <c r="Q13" s="82">
        <f t="shared" si="5"/>
        <v>1.7020129384450907E-2</v>
      </c>
      <c r="R13" s="83">
        <v>1.9941343743387421E-2</v>
      </c>
      <c r="S13" s="84">
        <f t="shared" si="6"/>
        <v>0.18070906317895102</v>
      </c>
      <c r="T13" s="85">
        <f>分析係数表!F16</f>
        <v>0.28469750889679718</v>
      </c>
      <c r="U13" s="86">
        <f t="shared" si="7"/>
        <v>5.1447420122121293E-2</v>
      </c>
      <c r="V13" s="87">
        <f>分析係数表!D16</f>
        <v>0</v>
      </c>
      <c r="W13" s="88">
        <f t="shared" si="8"/>
        <v>0</v>
      </c>
      <c r="X13" s="76">
        <f>分析係数表!E16</f>
        <v>0</v>
      </c>
      <c r="Y13" s="89">
        <f t="shared" si="9"/>
        <v>0</v>
      </c>
    </row>
    <row r="14" spans="1:25" x14ac:dyDescent="0.2">
      <c r="A14" s="6" t="s">
        <v>2</v>
      </c>
      <c r="B14" s="5" t="s">
        <v>365</v>
      </c>
      <c r="C14" s="90"/>
      <c r="D14" s="76">
        <f>投入係数表!AF14</f>
        <v>2.0527324149256453E-3</v>
      </c>
      <c r="E14" s="77">
        <f t="shared" si="0"/>
        <v>0.20527324149256454</v>
      </c>
      <c r="F14" s="76">
        <f>分析係数表!C17</f>
        <v>0.39389614666813044</v>
      </c>
      <c r="G14" s="77">
        <f t="shared" si="1"/>
        <v>8.0856338837997768E-2</v>
      </c>
      <c r="H14" s="77">
        <v>0.14503877582449606</v>
      </c>
      <c r="I14" s="77">
        <f t="shared" si="2"/>
        <v>0.14503877582449606</v>
      </c>
      <c r="J14" s="76">
        <f>分析係数表!G17</f>
        <v>0.21203948952564411</v>
      </c>
      <c r="K14" s="78">
        <f t="shared" si="3"/>
        <v>3.0753947987250476E-2</v>
      </c>
      <c r="L14" s="79"/>
      <c r="M14" s="80"/>
      <c r="N14" s="81">
        <f>分析係数表!H17</f>
        <v>3.0625029000974431E-3</v>
      </c>
      <c r="O14" s="82">
        <f t="shared" si="4"/>
        <v>0.10167074680642664</v>
      </c>
      <c r="P14" s="76">
        <f>分析係数表!C17</f>
        <v>0.39389614666813044</v>
      </c>
      <c r="Q14" s="82">
        <f t="shared" si="5"/>
        <v>4.0047715395922584E-2</v>
      </c>
      <c r="R14" s="83">
        <v>8.7448044720373361E-2</v>
      </c>
      <c r="S14" s="84">
        <f t="shared" si="6"/>
        <v>0.23248682054486941</v>
      </c>
      <c r="T14" s="85">
        <f>分析係数表!F17</f>
        <v>0.32203226583192873</v>
      </c>
      <c r="U14" s="86">
        <f t="shared" si="7"/>
        <v>7.4868257596125296E-2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投入係数表!AF15</f>
        <v>4.5616275887236564E-5</v>
      </c>
      <c r="E15" s="77">
        <f t="shared" si="0"/>
        <v>4.5616275887236562E-3</v>
      </c>
      <c r="F15" s="76">
        <f>分析係数表!C18</f>
        <v>0.54026666666666667</v>
      </c>
      <c r="G15" s="77">
        <f t="shared" si="1"/>
        <v>2.4644953319344341E-3</v>
      </c>
      <c r="H15" s="77">
        <v>1.5651540929573052E-2</v>
      </c>
      <c r="I15" s="77">
        <f t="shared" si="2"/>
        <v>1.5651540929573052E-2</v>
      </c>
      <c r="J15" s="76">
        <f>分析係数表!G18</f>
        <v>0.21567989590110606</v>
      </c>
      <c r="K15" s="78">
        <f t="shared" si="3"/>
        <v>3.3757227183822168E-3</v>
      </c>
      <c r="L15" s="79"/>
      <c r="M15" s="80"/>
      <c r="N15" s="81">
        <f>分析係数表!H18</f>
        <v>4.8721637047004782E-4</v>
      </c>
      <c r="O15" s="82">
        <f t="shared" si="4"/>
        <v>1.6174891537386056E-2</v>
      </c>
      <c r="P15" s="76">
        <f>分析係数表!C18</f>
        <v>0.54026666666666667</v>
      </c>
      <c r="Q15" s="82">
        <f t="shared" si="5"/>
        <v>8.7387547345984407E-3</v>
      </c>
      <c r="R15" s="83">
        <v>1.9973446093324878E-2</v>
      </c>
      <c r="S15" s="84">
        <f t="shared" si="6"/>
        <v>3.562498702289793E-2</v>
      </c>
      <c r="T15" s="85">
        <f>分析係数表!F18</f>
        <v>0.45949902407286924</v>
      </c>
      <c r="U15" s="86">
        <f t="shared" si="7"/>
        <v>1.6369646769630229E-2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投入係数表!AF16</f>
        <v>4.5616275887236564E-5</v>
      </c>
      <c r="E16" s="77">
        <f t="shared" si="0"/>
        <v>4.5616275887236562E-3</v>
      </c>
      <c r="F16" s="76">
        <f>分析係数表!C19</f>
        <v>0.24452905261713653</v>
      </c>
      <c r="G16" s="77">
        <f t="shared" si="1"/>
        <v>1.1154504726627885E-3</v>
      </c>
      <c r="H16" s="77">
        <v>1.2158326007837771E-2</v>
      </c>
      <c r="I16" s="77">
        <f t="shared" si="2"/>
        <v>1.2158326007837771E-2</v>
      </c>
      <c r="J16" s="76">
        <f>分析係数表!G19</f>
        <v>5.7649667405764965E-2</v>
      </c>
      <c r="K16" s="78">
        <f t="shared" si="3"/>
        <v>7.0092345056270964E-4</v>
      </c>
      <c r="L16" s="79"/>
      <c r="M16" s="80"/>
      <c r="N16" s="81">
        <f>分析係数表!H19</f>
        <v>-1.2760428750406013E-4</v>
      </c>
      <c r="O16" s="82">
        <f t="shared" si="4"/>
        <v>-4.2362811169344428E-3</v>
      </c>
      <c r="P16" s="76">
        <f>分析係数表!C19</f>
        <v>0.24452905261713653</v>
      </c>
      <c r="Q16" s="82">
        <f t="shared" si="5"/>
        <v>-1.0358938081438443E-3</v>
      </c>
      <c r="R16" s="83">
        <v>8.7493293005284772E-3</v>
      </c>
      <c r="S16" s="84">
        <f t="shared" si="6"/>
        <v>2.0907655308366246E-2</v>
      </c>
      <c r="T16" s="85">
        <f>分析係数表!F19</f>
        <v>0.24006968641114981</v>
      </c>
      <c r="U16" s="86">
        <f t="shared" si="7"/>
        <v>5.0192942534718968E-3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投入係数表!AF17</f>
        <v>0</v>
      </c>
      <c r="E17" s="77">
        <f t="shared" si="0"/>
        <v>0</v>
      </c>
      <c r="F17" s="76">
        <f>分析係数表!C20</f>
        <v>4.2707629979743422E-2</v>
      </c>
      <c r="G17" s="77">
        <f t="shared" si="1"/>
        <v>0</v>
      </c>
      <c r="H17" s="77">
        <v>7.0285813384772327E-4</v>
      </c>
      <c r="I17" s="77">
        <f t="shared" si="2"/>
        <v>7.0285813384772327E-4</v>
      </c>
      <c r="J17" s="76">
        <f>分析係数表!G20</f>
        <v>0.10064412238325282</v>
      </c>
      <c r="K17" s="78">
        <f t="shared" si="3"/>
        <v>7.0738540041034948E-5</v>
      </c>
      <c r="L17" s="79"/>
      <c r="M17" s="80"/>
      <c r="N17" s="81">
        <f>分析係数表!H20</f>
        <v>6.0322026820101154E-4</v>
      </c>
      <c r="O17" s="82">
        <f t="shared" si="4"/>
        <v>2.0026056189144641E-2</v>
      </c>
      <c r="P17" s="76">
        <f>分析係数表!C20</f>
        <v>4.2707629979743422E-2</v>
      </c>
      <c r="Q17" s="82">
        <f t="shared" si="5"/>
        <v>8.5526539767954003E-4</v>
      </c>
      <c r="R17" s="83">
        <v>2.2900997156127837E-3</v>
      </c>
      <c r="S17" s="84">
        <f t="shared" si="6"/>
        <v>2.9929578494605072E-3</v>
      </c>
      <c r="T17" s="85">
        <f>分析係数表!F20</f>
        <v>0.22302737520128824</v>
      </c>
      <c r="U17" s="86">
        <f t="shared" si="7"/>
        <v>6.6751153325326931E-4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投入係数表!AF18</f>
        <v>1.2316394489553873E-3</v>
      </c>
      <c r="E18" s="77">
        <f t="shared" si="0"/>
        <v>0.12316394489553872</v>
      </c>
      <c r="F18" s="76">
        <f>分析係数表!C21</f>
        <v>0.66002922908293749</v>
      </c>
      <c r="G18" s="77">
        <f t="shared" si="1"/>
        <v>8.1291803600215817E-2</v>
      </c>
      <c r="H18" s="77">
        <v>0.11151173261660442</v>
      </c>
      <c r="I18" s="77">
        <f t="shared" si="2"/>
        <v>0.11151173261660442</v>
      </c>
      <c r="J18" s="76">
        <f>分析係数表!G21</f>
        <v>0.28519544705706157</v>
      </c>
      <c r="K18" s="78">
        <f t="shared" si="3"/>
        <v>3.1802638435700012E-2</v>
      </c>
      <c r="L18" s="79"/>
      <c r="M18" s="80"/>
      <c r="N18" s="81">
        <f>分析係数表!H21</f>
        <v>9.9763352048628834E-4</v>
      </c>
      <c r="O18" s="82">
        <f t="shared" si="4"/>
        <v>3.3120016005123827E-2</v>
      </c>
      <c r="P18" s="76">
        <f>分析係数表!C21</f>
        <v>0.66002922908293749</v>
      </c>
      <c r="Q18" s="82">
        <f t="shared" si="5"/>
        <v>2.1860178631076432E-2</v>
      </c>
      <c r="R18" s="83">
        <v>5.1952023008398053E-2</v>
      </c>
      <c r="S18" s="84">
        <f t="shared" si="6"/>
        <v>0.16346375562500248</v>
      </c>
      <c r="T18" s="85">
        <f>分析係数表!F21</f>
        <v>0.42593979332035348</v>
      </c>
      <c r="U18" s="86">
        <f t="shared" si="7"/>
        <v>6.962571828628232E-2</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投入係数表!AF19</f>
        <v>0</v>
      </c>
      <c r="E19" s="77">
        <f t="shared" si="0"/>
        <v>0</v>
      </c>
      <c r="F19" s="76">
        <f>分析係数表!C22</f>
        <v>0.17124965967873673</v>
      </c>
      <c r="G19" s="77">
        <f t="shared" si="1"/>
        <v>0</v>
      </c>
      <c r="H19" s="77">
        <v>4.6230403044911442E-3</v>
      </c>
      <c r="I19" s="77">
        <f t="shared" si="2"/>
        <v>4.6230403044911442E-3</v>
      </c>
      <c r="J19" s="76">
        <f>分析係数表!G22</f>
        <v>0.19461524128936092</v>
      </c>
      <c r="K19" s="78">
        <f t="shared" si="3"/>
        <v>8.9971410434898456E-4</v>
      </c>
      <c r="L19" s="79"/>
      <c r="M19" s="80"/>
      <c r="N19" s="81">
        <f>分析係数表!H22</f>
        <v>4.6401559092385505E-5</v>
      </c>
      <c r="O19" s="82">
        <f t="shared" si="4"/>
        <v>1.5404658607034341E-3</v>
      </c>
      <c r="P19" s="76">
        <f>分析係数表!C22</f>
        <v>0.17124965967873673</v>
      </c>
      <c r="Q19" s="82">
        <f t="shared" si="5"/>
        <v>2.6380425439217537E-4</v>
      </c>
      <c r="R19" s="83">
        <v>2.9076107985956164E-3</v>
      </c>
      <c r="S19" s="84">
        <f t="shared" si="6"/>
        <v>7.5306511030867607E-3</v>
      </c>
      <c r="T19" s="85">
        <f>分析係数表!F22</f>
        <v>0.41301782497981493</v>
      </c>
      <c r="U19" s="86">
        <f t="shared" si="7"/>
        <v>3.1102931392787379E-3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投入係数表!AF20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7.7023293035171703E-4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投入係数表!AF21</f>
        <v>0</v>
      </c>
      <c r="E21" s="77">
        <f t="shared" si="0"/>
        <v>0</v>
      </c>
      <c r="F21" s="76">
        <f>分析係数表!C24</f>
        <v>0.51311288483466355</v>
      </c>
      <c r="G21" s="77">
        <f t="shared" si="1"/>
        <v>0</v>
      </c>
      <c r="H21" s="77">
        <v>1.0934214832509604E-2</v>
      </c>
      <c r="I21" s="77">
        <f t="shared" si="2"/>
        <v>1.0934214832509604E-2</v>
      </c>
      <c r="J21" s="76">
        <f>分析係数表!G24</f>
        <v>0.20766129032258066</v>
      </c>
      <c r="K21" s="78">
        <f t="shared" si="3"/>
        <v>2.2706131607832447E-3</v>
      </c>
      <c r="L21" s="79"/>
      <c r="M21" s="80"/>
      <c r="N21" s="81">
        <f>分析係数表!H24</f>
        <v>3.8281286251218039E-4</v>
      </c>
      <c r="O21" s="82">
        <f t="shared" si="4"/>
        <v>1.270884335080333E-2</v>
      </c>
      <c r="P21" s="76">
        <f>分析係数表!C24</f>
        <v>0.51311288483466355</v>
      </c>
      <c r="Q21" s="82">
        <f t="shared" si="5"/>
        <v>6.521071274642529E-3</v>
      </c>
      <c r="R21" s="83">
        <v>2.1884414248103487E-2</v>
      </c>
      <c r="S21" s="84">
        <f t="shared" si="6"/>
        <v>3.2818629080613088E-2</v>
      </c>
      <c r="T21" s="85">
        <f>分析係数表!F24</f>
        <v>0.39045698924731181</v>
      </c>
      <c r="U21" s="86">
        <f t="shared" si="7"/>
        <v>1.2814263102040459E-2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投入係数表!AF22</f>
        <v>0</v>
      </c>
      <c r="E22" s="77">
        <f t="shared" si="0"/>
        <v>0</v>
      </c>
      <c r="F22" s="76">
        <f>分析係数表!C25</f>
        <v>1.2221950623319433E-2</v>
      </c>
      <c r="G22" s="77">
        <f t="shared" si="1"/>
        <v>0</v>
      </c>
      <c r="H22" s="77">
        <v>5.3855161421404482E-4</v>
      </c>
      <c r="I22" s="77">
        <f t="shared" si="2"/>
        <v>5.3855161421404482E-4</v>
      </c>
      <c r="J22" s="76">
        <f>分析係数表!G25</f>
        <v>0.19604612850082373</v>
      </c>
      <c r="K22" s="78">
        <f t="shared" si="3"/>
        <v>1.0558095896453268E-4</v>
      </c>
      <c r="L22" s="79"/>
      <c r="M22" s="80"/>
      <c r="N22" s="81">
        <f>分析係数表!H25</f>
        <v>5.5681870910862603E-4</v>
      </c>
      <c r="O22" s="82">
        <f t="shared" si="4"/>
        <v>1.8485590328441208E-2</v>
      </c>
      <c r="P22" s="76">
        <f>分析係数表!C25</f>
        <v>1.2221950623319433E-2</v>
      </c>
      <c r="Q22" s="82">
        <f t="shared" si="5"/>
        <v>2.2592997223711971E-4</v>
      </c>
      <c r="R22" s="83">
        <v>9.9268587694948773E-4</v>
      </c>
      <c r="S22" s="84">
        <f t="shared" si="6"/>
        <v>1.5312374911635326E-3</v>
      </c>
      <c r="T22" s="85">
        <f>分析係数表!F25</f>
        <v>0.34761120263591433</v>
      </c>
      <c r="U22" s="86">
        <f t="shared" si="7"/>
        <v>5.3227530582455581E-4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投入係数表!AF23</f>
        <v>4.5616275887236564E-5</v>
      </c>
      <c r="E23" s="77">
        <f t="shared" si="0"/>
        <v>4.5616275887236562E-3</v>
      </c>
      <c r="F23" s="76">
        <f>分析係数表!C26</f>
        <v>0.60782312925170068</v>
      </c>
      <c r="G23" s="77">
        <f t="shared" si="1"/>
        <v>2.7726627554589024E-3</v>
      </c>
      <c r="H23" s="77">
        <v>1.7809883383305379E-2</v>
      </c>
      <c r="I23" s="77">
        <f t="shared" si="2"/>
        <v>1.7809883383305379E-2</v>
      </c>
      <c r="J23" s="76">
        <f>分析係数表!G26</f>
        <v>0.19637522405895241</v>
      </c>
      <c r="K23" s="78">
        <f t="shared" si="3"/>
        <v>3.4974198398604072E-3</v>
      </c>
      <c r="L23" s="79"/>
      <c r="M23" s="80"/>
      <c r="N23" s="81">
        <f>分析係数表!H26</f>
        <v>1.1774395619692821E-2</v>
      </c>
      <c r="O23" s="82">
        <f t="shared" si="4"/>
        <v>0.39089321215349637</v>
      </c>
      <c r="P23" s="76">
        <f>分析係数表!C26</f>
        <v>0.60782312925170068</v>
      </c>
      <c r="Q23" s="82">
        <f t="shared" si="5"/>
        <v>0.23759393541438709</v>
      </c>
      <c r="R23" s="83">
        <v>0.264332012614728</v>
      </c>
      <c r="S23" s="84">
        <f t="shared" si="6"/>
        <v>0.28214189599803335</v>
      </c>
      <c r="T23" s="85">
        <f>分析係数表!F26</f>
        <v>0.33484365664210319</v>
      </c>
      <c r="U23" s="86">
        <f t="shared" si="7"/>
        <v>9.447342414791747E-2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投入係数表!AF24</f>
        <v>1.8246510354894625E-4</v>
      </c>
      <c r="E24" s="77">
        <f t="shared" si="0"/>
        <v>1.8246510354894625E-2</v>
      </c>
      <c r="F24" s="76">
        <f>分析係数表!C27</f>
        <v>3.3949453036589916E-2</v>
      </c>
      <c r="G24" s="77">
        <f t="shared" si="1"/>
        <v>6.1945904637514661E-4</v>
      </c>
      <c r="H24" s="77">
        <v>7.3211502519808969E-4</v>
      </c>
      <c r="I24" s="77">
        <f t="shared" si="2"/>
        <v>7.3211502519808969E-4</v>
      </c>
      <c r="J24" s="76">
        <f>分析係数表!G27</f>
        <v>0.16810344827586207</v>
      </c>
      <c r="K24" s="78">
        <f t="shared" si="3"/>
        <v>1.2307106027036852E-4</v>
      </c>
      <c r="L24" s="79"/>
      <c r="M24" s="80"/>
      <c r="N24" s="81">
        <f>分析係数表!H27</f>
        <v>1.1983202635608557E-2</v>
      </c>
      <c r="O24" s="82">
        <f t="shared" si="4"/>
        <v>0.39782530852666181</v>
      </c>
      <c r="P24" s="76">
        <f>分析係数表!C27</f>
        <v>3.3949453036589916E-2</v>
      </c>
      <c r="Q24" s="82">
        <f t="shared" si="5"/>
        <v>1.35059516285928E-2</v>
      </c>
      <c r="R24" s="83">
        <v>1.3607554675906493E-2</v>
      </c>
      <c r="S24" s="84">
        <f t="shared" si="6"/>
        <v>1.4339669701104583E-2</v>
      </c>
      <c r="T24" s="85">
        <f>分析係数表!F27</f>
        <v>0.32327586206896552</v>
      </c>
      <c r="U24" s="86">
        <f t="shared" si="7"/>
        <v>4.6356690844088092E-3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投入係数表!AF25</f>
        <v>1.049174345406441E-3</v>
      </c>
      <c r="E25" s="77">
        <f t="shared" si="0"/>
        <v>0.1049174345406441</v>
      </c>
      <c r="F25" s="76">
        <f>分析係数表!C28</f>
        <v>0.13648255813953492</v>
      </c>
      <c r="G25" s="77">
        <f t="shared" si="1"/>
        <v>1.4319399859544307E-2</v>
      </c>
      <c r="H25" s="77">
        <v>2.7682572130655187E-2</v>
      </c>
      <c r="I25" s="77">
        <f t="shared" si="2"/>
        <v>2.7682572130655187E-2</v>
      </c>
      <c r="J25" s="76">
        <f>分析係数表!G28</f>
        <v>0.12488465087665333</v>
      </c>
      <c r="K25" s="78">
        <f t="shared" si="3"/>
        <v>3.4571283559046463E-3</v>
      </c>
      <c r="L25" s="79"/>
      <c r="M25" s="80"/>
      <c r="N25" s="81">
        <f>分析係数表!H28</f>
        <v>2.2469954990487682E-2</v>
      </c>
      <c r="O25" s="82">
        <f t="shared" si="4"/>
        <v>0.74597059304563795</v>
      </c>
      <c r="P25" s="76">
        <f>分析係数表!C28</f>
        <v>0.13648255813953492</v>
      </c>
      <c r="Q25" s="82">
        <f t="shared" si="5"/>
        <v>0.10181197483573462</v>
      </c>
      <c r="R25" s="83">
        <v>0.11271431715320308</v>
      </c>
      <c r="S25" s="84">
        <f t="shared" si="6"/>
        <v>0.14039688928385827</v>
      </c>
      <c r="T25" s="85">
        <f>分析係数表!F28</f>
        <v>0.21362657643801908</v>
      </c>
      <c r="U25" s="86">
        <f t="shared" si="7"/>
        <v>2.9992506800258251E-2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投入係数表!AF26</f>
        <v>2.2808137943618285E-3</v>
      </c>
      <c r="E26" s="77">
        <f t="shared" si="0"/>
        <v>0.22808137943618284</v>
      </c>
      <c r="F26" s="76">
        <f>分析係数表!C29</f>
        <v>0.28024852844996728</v>
      </c>
      <c r="G26" s="77">
        <f t="shared" si="1"/>
        <v>6.3919470953828869E-2</v>
      </c>
      <c r="H26" s="77">
        <v>8.0425167851410601E-2</v>
      </c>
      <c r="I26" s="77">
        <f t="shared" si="2"/>
        <v>8.0425167851410601E-2</v>
      </c>
      <c r="J26" s="76">
        <f>分析係数表!G29</f>
        <v>0.26283748014822655</v>
      </c>
      <c r="K26" s="78">
        <f t="shared" si="3"/>
        <v>2.1138748458562923E-2</v>
      </c>
      <c r="L26" s="79"/>
      <c r="M26" s="80"/>
      <c r="N26" s="81">
        <f>分析係数表!H29</f>
        <v>1.0707159760567955E-2</v>
      </c>
      <c r="O26" s="82">
        <f t="shared" si="4"/>
        <v>0.35546249735731739</v>
      </c>
      <c r="P26" s="76">
        <f>分析係数表!C29</f>
        <v>0.28024852844996728</v>
      </c>
      <c r="Q26" s="82">
        <f t="shared" si="5"/>
        <v>9.9617841803538582E-2</v>
      </c>
      <c r="R26" s="83">
        <v>0.12692238412125509</v>
      </c>
      <c r="S26" s="84">
        <f t="shared" si="6"/>
        <v>0.20734755197266569</v>
      </c>
      <c r="T26" s="85">
        <f>分析係数表!F29</f>
        <v>0.48438327157226047</v>
      </c>
      <c r="U26" s="86">
        <f t="shared" si="7"/>
        <v>0.10043568557701911</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投入係数表!AF27</f>
        <v>1.8246510354894625E-3</v>
      </c>
      <c r="E27" s="77">
        <f t="shared" si="0"/>
        <v>0.18246510354894627</v>
      </c>
      <c r="F27" s="76">
        <f>分析係数表!C30</f>
        <v>1</v>
      </c>
      <c r="G27" s="77">
        <f t="shared" si="1"/>
        <v>0.18246510354894627</v>
      </c>
      <c r="H27" s="77">
        <v>0.21501170421992427</v>
      </c>
      <c r="I27" s="77">
        <f t="shared" si="2"/>
        <v>0.21501170421992427</v>
      </c>
      <c r="J27" s="76">
        <f>分析係数表!G30</f>
        <v>0.34440913030915921</v>
      </c>
      <c r="K27" s="78">
        <f t="shared" si="3"/>
        <v>7.40519940566743E-2</v>
      </c>
      <c r="L27" s="79"/>
      <c r="M27" s="80"/>
      <c r="N27" s="81">
        <f>分析係数表!H30</f>
        <v>0</v>
      </c>
      <c r="O27" s="82">
        <f t="shared" si="4"/>
        <v>0</v>
      </c>
      <c r="P27" s="76">
        <f>分析係数表!C30</f>
        <v>1</v>
      </c>
      <c r="Q27" s="82">
        <f t="shared" si="5"/>
        <v>0</v>
      </c>
      <c r="R27" s="83">
        <v>6.937006870960323E-2</v>
      </c>
      <c r="S27" s="84">
        <f t="shared" si="6"/>
        <v>0.28438177292952749</v>
      </c>
      <c r="T27" s="85">
        <f>分析係数表!F30</f>
        <v>0.44047963016469227</v>
      </c>
      <c r="U27" s="86">
        <f t="shared" si="7"/>
        <v>0.12526437816557776</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投入係数表!AF28</f>
        <v>7.1617553142961409E-3</v>
      </c>
      <c r="E28" s="77">
        <f t="shared" si="0"/>
        <v>0.7161755314296141</v>
      </c>
      <c r="F28" s="76">
        <f>分析係数表!C31</f>
        <v>5.0425200622829069E-2</v>
      </c>
      <c r="G28" s="77">
        <f t="shared" si="1"/>
        <v>3.6113294853499518E-2</v>
      </c>
      <c r="H28" s="77">
        <v>4.0961500317223974E-2</v>
      </c>
      <c r="I28" s="77">
        <f t="shared" si="2"/>
        <v>4.0961500317223974E-2</v>
      </c>
      <c r="J28" s="76">
        <f>分析係数表!G31</f>
        <v>7.0921985815602842E-2</v>
      </c>
      <c r="K28" s="78">
        <f t="shared" si="3"/>
        <v>2.9050709444839698E-3</v>
      </c>
      <c r="L28" s="79"/>
      <c r="M28" s="80"/>
      <c r="N28" s="81">
        <f>分析係数表!H31</f>
        <v>2.4500023200779545E-2</v>
      </c>
      <c r="O28" s="82">
        <f t="shared" si="4"/>
        <v>0.81336597445141312</v>
      </c>
      <c r="P28" s="76">
        <f>分析係数表!C31</f>
        <v>5.0425200622829069E-2</v>
      </c>
      <c r="Q28" s="82">
        <f t="shared" si="5"/>
        <v>4.1014142441495371E-2</v>
      </c>
      <c r="R28" s="83">
        <v>5.1613150705115587E-2</v>
      </c>
      <c r="S28" s="84">
        <f t="shared" si="6"/>
        <v>9.2574651022339555E-2</v>
      </c>
      <c r="T28" s="85">
        <f>分析係数表!F31</f>
        <v>0.3475177304964539</v>
      </c>
      <c r="U28" s="86">
        <f t="shared" si="7"/>
        <v>3.2171332624784665E-2</v>
      </c>
      <c r="V28" s="87">
        <f>分析係数表!D31</f>
        <v>0</v>
      </c>
      <c r="W28" s="88">
        <f t="shared" si="8"/>
        <v>0</v>
      </c>
      <c r="X28" s="76">
        <f>分析係数表!E31</f>
        <v>0</v>
      </c>
      <c r="Y28" s="89">
        <f t="shared" si="9"/>
        <v>0</v>
      </c>
    </row>
    <row r="29" spans="1:25" x14ac:dyDescent="0.2">
      <c r="A29" s="6" t="s">
        <v>17</v>
      </c>
      <c r="B29" s="5" t="s">
        <v>273</v>
      </c>
      <c r="C29" s="90"/>
      <c r="D29" s="76">
        <f>投入係数表!AF29</f>
        <v>1.0947906212936775E-3</v>
      </c>
      <c r="E29" s="77">
        <f t="shared" si="0"/>
        <v>0.10947906212936775</v>
      </c>
      <c r="F29" s="76">
        <f>分析係数表!C32</f>
        <v>0.71921182266009853</v>
      </c>
      <c r="G29" s="77">
        <f t="shared" si="1"/>
        <v>7.8738635817180755E-2</v>
      </c>
      <c r="H29" s="77">
        <v>9.2715975952834928E-2</v>
      </c>
      <c r="I29" s="77">
        <f t="shared" si="2"/>
        <v>9.2715975952834928E-2</v>
      </c>
      <c r="J29" s="76">
        <f>分析係数表!G32</f>
        <v>0.13945578231292516</v>
      </c>
      <c r="K29" s="78">
        <f t="shared" si="3"/>
        <v>1.2929778959408951E-2</v>
      </c>
      <c r="L29" s="79"/>
      <c r="M29" s="80"/>
      <c r="N29" s="81">
        <f>分析係数表!H32</f>
        <v>7.0646373718156932E-3</v>
      </c>
      <c r="O29" s="82">
        <f t="shared" si="4"/>
        <v>0.23453592729209782</v>
      </c>
      <c r="P29" s="76">
        <f>分析係数表!C32</f>
        <v>0.71921182266009853</v>
      </c>
      <c r="Q29" s="82">
        <f t="shared" si="5"/>
        <v>0.16868101174702602</v>
      </c>
      <c r="R29" s="83">
        <v>0.21240760393838912</v>
      </c>
      <c r="S29" s="84">
        <f t="shared" si="6"/>
        <v>0.30512357989122407</v>
      </c>
      <c r="T29" s="85">
        <f>分析係数表!F32</f>
        <v>0.48185941043083902</v>
      </c>
      <c r="U29" s="86">
        <f t="shared" si="7"/>
        <v>0.14702666831493225</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投入係数表!AF30</f>
        <v>2.5545114496852476E-3</v>
      </c>
      <c r="E30" s="77">
        <f t="shared" si="0"/>
        <v>0.25545114496852478</v>
      </c>
      <c r="F30" s="76">
        <f>分析係数表!C33</f>
        <v>0.83046964490263453</v>
      </c>
      <c r="G30" s="77">
        <f t="shared" si="1"/>
        <v>0.21214442165198219</v>
      </c>
      <c r="H30" s="77">
        <v>0.22753846793658192</v>
      </c>
      <c r="I30" s="77">
        <f t="shared" si="2"/>
        <v>0.22753846793658192</v>
      </c>
      <c r="J30" s="76">
        <f>分析係数表!G33</f>
        <v>0.50688705234159781</v>
      </c>
      <c r="K30" s="78">
        <f t="shared" si="3"/>
        <v>0.11533630330669717</v>
      </c>
      <c r="L30" s="79"/>
      <c r="M30" s="80"/>
      <c r="N30" s="81">
        <f>分析係数表!H33</f>
        <v>1.0440350795786737E-3</v>
      </c>
      <c r="O30" s="82">
        <f t="shared" si="4"/>
        <v>3.4660481865827257E-2</v>
      </c>
      <c r="P30" s="76">
        <f>分析係数表!C33</f>
        <v>0.83046964490263453</v>
      </c>
      <c r="Q30" s="82">
        <f t="shared" si="5"/>
        <v>2.8784478067267767E-2</v>
      </c>
      <c r="R30" s="83">
        <v>7.4477014625292506E-2</v>
      </c>
      <c r="S30" s="84">
        <f t="shared" si="6"/>
        <v>0.30201548256187444</v>
      </c>
      <c r="T30" s="85">
        <f>分析係数表!F33</f>
        <v>0.64600550964187331</v>
      </c>
      <c r="U30" s="86">
        <f t="shared" si="7"/>
        <v>0.19510366573211999</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投入係数表!AF31</f>
        <v>1.2270778213666636E-2</v>
      </c>
      <c r="E31" s="77">
        <f t="shared" si="0"/>
        <v>1.2270778213666635</v>
      </c>
      <c r="F31" s="76">
        <f>分析係数表!C34</f>
        <v>0.2537092984222894</v>
      </c>
      <c r="G31" s="77">
        <f t="shared" si="1"/>
        <v>0.31132105316848757</v>
      </c>
      <c r="H31" s="77">
        <v>0.36466516712988212</v>
      </c>
      <c r="I31" s="77">
        <f t="shared" si="2"/>
        <v>0.36466516712988212</v>
      </c>
      <c r="J31" s="76">
        <f>分析係数表!G34</f>
        <v>0.42494765662747624</v>
      </c>
      <c r="K31" s="78">
        <f t="shared" si="3"/>
        <v>0.15496360822551039</v>
      </c>
      <c r="L31" s="79"/>
      <c r="M31" s="80"/>
      <c r="N31" s="81">
        <f>分析係数表!H34</f>
        <v>0.17513108440443598</v>
      </c>
      <c r="O31" s="82">
        <f t="shared" si="4"/>
        <v>5.814103274759935</v>
      </c>
      <c r="P31" s="76">
        <f>分析係数表!C34</f>
        <v>0.2537092984222894</v>
      </c>
      <c r="Q31" s="82">
        <f t="shared" si="5"/>
        <v>1.4750920627940785</v>
      </c>
      <c r="R31" s="83">
        <v>1.5903201041331378</v>
      </c>
      <c r="S31" s="84">
        <f t="shared" si="6"/>
        <v>1.95498527126302</v>
      </c>
      <c r="T31" s="85">
        <f>分析係数表!F34</f>
        <v>0.69995168304074729</v>
      </c>
      <c r="U31" s="86">
        <f t="shared" si="7"/>
        <v>1.3683952309404228</v>
      </c>
      <c r="V31" s="87">
        <f>分析係数表!D34</f>
        <v>0.29215654694797877</v>
      </c>
      <c r="W31" s="88">
        <f t="shared" si="8"/>
        <v>1</v>
      </c>
      <c r="X31" s="76">
        <f>分析係数表!E34</f>
        <v>0.2001932678370108</v>
      </c>
      <c r="Y31" s="89">
        <f t="shared" si="9"/>
        <v>0</v>
      </c>
    </row>
    <row r="32" spans="1:25" x14ac:dyDescent="0.2">
      <c r="A32" s="6" t="s">
        <v>20</v>
      </c>
      <c r="B32" s="5" t="s">
        <v>37</v>
      </c>
      <c r="C32" s="90"/>
      <c r="D32" s="76">
        <f>投入係数表!AF32</f>
        <v>1.167776662713256E-2</v>
      </c>
      <c r="E32" s="77">
        <f t="shared" si="0"/>
        <v>1.167776662713256</v>
      </c>
      <c r="F32" s="76">
        <f>分析係数表!C35</f>
        <v>0.44329670329670334</v>
      </c>
      <c r="G32" s="77">
        <f t="shared" si="1"/>
        <v>0.51767154476761268</v>
      </c>
      <c r="H32" s="77">
        <v>0.60951071116785716</v>
      </c>
      <c r="I32" s="77">
        <f t="shared" si="2"/>
        <v>0.60951071116785716</v>
      </c>
      <c r="J32" s="76">
        <f>分析係数表!G35</f>
        <v>0.31419939577039274</v>
      </c>
      <c r="K32" s="78">
        <f t="shared" si="3"/>
        <v>0.1915078971645231</v>
      </c>
      <c r="L32" s="79"/>
      <c r="M32" s="80"/>
      <c r="N32" s="81">
        <f>分析係数表!H35</f>
        <v>6.616862326574173E-2</v>
      </c>
      <c r="O32" s="82">
        <f t="shared" si="4"/>
        <v>2.1967043173630967</v>
      </c>
      <c r="P32" s="76">
        <f>分析係数表!C35</f>
        <v>0.44329670329670334</v>
      </c>
      <c r="Q32" s="82">
        <f t="shared" si="5"/>
        <v>0.97379178200469596</v>
      </c>
      <c r="R32" s="83">
        <v>1.1512504378354262</v>
      </c>
      <c r="S32" s="84">
        <f t="shared" si="6"/>
        <v>1.7607611490032835</v>
      </c>
      <c r="T32" s="85">
        <f>分析係数表!F35</f>
        <v>0.64443411573320941</v>
      </c>
      <c r="U32" s="86">
        <f t="shared" si="7"/>
        <v>1.1346945540753208</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投入係数表!AF33</f>
        <v>1.6239394215856219E-2</v>
      </c>
      <c r="E33" s="77">
        <f t="shared" si="0"/>
        <v>1.623939421585622</v>
      </c>
      <c r="F33" s="76">
        <f>分析係数表!C36</f>
        <v>0.8186980166346769</v>
      </c>
      <c r="G33" s="77">
        <f t="shared" si="1"/>
        <v>1.3295159835870132</v>
      </c>
      <c r="H33" s="77">
        <v>1.4653610486712274</v>
      </c>
      <c r="I33" s="77">
        <f t="shared" si="2"/>
        <v>1.4653610486712274</v>
      </c>
      <c r="J33" s="76">
        <f>分析係数表!G36</f>
        <v>7.7781269641734763E-2</v>
      </c>
      <c r="K33" s="78">
        <f t="shared" si="3"/>
        <v>0.11397764284919196</v>
      </c>
      <c r="L33" s="79"/>
      <c r="M33" s="80"/>
      <c r="N33" s="81">
        <f>分析係数表!H36</f>
        <v>0.1158646930536866</v>
      </c>
      <c r="O33" s="82">
        <f t="shared" si="4"/>
        <v>3.8465432541764746</v>
      </c>
      <c r="P33" s="76">
        <f>分析係数表!C36</f>
        <v>0.8186980166346769</v>
      </c>
      <c r="Q33" s="82">
        <f t="shared" si="5"/>
        <v>3.1491573330937754</v>
      </c>
      <c r="R33" s="83">
        <v>3.4111454623371347</v>
      </c>
      <c r="S33" s="84">
        <f t="shared" si="6"/>
        <v>4.8765065110083619</v>
      </c>
      <c r="T33" s="85">
        <f>分析係数表!F36</f>
        <v>0.82023884349465748</v>
      </c>
      <c r="U33" s="86">
        <f t="shared" si="7"/>
        <v>3.9999000608836659</v>
      </c>
      <c r="V33" s="87">
        <f>分析係数表!D36</f>
        <v>8.8780641106222507E-3</v>
      </c>
      <c r="W33" s="88">
        <f t="shared" si="8"/>
        <v>0</v>
      </c>
      <c r="X33" s="76">
        <f>分析係数表!E36</f>
        <v>3.4569453174104338E-3</v>
      </c>
      <c r="Y33" s="89">
        <f t="shared" si="9"/>
        <v>0</v>
      </c>
    </row>
    <row r="34" spans="1:25" x14ac:dyDescent="0.2">
      <c r="A34" s="6" t="s">
        <v>22</v>
      </c>
      <c r="B34" s="5" t="s">
        <v>378</v>
      </c>
      <c r="C34" s="75">
        <f>最終需要_まとめ!C35</f>
        <v>100</v>
      </c>
      <c r="D34" s="76">
        <f>投入係数表!AF34</f>
        <v>5.031475230362193E-2</v>
      </c>
      <c r="E34" s="77">
        <f t="shared" si="0"/>
        <v>5.0314752303621928</v>
      </c>
      <c r="F34" s="76">
        <f>分析係数表!C37</f>
        <v>0.56668970283344855</v>
      </c>
      <c r="G34" s="77">
        <f t="shared" si="1"/>
        <v>2.8512852031078082</v>
      </c>
      <c r="H34" s="77">
        <v>3.0390545448954831</v>
      </c>
      <c r="I34" s="77">
        <f t="shared" si="2"/>
        <v>103.03905454489548</v>
      </c>
      <c r="J34" s="76">
        <f>分析係数表!G37</f>
        <v>0.49872274427515739</v>
      </c>
      <c r="K34" s="78">
        <f t="shared" si="3"/>
        <v>51.387920050147905</v>
      </c>
      <c r="L34" s="79"/>
      <c r="M34" s="80"/>
      <c r="N34" s="81">
        <f>分析係数表!H37</f>
        <v>5.3152985940327593E-2</v>
      </c>
      <c r="O34" s="82">
        <f t="shared" si="4"/>
        <v>1.7646036434357835</v>
      </c>
      <c r="P34" s="76">
        <f>分析係数表!C37</f>
        <v>0.56668970283344855</v>
      </c>
      <c r="Q34" s="82">
        <f t="shared" si="5"/>
        <v>0.99998271431744479</v>
      </c>
      <c r="R34" s="83">
        <v>1.1594914225336543</v>
      </c>
      <c r="S34" s="84">
        <f t="shared" si="6"/>
        <v>104.19854596742913</v>
      </c>
      <c r="T34" s="85">
        <f>分析係数表!F37</f>
        <v>0.72283550770915062</v>
      </c>
      <c r="U34" s="86">
        <f t="shared" si="7"/>
        <v>75.318408876921907</v>
      </c>
      <c r="V34" s="87">
        <f>分析係数表!D37</f>
        <v>9.0457075084390104E-2</v>
      </c>
      <c r="W34" s="88">
        <f t="shared" si="8"/>
        <v>9</v>
      </c>
      <c r="X34" s="76">
        <f>分析係数表!E37</f>
        <v>8.3386552321868437E-2</v>
      </c>
      <c r="Y34" s="89">
        <f t="shared" si="9"/>
        <v>9</v>
      </c>
    </row>
    <row r="35" spans="1:25" x14ac:dyDescent="0.2">
      <c r="A35" s="6" t="s">
        <v>23</v>
      </c>
      <c r="B35" s="5" t="s">
        <v>194</v>
      </c>
      <c r="C35" s="90"/>
      <c r="D35" s="76">
        <f>投入係数表!AF35</f>
        <v>1.0035580695192045E-2</v>
      </c>
      <c r="E35" s="77">
        <f t="shared" si="0"/>
        <v>1.0035580695192046</v>
      </c>
      <c r="F35" s="76">
        <f>分析係数表!C38</f>
        <v>1.0683527744467458E-2</v>
      </c>
      <c r="G35" s="77">
        <f t="shared" si="1"/>
        <v>1.0721540478892623E-2</v>
      </c>
      <c r="H35" s="77">
        <v>1.250133504780541E-2</v>
      </c>
      <c r="I35" s="77">
        <f t="shared" si="2"/>
        <v>1.250133504780541E-2</v>
      </c>
      <c r="J35" s="76">
        <f>分析係数表!G38</f>
        <v>0.34057971014492755</v>
      </c>
      <c r="K35" s="78">
        <f t="shared" si="3"/>
        <v>4.2577010670061905E-3</v>
      </c>
      <c r="L35" s="79"/>
      <c r="M35" s="80"/>
      <c r="N35" s="81">
        <f>分析係数表!H38</f>
        <v>4.6331956753746927E-2</v>
      </c>
      <c r="O35" s="82">
        <f t="shared" si="4"/>
        <v>1.5381551619123788</v>
      </c>
      <c r="P35" s="76">
        <f>分析係数表!C38</f>
        <v>1.0683527744467458E-2</v>
      </c>
      <c r="Q35" s="82">
        <f t="shared" si="5"/>
        <v>1.6432923347586732E-2</v>
      </c>
      <c r="R35" s="83">
        <v>1.9405312767882647E-2</v>
      </c>
      <c r="S35" s="84">
        <f t="shared" si="6"/>
        <v>3.1906647815688055E-2</v>
      </c>
      <c r="T35" s="85">
        <f>分析係数表!F38</f>
        <v>0.55072463768115942</v>
      </c>
      <c r="U35" s="86">
        <f t="shared" si="7"/>
        <v>1.7571777057915162E-2</v>
      </c>
      <c r="V35" s="87">
        <f>分析係数表!D38</f>
        <v>0.29710144927536231</v>
      </c>
      <c r="W35" s="88">
        <f t="shared" si="8"/>
        <v>0</v>
      </c>
      <c r="X35" s="76">
        <f>分析係数表!E38</f>
        <v>0.18840579710144928</v>
      </c>
      <c r="Y35" s="89">
        <f t="shared" si="9"/>
        <v>0</v>
      </c>
    </row>
    <row r="36" spans="1:25" x14ac:dyDescent="0.2">
      <c r="A36" s="6" t="s">
        <v>24</v>
      </c>
      <c r="B36" s="5" t="s">
        <v>39</v>
      </c>
      <c r="C36" s="90"/>
      <c r="D36" s="76">
        <f>投入係数表!AF36</f>
        <v>0</v>
      </c>
      <c r="E36" s="77">
        <f t="shared" si="0"/>
        <v>0</v>
      </c>
      <c r="F36" s="76">
        <f>分析係数表!C39</f>
        <v>1</v>
      </c>
      <c r="G36" s="77">
        <f t="shared" si="1"/>
        <v>0</v>
      </c>
      <c r="H36" s="77">
        <v>5.9515590447129806E-2</v>
      </c>
      <c r="I36" s="77">
        <f t="shared" si="2"/>
        <v>5.9515590447129806E-2</v>
      </c>
      <c r="J36" s="76">
        <f>分析係数表!G39</f>
        <v>0.35121951219512193</v>
      </c>
      <c r="K36" s="78">
        <f t="shared" si="3"/>
        <v>2.090303664484559E-2</v>
      </c>
      <c r="L36" s="79"/>
      <c r="M36" s="80"/>
      <c r="N36" s="81">
        <f>分析係数表!H39</f>
        <v>4.1645399285415987E-3</v>
      </c>
      <c r="O36" s="82">
        <f t="shared" si="4"/>
        <v>0.13825681099813319</v>
      </c>
      <c r="P36" s="76">
        <f>分析係数表!C39</f>
        <v>1</v>
      </c>
      <c r="Q36" s="82">
        <f t="shared" si="5"/>
        <v>0.13825681099813319</v>
      </c>
      <c r="R36" s="83">
        <v>0.17485466723758966</v>
      </c>
      <c r="S36" s="84">
        <f t="shared" si="6"/>
        <v>0.23437025768471947</v>
      </c>
      <c r="T36" s="85">
        <f>分析係数表!F39</f>
        <v>0.70184774575018483</v>
      </c>
      <c r="U36" s="86">
        <f t="shared" si="7"/>
        <v>0.16449223702691029</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投入係数表!AF37</f>
        <v>2.7369765532341938E-4</v>
      </c>
      <c r="E37" s="77">
        <f t="shared" si="0"/>
        <v>2.7369765532341939E-2</v>
      </c>
      <c r="F37" s="76">
        <f>分析係数表!C40</f>
        <v>0.77416905685844439</v>
      </c>
      <c r="G37" s="77">
        <f t="shared" si="1"/>
        <v>2.1188825568609918E-2</v>
      </c>
      <c r="H37" s="77">
        <v>2.2360182058438541E-2</v>
      </c>
      <c r="I37" s="77">
        <f t="shared" si="2"/>
        <v>2.2360182058438541E-2</v>
      </c>
      <c r="J37" s="76">
        <f>分析係数表!G40</f>
        <v>0.54967502321262762</v>
      </c>
      <c r="K37" s="78">
        <f t="shared" si="3"/>
        <v>1.2290833592010785E-2</v>
      </c>
      <c r="L37" s="79"/>
      <c r="M37" s="80"/>
      <c r="N37" s="81">
        <f>分析係数表!H40</f>
        <v>3.1866270706695746E-2</v>
      </c>
      <c r="O37" s="82">
        <f t="shared" si="4"/>
        <v>1.0579149298380832</v>
      </c>
      <c r="P37" s="76">
        <f>分析係数表!C40</f>
        <v>0.77416905685844439</v>
      </c>
      <c r="Q37" s="82">
        <f t="shared" si="5"/>
        <v>0.81900500346921623</v>
      </c>
      <c r="R37" s="83">
        <v>0.82007450024415318</v>
      </c>
      <c r="S37" s="84">
        <f t="shared" si="6"/>
        <v>0.84243468230259178</v>
      </c>
      <c r="T37" s="85">
        <f>分析係数表!F40</f>
        <v>0.74643369629442058</v>
      </c>
      <c r="U37" s="86">
        <f t="shared" si="7"/>
        <v>0.62882163379773948</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投入係数表!AF38</f>
        <v>1.0035580695192045E-3</v>
      </c>
      <c r="E38" s="77">
        <f t="shared" si="0"/>
        <v>0.10035580695192045</v>
      </c>
      <c r="F38" s="76">
        <f>分析係数表!C41</f>
        <v>0.79005741127348639</v>
      </c>
      <c r="G38" s="77">
        <f t="shared" si="1"/>
        <v>7.9286849046696015E-2</v>
      </c>
      <c r="H38" s="77">
        <v>8.3321772146736528E-2</v>
      </c>
      <c r="I38" s="77">
        <f t="shared" si="2"/>
        <v>8.3321772146736528E-2</v>
      </c>
      <c r="J38" s="76">
        <f>分析係数表!G41</f>
        <v>0.45390187685215672</v>
      </c>
      <c r="K38" s="78">
        <f t="shared" si="3"/>
        <v>3.7819908760051466E-2</v>
      </c>
      <c r="L38" s="79"/>
      <c r="M38" s="80"/>
      <c r="N38" s="81">
        <f>分析係数表!H41</f>
        <v>5.3791007377847894E-2</v>
      </c>
      <c r="O38" s="82">
        <f t="shared" si="4"/>
        <v>1.7857850490204557</v>
      </c>
      <c r="P38" s="76">
        <f>分析係数表!C41</f>
        <v>0.79005741127348639</v>
      </c>
      <c r="Q38" s="82">
        <f t="shared" si="5"/>
        <v>1.4108727129199972</v>
      </c>
      <c r="R38" s="83">
        <v>1.4350982292223973</v>
      </c>
      <c r="S38" s="84">
        <f t="shared" si="6"/>
        <v>1.5184200013691338</v>
      </c>
      <c r="T38" s="85">
        <f>分析係数表!F41</f>
        <v>0.55729338162660524</v>
      </c>
      <c r="U38" s="86">
        <f t="shared" si="7"/>
        <v>0.84620541729247911</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投入係数表!AF39</f>
        <v>1.6421859319405163E-3</v>
      </c>
      <c r="E39" s="77">
        <f>$C$34*D39</f>
        <v>0.16421859319405163</v>
      </c>
      <c r="F39" s="76">
        <f>分析係数表!C42</f>
        <v>0.34014502307185235</v>
      </c>
      <c r="G39" s="77">
        <f>E39*F39</f>
        <v>5.5858137170817827E-2</v>
      </c>
      <c r="H39" s="77">
        <v>6.0298392510298671E-2</v>
      </c>
      <c r="I39" s="77">
        <f>C39+H39</f>
        <v>6.0298392510298671E-2</v>
      </c>
      <c r="J39" s="76">
        <f>分析係数表!G42</f>
        <v>0.48461538461538461</v>
      </c>
      <c r="K39" s="78">
        <f>I39*J39</f>
        <v>2.9221528678067817E-2</v>
      </c>
      <c r="L39" s="79"/>
      <c r="M39" s="80"/>
      <c r="N39" s="81">
        <f>分析係数表!H42</f>
        <v>1.4175676302723771E-2</v>
      </c>
      <c r="O39" s="82">
        <f t="shared" si="4"/>
        <v>0.47061232044489903</v>
      </c>
      <c r="P39" s="76">
        <f>分析係数表!C42</f>
        <v>0.34014502307185235</v>
      </c>
      <c r="Q39" s="82">
        <f>O39*P39</f>
        <v>0.16007643859562815</v>
      </c>
      <c r="R39" s="83">
        <v>0.16617973330931043</v>
      </c>
      <c r="S39" s="84">
        <f>I39+R39</f>
        <v>0.22647812581960911</v>
      </c>
      <c r="T39" s="85">
        <f>分析係数表!F42</f>
        <v>0.55384615384615388</v>
      </c>
      <c r="U39" s="86">
        <f>S39*T39</f>
        <v>0.12543403891547583</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投入係数表!AF40</f>
        <v>6.1718821275431074E-2</v>
      </c>
      <c r="E40" s="77">
        <f>$C$34*D40</f>
        <v>6.1718821275431077</v>
      </c>
      <c r="F40" s="76">
        <f>分析係数表!C43</f>
        <v>0.24206930209858468</v>
      </c>
      <c r="G40" s="77">
        <f>E40*F40</f>
        <v>1.494023199249088</v>
      </c>
      <c r="H40" s="77">
        <v>1.6493973633433812</v>
      </c>
      <c r="I40" s="77">
        <f>C40+H40</f>
        <v>1.6493973633433812</v>
      </c>
      <c r="J40" s="76">
        <f>分析係数表!G43</f>
        <v>0.37677668031799566</v>
      </c>
      <c r="K40" s="78">
        <f>I40*J40</f>
        <v>0.62145446308577401</v>
      </c>
      <c r="L40" s="79"/>
      <c r="M40" s="80"/>
      <c r="N40" s="81">
        <f>分析係数表!H43</f>
        <v>3.8768502621688086E-2</v>
      </c>
      <c r="O40" s="82">
        <f t="shared" si="4"/>
        <v>1.287059226617719</v>
      </c>
      <c r="P40" s="76">
        <f>分析係数表!C43</f>
        <v>0.24206930209858468</v>
      </c>
      <c r="Q40" s="82">
        <f>O40*P40</f>
        <v>0.31155752874689541</v>
      </c>
      <c r="R40" s="83">
        <v>0.50534294303174054</v>
      </c>
      <c r="S40" s="84">
        <f>I40+R40</f>
        <v>2.1547403063751216</v>
      </c>
      <c r="T40" s="85">
        <f>分析係数表!F43</f>
        <v>0.60202360876897132</v>
      </c>
      <c r="U40" s="86">
        <f>S40*T40</f>
        <v>1.2972045352039097</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投入係数表!AF41</f>
        <v>4.5616275887236564E-4</v>
      </c>
      <c r="E41" s="77">
        <f>$C$34*D41</f>
        <v>4.5616275887236567E-2</v>
      </c>
      <c r="F41" s="76">
        <f>分析係数表!C44</f>
        <v>0.38560429982568278</v>
      </c>
      <c r="G41" s="77">
        <f>E41*F41</f>
        <v>1.7589832124153031E-2</v>
      </c>
      <c r="H41" s="77">
        <v>1.9718575719373934E-2</v>
      </c>
      <c r="I41" s="77">
        <f>C41+H41</f>
        <v>1.9718575719373934E-2</v>
      </c>
      <c r="J41" s="76">
        <f>分析係数表!G44</f>
        <v>0.26838368034661209</v>
      </c>
      <c r="K41" s="78">
        <f>I41*J41</f>
        <v>5.2921439227589205E-3</v>
      </c>
      <c r="L41" s="79"/>
      <c r="M41" s="80"/>
      <c r="N41" s="81">
        <f>分析係数表!H44</f>
        <v>0.12265092107094798</v>
      </c>
      <c r="O41" s="82">
        <f t="shared" si="4"/>
        <v>4.0718363863043514</v>
      </c>
      <c r="P41" s="76">
        <f>分析係数表!C44</f>
        <v>0.38560429982568278</v>
      </c>
      <c r="Q41" s="82">
        <f>O41*P41</f>
        <v>1.5701176187456278</v>
      </c>
      <c r="R41" s="83">
        <v>1.5894875114327578</v>
      </c>
      <c r="S41" s="84">
        <f>I41+R41</f>
        <v>1.6092060871521316</v>
      </c>
      <c r="T41" s="85">
        <f>分析係数表!F44</f>
        <v>0.48224816464075099</v>
      </c>
      <c r="U41" s="86">
        <f>S41*T41</f>
        <v>0.77603668205783982</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投入係数表!AF42</f>
        <v>2.9650579326703768E-3</v>
      </c>
      <c r="E42" s="77">
        <f>$C$34*D42</f>
        <v>0.29650579326703769</v>
      </c>
      <c r="F42" s="76">
        <f>分析係数表!C45</f>
        <v>1</v>
      </c>
      <c r="G42" s="77">
        <f>E42*F42</f>
        <v>0.29650579326703769</v>
      </c>
      <c r="H42" s="77">
        <v>0.31935997286796625</v>
      </c>
      <c r="I42" s="77">
        <f>C42+H42</f>
        <v>0.31935997286796625</v>
      </c>
      <c r="J42" s="76">
        <f>分析係数表!G45</f>
        <v>0</v>
      </c>
      <c r="K42" s="78">
        <f>I42*J42</f>
        <v>0</v>
      </c>
      <c r="L42" s="79"/>
      <c r="M42" s="80"/>
      <c r="N42" s="81">
        <f>分析係数表!H45</f>
        <v>0</v>
      </c>
      <c r="O42" s="82">
        <f t="shared" si="4"/>
        <v>0</v>
      </c>
      <c r="P42" s="76">
        <f>分析係数表!C45</f>
        <v>1</v>
      </c>
      <c r="Q42" s="82">
        <f>O42*P42</f>
        <v>0</v>
      </c>
      <c r="R42" s="83">
        <v>3.7427173913155989E-2</v>
      </c>
      <c r="S42" s="84">
        <f>I42+R42</f>
        <v>0.35678714678112222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1.3548033938509261E-2</v>
      </c>
      <c r="E43" s="77">
        <f>$C$34*D43</f>
        <v>1.3548033938509261</v>
      </c>
      <c r="F43" s="76">
        <f>分析係数表!C46</f>
        <v>0.21981660723382579</v>
      </c>
      <c r="G43" s="77">
        <f>E43*F43</f>
        <v>0.29780828550518318</v>
      </c>
      <c r="H43" s="77">
        <v>0.3139084496144347</v>
      </c>
      <c r="I43" s="77">
        <f>C43+H43</f>
        <v>0.3139084496144347</v>
      </c>
      <c r="J43" s="76">
        <f>分析係数表!G46</f>
        <v>9.2485549132947983E-3</v>
      </c>
      <c r="K43" s="78">
        <f>I43*J43</f>
        <v>2.9031995340063326E-3</v>
      </c>
      <c r="L43" s="79"/>
      <c r="M43" s="80"/>
      <c r="N43" s="81">
        <f>分析係数表!H46</f>
        <v>2.3827200593939956E-2</v>
      </c>
      <c r="O43" s="82">
        <f t="shared" si="4"/>
        <v>0.7910292194712133</v>
      </c>
      <c r="P43" s="76">
        <f>分析係数表!C46</f>
        <v>0.21981660723382579</v>
      </c>
      <c r="Q43" s="82">
        <f>O43*P43</f>
        <v>0.17388135924698347</v>
      </c>
      <c r="R43" s="83">
        <v>0.19303137589713307</v>
      </c>
      <c r="S43" s="84">
        <f>I43+R43</f>
        <v>0.5069398255115678</v>
      </c>
      <c r="T43" s="85">
        <f>分析係数表!F46</f>
        <v>0.31329479768786128</v>
      </c>
      <c r="U43" s="86">
        <f>S43*T43</f>
        <v>0.15882161007356632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投入係数表!AF44</f>
        <v>0.26028647021257184</v>
      </c>
      <c r="E44" s="91">
        <f>SUM(E5:E43)</f>
        <v>26.028647021257182</v>
      </c>
      <c r="F44" s="92">
        <f>分析係数表!C47</f>
        <v>0.36533716964755569</v>
      </c>
      <c r="G44" s="91">
        <f>SUM(G5:G43)</f>
        <v>8.2621299370924692</v>
      </c>
      <c r="H44" s="91">
        <f>SUM(H5:H43)</f>
        <v>9.3517284021052287</v>
      </c>
      <c r="I44" s="91">
        <f>SUM(I5:I43)</f>
        <v>109.35172840210524</v>
      </c>
      <c r="J44" s="92">
        <f>分析係数表!G47</f>
        <v>0.24761623449681225</v>
      </c>
      <c r="K44" s="93">
        <f>SUM(K5:K43)</f>
        <v>52.920159028724285</v>
      </c>
      <c r="L44" s="94">
        <f>最終需要_まとめ!$L$33</f>
        <v>0.62733333333333341</v>
      </c>
      <c r="M44" s="91">
        <f>K44*L44</f>
        <v>33.198579764019705</v>
      </c>
      <c r="N44" s="95">
        <f>分析係数表!H47</f>
        <v>1</v>
      </c>
      <c r="O44" s="96">
        <f>SUM(O5:O43)</f>
        <v>33.198579764019705</v>
      </c>
      <c r="P44" s="92">
        <f>分析係数表!C47</f>
        <v>0.36533716964755569</v>
      </c>
      <c r="Q44" s="96">
        <f>SUM(Q5:Q43)</f>
        <v>12.749173552709255</v>
      </c>
      <c r="R44" s="91">
        <f>SUM(R5:R43)</f>
        <v>14.367397472561136</v>
      </c>
      <c r="S44" s="97">
        <f>SUM(S5:S43)</f>
        <v>123.71912587466635</v>
      </c>
      <c r="T44" s="98">
        <f>分析係数表!F47</f>
        <v>0.45972075178637212</v>
      </c>
      <c r="U44" s="99">
        <f>SUM(U5:U43)</f>
        <v>87.213550753674014</v>
      </c>
      <c r="V44" s="100">
        <f>分析係数表!D47</f>
        <v>9.0631212476228726E-2</v>
      </c>
      <c r="W44" s="101">
        <f>SUM(W5:W43)</f>
        <v>11</v>
      </c>
      <c r="X44" s="92">
        <f>分析係数表!E47</f>
        <v>7.5404319154090987E-2</v>
      </c>
      <c r="Y44" s="102">
        <f>SUM(Y5:Y43)</f>
        <v>10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0.3615635179153095</v>
      </c>
      <c r="G5" s="77">
        <f t="shared" ref="G5:G38" si="1">E5*F5</f>
        <v>0</v>
      </c>
      <c r="H5" s="77">
        <f t="array" ref="H5:H43">MMULT(逆行列係数!C5:AO43,'31'!G5:G43)</f>
        <v>2.8937940021798943E-4</v>
      </c>
      <c r="I5" s="77">
        <f t="shared" ref="I5:I38" si="2">C5+H5</f>
        <v>2.8937940021798943E-4</v>
      </c>
      <c r="J5" s="76">
        <f>分析係数表!G8</f>
        <v>0.11973969631236442</v>
      </c>
      <c r="K5" s="78">
        <f t="shared" ref="K5:K38" si="3">I5*J5</f>
        <v>3.4650201501156217E-5</v>
      </c>
      <c r="L5" s="79" t="s">
        <v>188</v>
      </c>
      <c r="M5" s="80" t="s">
        <v>188</v>
      </c>
      <c r="N5" s="81">
        <f>分析係数表!H8</f>
        <v>1.2737227970859822E-2</v>
      </c>
      <c r="O5" s="82">
        <f t="shared" ref="O5:O43" si="4">$M$44*N5</f>
        <v>0.29868056647190766</v>
      </c>
      <c r="P5" s="76">
        <f>分析係数表!C8</f>
        <v>0.3615635179153095</v>
      </c>
      <c r="Q5" s="82">
        <f t="shared" ref="Q5:Q38" si="5">O5*P5</f>
        <v>0.10799199634652037</v>
      </c>
      <c r="R5" s="83">
        <f t="array" ref="R5:R43">MMULT(逆行列係数!C5:AO43,'31'!Q5:Q43)</f>
        <v>0.15789310973725376</v>
      </c>
      <c r="S5" s="84">
        <f t="shared" ref="S5:S38" si="6">I5+R5</f>
        <v>0.15818248913747174</v>
      </c>
      <c r="T5" s="85">
        <f>分析係数表!F8</f>
        <v>0.45140997830802604</v>
      </c>
      <c r="U5" s="86">
        <f t="shared" ref="U5:U38" si="7">S5*T5</f>
        <v>7.1405153990255682E-2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投入係数表!AG6</f>
        <v>0</v>
      </c>
      <c r="E6" s="77">
        <f t="shared" si="0"/>
        <v>0</v>
      </c>
      <c r="F6" s="76">
        <f>分析係数表!C9</f>
        <v>5.4524361948955935E-2</v>
      </c>
      <c r="G6" s="77">
        <f t="shared" si="1"/>
        <v>0</v>
      </c>
      <c r="H6" s="77">
        <v>1.9663736145075477E-3</v>
      </c>
      <c r="I6" s="77">
        <f t="shared" si="2"/>
        <v>1.9663736145075477E-3</v>
      </c>
      <c r="J6" s="76">
        <f>分析係数表!G9</f>
        <v>0.23529411764705882</v>
      </c>
      <c r="K6" s="78">
        <f t="shared" si="3"/>
        <v>4.6267614459001121E-4</v>
      </c>
      <c r="L6" s="79"/>
      <c r="M6" s="80"/>
      <c r="N6" s="81">
        <f>分析係数表!H9</f>
        <v>6.7282260683958976E-4</v>
      </c>
      <c r="O6" s="82">
        <f t="shared" si="4"/>
        <v>1.5777297682486924E-2</v>
      </c>
      <c r="P6" s="76">
        <f>分析係数表!C9</f>
        <v>5.4524361948955935E-2</v>
      </c>
      <c r="Q6" s="82">
        <f t="shared" si="5"/>
        <v>8.6024708941634072E-4</v>
      </c>
      <c r="R6" s="83">
        <v>1.2280195641246943E-3</v>
      </c>
      <c r="S6" s="84">
        <f t="shared" si="6"/>
        <v>3.194393178632242E-3</v>
      </c>
      <c r="T6" s="85">
        <f>分析係数表!F9</f>
        <v>0.68627450980392157</v>
      </c>
      <c r="U6" s="86">
        <f t="shared" si="7"/>
        <v>2.1922306127868329E-3</v>
      </c>
      <c r="V6" s="87">
        <f>分析係数表!D9</f>
        <v>3.9215686274509803E-2</v>
      </c>
      <c r="W6" s="88">
        <f t="shared" si="8"/>
        <v>0</v>
      </c>
      <c r="X6" s="76">
        <f>分析係数表!E9</f>
        <v>0</v>
      </c>
      <c r="Y6" s="89">
        <f t="shared" si="9"/>
        <v>0</v>
      </c>
    </row>
    <row r="7" spans="1:25" x14ac:dyDescent="0.2">
      <c r="A7" s="6" t="s">
        <v>221</v>
      </c>
      <c r="B7" s="5" t="s">
        <v>267</v>
      </c>
      <c r="C7" s="90"/>
      <c r="D7" s="76">
        <f>投入係数表!AG7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3.0466505869629925E-2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投入係数表!AG8</f>
        <v>0</v>
      </c>
      <c r="E8" s="77">
        <f t="shared" si="0"/>
        <v>0</v>
      </c>
      <c r="F8" s="76">
        <f>分析係数表!C11</f>
        <v>1.7638036809815905E-2</v>
      </c>
      <c r="G8" s="77">
        <f t="shared" si="1"/>
        <v>0</v>
      </c>
      <c r="H8" s="77">
        <v>7.6606847082757323E-5</v>
      </c>
      <c r="I8" s="77">
        <f t="shared" si="2"/>
        <v>7.6606847082757323E-5</v>
      </c>
      <c r="J8" s="76">
        <f>分析係数表!G11</f>
        <v>0.36619718309859156</v>
      </c>
      <c r="K8" s="78">
        <f t="shared" si="3"/>
        <v>2.8053211607770288E-5</v>
      </c>
      <c r="L8" s="79"/>
      <c r="M8" s="80"/>
      <c r="N8" s="81">
        <f>分析係数表!H11</f>
        <v>-2.3200779546192752E-5</v>
      </c>
      <c r="O8" s="82">
        <f t="shared" si="4"/>
        <v>-5.440447476719629E-4</v>
      </c>
      <c r="P8" s="76">
        <f>分析係数表!C11</f>
        <v>1.7638036809815905E-2</v>
      </c>
      <c r="Q8" s="82">
        <f t="shared" si="5"/>
        <v>-9.5958812856250871E-6</v>
      </c>
      <c r="R8" s="83">
        <v>3.6791427631799122E-4</v>
      </c>
      <c r="S8" s="84">
        <f t="shared" si="6"/>
        <v>4.4452112340074852E-4</v>
      </c>
      <c r="T8" s="85">
        <f>分析係数表!F11</f>
        <v>0.60563380281690138</v>
      </c>
      <c r="U8" s="86">
        <f t="shared" si="7"/>
        <v>2.6921701839763642E-4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投入係数表!AG9</f>
        <v>0</v>
      </c>
      <c r="E9" s="77">
        <f t="shared" si="0"/>
        <v>0</v>
      </c>
      <c r="F9" s="76">
        <f>分析係数表!C12</f>
        <v>0.17945214392608499</v>
      </c>
      <c r="G9" s="77">
        <f t="shared" si="1"/>
        <v>0</v>
      </c>
      <c r="H9" s="77">
        <v>3.2981374002925997E-4</v>
      </c>
      <c r="I9" s="77">
        <f t="shared" si="2"/>
        <v>3.2981374002925997E-4</v>
      </c>
      <c r="J9" s="76">
        <f>分析係数表!G12</f>
        <v>0.13812104376337719</v>
      </c>
      <c r="K9" s="78">
        <f t="shared" si="3"/>
        <v>4.5554218020344526E-5</v>
      </c>
      <c r="L9" s="79"/>
      <c r="M9" s="80"/>
      <c r="N9" s="81">
        <f>分析係数表!H12</f>
        <v>9.9856155166813607E-2</v>
      </c>
      <c r="O9" s="82">
        <f t="shared" si="4"/>
        <v>2.3415685939801283</v>
      </c>
      <c r="P9" s="76">
        <f>分析係数表!C12</f>
        <v>0.17945214392608499</v>
      </c>
      <c r="Q9" s="82">
        <f t="shared" si="5"/>
        <v>0.42019950433972247</v>
      </c>
      <c r="R9" s="83">
        <v>0.47603739476916912</v>
      </c>
      <c r="S9" s="84">
        <f t="shared" si="6"/>
        <v>0.47636720850919839</v>
      </c>
      <c r="T9" s="85">
        <f>分析係数表!F12</f>
        <v>0.32915888701671298</v>
      </c>
      <c r="U9" s="86">
        <f t="shared" si="7"/>
        <v>0.15680050016414618</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投入係数表!AG10</f>
        <v>0</v>
      </c>
      <c r="E10" s="77">
        <f t="shared" si="0"/>
        <v>0</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0.36070166770651141</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投入係数表!AG11</f>
        <v>7.246376811594203E-3</v>
      </c>
      <c r="E11" s="77">
        <f t="shared" si="0"/>
        <v>0.72463768115942029</v>
      </c>
      <c r="F11" s="76">
        <f>分析係数表!C14</f>
        <v>0.39919982218270722</v>
      </c>
      <c r="G11" s="77">
        <f t="shared" si="1"/>
        <v>0.28927523346572986</v>
      </c>
      <c r="H11" s="77">
        <v>0.37424525333104625</v>
      </c>
      <c r="I11" s="77">
        <f t="shared" si="2"/>
        <v>0.37424525333104625</v>
      </c>
      <c r="J11" s="76">
        <f>分析係数表!G14</f>
        <v>0.17087329631499243</v>
      </c>
      <c r="K11" s="78">
        <f t="shared" si="3"/>
        <v>6.3948520066915274E-2</v>
      </c>
      <c r="L11" s="79"/>
      <c r="M11" s="80"/>
      <c r="N11" s="81">
        <f>分析係数表!H14</f>
        <v>1.2412417057213123E-3</v>
      </c>
      <c r="O11" s="82">
        <f t="shared" si="4"/>
        <v>2.9106394000450016E-2</v>
      </c>
      <c r="P11" s="76">
        <f>分析係数表!C14</f>
        <v>0.39919982218270722</v>
      </c>
      <c r="Q11" s="82">
        <f t="shared" si="5"/>
        <v>1.1619267309359462E-2</v>
      </c>
      <c r="R11" s="83">
        <v>5.1532364937915312E-2</v>
      </c>
      <c r="S11" s="84">
        <f t="shared" si="6"/>
        <v>0.42577761826896154</v>
      </c>
      <c r="T11" s="85">
        <f>分析係数表!F14</f>
        <v>0.36951034830893487</v>
      </c>
      <c r="U11" s="86">
        <f t="shared" si="7"/>
        <v>0.15732923602871268</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投入係数表!AG12</f>
        <v>0</v>
      </c>
      <c r="E12" s="77">
        <f t="shared" si="0"/>
        <v>0</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0.21544172007809731</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投入係数表!AG13</f>
        <v>0</v>
      </c>
      <c r="E13" s="77">
        <f t="shared" si="0"/>
        <v>0</v>
      </c>
      <c r="F13" s="76">
        <f>分析係数表!C16</f>
        <v>2.8203419942260721E-2</v>
      </c>
      <c r="G13" s="77">
        <f t="shared" si="1"/>
        <v>0</v>
      </c>
      <c r="H13" s="77">
        <v>1.3388838065022772E-3</v>
      </c>
      <c r="I13" s="77">
        <f t="shared" si="2"/>
        <v>1.3388838065022772E-3</v>
      </c>
      <c r="J13" s="76">
        <f>分析係数表!G16</f>
        <v>3.2028469750889681E-2</v>
      </c>
      <c r="K13" s="78">
        <f t="shared" si="3"/>
        <v>4.2882399496514219E-5</v>
      </c>
      <c r="L13" s="79"/>
      <c r="M13" s="80"/>
      <c r="N13" s="81">
        <f>分析係数表!H16</f>
        <v>1.817781077444202E-2</v>
      </c>
      <c r="O13" s="82">
        <f t="shared" si="4"/>
        <v>0.42625905980098294</v>
      </c>
      <c r="P13" s="76">
        <f>分析係数表!C16</f>
        <v>2.8203419942260721E-2</v>
      </c>
      <c r="Q13" s="82">
        <f t="shared" si="5"/>
        <v>1.2021963267760347E-2</v>
      </c>
      <c r="R13" s="83">
        <v>1.4085327824346636E-2</v>
      </c>
      <c r="S13" s="84">
        <f t="shared" si="6"/>
        <v>1.5424211630848913E-2</v>
      </c>
      <c r="T13" s="85">
        <f>分析係数表!F16</f>
        <v>0.28469750889679718</v>
      </c>
      <c r="U13" s="86">
        <f t="shared" si="7"/>
        <v>4.3912346279996912E-3</v>
      </c>
      <c r="V13" s="87">
        <f>分析係数表!D16</f>
        <v>0</v>
      </c>
      <c r="W13" s="88">
        <f t="shared" si="8"/>
        <v>0</v>
      </c>
      <c r="X13" s="76">
        <f>分析係数表!E16</f>
        <v>0</v>
      </c>
      <c r="Y13" s="89">
        <f t="shared" si="9"/>
        <v>0</v>
      </c>
    </row>
    <row r="14" spans="1:25" x14ac:dyDescent="0.2">
      <c r="A14" s="6" t="s">
        <v>2</v>
      </c>
      <c r="B14" s="5" t="s">
        <v>365</v>
      </c>
      <c r="C14" s="90"/>
      <c r="D14" s="76">
        <f>投入係数表!AG14</f>
        <v>7.246376811594203E-3</v>
      </c>
      <c r="E14" s="77">
        <f t="shared" si="0"/>
        <v>0.72463768115942029</v>
      </c>
      <c r="F14" s="76">
        <f>分析係数表!C17</f>
        <v>0.39389614666813044</v>
      </c>
      <c r="G14" s="77">
        <f t="shared" si="1"/>
        <v>0.28543199033922495</v>
      </c>
      <c r="H14" s="77">
        <v>0.38615197355186315</v>
      </c>
      <c r="I14" s="77">
        <f t="shared" si="2"/>
        <v>0.38615197355186315</v>
      </c>
      <c r="J14" s="76">
        <f>分析係数表!G17</f>
        <v>0.21203948952564411</v>
      </c>
      <c r="K14" s="78">
        <f t="shared" si="3"/>
        <v>8.187946735125709E-2</v>
      </c>
      <c r="L14" s="79"/>
      <c r="M14" s="80"/>
      <c r="N14" s="81">
        <f>分析係数表!H17</f>
        <v>3.0625029000974431E-3</v>
      </c>
      <c r="O14" s="82">
        <f t="shared" si="4"/>
        <v>7.1813906692699103E-2</v>
      </c>
      <c r="P14" s="76">
        <f>分析係数表!C17</f>
        <v>0.39389614666813044</v>
      </c>
      <c r="Q14" s="82">
        <f t="shared" si="5"/>
        <v>2.828722112343884E-2</v>
      </c>
      <c r="R14" s="83">
        <v>6.1767872483168521E-2</v>
      </c>
      <c r="S14" s="84">
        <f t="shared" si="6"/>
        <v>0.44791984603503165</v>
      </c>
      <c r="T14" s="85">
        <f>分析係数表!F17</f>
        <v>0.32203226583192873</v>
      </c>
      <c r="U14" s="86">
        <f t="shared" si="7"/>
        <v>0.14424464292974989</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投入係数表!AG15</f>
        <v>0</v>
      </c>
      <c r="E15" s="77">
        <f t="shared" si="0"/>
        <v>0</v>
      </c>
      <c r="F15" s="76">
        <f>分析係数表!C18</f>
        <v>0.54026666666666667</v>
      </c>
      <c r="G15" s="77">
        <f t="shared" si="1"/>
        <v>0</v>
      </c>
      <c r="H15" s="77">
        <v>8.7594901388141772E-3</v>
      </c>
      <c r="I15" s="77">
        <f t="shared" si="2"/>
        <v>8.7594901388141772E-3</v>
      </c>
      <c r="J15" s="76">
        <f>分析係数表!G18</f>
        <v>0.21567989590110606</v>
      </c>
      <c r="K15" s="78">
        <f t="shared" si="3"/>
        <v>1.8892459212862067E-3</v>
      </c>
      <c r="L15" s="79"/>
      <c r="M15" s="80"/>
      <c r="N15" s="81">
        <f>分析係数表!H18</f>
        <v>4.8721637047004782E-4</v>
      </c>
      <c r="O15" s="82">
        <f t="shared" si="4"/>
        <v>1.1424939701111221E-2</v>
      </c>
      <c r="P15" s="76">
        <f>分析係数表!C18</f>
        <v>0.54026666666666667</v>
      </c>
      <c r="Q15" s="82">
        <f t="shared" si="5"/>
        <v>6.1725140891870228E-3</v>
      </c>
      <c r="R15" s="83">
        <v>1.4108002932334333E-2</v>
      </c>
      <c r="S15" s="84">
        <f t="shared" si="6"/>
        <v>2.286749307114851E-2</v>
      </c>
      <c r="T15" s="85">
        <f>分析係数表!F18</f>
        <v>0.45949902407286924</v>
      </c>
      <c r="U15" s="86">
        <f t="shared" si="7"/>
        <v>1.0507590749185839E-2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投入係数表!AG16</f>
        <v>0</v>
      </c>
      <c r="E16" s="77">
        <f t="shared" si="0"/>
        <v>0</v>
      </c>
      <c r="F16" s="76">
        <f>分析係数表!C19</f>
        <v>0.24452905261713653</v>
      </c>
      <c r="G16" s="77">
        <f t="shared" si="1"/>
        <v>0</v>
      </c>
      <c r="H16" s="77">
        <v>5.7302799659638935E-3</v>
      </c>
      <c r="I16" s="77">
        <f t="shared" si="2"/>
        <v>5.7302799659638935E-3</v>
      </c>
      <c r="J16" s="76">
        <f>分析係数表!G19</f>
        <v>5.7649667405764965E-2</v>
      </c>
      <c r="K16" s="78">
        <f t="shared" si="3"/>
        <v>3.3034873417973665E-4</v>
      </c>
      <c r="L16" s="79"/>
      <c r="M16" s="80"/>
      <c r="N16" s="81">
        <f>分析係数表!H19</f>
        <v>-1.2760428750406013E-4</v>
      </c>
      <c r="O16" s="82">
        <f t="shared" si="4"/>
        <v>-2.9922461121957961E-3</v>
      </c>
      <c r="P16" s="76">
        <f>分析係数表!C19</f>
        <v>0.24452905261713653</v>
      </c>
      <c r="Q16" s="82">
        <f t="shared" si="5"/>
        <v>-7.3169110701254805E-4</v>
      </c>
      <c r="R16" s="83">
        <v>6.1799833063893072E-3</v>
      </c>
      <c r="S16" s="84">
        <f t="shared" si="6"/>
        <v>1.19102632723532E-2</v>
      </c>
      <c r="T16" s="85">
        <f>分析係数表!F19</f>
        <v>0.24006968641114981</v>
      </c>
      <c r="U16" s="86">
        <f t="shared" si="7"/>
        <v>2.8592931688680677E-3</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投入係数表!AG17</f>
        <v>0</v>
      </c>
      <c r="E17" s="77">
        <f t="shared" si="0"/>
        <v>0</v>
      </c>
      <c r="F17" s="76">
        <f>分析係数表!C20</f>
        <v>4.2707629979743422E-2</v>
      </c>
      <c r="G17" s="77">
        <f t="shared" si="1"/>
        <v>0</v>
      </c>
      <c r="H17" s="77">
        <v>7.7322691886891576E-4</v>
      </c>
      <c r="I17" s="77">
        <f t="shared" si="2"/>
        <v>7.7322691886891576E-4</v>
      </c>
      <c r="J17" s="76">
        <f>分析係数表!G20</f>
        <v>0.10064412238325282</v>
      </c>
      <c r="K17" s="78">
        <f t="shared" si="3"/>
        <v>7.7820744652668653E-5</v>
      </c>
      <c r="L17" s="79"/>
      <c r="M17" s="80"/>
      <c r="N17" s="81">
        <f>分析係数表!H20</f>
        <v>6.0322026820101154E-4</v>
      </c>
      <c r="O17" s="82">
        <f t="shared" si="4"/>
        <v>1.4145163439471036E-2</v>
      </c>
      <c r="P17" s="76">
        <f>分析係数表!C20</f>
        <v>4.2707629979743422E-2</v>
      </c>
      <c r="Q17" s="82">
        <f t="shared" si="5"/>
        <v>6.0410640617592382E-4</v>
      </c>
      <c r="R17" s="83">
        <v>1.6175843343328078E-3</v>
      </c>
      <c r="S17" s="84">
        <f t="shared" si="6"/>
        <v>2.3908112532017235E-3</v>
      </c>
      <c r="T17" s="85">
        <f>分析係数表!F20</f>
        <v>0.22302737520128824</v>
      </c>
      <c r="U17" s="86">
        <f t="shared" si="7"/>
        <v>5.3321635840328295E-4</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投入係数表!AG18</f>
        <v>0</v>
      </c>
      <c r="E18" s="77">
        <f t="shared" si="0"/>
        <v>0</v>
      </c>
      <c r="F18" s="76">
        <f>分析係数表!C21</f>
        <v>0.66002922908293749</v>
      </c>
      <c r="G18" s="77">
        <f t="shared" si="1"/>
        <v>0</v>
      </c>
      <c r="H18" s="77">
        <v>2.087739240004742E-2</v>
      </c>
      <c r="I18" s="77">
        <f t="shared" si="2"/>
        <v>2.087739240004742E-2</v>
      </c>
      <c r="J18" s="76">
        <f>分析係数表!G21</f>
        <v>0.28519544705706157</v>
      </c>
      <c r="K18" s="78">
        <f t="shared" si="3"/>
        <v>5.9541372589172236E-3</v>
      </c>
      <c r="L18" s="79"/>
      <c r="M18" s="80"/>
      <c r="N18" s="81">
        <f>分析係数表!H21</f>
        <v>9.9763352048628834E-4</v>
      </c>
      <c r="O18" s="82">
        <f t="shared" si="4"/>
        <v>2.3393924149894406E-2</v>
      </c>
      <c r="P18" s="76">
        <f>分析係数表!C21</f>
        <v>0.66002922908293749</v>
      </c>
      <c r="Q18" s="82">
        <f t="shared" si="5"/>
        <v>1.5440673721879518E-2</v>
      </c>
      <c r="R18" s="83">
        <v>3.6695685337350403E-2</v>
      </c>
      <c r="S18" s="84">
        <f t="shared" si="6"/>
        <v>5.7573077737397824E-2</v>
      </c>
      <c r="T18" s="85">
        <f>分析係数表!F21</f>
        <v>0.42593979332035348</v>
      </c>
      <c r="U18" s="86">
        <f t="shared" si="7"/>
        <v>2.4522664832283873E-2</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投入係数表!AG19</f>
        <v>0</v>
      </c>
      <c r="E19" s="77">
        <f t="shared" si="0"/>
        <v>0</v>
      </c>
      <c r="F19" s="76">
        <f>分析係数表!C22</f>
        <v>0.17124965967873673</v>
      </c>
      <c r="G19" s="77">
        <f t="shared" si="1"/>
        <v>0</v>
      </c>
      <c r="H19" s="77">
        <v>1.5021383595141385E-2</v>
      </c>
      <c r="I19" s="77">
        <f t="shared" si="2"/>
        <v>1.5021383595141385E-2</v>
      </c>
      <c r="J19" s="76">
        <f>分析係数表!G22</f>
        <v>0.19461524128936092</v>
      </c>
      <c r="K19" s="78">
        <f t="shared" si="3"/>
        <v>2.9233901928684886E-3</v>
      </c>
      <c r="L19" s="79"/>
      <c r="M19" s="80"/>
      <c r="N19" s="81">
        <f>分析係数表!H22</f>
        <v>4.6401559092385505E-5</v>
      </c>
      <c r="O19" s="82">
        <f t="shared" si="4"/>
        <v>1.0880894953439258E-3</v>
      </c>
      <c r="P19" s="76">
        <f>分析係数表!C22</f>
        <v>0.17124965967873673</v>
      </c>
      <c r="Q19" s="82">
        <f t="shared" si="5"/>
        <v>1.8633495577765569E-4</v>
      </c>
      <c r="R19" s="83">
        <v>2.0537558456866891E-3</v>
      </c>
      <c r="S19" s="84">
        <f t="shared" si="6"/>
        <v>1.7075139440828075E-2</v>
      </c>
      <c r="T19" s="85">
        <f>分析係数表!F22</f>
        <v>0.41301782497981493</v>
      </c>
      <c r="U19" s="86">
        <f t="shared" si="7"/>
        <v>7.0523369530778651E-3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5.440447476719629E-4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投入係数表!AG21</f>
        <v>0</v>
      </c>
      <c r="E21" s="77">
        <f t="shared" si="0"/>
        <v>0</v>
      </c>
      <c r="F21" s="76">
        <f>分析係数表!C24</f>
        <v>0.51311288483466355</v>
      </c>
      <c r="G21" s="77">
        <f t="shared" si="1"/>
        <v>0</v>
      </c>
      <c r="H21" s="77">
        <v>2.2375646636693728E-2</v>
      </c>
      <c r="I21" s="77">
        <f t="shared" si="2"/>
        <v>2.2375646636693728E-2</v>
      </c>
      <c r="J21" s="76">
        <f>分析係数表!G24</f>
        <v>0.20766129032258066</v>
      </c>
      <c r="K21" s="78">
        <f t="shared" si="3"/>
        <v>4.6465556523779313E-3</v>
      </c>
      <c r="L21" s="79"/>
      <c r="M21" s="80"/>
      <c r="N21" s="81">
        <f>分析係数表!H24</f>
        <v>3.8281286251218039E-4</v>
      </c>
      <c r="O21" s="82">
        <f t="shared" si="4"/>
        <v>8.9767383365873879E-3</v>
      </c>
      <c r="P21" s="76">
        <f>分析係数表!C24</f>
        <v>0.51311288483466355</v>
      </c>
      <c r="Q21" s="82">
        <f t="shared" si="5"/>
        <v>4.6060801042922738E-3</v>
      </c>
      <c r="R21" s="83">
        <v>1.5457792257884123E-2</v>
      </c>
      <c r="S21" s="84">
        <f t="shared" si="6"/>
        <v>3.7833438894577853E-2</v>
      </c>
      <c r="T21" s="85">
        <f>分析係数表!F24</f>
        <v>0.39045698924731181</v>
      </c>
      <c r="U21" s="86">
        <f t="shared" si="7"/>
        <v>1.4772330643649013E-2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投入係数表!AG22</f>
        <v>0</v>
      </c>
      <c r="E22" s="77">
        <f t="shared" si="0"/>
        <v>0</v>
      </c>
      <c r="F22" s="76">
        <f>分析係数表!C25</f>
        <v>1.2221950623319433E-2</v>
      </c>
      <c r="G22" s="77">
        <f t="shared" si="1"/>
        <v>0</v>
      </c>
      <c r="H22" s="77">
        <v>1.6406185261777055E-3</v>
      </c>
      <c r="I22" s="77">
        <f t="shared" si="2"/>
        <v>1.6406185261777055E-3</v>
      </c>
      <c r="J22" s="76">
        <f>分析係数表!G25</f>
        <v>0.19604612850082373</v>
      </c>
      <c r="K22" s="78">
        <f t="shared" si="3"/>
        <v>3.2163691040386648E-4</v>
      </c>
      <c r="L22" s="79"/>
      <c r="M22" s="80"/>
      <c r="N22" s="81">
        <f>分析係数表!H25</f>
        <v>5.5681870910862603E-4</v>
      </c>
      <c r="O22" s="82">
        <f t="shared" si="4"/>
        <v>1.305707394412711E-2</v>
      </c>
      <c r="P22" s="76">
        <f>分析係数表!C25</f>
        <v>1.2221950623319433E-2</v>
      </c>
      <c r="Q22" s="82">
        <f t="shared" si="5"/>
        <v>1.5958291303015226E-4</v>
      </c>
      <c r="R22" s="83">
        <v>7.011717055461276E-4</v>
      </c>
      <c r="S22" s="84">
        <f t="shared" si="6"/>
        <v>2.3417902317238331E-3</v>
      </c>
      <c r="T22" s="85">
        <f>分析係数表!F25</f>
        <v>0.34761120263591433</v>
      </c>
      <c r="U22" s="86">
        <f t="shared" si="7"/>
        <v>8.140325187705581E-4</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投入係数表!AG23</f>
        <v>0</v>
      </c>
      <c r="E23" s="77">
        <f t="shared" si="0"/>
        <v>0</v>
      </c>
      <c r="F23" s="76">
        <f>分析係数表!C26</f>
        <v>0.60782312925170068</v>
      </c>
      <c r="G23" s="77">
        <f t="shared" si="1"/>
        <v>0</v>
      </c>
      <c r="H23" s="77">
        <v>4.6770964427465291E-2</v>
      </c>
      <c r="I23" s="77">
        <f t="shared" si="2"/>
        <v>4.6770964427465291E-2</v>
      </c>
      <c r="J23" s="76">
        <f>分析係数表!G26</f>
        <v>0.19637522405895241</v>
      </c>
      <c r="K23" s="78">
        <f t="shared" si="3"/>
        <v>9.1846586188967898E-3</v>
      </c>
      <c r="L23" s="79"/>
      <c r="M23" s="80"/>
      <c r="N23" s="81">
        <f>分析係数表!H26</f>
        <v>1.1774395619692821E-2</v>
      </c>
      <c r="O23" s="82">
        <f t="shared" si="4"/>
        <v>0.27610270944352117</v>
      </c>
      <c r="P23" s="76">
        <f>分析係数表!C26</f>
        <v>0.60782312925170068</v>
      </c>
      <c r="Q23" s="82">
        <f t="shared" si="5"/>
        <v>0.16782161284883412</v>
      </c>
      <c r="R23" s="83">
        <v>0.1867077314377269</v>
      </c>
      <c r="S23" s="84">
        <f t="shared" si="6"/>
        <v>0.23347869586519218</v>
      </c>
      <c r="T23" s="85">
        <f>分析係数表!F26</f>
        <v>0.33484365664210319</v>
      </c>
      <c r="U23" s="86">
        <f t="shared" si="7"/>
        <v>7.8178860271530454E-2</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投入係数表!AG24</f>
        <v>0</v>
      </c>
      <c r="E24" s="77">
        <f t="shared" si="0"/>
        <v>0</v>
      </c>
      <c r="F24" s="76">
        <f>分析係数表!C27</f>
        <v>3.3949453036589916E-2</v>
      </c>
      <c r="G24" s="77">
        <f t="shared" si="1"/>
        <v>0</v>
      </c>
      <c r="H24" s="77">
        <v>2.6524453606374996E-4</v>
      </c>
      <c r="I24" s="77">
        <f t="shared" si="2"/>
        <v>2.6524453606374996E-4</v>
      </c>
      <c r="J24" s="76">
        <f>分析係数表!G27</f>
        <v>0.16810344827586207</v>
      </c>
      <c r="K24" s="78">
        <f t="shared" si="3"/>
        <v>4.458852114864762E-5</v>
      </c>
      <c r="L24" s="79"/>
      <c r="M24" s="80"/>
      <c r="N24" s="81">
        <f>分析係数表!H27</f>
        <v>1.1983202635608557E-2</v>
      </c>
      <c r="O24" s="82">
        <f t="shared" si="4"/>
        <v>0.2809991121725689</v>
      </c>
      <c r="P24" s="76">
        <f>分析係数表!C27</f>
        <v>3.3949453036589916E-2</v>
      </c>
      <c r="Q24" s="82">
        <f t="shared" si="5"/>
        <v>9.5397661620260903E-3</v>
      </c>
      <c r="R24" s="83">
        <v>9.6115322499979988E-3</v>
      </c>
      <c r="S24" s="84">
        <f t="shared" si="6"/>
        <v>9.876776786061749E-3</v>
      </c>
      <c r="T24" s="85">
        <f>分析係数表!F27</f>
        <v>0.32327586206896552</v>
      </c>
      <c r="U24" s="86">
        <f t="shared" si="7"/>
        <v>3.1929235299768587E-3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投入係数表!AG25</f>
        <v>0</v>
      </c>
      <c r="E25" s="77">
        <f t="shared" si="0"/>
        <v>0</v>
      </c>
      <c r="F25" s="76">
        <f>分析係数表!C28</f>
        <v>0.13648255813953492</v>
      </c>
      <c r="G25" s="77">
        <f t="shared" si="1"/>
        <v>0</v>
      </c>
      <c r="H25" s="77">
        <v>4.3542606138939295E-2</v>
      </c>
      <c r="I25" s="77">
        <f t="shared" si="2"/>
        <v>4.3542606138939295E-2</v>
      </c>
      <c r="J25" s="76">
        <f>分析係数表!G28</f>
        <v>0.12488465087665333</v>
      </c>
      <c r="K25" s="78">
        <f t="shared" si="3"/>
        <v>5.4378031659210561E-3</v>
      </c>
      <c r="L25" s="79"/>
      <c r="M25" s="80"/>
      <c r="N25" s="81">
        <f>分析係数表!H28</f>
        <v>2.2469954990487682E-2</v>
      </c>
      <c r="O25" s="82">
        <f t="shared" si="4"/>
        <v>0.52690733812029611</v>
      </c>
      <c r="P25" s="76">
        <f>分析係数表!C28</f>
        <v>0.13648255813953492</v>
      </c>
      <c r="Q25" s="82">
        <f t="shared" si="5"/>
        <v>7.1913661409150897E-2</v>
      </c>
      <c r="R25" s="83">
        <v>7.9614399512404926E-2</v>
      </c>
      <c r="S25" s="84">
        <f t="shared" si="6"/>
        <v>0.12315700565134421</v>
      </c>
      <c r="T25" s="85">
        <f>分析係数表!F28</f>
        <v>0.21362657643801908</v>
      </c>
      <c r="U25" s="86">
        <f t="shared" si="7"/>
        <v>2.6309609481654433E-2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投入係数表!AG26</f>
        <v>2.1739130434782608E-2</v>
      </c>
      <c r="E26" s="77">
        <f t="shared" si="0"/>
        <v>2.1739130434782608</v>
      </c>
      <c r="F26" s="76">
        <f>分析係数表!C29</f>
        <v>0.28024852844996728</v>
      </c>
      <c r="G26" s="77">
        <f t="shared" si="1"/>
        <v>0.60923593141297228</v>
      </c>
      <c r="H26" s="77">
        <v>0.63295681509379675</v>
      </c>
      <c r="I26" s="77">
        <f t="shared" si="2"/>
        <v>0.63295681509379675</v>
      </c>
      <c r="J26" s="76">
        <f>分析係数表!G29</f>
        <v>0.26283748014822655</v>
      </c>
      <c r="K26" s="78">
        <f t="shared" si="3"/>
        <v>0.1663647743219005</v>
      </c>
      <c r="L26" s="79"/>
      <c r="M26" s="80"/>
      <c r="N26" s="81">
        <f>分析係数表!H29</f>
        <v>1.0707159760567955E-2</v>
      </c>
      <c r="O26" s="82">
        <f t="shared" si="4"/>
        <v>0.25107665105061089</v>
      </c>
      <c r="P26" s="76">
        <f>分析係数表!C29</f>
        <v>0.28024852844996728</v>
      </c>
      <c r="Q26" s="82">
        <f t="shared" si="5"/>
        <v>7.0363861985079629E-2</v>
      </c>
      <c r="R26" s="83">
        <v>8.9650096382714622E-2</v>
      </c>
      <c r="S26" s="84">
        <f t="shared" si="6"/>
        <v>0.72260691147651135</v>
      </c>
      <c r="T26" s="85">
        <f>分析係数表!F29</f>
        <v>0.48438327157226047</v>
      </c>
      <c r="U26" s="86">
        <f t="shared" si="7"/>
        <v>0.35001869984171935</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投入係数表!AG27</f>
        <v>0</v>
      </c>
      <c r="E27" s="77">
        <f t="shared" si="0"/>
        <v>0</v>
      </c>
      <c r="F27" s="76">
        <f>分析係数表!C30</f>
        <v>1</v>
      </c>
      <c r="G27" s="77">
        <f t="shared" si="1"/>
        <v>0</v>
      </c>
      <c r="H27" s="77">
        <v>4.7003259537893687E-2</v>
      </c>
      <c r="I27" s="77">
        <f t="shared" si="2"/>
        <v>4.7003259537893687E-2</v>
      </c>
      <c r="J27" s="76">
        <f>分析係数表!G30</f>
        <v>0.34440913030915921</v>
      </c>
      <c r="K27" s="78">
        <f t="shared" si="3"/>
        <v>1.6188351739141658E-2</v>
      </c>
      <c r="L27" s="79"/>
      <c r="M27" s="80"/>
      <c r="N27" s="81">
        <f>分析係数表!H30</f>
        <v>0</v>
      </c>
      <c r="O27" s="82">
        <f t="shared" si="4"/>
        <v>0</v>
      </c>
      <c r="P27" s="76">
        <f>分析係数表!C30</f>
        <v>1</v>
      </c>
      <c r="Q27" s="82">
        <f t="shared" si="5"/>
        <v>0</v>
      </c>
      <c r="R27" s="83">
        <v>4.899871199984808E-2</v>
      </c>
      <c r="S27" s="84">
        <f t="shared" si="6"/>
        <v>9.6001971537741759E-2</v>
      </c>
      <c r="T27" s="85">
        <f>分析係数表!F30</f>
        <v>0.44047963016469227</v>
      </c>
      <c r="U27" s="86">
        <f t="shared" si="7"/>
        <v>4.2286912918025804E-2</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投入係数表!AG28</f>
        <v>0</v>
      </c>
      <c r="E28" s="77">
        <f t="shared" si="0"/>
        <v>0</v>
      </c>
      <c r="F28" s="76">
        <f>分析係数表!C31</f>
        <v>5.0425200622829069E-2</v>
      </c>
      <c r="G28" s="77">
        <f t="shared" si="1"/>
        <v>0</v>
      </c>
      <c r="H28" s="77">
        <v>4.9488951976110682E-3</v>
      </c>
      <c r="I28" s="77">
        <f t="shared" si="2"/>
        <v>4.9488951976110682E-3</v>
      </c>
      <c r="J28" s="76">
        <f>分析係数表!G31</f>
        <v>7.0921985815602842E-2</v>
      </c>
      <c r="K28" s="78">
        <f t="shared" si="3"/>
        <v>3.5098547500787722E-4</v>
      </c>
      <c r="L28" s="79"/>
      <c r="M28" s="80"/>
      <c r="N28" s="81">
        <f>分析係数表!H31</f>
        <v>2.4500023200779545E-2</v>
      </c>
      <c r="O28" s="82">
        <f t="shared" si="4"/>
        <v>0.57451125354159283</v>
      </c>
      <c r="P28" s="76">
        <f>分析係数表!C31</f>
        <v>5.0425200622829069E-2</v>
      </c>
      <c r="Q28" s="82">
        <f t="shared" si="5"/>
        <v>2.8969845219907836E-2</v>
      </c>
      <c r="R28" s="83">
        <v>3.6456326969943095E-2</v>
      </c>
      <c r="S28" s="84">
        <f t="shared" si="6"/>
        <v>4.1405222167554163E-2</v>
      </c>
      <c r="T28" s="85">
        <f>分析係数表!F31</f>
        <v>0.3475177304964539</v>
      </c>
      <c r="U28" s="86">
        <f t="shared" si="7"/>
        <v>1.4389048838369887E-2</v>
      </c>
      <c r="V28" s="87">
        <f>分析係数表!D31</f>
        <v>0</v>
      </c>
      <c r="W28" s="88">
        <f t="shared" si="8"/>
        <v>0</v>
      </c>
      <c r="X28" s="76">
        <f>分析係数表!E31</f>
        <v>0</v>
      </c>
      <c r="Y28" s="89">
        <f t="shared" si="9"/>
        <v>0</v>
      </c>
    </row>
    <row r="29" spans="1:25" x14ac:dyDescent="0.2">
      <c r="A29" s="6" t="s">
        <v>17</v>
      </c>
      <c r="B29" s="5" t="s">
        <v>273</v>
      </c>
      <c r="C29" s="90"/>
      <c r="D29" s="76">
        <f>投入係数表!AG29</f>
        <v>0</v>
      </c>
      <c r="E29" s="77">
        <f t="shared" si="0"/>
        <v>0</v>
      </c>
      <c r="F29" s="76">
        <f>分析係数表!C32</f>
        <v>0.71921182266009853</v>
      </c>
      <c r="G29" s="77">
        <f t="shared" si="1"/>
        <v>0</v>
      </c>
      <c r="H29" s="77">
        <v>6.9652283725293047E-3</v>
      </c>
      <c r="I29" s="77">
        <f t="shared" si="2"/>
        <v>6.9652283725293047E-3</v>
      </c>
      <c r="J29" s="76">
        <f>分析係数表!G32</f>
        <v>0.13945578231292516</v>
      </c>
      <c r="K29" s="78">
        <f t="shared" si="3"/>
        <v>9.7134137167925673E-4</v>
      </c>
      <c r="L29" s="79"/>
      <c r="M29" s="80"/>
      <c r="N29" s="81">
        <f>分析係数表!H32</f>
        <v>7.0646373718156932E-3</v>
      </c>
      <c r="O29" s="82">
        <f t="shared" si="4"/>
        <v>0.16566162566611273</v>
      </c>
      <c r="P29" s="76">
        <f>分析係数表!C32</f>
        <v>0.71921182266009853</v>
      </c>
      <c r="Q29" s="82">
        <f t="shared" si="5"/>
        <v>0.11914579974015989</v>
      </c>
      <c r="R29" s="83">
        <v>0.15003155115102457</v>
      </c>
      <c r="S29" s="84">
        <f t="shared" si="6"/>
        <v>0.15699677952355387</v>
      </c>
      <c r="T29" s="85">
        <f>分析係数表!F32</f>
        <v>0.48185941043083902</v>
      </c>
      <c r="U29" s="86">
        <f t="shared" si="7"/>
        <v>7.5650375620760088E-2</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投入係数表!AG30</f>
        <v>0</v>
      </c>
      <c r="E30" s="77">
        <f t="shared" si="0"/>
        <v>0</v>
      </c>
      <c r="F30" s="76">
        <f>分析係数表!C33</f>
        <v>0.83046964490263453</v>
      </c>
      <c r="G30" s="77">
        <f t="shared" si="1"/>
        <v>0</v>
      </c>
      <c r="H30" s="77">
        <v>4.9613492241647262E-3</v>
      </c>
      <c r="I30" s="77">
        <f t="shared" si="2"/>
        <v>4.9613492241647262E-3</v>
      </c>
      <c r="J30" s="76">
        <f>分析係数表!G33</f>
        <v>0.50688705234159781</v>
      </c>
      <c r="K30" s="78">
        <f t="shared" si="3"/>
        <v>2.514843683874131E-3</v>
      </c>
      <c r="L30" s="79"/>
      <c r="M30" s="80"/>
      <c r="N30" s="81">
        <f>分析係数表!H33</f>
        <v>1.0440350795786737E-3</v>
      </c>
      <c r="O30" s="82">
        <f t="shared" si="4"/>
        <v>2.4482013645238328E-2</v>
      </c>
      <c r="P30" s="76">
        <f>分析係数表!C33</f>
        <v>0.83046964490263453</v>
      </c>
      <c r="Q30" s="82">
        <f t="shared" si="5"/>
        <v>2.0331569178462527E-2</v>
      </c>
      <c r="R30" s="83">
        <v>5.2605941699579051E-2</v>
      </c>
      <c r="S30" s="84">
        <f t="shared" si="6"/>
        <v>5.7567290923743776E-2</v>
      </c>
      <c r="T30" s="85">
        <f>分析係数表!F33</f>
        <v>0.64600550964187331</v>
      </c>
      <c r="U30" s="86">
        <f t="shared" si="7"/>
        <v>3.7188787111895084E-2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投入係数表!AG31</f>
        <v>7.246376811594203E-3</v>
      </c>
      <c r="E31" s="77">
        <f t="shared" si="0"/>
        <v>0.72463768115942029</v>
      </c>
      <c r="F31" s="76">
        <f>分析係数表!C34</f>
        <v>0.2537092984222894</v>
      </c>
      <c r="G31" s="77">
        <f t="shared" si="1"/>
        <v>0.18384731769731116</v>
      </c>
      <c r="H31" s="77">
        <v>0.25814284996070613</v>
      </c>
      <c r="I31" s="77">
        <f t="shared" si="2"/>
        <v>0.25814284996070613</v>
      </c>
      <c r="J31" s="76">
        <f>分析係数表!G34</f>
        <v>0.42494765662747624</v>
      </c>
      <c r="K31" s="78">
        <f t="shared" si="3"/>
        <v>0.10969719916594027</v>
      </c>
      <c r="L31" s="79"/>
      <c r="M31" s="80"/>
      <c r="N31" s="81">
        <f>分析係数表!H34</f>
        <v>0.17513108440443598</v>
      </c>
      <c r="O31" s="82">
        <f t="shared" si="4"/>
        <v>4.1067217778018117</v>
      </c>
      <c r="P31" s="76">
        <f>分析係数表!C34</f>
        <v>0.2537092984222894</v>
      </c>
      <c r="Q31" s="82">
        <f t="shared" si="5"/>
        <v>1.0419135010616347</v>
      </c>
      <c r="R31" s="83">
        <v>1.1233034393578549</v>
      </c>
      <c r="S31" s="84">
        <f t="shared" si="6"/>
        <v>1.3814462893185611</v>
      </c>
      <c r="T31" s="85">
        <f>分析係数表!F34</f>
        <v>0.69995168304074729</v>
      </c>
      <c r="U31" s="86">
        <f t="shared" si="7"/>
        <v>0.96694565523892195</v>
      </c>
      <c r="V31" s="87">
        <f>分析係数表!D34</f>
        <v>0.29215654694797877</v>
      </c>
      <c r="W31" s="88">
        <f t="shared" si="8"/>
        <v>0</v>
      </c>
      <c r="X31" s="76">
        <f>分析係数表!E34</f>
        <v>0.2001932678370108</v>
      </c>
      <c r="Y31" s="89">
        <f t="shared" si="9"/>
        <v>0</v>
      </c>
    </row>
    <row r="32" spans="1:25" x14ac:dyDescent="0.2">
      <c r="A32" s="6" t="s">
        <v>20</v>
      </c>
      <c r="B32" s="5" t="s">
        <v>37</v>
      </c>
      <c r="C32" s="90"/>
      <c r="D32" s="76">
        <f>投入係数表!AG32</f>
        <v>0</v>
      </c>
      <c r="E32" s="77">
        <f t="shared" si="0"/>
        <v>0</v>
      </c>
      <c r="F32" s="76">
        <f>分析係数表!C35</f>
        <v>0.44329670329670334</v>
      </c>
      <c r="G32" s="77">
        <f t="shared" si="1"/>
        <v>0</v>
      </c>
      <c r="H32" s="77">
        <v>0.12813261149267324</v>
      </c>
      <c r="I32" s="77">
        <f t="shared" si="2"/>
        <v>0.12813261149267324</v>
      </c>
      <c r="J32" s="76">
        <f>分析係数表!G35</f>
        <v>0.31419939577039274</v>
      </c>
      <c r="K32" s="78">
        <f t="shared" si="3"/>
        <v>4.0259189109480412E-2</v>
      </c>
      <c r="L32" s="79"/>
      <c r="M32" s="80"/>
      <c r="N32" s="81">
        <f>分析係数表!H35</f>
        <v>6.616862326574173E-2</v>
      </c>
      <c r="O32" s="82">
        <f t="shared" si="4"/>
        <v>1.5516156203604383</v>
      </c>
      <c r="P32" s="76">
        <f>分析係数表!C35</f>
        <v>0.44329670329670334</v>
      </c>
      <c r="Q32" s="82">
        <f t="shared" si="5"/>
        <v>0.68782608928945155</v>
      </c>
      <c r="R32" s="83">
        <v>0.81317187214185327</v>
      </c>
      <c r="S32" s="84">
        <f t="shared" si="6"/>
        <v>0.94130448363452657</v>
      </c>
      <c r="T32" s="85">
        <f>分析係数表!F35</f>
        <v>0.64443411573320941</v>
      </c>
      <c r="U32" s="86">
        <f t="shared" si="7"/>
        <v>0.60660872254672138</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投入係数表!AG33</f>
        <v>3.6231884057971016E-2</v>
      </c>
      <c r="E33" s="77">
        <f t="shared" si="0"/>
        <v>3.6231884057971016</v>
      </c>
      <c r="F33" s="76">
        <f>分析係数表!C36</f>
        <v>0.8186980166346769</v>
      </c>
      <c r="G33" s="77">
        <f t="shared" si="1"/>
        <v>2.9662971617198437</v>
      </c>
      <c r="H33" s="77">
        <v>3.1439696030011777</v>
      </c>
      <c r="I33" s="77">
        <f t="shared" si="2"/>
        <v>3.1439696030011777</v>
      </c>
      <c r="J33" s="76">
        <f>分析係数表!G36</f>
        <v>7.7781269641734763E-2</v>
      </c>
      <c r="K33" s="78">
        <f t="shared" si="3"/>
        <v>0.24454194743645238</v>
      </c>
      <c r="L33" s="79"/>
      <c r="M33" s="80"/>
      <c r="N33" s="81">
        <f>分析係数表!H36</f>
        <v>0.1158646930536866</v>
      </c>
      <c r="O33" s="82">
        <f t="shared" si="4"/>
        <v>2.7169594698737827</v>
      </c>
      <c r="P33" s="76">
        <f>分析係数表!C36</f>
        <v>0.8186980166346769</v>
      </c>
      <c r="Q33" s="82">
        <f t="shared" si="5"/>
        <v>2.2243693292624691</v>
      </c>
      <c r="R33" s="83">
        <v>2.4094214869288098</v>
      </c>
      <c r="S33" s="84">
        <f t="shared" si="6"/>
        <v>5.5533910899299874</v>
      </c>
      <c r="T33" s="85">
        <f>分析係数表!F36</f>
        <v>0.82023884349465748</v>
      </c>
      <c r="U33" s="86">
        <f t="shared" si="7"/>
        <v>4.555107085077708</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投入係数表!AG34</f>
        <v>7.246376811594203E-3</v>
      </c>
      <c r="E34" s="77">
        <f t="shared" si="0"/>
        <v>0.72463768115942029</v>
      </c>
      <c r="F34" s="76">
        <f>分析係数表!C37</f>
        <v>0.56668970283344855</v>
      </c>
      <c r="G34" s="77">
        <f t="shared" si="1"/>
        <v>0.41064471219815113</v>
      </c>
      <c r="H34" s="77">
        <v>0.49419482862450509</v>
      </c>
      <c r="I34" s="77">
        <f t="shared" si="2"/>
        <v>0.49419482862450509</v>
      </c>
      <c r="J34" s="76">
        <f>分析係数表!G37</f>
        <v>0.49872274427515739</v>
      </c>
      <c r="K34" s="78">
        <f t="shared" si="3"/>
        <v>0.24646620113820428</v>
      </c>
      <c r="L34" s="79"/>
      <c r="M34" s="80"/>
      <c r="N34" s="81">
        <f>分析係数表!H37</f>
        <v>5.3152985940327593E-2</v>
      </c>
      <c r="O34" s="82">
        <f t="shared" si="4"/>
        <v>1.2464065169164671</v>
      </c>
      <c r="P34" s="76">
        <f>分析係数表!C37</f>
        <v>0.56668970283344855</v>
      </c>
      <c r="Q34" s="82">
        <f t="shared" si="5"/>
        <v>0.70632573868106641</v>
      </c>
      <c r="R34" s="83">
        <v>0.81899279236486744</v>
      </c>
      <c r="S34" s="84">
        <f t="shared" si="6"/>
        <v>1.3131876209893725</v>
      </c>
      <c r="T34" s="85">
        <f>分析係数表!F37</f>
        <v>0.72283550770915062</v>
      </c>
      <c r="U34" s="86">
        <f t="shared" si="7"/>
        <v>0.94921864073522466</v>
      </c>
      <c r="V34" s="87">
        <f>分析係数表!D37</f>
        <v>9.0457075084390104E-2</v>
      </c>
      <c r="W34" s="88">
        <f t="shared" si="8"/>
        <v>0</v>
      </c>
      <c r="X34" s="76">
        <f>分析係数表!E37</f>
        <v>8.3386552321868437E-2</v>
      </c>
      <c r="Y34" s="89">
        <f t="shared" si="9"/>
        <v>0</v>
      </c>
    </row>
    <row r="35" spans="1:25" x14ac:dyDescent="0.2">
      <c r="A35" s="6" t="s">
        <v>23</v>
      </c>
      <c r="B35" s="5" t="s">
        <v>194</v>
      </c>
      <c r="C35" s="75">
        <f>最終需要_まとめ!C36</f>
        <v>100</v>
      </c>
      <c r="D35" s="76">
        <f>投入係数表!AG35</f>
        <v>0.10144927536231885</v>
      </c>
      <c r="E35" s="77">
        <f t="shared" si="0"/>
        <v>10.144927536231885</v>
      </c>
      <c r="F35" s="76">
        <f>分析係数表!C38</f>
        <v>1.0683527744467458E-2</v>
      </c>
      <c r="G35" s="77">
        <f t="shared" si="1"/>
        <v>0.10838361479894523</v>
      </c>
      <c r="H35" s="77">
        <v>0.11062965758615534</v>
      </c>
      <c r="I35" s="77">
        <f t="shared" si="2"/>
        <v>100.11062965758616</v>
      </c>
      <c r="J35" s="76">
        <f>分析係数表!G38</f>
        <v>0.34057971014492755</v>
      </c>
      <c r="K35" s="78">
        <f t="shared" si="3"/>
        <v>34.095649231206885</v>
      </c>
      <c r="L35" s="79"/>
      <c r="M35" s="80"/>
      <c r="N35" s="81">
        <f>分析係数表!H38</f>
        <v>4.6331956753746927E-2</v>
      </c>
      <c r="O35" s="82">
        <f t="shared" si="4"/>
        <v>1.0864573611009101</v>
      </c>
      <c r="P35" s="76">
        <f>分析係数表!C38</f>
        <v>1.0683527744467458E-2</v>
      </c>
      <c r="Q35" s="82">
        <f t="shared" si="5"/>
        <v>1.1607197360502473E-2</v>
      </c>
      <c r="R35" s="83">
        <v>1.3706708804929125E-2</v>
      </c>
      <c r="S35" s="84">
        <f t="shared" si="6"/>
        <v>100.12433636639109</v>
      </c>
      <c r="T35" s="85">
        <f>分析係数表!F38</f>
        <v>0.55072463768115942</v>
      </c>
      <c r="U35" s="86">
        <f t="shared" si="7"/>
        <v>55.140938868447265</v>
      </c>
      <c r="V35" s="87">
        <f>分析係数表!D38</f>
        <v>0.29710144927536231</v>
      </c>
      <c r="W35" s="88">
        <f t="shared" si="8"/>
        <v>30</v>
      </c>
      <c r="X35" s="76">
        <f>分析係数表!E38</f>
        <v>0.18840579710144928</v>
      </c>
      <c r="Y35" s="89">
        <f t="shared" si="9"/>
        <v>19</v>
      </c>
    </row>
    <row r="36" spans="1:25" x14ac:dyDescent="0.2">
      <c r="A36" s="6" t="s">
        <v>24</v>
      </c>
      <c r="B36" s="5" t="s">
        <v>39</v>
      </c>
      <c r="C36" s="90"/>
      <c r="D36" s="76">
        <f>投入係数表!AG36</f>
        <v>0</v>
      </c>
      <c r="E36" s="77">
        <f t="shared" si="0"/>
        <v>0</v>
      </c>
      <c r="F36" s="76">
        <f>分析係数表!C39</f>
        <v>1</v>
      </c>
      <c r="G36" s="77">
        <f t="shared" si="1"/>
        <v>0</v>
      </c>
      <c r="H36" s="77">
        <v>2.0240476255203696E-3</v>
      </c>
      <c r="I36" s="77">
        <f t="shared" si="2"/>
        <v>2.0240476255203696E-3</v>
      </c>
      <c r="J36" s="76">
        <f>分析係数表!G39</f>
        <v>0.35121951219512193</v>
      </c>
      <c r="K36" s="78">
        <f t="shared" si="3"/>
        <v>7.1088501969495906E-4</v>
      </c>
      <c r="L36" s="79"/>
      <c r="M36" s="80"/>
      <c r="N36" s="81">
        <f>分析係数表!H39</f>
        <v>4.1645399285415987E-3</v>
      </c>
      <c r="O36" s="82">
        <f t="shared" si="4"/>
        <v>9.7656032207117341E-2</v>
      </c>
      <c r="P36" s="76">
        <f>分析係数表!C39</f>
        <v>1</v>
      </c>
      <c r="Q36" s="82">
        <f t="shared" si="5"/>
        <v>9.7656032207117341E-2</v>
      </c>
      <c r="R36" s="83">
        <v>0.12350648689234846</v>
      </c>
      <c r="S36" s="84">
        <f t="shared" si="6"/>
        <v>0.12553053451786883</v>
      </c>
      <c r="T36" s="85">
        <f>分析係数表!F39</f>
        <v>0.70184774575018483</v>
      </c>
      <c r="U36" s="86">
        <f t="shared" si="7"/>
        <v>8.8103322674182E-2</v>
      </c>
      <c r="V36" s="87">
        <f>分析係数表!D39</f>
        <v>7.4944567627494463E-2</v>
      </c>
      <c r="W36" s="88">
        <f t="shared" si="8"/>
        <v>0</v>
      </c>
      <c r="X36" s="76">
        <f>分析係数表!E39</f>
        <v>9.5048041389504803E-2</v>
      </c>
      <c r="Y36" s="89">
        <f t="shared" si="9"/>
        <v>0</v>
      </c>
    </row>
    <row r="37" spans="1:25" x14ac:dyDescent="0.2">
      <c r="A37" s="6" t="s">
        <v>25</v>
      </c>
      <c r="B37" s="5" t="s">
        <v>40</v>
      </c>
      <c r="C37" s="90"/>
      <c r="D37" s="76">
        <f>投入係数表!AG37</f>
        <v>0</v>
      </c>
      <c r="E37" s="77">
        <f t="shared" si="0"/>
        <v>0</v>
      </c>
      <c r="F37" s="76">
        <f>分析係数表!C40</f>
        <v>0.77416905685844439</v>
      </c>
      <c r="G37" s="77">
        <f t="shared" si="1"/>
        <v>0</v>
      </c>
      <c r="H37" s="77">
        <v>1.3797743822259812E-3</v>
      </c>
      <c r="I37" s="77">
        <f t="shared" si="2"/>
        <v>1.3797743822259812E-3</v>
      </c>
      <c r="J37" s="76">
        <f>分析係数表!G40</f>
        <v>0.54967502321262762</v>
      </c>
      <c r="K37" s="78">
        <f t="shared" si="3"/>
        <v>7.5842751557825511E-4</v>
      </c>
      <c r="L37" s="79"/>
      <c r="M37" s="80"/>
      <c r="N37" s="81">
        <f>分析係数表!H40</f>
        <v>3.1866270706695746E-2</v>
      </c>
      <c r="O37" s="82">
        <f t="shared" si="4"/>
        <v>0.74724546092744115</v>
      </c>
      <c r="P37" s="76">
        <f>分析係数表!C40</f>
        <v>0.77416905685844439</v>
      </c>
      <c r="Q37" s="82">
        <f t="shared" si="5"/>
        <v>0.57849431372795068</v>
      </c>
      <c r="R37" s="83">
        <v>0.5792497398855817</v>
      </c>
      <c r="S37" s="84">
        <f t="shared" si="6"/>
        <v>0.58062951426780773</v>
      </c>
      <c r="T37" s="85">
        <f>分析係数表!F40</f>
        <v>0.74643369629442058</v>
      </c>
      <c r="U37" s="86">
        <f t="shared" si="7"/>
        <v>0.43340143451255375</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投入係数表!AG38</f>
        <v>0</v>
      </c>
      <c r="E38" s="77">
        <f t="shared" si="0"/>
        <v>0</v>
      </c>
      <c r="F38" s="76">
        <f>分析係数表!C41</f>
        <v>0.79005741127348639</v>
      </c>
      <c r="G38" s="77">
        <f t="shared" si="1"/>
        <v>0</v>
      </c>
      <c r="H38" s="77">
        <v>4.0823930171340547E-4</v>
      </c>
      <c r="I38" s="77">
        <f t="shared" si="2"/>
        <v>4.0823930171340547E-4</v>
      </c>
      <c r="J38" s="76">
        <f>分析係数表!G41</f>
        <v>0.45390187685215672</v>
      </c>
      <c r="K38" s="78">
        <f t="shared" si="3"/>
        <v>1.8530058525252863E-4</v>
      </c>
      <c r="L38" s="79"/>
      <c r="M38" s="80"/>
      <c r="N38" s="81">
        <f>分析係数表!H41</f>
        <v>5.3791007377847894E-2</v>
      </c>
      <c r="O38" s="82">
        <f t="shared" si="4"/>
        <v>1.2613677474774461</v>
      </c>
      <c r="P38" s="76">
        <f>分析係数表!C41</f>
        <v>0.79005741127348639</v>
      </c>
      <c r="Q38" s="82">
        <f t="shared" si="5"/>
        <v>0.99655293723589977</v>
      </c>
      <c r="R38" s="83">
        <v>1.0136643387153765</v>
      </c>
      <c r="S38" s="84">
        <f t="shared" si="6"/>
        <v>1.0140725780170898</v>
      </c>
      <c r="T38" s="85">
        <f>分析係数表!F41</f>
        <v>0.55729338162660524</v>
      </c>
      <c r="U38" s="86">
        <f t="shared" si="7"/>
        <v>0.56513593621795344</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投入係数表!AG39</f>
        <v>0</v>
      </c>
      <c r="E39" s="77">
        <f>$C$35*D39</f>
        <v>0</v>
      </c>
      <c r="F39" s="76">
        <f>分析係数表!C42</f>
        <v>0.34014502307185235</v>
      </c>
      <c r="G39" s="77">
        <f>E39*F39</f>
        <v>0</v>
      </c>
      <c r="H39" s="77">
        <v>4.546917077166859E-3</v>
      </c>
      <c r="I39" s="77">
        <f>C39+H39</f>
        <v>4.546917077166859E-3</v>
      </c>
      <c r="J39" s="76">
        <f>分析係数表!G42</f>
        <v>0.48461538461538461</v>
      </c>
      <c r="K39" s="78">
        <f>I39*J39</f>
        <v>2.2035059681654776E-3</v>
      </c>
      <c r="L39" s="79"/>
      <c r="M39" s="80"/>
      <c r="N39" s="81">
        <f>分析係数表!H42</f>
        <v>1.4175676302723771E-2</v>
      </c>
      <c r="O39" s="82">
        <f t="shared" si="4"/>
        <v>0.33241134082756935</v>
      </c>
      <c r="P39" s="76">
        <f>分析係数表!C42</f>
        <v>0.34014502307185235</v>
      </c>
      <c r="Q39" s="82">
        <f>O39*P39</f>
        <v>0.11306806319513894</v>
      </c>
      <c r="R39" s="83">
        <v>0.11737905186055039</v>
      </c>
      <c r="S39" s="84">
        <f>I39+R39</f>
        <v>0.12192596893771725</v>
      </c>
      <c r="T39" s="85">
        <f>分析係数表!F42</f>
        <v>0.55384615384615388</v>
      </c>
      <c r="U39" s="86">
        <f>S39*T39</f>
        <v>6.7528228950120325E-2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投入係数表!AG40</f>
        <v>0.2391304347826087</v>
      </c>
      <c r="E40" s="77">
        <f>$C$35*D40</f>
        <v>23.913043478260871</v>
      </c>
      <c r="F40" s="76">
        <f>分析係数表!C43</f>
        <v>0.24206930209858468</v>
      </c>
      <c r="G40" s="77">
        <f>E40*F40</f>
        <v>5.788613745835721</v>
      </c>
      <c r="H40" s="77">
        <v>6.0372337023898304</v>
      </c>
      <c r="I40" s="77">
        <f>C40+H40</f>
        <v>6.0372337023898304</v>
      </c>
      <c r="J40" s="76">
        <f>分析係数表!G43</f>
        <v>0.37677668031799566</v>
      </c>
      <c r="K40" s="78">
        <f>I40*J40</f>
        <v>2.2746888726903625</v>
      </c>
      <c r="L40" s="79"/>
      <c r="M40" s="80"/>
      <c r="N40" s="81">
        <f>分析係数表!H43</f>
        <v>3.8768502621688086E-2</v>
      </c>
      <c r="O40" s="82">
        <f t="shared" si="4"/>
        <v>0.90909877335985001</v>
      </c>
      <c r="P40" s="76">
        <f>分析係数表!C43</f>
        <v>0.24206930209858468</v>
      </c>
      <c r="Q40" s="82">
        <f>O40*P40</f>
        <v>0.22006490560589831</v>
      </c>
      <c r="R40" s="83">
        <v>0.35694289752577518</v>
      </c>
      <c r="S40" s="84">
        <f>I40+R40</f>
        <v>6.3941765999156059</v>
      </c>
      <c r="T40" s="85">
        <f>分析係数表!F43</f>
        <v>0.60202360876897132</v>
      </c>
      <c r="U40" s="86">
        <f>S40*T40</f>
        <v>3.849445271787304</v>
      </c>
      <c r="V40" s="87">
        <f>分析係数表!D43</f>
        <v>0.42833052276559863</v>
      </c>
      <c r="W40" s="88">
        <f>ROUND(S40*V40,0)</f>
        <v>3</v>
      </c>
      <c r="X40" s="76">
        <f>分析係数表!E43</f>
        <v>0.32088653336545409</v>
      </c>
      <c r="Y40" s="89">
        <f>ROUND(S40*X40,0)</f>
        <v>2</v>
      </c>
    </row>
    <row r="41" spans="1:25" x14ac:dyDescent="0.2">
      <c r="A41" s="6" t="s">
        <v>341</v>
      </c>
      <c r="B41" s="5" t="s">
        <v>42</v>
      </c>
      <c r="C41" s="90"/>
      <c r="D41" s="76">
        <f>投入係数表!AG41</f>
        <v>0</v>
      </c>
      <c r="E41" s="77">
        <f>$C$35*D41</f>
        <v>0</v>
      </c>
      <c r="F41" s="76">
        <f>分析係数表!C44</f>
        <v>0.38560429982568278</v>
      </c>
      <c r="G41" s="77">
        <f>E41*F41</f>
        <v>0</v>
      </c>
      <c r="H41" s="77">
        <v>2.2906302176337761E-3</v>
      </c>
      <c r="I41" s="77">
        <f>C41+H41</f>
        <v>2.2906302176337761E-3</v>
      </c>
      <c r="J41" s="76">
        <f>分析係数表!G44</f>
        <v>0.26838368034661209</v>
      </c>
      <c r="K41" s="78">
        <f>I41*J41</f>
        <v>6.1476776812171381E-4</v>
      </c>
      <c r="L41" s="79"/>
      <c r="M41" s="80"/>
      <c r="N41" s="81">
        <f>分析係数表!H44</f>
        <v>0.12265092107094798</v>
      </c>
      <c r="O41" s="82">
        <f t="shared" si="4"/>
        <v>2.8760925585678319</v>
      </c>
      <c r="P41" s="76">
        <f>分析係数表!C44</f>
        <v>0.38560429982568278</v>
      </c>
      <c r="Q41" s="82">
        <f>O41*P41</f>
        <v>1.1090336572804054</v>
      </c>
      <c r="R41" s="83">
        <v>1.1227153475381699</v>
      </c>
      <c r="S41" s="84">
        <f>I41+R41</f>
        <v>1.1250059777558037</v>
      </c>
      <c r="T41" s="85">
        <f>分析係数表!F44</f>
        <v>0.48224816464075099</v>
      </c>
      <c r="U41" s="86">
        <f>S41*T41</f>
        <v>0.54253206798260989</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投入係数表!AG42</f>
        <v>0</v>
      </c>
      <c r="E42" s="77">
        <f>$C$35*D42</f>
        <v>0</v>
      </c>
      <c r="F42" s="76">
        <f>分析係数表!C45</f>
        <v>1</v>
      </c>
      <c r="G42" s="77">
        <f>E42*F42</f>
        <v>0</v>
      </c>
      <c r="H42" s="77">
        <v>2.2824189945962751E-2</v>
      </c>
      <c r="I42" s="77">
        <f>C42+H42</f>
        <v>2.2824189945962751E-2</v>
      </c>
      <c r="J42" s="76">
        <f>分析係数表!G45</f>
        <v>0</v>
      </c>
      <c r="K42" s="78">
        <f>I42*J42</f>
        <v>0</v>
      </c>
      <c r="L42" s="79"/>
      <c r="M42" s="80"/>
      <c r="N42" s="81">
        <f>分析係数表!H45</f>
        <v>0</v>
      </c>
      <c r="O42" s="82">
        <f t="shared" si="4"/>
        <v>0</v>
      </c>
      <c r="P42" s="76">
        <f>分析係数表!C45</f>
        <v>1</v>
      </c>
      <c r="Q42" s="82">
        <f>O42*P42</f>
        <v>0</v>
      </c>
      <c r="R42" s="83">
        <v>2.6436233229290198E-2</v>
      </c>
      <c r="S42" s="84">
        <f>I42+R42</f>
        <v>4.9260423175252949E-2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0</v>
      </c>
      <c r="E43" s="77">
        <f>$C$35*D43</f>
        <v>0</v>
      </c>
      <c r="F43" s="76">
        <f>分析係数表!C46</f>
        <v>0.21981660723382579</v>
      </c>
      <c r="G43" s="77">
        <f>E43*F43</f>
        <v>0</v>
      </c>
      <c r="H43" s="77">
        <v>1.0675617049238533E-2</v>
      </c>
      <c r="I43" s="77">
        <f>C43+H43</f>
        <v>1.0675617049238533E-2</v>
      </c>
      <c r="J43" s="76">
        <f>分析係数表!G46</f>
        <v>9.2485549132947983E-3</v>
      </c>
      <c r="K43" s="78">
        <f>I43*J43</f>
        <v>9.8734030513188757E-5</v>
      </c>
      <c r="L43" s="79"/>
      <c r="M43" s="80"/>
      <c r="N43" s="81">
        <f>分析係数表!H46</f>
        <v>2.3827200593939956E-2</v>
      </c>
      <c r="O43" s="82">
        <f t="shared" si="4"/>
        <v>0.5587339558591059</v>
      </c>
      <c r="P43" s="76">
        <f>分析係数表!C46</f>
        <v>0.21981660723382579</v>
      </c>
      <c r="Q43" s="82">
        <f>O43*P43</f>
        <v>0.12281900252328284</v>
      </c>
      <c r="R43" s="83">
        <v>0.13634538599222523</v>
      </c>
      <c r="S43" s="84">
        <f>I43+R43</f>
        <v>0.14702100304146376</v>
      </c>
      <c r="T43" s="85">
        <f>分析係数表!F46</f>
        <v>0.31329479768786128</v>
      </c>
      <c r="U43" s="86">
        <f>S43*T43</f>
        <v>4.6060915403741826E-2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投入係数表!AG44</f>
        <v>0.42753623188405798</v>
      </c>
      <c r="E44" s="91">
        <f>SUM(E5:E43)</f>
        <v>42.753623188405797</v>
      </c>
      <c r="F44" s="92">
        <f>分析係数表!C47</f>
        <v>0.36533716964755569</v>
      </c>
      <c r="G44" s="91">
        <f>SUM(G5:G43)</f>
        <v>10.641729707467899</v>
      </c>
      <c r="H44" s="91">
        <f>SUM(H5:H43)</f>
        <v>11.84344335365593</v>
      </c>
      <c r="I44" s="91">
        <f>SUM(I5:I43)</f>
        <v>111.84344335365594</v>
      </c>
      <c r="J44" s="92">
        <f>分析係数表!G47</f>
        <v>0.24761623449681225</v>
      </c>
      <c r="K44" s="93">
        <f>SUM(K5:K43)</f>
        <v>37.379516547540291</v>
      </c>
      <c r="L44" s="94">
        <f>最終需要_まとめ!$L$33</f>
        <v>0.62733333333333341</v>
      </c>
      <c r="M44" s="91">
        <f>K44*L44</f>
        <v>23.449416714156946</v>
      </c>
      <c r="N44" s="95">
        <f>分析係数表!H47</f>
        <v>1</v>
      </c>
      <c r="O44" s="96">
        <f>SUM(O5:O43)</f>
        <v>23.44941671415695</v>
      </c>
      <c r="P44" s="92">
        <f>分析係数表!C47</f>
        <v>0.36533716964755569</v>
      </c>
      <c r="Q44" s="96">
        <f>SUM(Q5:Q43)</f>
        <v>9.0052250886527005</v>
      </c>
      <c r="R44" s="91">
        <f>SUM(R5:R43)</f>
        <v>10.148238051952692</v>
      </c>
      <c r="S44" s="97">
        <f>SUM(S5:S43)</f>
        <v>121.99168140560863</v>
      </c>
      <c r="T44" s="98">
        <f>分析係数表!F47</f>
        <v>0.45972075178637212</v>
      </c>
      <c r="U44" s="99">
        <f>SUM(U5:U43)</f>
        <v>69.03593504778452</v>
      </c>
      <c r="V44" s="100">
        <f>分析係数表!D47</f>
        <v>9.0631212476228726E-2</v>
      </c>
      <c r="W44" s="101">
        <f>SUM(W5:W43)</f>
        <v>33</v>
      </c>
      <c r="X44" s="92">
        <f>分析係数表!E47</f>
        <v>7.5404319154090987E-2</v>
      </c>
      <c r="Y44" s="102">
        <f>SUM(Y5:Y43)</f>
        <v>21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0</v>
      </c>
      <c r="E5" s="77">
        <f t="shared" ref="E5:E38" si="0">$C$36*D5</f>
        <v>0</v>
      </c>
      <c r="F5" s="76">
        <f>分析係数表!C8</f>
        <v>0.3615635179153095</v>
      </c>
      <c r="G5" s="77">
        <f t="shared" ref="G5:G38" si="1">E5*F5</f>
        <v>0</v>
      </c>
      <c r="H5" s="77">
        <f t="array" ref="H5:H43">MMULT(逆行列係数!C5:AO43,'32'!G5:G43)</f>
        <v>1.1139421354782674E-3</v>
      </c>
      <c r="I5" s="77">
        <f t="shared" ref="I5:I38" si="2">C5+H5</f>
        <v>1.1139421354782674E-3</v>
      </c>
      <c r="J5" s="76">
        <f>分析係数表!G8</f>
        <v>0.11973969631236442</v>
      </c>
      <c r="K5" s="78">
        <f t="shared" ref="K5:K38" si="3">I5*J5</f>
        <v>1.3338309301171445E-4</v>
      </c>
      <c r="L5" s="79" t="s">
        <v>188</v>
      </c>
      <c r="M5" s="80" t="s">
        <v>188</v>
      </c>
      <c r="N5" s="81">
        <f>分析係数表!H8</f>
        <v>1.2737227970859822E-2</v>
      </c>
      <c r="O5" s="82">
        <f t="shared" ref="O5:O43" si="4">$M$44*N5</f>
        <v>0.31341328020766979</v>
      </c>
      <c r="P5" s="76">
        <f>分析係数表!C8</f>
        <v>0.3615635179153095</v>
      </c>
      <c r="Q5" s="82">
        <f t="shared" ref="Q5:Q38" si="5">O5*P5</f>
        <v>0.11331880815326173</v>
      </c>
      <c r="R5" s="83">
        <f t="array" ref="R5:R43">MMULT(逆行列係数!C5:AO43,'32'!Q5:Q43)</f>
        <v>0.16568134321385994</v>
      </c>
      <c r="S5" s="84">
        <f t="shared" ref="S5:S38" si="6">I5+R5</f>
        <v>0.16679528534933821</v>
      </c>
      <c r="T5" s="85">
        <f>分析係数表!F8</f>
        <v>0.45140997830802604</v>
      </c>
      <c r="U5" s="86">
        <f t="shared" ref="U5:U38" si="7">S5*T5</f>
        <v>7.5293056141425771E-2</v>
      </c>
      <c r="V5" s="87">
        <f>分析係数表!D8</f>
        <v>0.23297180043383947</v>
      </c>
      <c r="W5" s="88">
        <f t="shared" ref="W5:W38" si="8">ROUND(S5*V5,0)</f>
        <v>0</v>
      </c>
      <c r="X5" s="76">
        <f>分析係数表!E8</f>
        <v>7.0498915401301515E-2</v>
      </c>
      <c r="Y5" s="89">
        <f t="shared" ref="Y5:Y38" si="9">ROUND(S5*X5,0)</f>
        <v>0</v>
      </c>
    </row>
    <row r="6" spans="1:25" x14ac:dyDescent="0.2">
      <c r="A6" s="6" t="s">
        <v>220</v>
      </c>
      <c r="B6" s="5" t="s">
        <v>266</v>
      </c>
      <c r="C6" s="90"/>
      <c r="D6" s="76">
        <f>投入係数表!AH6</f>
        <v>0</v>
      </c>
      <c r="E6" s="77">
        <f t="shared" si="0"/>
        <v>0</v>
      </c>
      <c r="F6" s="76">
        <f>分析係数表!C9</f>
        <v>5.4524361948955935E-2</v>
      </c>
      <c r="G6" s="77">
        <f t="shared" si="1"/>
        <v>0</v>
      </c>
      <c r="H6" s="77">
        <v>1.03512739509336E-3</v>
      </c>
      <c r="I6" s="77">
        <f t="shared" si="2"/>
        <v>1.03512739509336E-3</v>
      </c>
      <c r="J6" s="76">
        <f>分析係数表!G9</f>
        <v>0.23529411764705882</v>
      </c>
      <c r="K6" s="78">
        <f t="shared" si="3"/>
        <v>2.4355938708079059E-4</v>
      </c>
      <c r="L6" s="79"/>
      <c r="M6" s="80"/>
      <c r="N6" s="81">
        <f>分析係数表!H9</f>
        <v>6.7282260683958976E-4</v>
      </c>
      <c r="O6" s="82">
        <f t="shared" si="4"/>
        <v>1.6555528462700222E-2</v>
      </c>
      <c r="P6" s="76">
        <f>分析係数表!C9</f>
        <v>5.4524361948955935E-2</v>
      </c>
      <c r="Q6" s="82">
        <f t="shared" si="5"/>
        <v>9.0267962615650889E-4</v>
      </c>
      <c r="R6" s="83">
        <v>1.2885928411673644E-3</v>
      </c>
      <c r="S6" s="84">
        <f t="shared" si="6"/>
        <v>2.3237202362607241E-3</v>
      </c>
      <c r="T6" s="85">
        <f>分析係数表!F9</f>
        <v>0.68627450980392157</v>
      </c>
      <c r="U6" s="86">
        <f t="shared" si="7"/>
        <v>1.5947099660612812E-3</v>
      </c>
      <c r="V6" s="87">
        <f>分析係数表!D9</f>
        <v>3.9215686274509803E-2</v>
      </c>
      <c r="W6" s="88">
        <f t="shared" si="8"/>
        <v>0</v>
      </c>
      <c r="X6" s="76">
        <f>分析係数表!E9</f>
        <v>0</v>
      </c>
      <c r="Y6" s="89">
        <f t="shared" si="9"/>
        <v>0</v>
      </c>
    </row>
    <row r="7" spans="1:25" x14ac:dyDescent="0.2">
      <c r="A7" s="6" t="s">
        <v>221</v>
      </c>
      <c r="B7" s="5" t="s">
        <v>267</v>
      </c>
      <c r="C7" s="90"/>
      <c r="D7" s="76">
        <f>投入係数表!AH7</f>
        <v>0</v>
      </c>
      <c r="E7" s="77">
        <f t="shared" si="0"/>
        <v>0</v>
      </c>
      <c r="F7" s="76">
        <f>分析係数表!C10</f>
        <v>0</v>
      </c>
      <c r="G7" s="77">
        <f t="shared" si="1"/>
        <v>0</v>
      </c>
      <c r="H7" s="77">
        <v>0</v>
      </c>
      <c r="I7" s="77">
        <f t="shared" si="2"/>
        <v>0</v>
      </c>
      <c r="J7" s="76">
        <f>分析係数表!G10</f>
        <v>0</v>
      </c>
      <c r="K7" s="78">
        <f t="shared" si="3"/>
        <v>0</v>
      </c>
      <c r="L7" s="79"/>
      <c r="M7" s="80"/>
      <c r="N7" s="81">
        <f>分析係数表!H10</f>
        <v>1.2992436545867941E-3</v>
      </c>
      <c r="O7" s="82">
        <f t="shared" si="4"/>
        <v>3.196929634176595E-2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222</v>
      </c>
      <c r="B8" s="5" t="s">
        <v>27</v>
      </c>
      <c r="C8" s="90"/>
      <c r="D8" s="76">
        <f>投入係数表!AH8</f>
        <v>0</v>
      </c>
      <c r="E8" s="77">
        <f t="shared" si="0"/>
        <v>0</v>
      </c>
      <c r="F8" s="76">
        <f>分析係数表!C11</f>
        <v>1.7638036809815905E-2</v>
      </c>
      <c r="G8" s="77">
        <f t="shared" si="1"/>
        <v>0</v>
      </c>
      <c r="H8" s="77">
        <v>9.6992732990883765E-4</v>
      </c>
      <c r="I8" s="77">
        <f t="shared" si="2"/>
        <v>9.6992732990883765E-4</v>
      </c>
      <c r="J8" s="76">
        <f>分析係数表!G11</f>
        <v>0.36619718309859156</v>
      </c>
      <c r="K8" s="78">
        <f t="shared" si="3"/>
        <v>3.5518465602295463E-4</v>
      </c>
      <c r="L8" s="79"/>
      <c r="M8" s="80"/>
      <c r="N8" s="81">
        <f>分析係数表!H11</f>
        <v>-2.3200779546192752E-5</v>
      </c>
      <c r="O8" s="82">
        <f t="shared" si="4"/>
        <v>-5.7088029181724914E-4</v>
      </c>
      <c r="P8" s="76">
        <f>分析係数表!C11</f>
        <v>1.7638036809815905E-2</v>
      </c>
      <c r="Q8" s="82">
        <f t="shared" si="5"/>
        <v>-1.0069207601071086E-5</v>
      </c>
      <c r="R8" s="83">
        <v>3.8606201112484497E-4</v>
      </c>
      <c r="S8" s="84">
        <f t="shared" si="6"/>
        <v>1.3559893410336826E-3</v>
      </c>
      <c r="T8" s="85">
        <f>分析係数表!F11</f>
        <v>0.60563380281690138</v>
      </c>
      <c r="U8" s="86">
        <f t="shared" si="7"/>
        <v>8.2123298118941333E-4</v>
      </c>
      <c r="V8" s="87">
        <f>分析係数表!D11</f>
        <v>0.11267605633802817</v>
      </c>
      <c r="W8" s="88">
        <f t="shared" si="8"/>
        <v>0</v>
      </c>
      <c r="X8" s="76">
        <f>分析係数表!E11</f>
        <v>5.6338028169014086E-2</v>
      </c>
      <c r="Y8" s="89">
        <f t="shared" si="9"/>
        <v>0</v>
      </c>
    </row>
    <row r="9" spans="1:25" x14ac:dyDescent="0.2">
      <c r="A9" s="6" t="s">
        <v>223</v>
      </c>
      <c r="B9" s="5" t="s">
        <v>191</v>
      </c>
      <c r="C9" s="90"/>
      <c r="D9" s="76">
        <f>投入係数表!AH9</f>
        <v>2.9563932002956393E-4</v>
      </c>
      <c r="E9" s="77">
        <f t="shared" si="0"/>
        <v>2.9563932002956393E-2</v>
      </c>
      <c r="F9" s="76">
        <f>分析係数表!C12</f>
        <v>0.17945214392608499</v>
      </c>
      <c r="G9" s="77">
        <f t="shared" si="1"/>
        <v>5.3053109808155205E-3</v>
      </c>
      <c r="H9" s="77">
        <v>6.4654741416647846E-3</v>
      </c>
      <c r="I9" s="77">
        <f t="shared" si="2"/>
        <v>6.4654741416647846E-3</v>
      </c>
      <c r="J9" s="76">
        <f>分析係数表!G12</f>
        <v>0.13812104376337719</v>
      </c>
      <c r="K9" s="78">
        <f t="shared" si="3"/>
        <v>8.9301803687186535E-4</v>
      </c>
      <c r="L9" s="79"/>
      <c r="M9" s="80"/>
      <c r="N9" s="81">
        <f>分析係数表!H12</f>
        <v>9.9856155166813607E-2</v>
      </c>
      <c r="O9" s="82">
        <f t="shared" si="4"/>
        <v>2.4570687759814405</v>
      </c>
      <c r="P9" s="76">
        <f>分析係数表!C12</f>
        <v>0.17945214392608499</v>
      </c>
      <c r="Q9" s="82">
        <f t="shared" si="5"/>
        <v>0.44092625962371096</v>
      </c>
      <c r="R9" s="83">
        <v>0.49951840910999257</v>
      </c>
      <c r="S9" s="84">
        <f t="shared" si="6"/>
        <v>0.50598388325165733</v>
      </c>
      <c r="T9" s="85">
        <f>分析係数表!F12</f>
        <v>0.32915888701671298</v>
      </c>
      <c r="U9" s="86">
        <f t="shared" si="7"/>
        <v>0.16654909185950997</v>
      </c>
      <c r="V9" s="87">
        <f>分析係数表!D12</f>
        <v>3.0966801766929276E-2</v>
      </c>
      <c r="W9" s="88">
        <f t="shared" si="8"/>
        <v>0</v>
      </c>
      <c r="X9" s="76">
        <f>分析係数表!E12</f>
        <v>3.3835784871806551E-2</v>
      </c>
      <c r="Y9" s="89">
        <f t="shared" si="9"/>
        <v>0</v>
      </c>
    </row>
    <row r="10" spans="1:25" x14ac:dyDescent="0.2">
      <c r="A10" s="6" t="s">
        <v>224</v>
      </c>
      <c r="B10" s="5" t="s">
        <v>28</v>
      </c>
      <c r="C10" s="90"/>
      <c r="D10" s="76">
        <f>投入係数表!AH10</f>
        <v>3.3998521803399852E-3</v>
      </c>
      <c r="E10" s="77">
        <f t="shared" si="0"/>
        <v>0.3399852180339985</v>
      </c>
      <c r="F10" s="76">
        <f>分析係数表!C13</f>
        <v>0</v>
      </c>
      <c r="G10" s="77">
        <f t="shared" si="1"/>
        <v>0</v>
      </c>
      <c r="H10" s="77">
        <v>0</v>
      </c>
      <c r="I10" s="77">
        <f t="shared" si="2"/>
        <v>0</v>
      </c>
      <c r="J10" s="76">
        <f>分析係数表!G13</f>
        <v>0.24464487034949267</v>
      </c>
      <c r="K10" s="78">
        <f t="shared" si="3"/>
        <v>0</v>
      </c>
      <c r="L10" s="79"/>
      <c r="M10" s="80"/>
      <c r="N10" s="81">
        <f>分析係数表!H13</f>
        <v>1.5382116839125794E-2</v>
      </c>
      <c r="O10" s="82">
        <f t="shared" si="4"/>
        <v>0.37849363347483617</v>
      </c>
      <c r="P10" s="76">
        <f>分析係数表!C13</f>
        <v>0</v>
      </c>
      <c r="Q10" s="82">
        <f t="shared" si="5"/>
        <v>0</v>
      </c>
      <c r="R10" s="83">
        <v>0</v>
      </c>
      <c r="S10" s="84">
        <f t="shared" si="6"/>
        <v>0</v>
      </c>
      <c r="T10" s="85">
        <f>分析係数表!F13</f>
        <v>0.38331454340473509</v>
      </c>
      <c r="U10" s="86">
        <f t="shared" si="7"/>
        <v>0</v>
      </c>
      <c r="V10" s="87">
        <f>分析係数表!D13</f>
        <v>0.35963923337091319</v>
      </c>
      <c r="W10" s="88">
        <f t="shared" si="8"/>
        <v>0</v>
      </c>
      <c r="X10" s="76">
        <f>分析係数表!E13</f>
        <v>0.25591882750845546</v>
      </c>
      <c r="Y10" s="89">
        <f t="shared" si="9"/>
        <v>0</v>
      </c>
    </row>
    <row r="11" spans="1:25" x14ac:dyDescent="0.2">
      <c r="A11" s="6" t="s">
        <v>225</v>
      </c>
      <c r="B11" s="5" t="s">
        <v>268</v>
      </c>
      <c r="C11" s="90"/>
      <c r="D11" s="76">
        <f>投入係数表!AH11</f>
        <v>1.1825572801182557E-3</v>
      </c>
      <c r="E11" s="77">
        <f t="shared" si="0"/>
        <v>0.11825572801182557</v>
      </c>
      <c r="F11" s="76">
        <f>分析係数表!C14</f>
        <v>0.39919982218270722</v>
      </c>
      <c r="G11" s="77">
        <f t="shared" si="1"/>
        <v>4.7207665594407359E-2</v>
      </c>
      <c r="H11" s="77">
        <v>0.19667792281956228</v>
      </c>
      <c r="I11" s="77">
        <f t="shared" si="2"/>
        <v>0.19667792281956228</v>
      </c>
      <c r="J11" s="76">
        <f>分析係数表!G14</f>
        <v>0.17087329631499243</v>
      </c>
      <c r="K11" s="78">
        <f t="shared" si="3"/>
        <v>3.360700498456428E-2</v>
      </c>
      <c r="L11" s="79"/>
      <c r="M11" s="80"/>
      <c r="N11" s="81">
        <f>分析係数表!H14</f>
        <v>1.2412417057213123E-3</v>
      </c>
      <c r="O11" s="82">
        <f t="shared" si="4"/>
        <v>3.054209561222283E-2</v>
      </c>
      <c r="P11" s="76">
        <f>分析係数表!C14</f>
        <v>0.39919982218270722</v>
      </c>
      <c r="Q11" s="82">
        <f t="shared" si="5"/>
        <v>1.2192399137486596E-2</v>
      </c>
      <c r="R11" s="83">
        <v>5.4074249700372862E-2</v>
      </c>
      <c r="S11" s="84">
        <f t="shared" si="6"/>
        <v>0.25075217251993515</v>
      </c>
      <c r="T11" s="85">
        <f>分析係数表!F14</f>
        <v>0.36951034830893487</v>
      </c>
      <c r="U11" s="86">
        <f t="shared" si="7"/>
        <v>9.2655522607063362E-2</v>
      </c>
      <c r="V11" s="87">
        <f>分析係数表!D14</f>
        <v>9.6163553760726911E-2</v>
      </c>
      <c r="W11" s="88">
        <f t="shared" si="8"/>
        <v>0</v>
      </c>
      <c r="X11" s="76">
        <f>分析係数表!E14</f>
        <v>9.187279151943463E-2</v>
      </c>
      <c r="Y11" s="89">
        <f t="shared" si="9"/>
        <v>0</v>
      </c>
    </row>
    <row r="12" spans="1:25" x14ac:dyDescent="0.2">
      <c r="A12" s="6" t="s">
        <v>226</v>
      </c>
      <c r="B12" s="5" t="s">
        <v>29</v>
      </c>
      <c r="C12" s="90"/>
      <c r="D12" s="76">
        <f>投入係数表!AH12</f>
        <v>8.869179600886918E-4</v>
      </c>
      <c r="E12" s="77">
        <f t="shared" si="0"/>
        <v>8.8691796008869173E-2</v>
      </c>
      <c r="F12" s="76">
        <f>分析係数表!C15</f>
        <v>0</v>
      </c>
      <c r="G12" s="77">
        <f t="shared" si="1"/>
        <v>0</v>
      </c>
      <c r="H12" s="77">
        <v>0</v>
      </c>
      <c r="I12" s="77">
        <f t="shared" si="2"/>
        <v>0</v>
      </c>
      <c r="J12" s="76">
        <f>分析係数表!G15</f>
        <v>9.6153846153846159E-2</v>
      </c>
      <c r="K12" s="78">
        <f t="shared" si="3"/>
        <v>0</v>
      </c>
      <c r="L12" s="79"/>
      <c r="M12" s="80"/>
      <c r="N12" s="81">
        <f>分析係数表!H15</f>
        <v>9.1875087002923298E-3</v>
      </c>
      <c r="O12" s="82">
        <f t="shared" si="4"/>
        <v>0.22606859555963066</v>
      </c>
      <c r="P12" s="76">
        <f>分析係数表!C15</f>
        <v>0</v>
      </c>
      <c r="Q12" s="82">
        <f t="shared" si="5"/>
        <v>0</v>
      </c>
      <c r="R12" s="83">
        <v>0</v>
      </c>
      <c r="S12" s="84">
        <f t="shared" si="6"/>
        <v>0</v>
      </c>
      <c r="T12" s="85">
        <f>分析係数表!F15</f>
        <v>0.30384615384615382</v>
      </c>
      <c r="U12" s="86">
        <f t="shared" si="7"/>
        <v>0</v>
      </c>
      <c r="V12" s="87">
        <f>分析係数表!D15</f>
        <v>3.9743589743589741E-2</v>
      </c>
      <c r="W12" s="88">
        <f t="shared" si="8"/>
        <v>0</v>
      </c>
      <c r="X12" s="76">
        <f>分析係数表!E15</f>
        <v>3.3974358974358972E-2</v>
      </c>
      <c r="Y12" s="89">
        <f t="shared" si="9"/>
        <v>0</v>
      </c>
    </row>
    <row r="13" spans="1:25" x14ac:dyDescent="0.2">
      <c r="A13" s="6" t="s">
        <v>227</v>
      </c>
      <c r="B13" s="5" t="s">
        <v>30</v>
      </c>
      <c r="C13" s="90"/>
      <c r="D13" s="76">
        <f>投入係数表!AH13</f>
        <v>1.0790835181079084E-2</v>
      </c>
      <c r="E13" s="77">
        <f t="shared" si="0"/>
        <v>1.0790835181079084</v>
      </c>
      <c r="F13" s="76">
        <f>分析係数表!C16</f>
        <v>2.8203419942260721E-2</v>
      </c>
      <c r="G13" s="77">
        <f t="shared" si="1"/>
        <v>3.0433845613969442E-2</v>
      </c>
      <c r="H13" s="77">
        <v>3.4670185782829092E-2</v>
      </c>
      <c r="I13" s="77">
        <f t="shared" si="2"/>
        <v>3.4670185782829092E-2</v>
      </c>
      <c r="J13" s="76">
        <f>分析係数表!G16</f>
        <v>3.2028469750889681E-2</v>
      </c>
      <c r="K13" s="78">
        <f t="shared" si="3"/>
        <v>1.110432996603067E-3</v>
      </c>
      <c r="L13" s="79"/>
      <c r="M13" s="80"/>
      <c r="N13" s="81">
        <f>分析係数表!H16</f>
        <v>1.817781077444202E-2</v>
      </c>
      <c r="O13" s="82">
        <f t="shared" si="4"/>
        <v>0.44728470863881464</v>
      </c>
      <c r="P13" s="76">
        <f>分析係数表!C16</f>
        <v>2.8203419942260721E-2</v>
      </c>
      <c r="Q13" s="82">
        <f t="shared" si="5"/>
        <v>1.2614958471492221E-2</v>
      </c>
      <c r="R13" s="83">
        <v>1.4780100521350953E-2</v>
      </c>
      <c r="S13" s="84">
        <f t="shared" si="6"/>
        <v>4.9450286304180045E-2</v>
      </c>
      <c r="T13" s="85">
        <f>分析係数表!F16</f>
        <v>0.28469750889679718</v>
      </c>
      <c r="U13" s="86">
        <f t="shared" si="7"/>
        <v>1.4078373325033465E-2</v>
      </c>
      <c r="V13" s="87">
        <f>分析係数表!D16</f>
        <v>0</v>
      </c>
      <c r="W13" s="88">
        <f t="shared" si="8"/>
        <v>0</v>
      </c>
      <c r="X13" s="76">
        <f>分析係数表!E16</f>
        <v>0</v>
      </c>
      <c r="Y13" s="89">
        <f t="shared" si="9"/>
        <v>0</v>
      </c>
    </row>
    <row r="14" spans="1:25" x14ac:dyDescent="0.2">
      <c r="A14" s="6" t="s">
        <v>2</v>
      </c>
      <c r="B14" s="5" t="s">
        <v>365</v>
      </c>
      <c r="C14" s="90"/>
      <c r="D14" s="76">
        <f>投入係数表!AH14</f>
        <v>1.9216555801921656E-3</v>
      </c>
      <c r="E14" s="77">
        <f t="shared" si="0"/>
        <v>0.19216555801921656</v>
      </c>
      <c r="F14" s="76">
        <f>分析係数表!C17</f>
        <v>0.39389614666813044</v>
      </c>
      <c r="G14" s="77">
        <f t="shared" si="1"/>
        <v>7.5693272826100458E-2</v>
      </c>
      <c r="H14" s="77">
        <v>0.19206108086698426</v>
      </c>
      <c r="I14" s="77">
        <f t="shared" si="2"/>
        <v>0.19206108086698426</v>
      </c>
      <c r="J14" s="76">
        <f>分析係数表!G17</f>
        <v>0.21203948952564411</v>
      </c>
      <c r="K14" s="78">
        <f t="shared" si="3"/>
        <v>4.0724533544778792E-2</v>
      </c>
      <c r="L14" s="79"/>
      <c r="M14" s="80"/>
      <c r="N14" s="81">
        <f>分析係数表!H17</f>
        <v>3.0625029000974431E-3</v>
      </c>
      <c r="O14" s="82">
        <f t="shared" si="4"/>
        <v>7.5356198519876877E-2</v>
      </c>
      <c r="P14" s="76">
        <f>分析係数表!C17</f>
        <v>0.39389614666813044</v>
      </c>
      <c r="Q14" s="82">
        <f t="shared" si="5"/>
        <v>2.9682516224538175E-2</v>
      </c>
      <c r="R14" s="83">
        <v>6.4814633757632481E-2</v>
      </c>
      <c r="S14" s="84">
        <f t="shared" si="6"/>
        <v>0.25687571462461672</v>
      </c>
      <c r="T14" s="85">
        <f>分析係数表!F17</f>
        <v>0.32203226583192873</v>
      </c>
      <c r="U14" s="86">
        <f t="shared" si="7"/>
        <v>8.272226841776123E-2</v>
      </c>
      <c r="V14" s="87">
        <f>分析係数表!D17</f>
        <v>4.2475319046472428E-2</v>
      </c>
      <c r="W14" s="88">
        <f t="shared" si="8"/>
        <v>0</v>
      </c>
      <c r="X14" s="76">
        <f>分析係数表!E17</f>
        <v>3.9345051769804962E-2</v>
      </c>
      <c r="Y14" s="89">
        <f t="shared" si="9"/>
        <v>0</v>
      </c>
    </row>
    <row r="15" spans="1:25" x14ac:dyDescent="0.2">
      <c r="A15" s="6" t="s">
        <v>3</v>
      </c>
      <c r="B15" s="5" t="s">
        <v>31</v>
      </c>
      <c r="C15" s="90"/>
      <c r="D15" s="76">
        <f>投入係数表!AH15</f>
        <v>1.4781966001478197E-4</v>
      </c>
      <c r="E15" s="77">
        <f t="shared" si="0"/>
        <v>1.4781966001478197E-2</v>
      </c>
      <c r="F15" s="76">
        <f>分析係数表!C18</f>
        <v>0.54026666666666667</v>
      </c>
      <c r="G15" s="77">
        <f t="shared" si="1"/>
        <v>7.98620349839862E-3</v>
      </c>
      <c r="H15" s="77">
        <v>4.8367553368814757E-2</v>
      </c>
      <c r="I15" s="77">
        <f t="shared" si="2"/>
        <v>4.8367553368814757E-2</v>
      </c>
      <c r="J15" s="76">
        <f>分析係数表!G18</f>
        <v>0.21567989590110606</v>
      </c>
      <c r="K15" s="78">
        <f t="shared" si="3"/>
        <v>1.0431908875577158E-2</v>
      </c>
      <c r="L15" s="79"/>
      <c r="M15" s="80"/>
      <c r="N15" s="81">
        <f>分析係数表!H18</f>
        <v>4.8721637047004782E-4</v>
      </c>
      <c r="O15" s="82">
        <f t="shared" si="4"/>
        <v>1.1988486128162232E-2</v>
      </c>
      <c r="P15" s="76">
        <f>分析係数表!C18</f>
        <v>0.54026666666666667</v>
      </c>
      <c r="Q15" s="82">
        <f t="shared" si="5"/>
        <v>6.4769794388417823E-3</v>
      </c>
      <c r="R15" s="83">
        <v>1.4803894101420231E-2</v>
      </c>
      <c r="S15" s="84">
        <f t="shared" si="6"/>
        <v>6.3171447470234982E-2</v>
      </c>
      <c r="T15" s="85">
        <f>分析係数表!F18</f>
        <v>0.45949902407286924</v>
      </c>
      <c r="U15" s="86">
        <f t="shared" si="7"/>
        <v>2.9027218461843498E-2</v>
      </c>
      <c r="V15" s="87">
        <f>分析係数表!D18</f>
        <v>4.4079375406636305E-2</v>
      </c>
      <c r="W15" s="88">
        <f t="shared" si="8"/>
        <v>0</v>
      </c>
      <c r="X15" s="76">
        <f>分析係数表!E18</f>
        <v>4.0663630448926479E-2</v>
      </c>
      <c r="Y15" s="89">
        <f t="shared" si="9"/>
        <v>0</v>
      </c>
    </row>
    <row r="16" spans="1:25" x14ac:dyDescent="0.2">
      <c r="A16" s="6" t="s">
        <v>4</v>
      </c>
      <c r="B16" s="5" t="s">
        <v>32</v>
      </c>
      <c r="C16" s="90"/>
      <c r="D16" s="76">
        <f>投入係数表!AH16</f>
        <v>0</v>
      </c>
      <c r="E16" s="77">
        <f t="shared" si="0"/>
        <v>0</v>
      </c>
      <c r="F16" s="76">
        <f>分析係数表!C19</f>
        <v>0.24452905261713653</v>
      </c>
      <c r="G16" s="77">
        <f t="shared" si="1"/>
        <v>0</v>
      </c>
      <c r="H16" s="77">
        <v>3.8250952226100206E-2</v>
      </c>
      <c r="I16" s="77">
        <f t="shared" si="2"/>
        <v>3.8250952226100206E-2</v>
      </c>
      <c r="J16" s="76">
        <f>分析係数表!G19</f>
        <v>5.7649667405764965E-2</v>
      </c>
      <c r="K16" s="78">
        <f t="shared" si="3"/>
        <v>2.205154673788482E-3</v>
      </c>
      <c r="L16" s="79"/>
      <c r="M16" s="80"/>
      <c r="N16" s="81">
        <f>分析係数表!H19</f>
        <v>-1.2760428750406013E-4</v>
      </c>
      <c r="O16" s="82">
        <f t="shared" si="4"/>
        <v>-3.1398416049948702E-3</v>
      </c>
      <c r="P16" s="76">
        <f>分析係数表!C19</f>
        <v>0.24452905261713653</v>
      </c>
      <c r="Q16" s="82">
        <f t="shared" si="5"/>
        <v>-7.6778249303726504E-4</v>
      </c>
      <c r="R16" s="83">
        <v>6.4848170825546059E-3</v>
      </c>
      <c r="S16" s="84">
        <f t="shared" si="6"/>
        <v>4.4735769308654812E-2</v>
      </c>
      <c r="T16" s="85">
        <f>分析係数表!F19</f>
        <v>0.24006968641114981</v>
      </c>
      <c r="U16" s="86">
        <f t="shared" si="7"/>
        <v>1.0739702109290301E-2</v>
      </c>
      <c r="V16" s="87">
        <f>分析係数表!D19</f>
        <v>1.4982578397212544E-2</v>
      </c>
      <c r="W16" s="88">
        <f t="shared" si="8"/>
        <v>0</v>
      </c>
      <c r="X16" s="76">
        <f>分析係数表!E19</f>
        <v>1.6312955337345583E-2</v>
      </c>
      <c r="Y16" s="89">
        <f t="shared" si="9"/>
        <v>0</v>
      </c>
    </row>
    <row r="17" spans="1:25" x14ac:dyDescent="0.2">
      <c r="A17" s="6" t="s">
        <v>5</v>
      </c>
      <c r="B17" s="5" t="s">
        <v>33</v>
      </c>
      <c r="C17" s="90"/>
      <c r="D17" s="76">
        <f>投入係数表!AH17</f>
        <v>2.9563932002956393E-4</v>
      </c>
      <c r="E17" s="77">
        <f t="shared" si="0"/>
        <v>2.9563932002956393E-2</v>
      </c>
      <c r="F17" s="76">
        <f>分析係数表!C20</f>
        <v>4.2707629979743422E-2</v>
      </c>
      <c r="G17" s="77">
        <f t="shared" si="1"/>
        <v>1.2626054687285564E-3</v>
      </c>
      <c r="H17" s="77">
        <v>3.9487573998211629E-3</v>
      </c>
      <c r="I17" s="77">
        <f t="shared" si="2"/>
        <v>3.9487573998211629E-3</v>
      </c>
      <c r="J17" s="76">
        <f>分析係数表!G20</f>
        <v>0.10064412238325282</v>
      </c>
      <c r="K17" s="78">
        <f t="shared" si="3"/>
        <v>3.974192230093763E-4</v>
      </c>
      <c r="L17" s="79"/>
      <c r="M17" s="80"/>
      <c r="N17" s="81">
        <f>分析係数表!H20</f>
        <v>6.0322026820101154E-4</v>
      </c>
      <c r="O17" s="82">
        <f t="shared" si="4"/>
        <v>1.4842887587248476E-2</v>
      </c>
      <c r="P17" s="76">
        <f>分析係数表!C20</f>
        <v>4.2707629979743422E-2</v>
      </c>
      <c r="Q17" s="82">
        <f t="shared" si="5"/>
        <v>6.3390455090713449E-4</v>
      </c>
      <c r="R17" s="83">
        <v>1.6973732781622687E-3</v>
      </c>
      <c r="S17" s="84">
        <f t="shared" si="6"/>
        <v>5.6461306779834316E-3</v>
      </c>
      <c r="T17" s="85">
        <f>分析係数表!F20</f>
        <v>0.22302737520128824</v>
      </c>
      <c r="U17" s="86">
        <f t="shared" si="7"/>
        <v>1.2592417051541147E-3</v>
      </c>
      <c r="V17" s="87">
        <f>分析係数表!D20</f>
        <v>6.5217391304347824E-2</v>
      </c>
      <c r="W17" s="88">
        <f t="shared" si="8"/>
        <v>0</v>
      </c>
      <c r="X17" s="76">
        <f>分析係数表!E20</f>
        <v>4.9919484702093397E-2</v>
      </c>
      <c r="Y17" s="89">
        <f t="shared" si="9"/>
        <v>0</v>
      </c>
    </row>
    <row r="18" spans="1:25" x14ac:dyDescent="0.2">
      <c r="A18" s="6" t="s">
        <v>6</v>
      </c>
      <c r="B18" s="5" t="s">
        <v>34</v>
      </c>
      <c r="C18" s="90"/>
      <c r="D18" s="76">
        <f>投入係数表!AH18</f>
        <v>4.434589800443459E-3</v>
      </c>
      <c r="E18" s="77">
        <f t="shared" si="0"/>
        <v>0.44345898004434592</v>
      </c>
      <c r="F18" s="76">
        <f>分析係数表!C21</f>
        <v>0.66002922908293749</v>
      </c>
      <c r="G18" s="77">
        <f t="shared" si="1"/>
        <v>0.29269588872857538</v>
      </c>
      <c r="H18" s="77">
        <v>0.38817811131878521</v>
      </c>
      <c r="I18" s="77">
        <f t="shared" si="2"/>
        <v>0.38817811131878521</v>
      </c>
      <c r="J18" s="76">
        <f>分析係数表!G21</f>
        <v>0.28519544705706157</v>
      </c>
      <c r="K18" s="78">
        <f t="shared" si="3"/>
        <v>0.11070662999532677</v>
      </c>
      <c r="L18" s="79"/>
      <c r="M18" s="80"/>
      <c r="N18" s="81">
        <f>分析係数表!H21</f>
        <v>9.9763352048628834E-4</v>
      </c>
      <c r="O18" s="82">
        <f t="shared" si="4"/>
        <v>2.4547852548141711E-2</v>
      </c>
      <c r="P18" s="76">
        <f>分析係数表!C21</f>
        <v>0.66002922908293749</v>
      </c>
      <c r="Q18" s="82">
        <f t="shared" si="5"/>
        <v>1.6202300192991598E-2</v>
      </c>
      <c r="R18" s="83">
        <v>3.8505736234865473E-2</v>
      </c>
      <c r="S18" s="84">
        <f t="shared" si="6"/>
        <v>0.42668384755365069</v>
      </c>
      <c r="T18" s="85">
        <f>分析係数表!F21</f>
        <v>0.42593979332035348</v>
      </c>
      <c r="U18" s="86">
        <f t="shared" si="7"/>
        <v>0.18174162984013517</v>
      </c>
      <c r="V18" s="87">
        <f>分析係数表!D21</f>
        <v>6.6534371723828062E-2</v>
      </c>
      <c r="W18" s="88">
        <f t="shared" si="8"/>
        <v>0</v>
      </c>
      <c r="X18" s="76">
        <f>分析係数表!E21</f>
        <v>5.7623184064699719E-2</v>
      </c>
      <c r="Y18" s="89">
        <f t="shared" si="9"/>
        <v>0</v>
      </c>
    </row>
    <row r="19" spans="1:25" x14ac:dyDescent="0.2">
      <c r="A19" s="6" t="s">
        <v>7</v>
      </c>
      <c r="B19" s="5" t="s">
        <v>269</v>
      </c>
      <c r="C19" s="90"/>
      <c r="D19" s="76">
        <f>投入係数表!AH19</f>
        <v>2.9563932002956393E-4</v>
      </c>
      <c r="E19" s="77">
        <f t="shared" si="0"/>
        <v>2.9563932002956393E-2</v>
      </c>
      <c r="F19" s="76">
        <f>分析係数表!C22</f>
        <v>0.17124965967873673</v>
      </c>
      <c r="G19" s="77">
        <f t="shared" si="1"/>
        <v>5.062813294271596E-3</v>
      </c>
      <c r="H19" s="77">
        <v>1.4052287032384307E-2</v>
      </c>
      <c r="I19" s="77">
        <f t="shared" si="2"/>
        <v>1.4052287032384307E-2</v>
      </c>
      <c r="J19" s="76">
        <f>分析係数表!G22</f>
        <v>0.19461524128936092</v>
      </c>
      <c r="K19" s="78">
        <f t="shared" si="3"/>
        <v>2.7347892314748294E-3</v>
      </c>
      <c r="L19" s="79"/>
      <c r="M19" s="80"/>
      <c r="N19" s="81">
        <f>分析係数表!H22</f>
        <v>4.6401559092385505E-5</v>
      </c>
      <c r="O19" s="82">
        <f t="shared" si="4"/>
        <v>1.1417605836344983E-3</v>
      </c>
      <c r="P19" s="76">
        <f>分析係数表!C22</f>
        <v>0.17124965967873673</v>
      </c>
      <c r="Q19" s="82">
        <f t="shared" si="5"/>
        <v>1.9552611138200365E-4</v>
      </c>
      <c r="R19" s="83">
        <v>2.1550593798103121E-3</v>
      </c>
      <c r="S19" s="84">
        <f t="shared" si="6"/>
        <v>1.620734641219462E-2</v>
      </c>
      <c r="T19" s="85">
        <f>分析係数表!F22</f>
        <v>0.41301782497981493</v>
      </c>
      <c r="U19" s="86">
        <f t="shared" si="7"/>
        <v>6.6939229638590288E-3</v>
      </c>
      <c r="V19" s="87">
        <f>分析係数表!D22</f>
        <v>5.1580647164772377E-2</v>
      </c>
      <c r="W19" s="88">
        <f t="shared" si="8"/>
        <v>0</v>
      </c>
      <c r="X19" s="76">
        <f>分析係数表!E22</f>
        <v>5.2356996459847212E-2</v>
      </c>
      <c r="Y19" s="89">
        <f t="shared" si="9"/>
        <v>0</v>
      </c>
    </row>
    <row r="20" spans="1:25" x14ac:dyDescent="0.2">
      <c r="A20" s="6" t="s">
        <v>8</v>
      </c>
      <c r="B20" s="5" t="s">
        <v>270</v>
      </c>
      <c r="C20" s="90"/>
      <c r="D20" s="76">
        <f>投入係数表!AH20</f>
        <v>0</v>
      </c>
      <c r="E20" s="77">
        <f t="shared" si="0"/>
        <v>0</v>
      </c>
      <c r="F20" s="76">
        <f>分析係数表!C23</f>
        <v>0</v>
      </c>
      <c r="G20" s="77">
        <f t="shared" si="1"/>
        <v>0</v>
      </c>
      <c r="H20" s="77">
        <v>0</v>
      </c>
      <c r="I20" s="77">
        <f t="shared" si="2"/>
        <v>0</v>
      </c>
      <c r="J20" s="76">
        <f>分析係数表!G23</f>
        <v>0.21567238203202493</v>
      </c>
      <c r="K20" s="78">
        <f t="shared" si="3"/>
        <v>0</v>
      </c>
      <c r="L20" s="79"/>
      <c r="M20" s="80"/>
      <c r="N20" s="81">
        <f>分析係数表!H23</f>
        <v>2.3200779546192752E-5</v>
      </c>
      <c r="O20" s="82">
        <f t="shared" si="4"/>
        <v>5.7088029181724914E-4</v>
      </c>
      <c r="P20" s="76">
        <f>分析係数表!C23</f>
        <v>0</v>
      </c>
      <c r="Q20" s="82">
        <f t="shared" si="5"/>
        <v>0</v>
      </c>
      <c r="R20" s="83">
        <v>0</v>
      </c>
      <c r="S20" s="84">
        <f t="shared" si="6"/>
        <v>0</v>
      </c>
      <c r="T20" s="85">
        <f>分析係数表!F23</f>
        <v>0.44083888337820604</v>
      </c>
      <c r="U20" s="86">
        <f t="shared" si="7"/>
        <v>0</v>
      </c>
      <c r="V20" s="87">
        <f>分析係数表!D23</f>
        <v>0.13461810967833357</v>
      </c>
      <c r="W20" s="88">
        <f t="shared" si="8"/>
        <v>0</v>
      </c>
      <c r="X20" s="76">
        <f>分析係数表!E23</f>
        <v>0.12611591327759672</v>
      </c>
      <c r="Y20" s="89">
        <f t="shared" si="9"/>
        <v>0</v>
      </c>
    </row>
    <row r="21" spans="1:25" x14ac:dyDescent="0.2">
      <c r="A21" s="6" t="s">
        <v>9</v>
      </c>
      <c r="B21" s="5" t="s">
        <v>271</v>
      </c>
      <c r="C21" s="90"/>
      <c r="D21" s="76">
        <f>投入係数表!AH21</f>
        <v>3.2520325203252032E-3</v>
      </c>
      <c r="E21" s="77">
        <f t="shared" si="0"/>
        <v>0.32520325203252032</v>
      </c>
      <c r="F21" s="76">
        <f>分析係数表!C24</f>
        <v>0.51311288483466355</v>
      </c>
      <c r="G21" s="77">
        <f t="shared" si="1"/>
        <v>0.16686597880802068</v>
      </c>
      <c r="H21" s="77">
        <v>0.18933046573434878</v>
      </c>
      <c r="I21" s="77">
        <f t="shared" si="2"/>
        <v>0.18933046573434878</v>
      </c>
      <c r="J21" s="76">
        <f>分析係数表!G24</f>
        <v>0.20766129032258066</v>
      </c>
      <c r="K21" s="78">
        <f t="shared" si="3"/>
        <v>3.9316608811770008E-2</v>
      </c>
      <c r="L21" s="79"/>
      <c r="M21" s="80"/>
      <c r="N21" s="81">
        <f>分析係数表!H24</f>
        <v>3.8281286251218039E-4</v>
      </c>
      <c r="O21" s="82">
        <f t="shared" si="4"/>
        <v>9.4195248149846096E-3</v>
      </c>
      <c r="P21" s="76">
        <f>分析係数表!C24</f>
        <v>0.51311288483466355</v>
      </c>
      <c r="Q21" s="82">
        <f t="shared" si="5"/>
        <v>4.8332795515884531E-3</v>
      </c>
      <c r="R21" s="83">
        <v>1.6220263117680437E-2</v>
      </c>
      <c r="S21" s="84">
        <f t="shared" si="6"/>
        <v>0.20555072885202921</v>
      </c>
      <c r="T21" s="85">
        <f>分析係数表!F24</f>
        <v>0.39045698924731181</v>
      </c>
      <c r="U21" s="86">
        <f t="shared" si="7"/>
        <v>8.0258718725153874E-2</v>
      </c>
      <c r="V21" s="87">
        <f>分析係数表!D24</f>
        <v>0.10147849462365591</v>
      </c>
      <c r="W21" s="88">
        <f t="shared" si="8"/>
        <v>0</v>
      </c>
      <c r="X21" s="76">
        <f>分析係数表!E24</f>
        <v>0.10215053763440861</v>
      </c>
      <c r="Y21" s="89">
        <f t="shared" si="9"/>
        <v>0</v>
      </c>
    </row>
    <row r="22" spans="1:25" x14ac:dyDescent="0.2">
      <c r="A22" s="6" t="s">
        <v>10</v>
      </c>
      <c r="B22" s="5" t="s">
        <v>272</v>
      </c>
      <c r="C22" s="90"/>
      <c r="D22" s="76">
        <f>投入係数表!AH22</f>
        <v>2.2172949002217295E-3</v>
      </c>
      <c r="E22" s="77">
        <f t="shared" si="0"/>
        <v>0.22172949002217296</v>
      </c>
      <c r="F22" s="76">
        <f>分析係数表!C25</f>
        <v>1.2221950623319433E-2</v>
      </c>
      <c r="G22" s="77">
        <f t="shared" si="1"/>
        <v>2.709966878784797E-3</v>
      </c>
      <c r="H22" s="77">
        <v>4.0588519305705152E-3</v>
      </c>
      <c r="I22" s="77">
        <f t="shared" si="2"/>
        <v>4.0588519305705152E-3</v>
      </c>
      <c r="J22" s="76">
        <f>分析係数表!G25</f>
        <v>0.19604612850082373</v>
      </c>
      <c r="K22" s="78">
        <f t="shared" si="3"/>
        <v>7.9572220714644367E-4</v>
      </c>
      <c r="L22" s="79"/>
      <c r="M22" s="80"/>
      <c r="N22" s="81">
        <f>分析係数表!H25</f>
        <v>5.5681870910862603E-4</v>
      </c>
      <c r="O22" s="82">
        <f t="shared" si="4"/>
        <v>1.3701127003613979E-2</v>
      </c>
      <c r="P22" s="76">
        <f>分析係数表!C25</f>
        <v>1.2221950623319433E-2</v>
      </c>
      <c r="Q22" s="82">
        <f t="shared" si="5"/>
        <v>1.6745449772199858E-4</v>
      </c>
      <c r="R22" s="83">
        <v>7.3575769197118974E-4</v>
      </c>
      <c r="S22" s="84">
        <f t="shared" si="6"/>
        <v>4.7946096225417048E-3</v>
      </c>
      <c r="T22" s="85">
        <f>分析係数表!F25</f>
        <v>0.34761120263591433</v>
      </c>
      <c r="U22" s="86">
        <f t="shared" si="7"/>
        <v>1.6666600170614492E-3</v>
      </c>
      <c r="V22" s="87">
        <f>分析係数表!D25</f>
        <v>0.15321252059308071</v>
      </c>
      <c r="W22" s="88">
        <f t="shared" si="8"/>
        <v>0</v>
      </c>
      <c r="X22" s="76">
        <f>分析係数表!E25</f>
        <v>0.13179571663920922</v>
      </c>
      <c r="Y22" s="89">
        <f t="shared" si="9"/>
        <v>0</v>
      </c>
    </row>
    <row r="23" spans="1:25" x14ac:dyDescent="0.2">
      <c r="A23" s="6" t="s">
        <v>11</v>
      </c>
      <c r="B23" s="5" t="s">
        <v>35</v>
      </c>
      <c r="C23" s="90"/>
      <c r="D23" s="76">
        <f>投入係数表!AH23</f>
        <v>1.9216555801921656E-3</v>
      </c>
      <c r="E23" s="77">
        <f t="shared" si="0"/>
        <v>0.19216555801921656</v>
      </c>
      <c r="F23" s="76">
        <f>分析係数表!C26</f>
        <v>0.60782312925170068</v>
      </c>
      <c r="G23" s="77">
        <f t="shared" si="1"/>
        <v>0.11680267080963945</v>
      </c>
      <c r="H23" s="77">
        <v>0.15439396911188502</v>
      </c>
      <c r="I23" s="77">
        <f t="shared" si="2"/>
        <v>0.15439396911188502</v>
      </c>
      <c r="J23" s="76">
        <f>分析係数表!G26</f>
        <v>0.19637522405895241</v>
      </c>
      <c r="K23" s="78">
        <f t="shared" si="3"/>
        <v>3.0319150277697399E-2</v>
      </c>
      <c r="L23" s="79"/>
      <c r="M23" s="80"/>
      <c r="N23" s="81">
        <f>分析係数表!H26</f>
        <v>1.1774395619692821E-2</v>
      </c>
      <c r="O23" s="82">
        <f t="shared" si="4"/>
        <v>0.28972174809725393</v>
      </c>
      <c r="P23" s="76">
        <f>分析係数表!C26</f>
        <v>0.60782312925170068</v>
      </c>
      <c r="Q23" s="82">
        <f t="shared" si="5"/>
        <v>0.17609957954074584</v>
      </c>
      <c r="R23" s="83">
        <v>0.19591727456943353</v>
      </c>
      <c r="S23" s="84">
        <f t="shared" si="6"/>
        <v>0.35031124368131855</v>
      </c>
      <c r="T23" s="85">
        <f>分析係数表!F26</f>
        <v>0.33484365664210319</v>
      </c>
      <c r="U23" s="86">
        <f t="shared" si="7"/>
        <v>0.11729949779709557</v>
      </c>
      <c r="V23" s="87">
        <f>分析係数表!D26</f>
        <v>7.1200955984863576E-2</v>
      </c>
      <c r="W23" s="88">
        <f t="shared" si="8"/>
        <v>0</v>
      </c>
      <c r="X23" s="76">
        <f>分析係数表!E26</f>
        <v>7.8271260705038842E-2</v>
      </c>
      <c r="Y23" s="89">
        <f t="shared" si="9"/>
        <v>0</v>
      </c>
    </row>
    <row r="24" spans="1:25" x14ac:dyDescent="0.2">
      <c r="A24" s="6" t="s">
        <v>12</v>
      </c>
      <c r="B24" s="5" t="s">
        <v>366</v>
      </c>
      <c r="C24" s="90"/>
      <c r="D24" s="76">
        <f>投入係数表!AH24</f>
        <v>1.7738359201773836E-3</v>
      </c>
      <c r="E24" s="77">
        <f t="shared" si="0"/>
        <v>0.17738359201773835</v>
      </c>
      <c r="F24" s="76">
        <f>分析係数表!C27</f>
        <v>3.3949453036589916E-2</v>
      </c>
      <c r="G24" s="77">
        <f t="shared" si="1"/>
        <v>6.0220759266678336E-3</v>
      </c>
      <c r="H24" s="77">
        <v>6.2150759550056575E-3</v>
      </c>
      <c r="I24" s="77">
        <f t="shared" si="2"/>
        <v>6.2150759550056575E-3</v>
      </c>
      <c r="J24" s="76">
        <f>分析係数表!G27</f>
        <v>0.16810344827586207</v>
      </c>
      <c r="K24" s="78">
        <f t="shared" si="3"/>
        <v>1.0447756993328477E-3</v>
      </c>
      <c r="L24" s="79"/>
      <c r="M24" s="80"/>
      <c r="N24" s="81">
        <f>分析係数表!H27</f>
        <v>1.1983202635608557E-2</v>
      </c>
      <c r="O24" s="82">
        <f t="shared" si="4"/>
        <v>0.29485967072360919</v>
      </c>
      <c r="P24" s="76">
        <f>分析係数表!C27</f>
        <v>3.3949453036589916E-2</v>
      </c>
      <c r="Q24" s="82">
        <f t="shared" si="5"/>
        <v>1.0010324543615537E-2</v>
      </c>
      <c r="R24" s="83">
        <v>1.0085630564709021E-2</v>
      </c>
      <c r="S24" s="84">
        <f t="shared" si="6"/>
        <v>1.6300706519714679E-2</v>
      </c>
      <c r="T24" s="85">
        <f>分析係数表!F27</f>
        <v>0.32327586206896552</v>
      </c>
      <c r="U24" s="86">
        <f t="shared" si="7"/>
        <v>5.2696249524939696E-3</v>
      </c>
      <c r="V24" s="87">
        <f>分析係数表!D27</f>
        <v>0.10344827586206896</v>
      </c>
      <c r="W24" s="88">
        <f t="shared" si="8"/>
        <v>0</v>
      </c>
      <c r="X24" s="76">
        <f>分析係数表!E27</f>
        <v>0.10344827586206896</v>
      </c>
      <c r="Y24" s="89">
        <f t="shared" si="9"/>
        <v>0</v>
      </c>
    </row>
    <row r="25" spans="1:25" x14ac:dyDescent="0.2">
      <c r="A25" s="6" t="s">
        <v>13</v>
      </c>
      <c r="B25" s="5" t="s">
        <v>192</v>
      </c>
      <c r="C25" s="90"/>
      <c r="D25" s="76">
        <f>投入係数表!AH25</f>
        <v>5.4693274205469327E-3</v>
      </c>
      <c r="E25" s="77">
        <f t="shared" si="0"/>
        <v>0.54693274205469322</v>
      </c>
      <c r="F25" s="76">
        <f>分析係数表!C28</f>
        <v>0.13648255813953492</v>
      </c>
      <c r="G25" s="77">
        <f t="shared" si="1"/>
        <v>7.4646779765894927E-2</v>
      </c>
      <c r="H25" s="77">
        <v>9.765130155088958E-2</v>
      </c>
      <c r="I25" s="77">
        <f t="shared" si="2"/>
        <v>9.765130155088958E-2</v>
      </c>
      <c r="J25" s="76">
        <f>分析係数表!G28</f>
        <v>0.12488465087665333</v>
      </c>
      <c r="K25" s="78">
        <f t="shared" si="3"/>
        <v>1.2195148701833641E-2</v>
      </c>
      <c r="L25" s="79"/>
      <c r="M25" s="80"/>
      <c r="N25" s="81">
        <f>分析係数表!H28</f>
        <v>2.2469954990487682E-2</v>
      </c>
      <c r="O25" s="82">
        <f t="shared" si="4"/>
        <v>0.55289756262500578</v>
      </c>
      <c r="P25" s="76">
        <f>分析係数表!C28</f>
        <v>0.13648255813953492</v>
      </c>
      <c r="Q25" s="82">
        <f t="shared" si="5"/>
        <v>7.5460873736174494E-2</v>
      </c>
      <c r="R25" s="83">
        <v>8.3541458346917952E-2</v>
      </c>
      <c r="S25" s="84">
        <f t="shared" si="6"/>
        <v>0.18119275989780753</v>
      </c>
      <c r="T25" s="85">
        <f>分析係数表!F28</f>
        <v>0.21362657643801908</v>
      </c>
      <c r="U25" s="86">
        <f t="shared" si="7"/>
        <v>3.8707588972324618E-2</v>
      </c>
      <c r="V25" s="87">
        <f>分析係数表!D28</f>
        <v>9.3202091664103356E-2</v>
      </c>
      <c r="W25" s="88">
        <f t="shared" si="8"/>
        <v>0</v>
      </c>
      <c r="X25" s="76">
        <f>分析係数表!E28</f>
        <v>8.2743771147339273E-2</v>
      </c>
      <c r="Y25" s="89">
        <f t="shared" si="9"/>
        <v>0</v>
      </c>
    </row>
    <row r="26" spans="1:25" x14ac:dyDescent="0.2">
      <c r="A26" s="6" t="s">
        <v>14</v>
      </c>
      <c r="B26" s="5" t="s">
        <v>50</v>
      </c>
      <c r="C26" s="90"/>
      <c r="D26" s="76">
        <f>投入係数表!AH26</f>
        <v>9.0169992609017008E-3</v>
      </c>
      <c r="E26" s="77">
        <f t="shared" si="0"/>
        <v>0.90169992609017013</v>
      </c>
      <c r="F26" s="76">
        <f>分析係数表!C29</f>
        <v>0.28024852844996728</v>
      </c>
      <c r="G26" s="77">
        <f t="shared" si="1"/>
        <v>0.25270007739021444</v>
      </c>
      <c r="H26" s="77">
        <v>0.27639104934159608</v>
      </c>
      <c r="I26" s="77">
        <f t="shared" si="2"/>
        <v>0.27639104934159608</v>
      </c>
      <c r="J26" s="76">
        <f>分析係数表!G29</f>
        <v>0.26283748014822655</v>
      </c>
      <c r="K26" s="78">
        <f t="shared" si="3"/>
        <v>7.2645926944469266E-2</v>
      </c>
      <c r="L26" s="79"/>
      <c r="M26" s="80"/>
      <c r="N26" s="81">
        <f>分析係数表!H29</f>
        <v>1.0707159760567955E-2</v>
      </c>
      <c r="O26" s="82">
        <f t="shared" si="4"/>
        <v>0.26346125467366049</v>
      </c>
      <c r="P26" s="76">
        <f>分析係数表!C29</f>
        <v>0.28024852844996728</v>
      </c>
      <c r="Q26" s="82">
        <f t="shared" si="5"/>
        <v>7.3834628925875417E-2</v>
      </c>
      <c r="R26" s="83">
        <v>9.4072175870481542E-2</v>
      </c>
      <c r="S26" s="84">
        <f t="shared" si="6"/>
        <v>0.37046322521207764</v>
      </c>
      <c r="T26" s="85">
        <f>分析係数表!F29</f>
        <v>0.48438327157226047</v>
      </c>
      <c r="U26" s="86">
        <f t="shared" si="7"/>
        <v>0.1794461890254373</v>
      </c>
      <c r="V26" s="87">
        <f>分析係数表!D29</f>
        <v>0.14107993647432504</v>
      </c>
      <c r="W26" s="88">
        <f t="shared" si="8"/>
        <v>0</v>
      </c>
      <c r="X26" s="76">
        <f>分析係数表!E29</f>
        <v>9.6876654314452096E-2</v>
      </c>
      <c r="Y26" s="89">
        <f t="shared" si="9"/>
        <v>0</v>
      </c>
    </row>
    <row r="27" spans="1:25" x14ac:dyDescent="0.2">
      <c r="A27" s="6" t="s">
        <v>15</v>
      </c>
      <c r="B27" s="5" t="s">
        <v>36</v>
      </c>
      <c r="C27" s="90"/>
      <c r="D27" s="76">
        <f>投入係数表!AH27</f>
        <v>8.2779009608277901E-3</v>
      </c>
      <c r="E27" s="77">
        <f t="shared" si="0"/>
        <v>0.82779009608277898</v>
      </c>
      <c r="F27" s="76">
        <f>分析係数表!C30</f>
        <v>1</v>
      </c>
      <c r="G27" s="77">
        <f t="shared" si="1"/>
        <v>0.82779009608277898</v>
      </c>
      <c r="H27" s="77">
        <v>0.86285422795689537</v>
      </c>
      <c r="I27" s="77">
        <f t="shared" si="2"/>
        <v>0.86285422795689537</v>
      </c>
      <c r="J27" s="76">
        <f>分析係数表!G30</f>
        <v>0.34440913030915921</v>
      </c>
      <c r="K27" s="78">
        <f t="shared" si="3"/>
        <v>0.29717487423421535</v>
      </c>
      <c r="L27" s="79"/>
      <c r="M27" s="80"/>
      <c r="N27" s="81">
        <f>分析係数表!H30</f>
        <v>0</v>
      </c>
      <c r="O27" s="82">
        <f t="shared" si="4"/>
        <v>0</v>
      </c>
      <c r="P27" s="76">
        <f>分析係数表!C30</f>
        <v>1</v>
      </c>
      <c r="Q27" s="82">
        <f t="shared" si="5"/>
        <v>0</v>
      </c>
      <c r="R27" s="83">
        <v>5.1415621830447011E-2</v>
      </c>
      <c r="S27" s="84">
        <f t="shared" si="6"/>
        <v>0.91426984978734238</v>
      </c>
      <c r="T27" s="85">
        <f>分析係数表!F30</f>
        <v>0.44047963016469227</v>
      </c>
      <c r="U27" s="86">
        <f t="shared" si="7"/>
        <v>0.40271724530505731</v>
      </c>
      <c r="V27" s="87">
        <f>分析係数表!D30</f>
        <v>0.18679572377925455</v>
      </c>
      <c r="W27" s="88">
        <f t="shared" si="8"/>
        <v>0</v>
      </c>
      <c r="X27" s="76">
        <f>分析係数表!E30</f>
        <v>0.11282866223634788</v>
      </c>
      <c r="Y27" s="89">
        <f t="shared" si="9"/>
        <v>0</v>
      </c>
    </row>
    <row r="28" spans="1:25" x14ac:dyDescent="0.2">
      <c r="A28" s="6" t="s">
        <v>16</v>
      </c>
      <c r="B28" s="5" t="s">
        <v>193</v>
      </c>
      <c r="C28" s="90"/>
      <c r="D28" s="76">
        <f>投入係数表!AH28</f>
        <v>1.197339246119734E-2</v>
      </c>
      <c r="E28" s="77">
        <f t="shared" si="0"/>
        <v>1.1973392461197341</v>
      </c>
      <c r="F28" s="76">
        <f>分析係数表!C31</f>
        <v>5.0425200622829069E-2</v>
      </c>
      <c r="G28" s="77">
        <f t="shared" si="1"/>
        <v>6.0376071699174506E-2</v>
      </c>
      <c r="H28" s="77">
        <v>7.4568200395268902E-2</v>
      </c>
      <c r="I28" s="77">
        <f t="shared" si="2"/>
        <v>7.4568200395268902E-2</v>
      </c>
      <c r="J28" s="76">
        <f>分析係数表!G31</f>
        <v>7.0921985815602842E-2</v>
      </c>
      <c r="K28" s="78">
        <f t="shared" si="3"/>
        <v>5.2885248507282909E-3</v>
      </c>
      <c r="L28" s="79"/>
      <c r="M28" s="80"/>
      <c r="N28" s="81">
        <f>分析係数表!H31</f>
        <v>2.4500023200779545E-2</v>
      </c>
      <c r="O28" s="82">
        <f t="shared" si="4"/>
        <v>0.60284958815901502</v>
      </c>
      <c r="P28" s="76">
        <f>分析係数表!C31</f>
        <v>5.0425200622829069E-2</v>
      </c>
      <c r="Q28" s="82">
        <f t="shared" si="5"/>
        <v>3.0398811428308213E-2</v>
      </c>
      <c r="R28" s="83">
        <v>3.8254571279741661E-2</v>
      </c>
      <c r="S28" s="84">
        <f t="shared" si="6"/>
        <v>0.11282277167501056</v>
      </c>
      <c r="T28" s="85">
        <f>分析係数表!F31</f>
        <v>0.3475177304964539</v>
      </c>
      <c r="U28" s="86">
        <f t="shared" si="7"/>
        <v>3.9207913560819277E-2</v>
      </c>
      <c r="V28" s="87">
        <f>分析係数表!D31</f>
        <v>0</v>
      </c>
      <c r="W28" s="88">
        <f t="shared" si="8"/>
        <v>0</v>
      </c>
      <c r="X28" s="76">
        <f>分析係数表!E31</f>
        <v>0</v>
      </c>
      <c r="Y28" s="89">
        <f t="shared" si="9"/>
        <v>0</v>
      </c>
    </row>
    <row r="29" spans="1:25" x14ac:dyDescent="0.2">
      <c r="A29" s="6" t="s">
        <v>17</v>
      </c>
      <c r="B29" s="5" t="s">
        <v>273</v>
      </c>
      <c r="C29" s="90"/>
      <c r="D29" s="76">
        <f>投入係数表!AH29</f>
        <v>4.138950480413895E-3</v>
      </c>
      <c r="E29" s="77">
        <f t="shared" si="0"/>
        <v>0.41389504804138949</v>
      </c>
      <c r="F29" s="76">
        <f>分析係数表!C32</f>
        <v>0.71921182266009853</v>
      </c>
      <c r="G29" s="77">
        <f t="shared" si="1"/>
        <v>0.2976782118918368</v>
      </c>
      <c r="H29" s="77">
        <v>0.34008599134218293</v>
      </c>
      <c r="I29" s="77">
        <f t="shared" si="2"/>
        <v>0.34008599134218293</v>
      </c>
      <c r="J29" s="76">
        <f>分析係数表!G32</f>
        <v>0.13945578231292516</v>
      </c>
      <c r="K29" s="78">
        <f t="shared" si="3"/>
        <v>4.7426957976290811E-2</v>
      </c>
      <c r="L29" s="79"/>
      <c r="M29" s="80"/>
      <c r="N29" s="81">
        <f>分析係数表!H32</f>
        <v>7.0646373718156932E-3</v>
      </c>
      <c r="O29" s="82">
        <f t="shared" si="4"/>
        <v>0.17383304885835235</v>
      </c>
      <c r="P29" s="76">
        <f>分析係数表!C32</f>
        <v>0.71921182266009853</v>
      </c>
      <c r="Q29" s="82">
        <f t="shared" si="5"/>
        <v>0.12502278390797755</v>
      </c>
      <c r="R29" s="83">
        <v>0.15743200549109063</v>
      </c>
      <c r="S29" s="84">
        <f t="shared" si="6"/>
        <v>0.49751799683327358</v>
      </c>
      <c r="T29" s="85">
        <f>分析係数表!F32</f>
        <v>0.48185941043083902</v>
      </c>
      <c r="U29" s="86">
        <f t="shared" si="7"/>
        <v>0.23973372863281325</v>
      </c>
      <c r="V29" s="87">
        <f>分析係数表!D32</f>
        <v>7.9365079365079361E-3</v>
      </c>
      <c r="W29" s="88">
        <f t="shared" si="8"/>
        <v>0</v>
      </c>
      <c r="X29" s="76">
        <f>分析係数表!E32</f>
        <v>1.2471655328798186E-2</v>
      </c>
      <c r="Y29" s="89">
        <f t="shared" si="9"/>
        <v>0</v>
      </c>
    </row>
    <row r="30" spans="1:25" x14ac:dyDescent="0.2">
      <c r="A30" s="6" t="s">
        <v>18</v>
      </c>
      <c r="B30" s="5" t="s">
        <v>274</v>
      </c>
      <c r="C30" s="90"/>
      <c r="D30" s="76">
        <f>投入係数表!AH30</f>
        <v>2.7494456762749447E-2</v>
      </c>
      <c r="E30" s="77">
        <f t="shared" si="0"/>
        <v>2.7494456762749446</v>
      </c>
      <c r="F30" s="76">
        <f>分析係数表!C33</f>
        <v>0.83046964490263453</v>
      </c>
      <c r="G30" s="77">
        <f t="shared" si="1"/>
        <v>2.283331174455137</v>
      </c>
      <c r="H30" s="77">
        <v>2.2962810765673543</v>
      </c>
      <c r="I30" s="77">
        <f t="shared" si="2"/>
        <v>2.2962810765673543</v>
      </c>
      <c r="J30" s="76">
        <f>分析係数表!G33</f>
        <v>0.50688705234159781</v>
      </c>
      <c r="K30" s="78">
        <f t="shared" si="3"/>
        <v>1.163955146249017</v>
      </c>
      <c r="L30" s="79"/>
      <c r="M30" s="80"/>
      <c r="N30" s="81">
        <f>分析係数表!H33</f>
        <v>1.0440350795786737E-3</v>
      </c>
      <c r="O30" s="82">
        <f t="shared" si="4"/>
        <v>2.5689613131776208E-2</v>
      </c>
      <c r="P30" s="76">
        <f>分析係数表!C33</f>
        <v>0.83046964490263453</v>
      </c>
      <c r="Q30" s="82">
        <f t="shared" si="5"/>
        <v>2.1334443895232244E-2</v>
      </c>
      <c r="R30" s="83">
        <v>5.5200781695414487E-2</v>
      </c>
      <c r="S30" s="84">
        <f t="shared" si="6"/>
        <v>2.3514818582627686</v>
      </c>
      <c r="T30" s="85">
        <f>分析係数表!F33</f>
        <v>0.64600550964187331</v>
      </c>
      <c r="U30" s="86">
        <f t="shared" si="7"/>
        <v>1.5190702362606592</v>
      </c>
      <c r="V30" s="87">
        <f>分析係数表!D33</f>
        <v>3.9944903581267219E-2</v>
      </c>
      <c r="W30" s="88">
        <f t="shared" si="8"/>
        <v>0</v>
      </c>
      <c r="X30" s="76">
        <f>分析係数表!E33</f>
        <v>3.71900826446281E-2</v>
      </c>
      <c r="Y30" s="89">
        <f t="shared" si="9"/>
        <v>0</v>
      </c>
    </row>
    <row r="31" spans="1:25" x14ac:dyDescent="0.2">
      <c r="A31" s="6" t="s">
        <v>19</v>
      </c>
      <c r="B31" s="5" t="s">
        <v>275</v>
      </c>
      <c r="C31" s="90"/>
      <c r="D31" s="76">
        <f>投入係数表!AH31</f>
        <v>9.9039172209903926E-3</v>
      </c>
      <c r="E31" s="77">
        <f t="shared" si="0"/>
        <v>0.99039172209903925</v>
      </c>
      <c r="F31" s="76">
        <f>分析係数表!C34</f>
        <v>0.2537092984222894</v>
      </c>
      <c r="G31" s="77">
        <f t="shared" si="1"/>
        <v>0.25127158897699026</v>
      </c>
      <c r="H31" s="77">
        <v>0.33784011045851337</v>
      </c>
      <c r="I31" s="77">
        <f t="shared" si="2"/>
        <v>0.33784011045851337</v>
      </c>
      <c r="J31" s="76">
        <f>分析係数表!G34</f>
        <v>0.42494765662747624</v>
      </c>
      <c r="K31" s="78">
        <f t="shared" si="3"/>
        <v>0.14356436325411298</v>
      </c>
      <c r="L31" s="79"/>
      <c r="M31" s="80"/>
      <c r="N31" s="81">
        <f>分析係数表!H34</f>
        <v>0.17513108440443598</v>
      </c>
      <c r="O31" s="82">
        <f t="shared" si="4"/>
        <v>4.3092898827825046</v>
      </c>
      <c r="P31" s="76">
        <f>分析係数表!C34</f>
        <v>0.2537092984222894</v>
      </c>
      <c r="Q31" s="82">
        <f t="shared" si="5"/>
        <v>1.0933069128590189</v>
      </c>
      <c r="R31" s="83">
        <v>1.1787114901927016</v>
      </c>
      <c r="S31" s="84">
        <f t="shared" si="6"/>
        <v>1.516551600651215</v>
      </c>
      <c r="T31" s="85">
        <f>分析係数表!F34</f>
        <v>0.69995168304074729</v>
      </c>
      <c r="U31" s="86">
        <f t="shared" si="7"/>
        <v>1.0615128452939573</v>
      </c>
      <c r="V31" s="87">
        <f>分析係数表!D34</f>
        <v>0.29215654694797877</v>
      </c>
      <c r="W31" s="88">
        <f t="shared" si="8"/>
        <v>0</v>
      </c>
      <c r="X31" s="76">
        <f>分析係数表!E34</f>
        <v>0.2001932678370108</v>
      </c>
      <c r="Y31" s="89">
        <f t="shared" si="9"/>
        <v>0</v>
      </c>
    </row>
    <row r="32" spans="1:25" x14ac:dyDescent="0.2">
      <c r="A32" s="6" t="s">
        <v>20</v>
      </c>
      <c r="B32" s="5" t="s">
        <v>37</v>
      </c>
      <c r="C32" s="90"/>
      <c r="D32" s="76">
        <f>投入係数表!AH32</f>
        <v>2.1286031042128603E-2</v>
      </c>
      <c r="E32" s="77">
        <f t="shared" si="0"/>
        <v>2.1286031042128601</v>
      </c>
      <c r="F32" s="76">
        <f>分析係数表!C35</f>
        <v>0.44329670329670334</v>
      </c>
      <c r="G32" s="77">
        <f t="shared" si="1"/>
        <v>0.94360273872468992</v>
      </c>
      <c r="H32" s="77">
        <v>1.030983300284986</v>
      </c>
      <c r="I32" s="77">
        <f t="shared" si="2"/>
        <v>1.030983300284986</v>
      </c>
      <c r="J32" s="76">
        <f>分析係数表!G35</f>
        <v>0.31419939577039274</v>
      </c>
      <c r="K32" s="78">
        <f t="shared" si="3"/>
        <v>0.32393432999890798</v>
      </c>
      <c r="L32" s="79"/>
      <c r="M32" s="80"/>
      <c r="N32" s="81">
        <f>分析係数表!H35</f>
        <v>6.616862326574173E-2</v>
      </c>
      <c r="O32" s="82">
        <f t="shared" si="4"/>
        <v>1.6281505922627946</v>
      </c>
      <c r="P32" s="76">
        <f>分析係数表!C35</f>
        <v>0.44329670329670334</v>
      </c>
      <c r="Q32" s="82">
        <f t="shared" si="5"/>
        <v>0.72175379002067186</v>
      </c>
      <c r="R32" s="83">
        <v>0.85328237732722001</v>
      </c>
      <c r="S32" s="84">
        <f t="shared" si="6"/>
        <v>1.884265677612206</v>
      </c>
      <c r="T32" s="85">
        <f>分析係数表!F35</f>
        <v>0.64443411573320941</v>
      </c>
      <c r="U32" s="86">
        <f t="shared" si="7"/>
        <v>1.2142850857584586</v>
      </c>
      <c r="V32" s="87">
        <f>分析係数表!D35</f>
        <v>7.0415988844991867E-2</v>
      </c>
      <c r="W32" s="88">
        <f t="shared" si="8"/>
        <v>0</v>
      </c>
      <c r="X32" s="76">
        <f>分析係数表!E35</f>
        <v>6.2979316755751802E-2</v>
      </c>
      <c r="Y32" s="89">
        <f t="shared" si="9"/>
        <v>0</v>
      </c>
    </row>
    <row r="33" spans="1:25" x14ac:dyDescent="0.2">
      <c r="A33" s="6" t="s">
        <v>21</v>
      </c>
      <c r="B33" s="5" t="s">
        <v>38</v>
      </c>
      <c r="C33" s="90"/>
      <c r="D33" s="76">
        <f>投入係数表!AH33</f>
        <v>1.6260162601626016E-3</v>
      </c>
      <c r="E33" s="77">
        <f t="shared" si="0"/>
        <v>0.16260162601626016</v>
      </c>
      <c r="F33" s="76">
        <f>分析係数表!C36</f>
        <v>0.8186980166346769</v>
      </c>
      <c r="G33" s="77">
        <f t="shared" si="1"/>
        <v>0.13312162872108568</v>
      </c>
      <c r="H33" s="77">
        <v>0.20286170348335444</v>
      </c>
      <c r="I33" s="77">
        <f t="shared" si="2"/>
        <v>0.20286170348335444</v>
      </c>
      <c r="J33" s="76">
        <f>分析係数表!G36</f>
        <v>7.7781269641734763E-2</v>
      </c>
      <c r="K33" s="78">
        <f t="shared" si="3"/>
        <v>1.5778840858620437E-2</v>
      </c>
      <c r="L33" s="79"/>
      <c r="M33" s="80"/>
      <c r="N33" s="81">
        <f>分析係数表!H36</f>
        <v>0.1158646930536866</v>
      </c>
      <c r="O33" s="82">
        <f t="shared" si="4"/>
        <v>2.8509761773353421</v>
      </c>
      <c r="P33" s="76">
        <f>分析係数表!C36</f>
        <v>0.8186980166346769</v>
      </c>
      <c r="Q33" s="82">
        <f t="shared" si="5"/>
        <v>2.3340885418571573</v>
      </c>
      <c r="R33" s="83">
        <v>2.5282685798448963</v>
      </c>
      <c r="S33" s="84">
        <f t="shared" si="6"/>
        <v>2.7311302833282509</v>
      </c>
      <c r="T33" s="85">
        <f>分析係数表!F36</f>
        <v>0.82023884349465748</v>
      </c>
      <c r="U33" s="86">
        <f t="shared" si="7"/>
        <v>2.2401791450304009</v>
      </c>
      <c r="V33" s="87">
        <f>分析係数表!D36</f>
        <v>8.8780641106222507E-3</v>
      </c>
      <c r="W33" s="88">
        <f t="shared" si="8"/>
        <v>0</v>
      </c>
      <c r="X33" s="76">
        <f>分析係数表!E36</f>
        <v>3.4569453174104338E-3</v>
      </c>
      <c r="Y33" s="89">
        <f t="shared" si="9"/>
        <v>0</v>
      </c>
    </row>
    <row r="34" spans="1:25" x14ac:dyDescent="0.2">
      <c r="A34" s="6" t="s">
        <v>22</v>
      </c>
      <c r="B34" s="5" t="s">
        <v>378</v>
      </c>
      <c r="C34" s="90"/>
      <c r="D34" s="76">
        <f>投入係数表!AH34</f>
        <v>2.3355506282335552E-2</v>
      </c>
      <c r="E34" s="77">
        <f t="shared" si="0"/>
        <v>2.3355506282335554</v>
      </c>
      <c r="F34" s="76">
        <f>分析係数表!C37</f>
        <v>0.56668970283344855</v>
      </c>
      <c r="G34" s="77">
        <f t="shared" si="1"/>
        <v>1.3235324914661475</v>
      </c>
      <c r="H34" s="77">
        <v>1.5689005619539913</v>
      </c>
      <c r="I34" s="77">
        <f t="shared" si="2"/>
        <v>1.5689005619539913</v>
      </c>
      <c r="J34" s="76">
        <f>分析係数表!G37</f>
        <v>0.49872274427515739</v>
      </c>
      <c r="K34" s="78">
        <f t="shared" si="3"/>
        <v>0.78244639375253111</v>
      </c>
      <c r="L34" s="79"/>
      <c r="M34" s="80"/>
      <c r="N34" s="81">
        <f>分析係数表!H37</f>
        <v>5.3152985940327593E-2</v>
      </c>
      <c r="O34" s="82">
        <f t="shared" si="4"/>
        <v>1.3078867485533177</v>
      </c>
      <c r="P34" s="76">
        <f>分析係数表!C37</f>
        <v>0.56668970283344855</v>
      </c>
      <c r="Q34" s="82">
        <f t="shared" si="5"/>
        <v>0.74116595287748488</v>
      </c>
      <c r="R34" s="83">
        <v>0.85939042018542067</v>
      </c>
      <c r="S34" s="84">
        <f t="shared" si="6"/>
        <v>2.4282909821394121</v>
      </c>
      <c r="T34" s="85">
        <f>分析係数表!F37</f>
        <v>0.72283550770915062</v>
      </c>
      <c r="U34" s="86">
        <f t="shared" si="7"/>
        <v>1.7552549449402939</v>
      </c>
      <c r="V34" s="87">
        <f>分析係数表!D37</f>
        <v>9.0457075084390104E-2</v>
      </c>
      <c r="W34" s="88">
        <f t="shared" si="8"/>
        <v>0</v>
      </c>
      <c r="X34" s="76">
        <f>分析係数表!E37</f>
        <v>8.3386552321868437E-2</v>
      </c>
      <c r="Y34" s="89">
        <f t="shared" si="9"/>
        <v>0</v>
      </c>
    </row>
    <row r="35" spans="1:25" x14ac:dyDescent="0.2">
      <c r="A35" s="6" t="s">
        <v>23</v>
      </c>
      <c r="B35" s="5" t="s">
        <v>194</v>
      </c>
      <c r="C35" s="90"/>
      <c r="D35" s="76">
        <f>投入係数表!AH35</f>
        <v>3.0598669623059866E-2</v>
      </c>
      <c r="E35" s="77">
        <f t="shared" si="0"/>
        <v>3.0598669623059864</v>
      </c>
      <c r="F35" s="76">
        <f>分析係数表!C38</f>
        <v>1.0683527744467458E-2</v>
      </c>
      <c r="G35" s="77">
        <f t="shared" si="1"/>
        <v>3.2690173586175368E-2</v>
      </c>
      <c r="H35" s="77">
        <v>3.5065174243948109E-2</v>
      </c>
      <c r="I35" s="77">
        <f t="shared" si="2"/>
        <v>3.5065174243948109E-2</v>
      </c>
      <c r="J35" s="76">
        <f>分析係数表!G38</f>
        <v>0.34057971014492755</v>
      </c>
      <c r="K35" s="78">
        <f t="shared" si="3"/>
        <v>1.1942486880185225E-2</v>
      </c>
      <c r="L35" s="79"/>
      <c r="M35" s="80"/>
      <c r="N35" s="81">
        <f>分析係数表!H38</f>
        <v>4.6331956753746927E-2</v>
      </c>
      <c r="O35" s="82">
        <f t="shared" si="4"/>
        <v>1.1400479427590464</v>
      </c>
      <c r="P35" s="76">
        <f>分析係数表!C38</f>
        <v>1.0683527744467458E-2</v>
      </c>
      <c r="Q35" s="82">
        <f t="shared" si="5"/>
        <v>1.2179733826489321E-2</v>
      </c>
      <c r="R35" s="83">
        <v>1.4382805745107736E-2</v>
      </c>
      <c r="S35" s="84">
        <f t="shared" si="6"/>
        <v>4.9447979989055847E-2</v>
      </c>
      <c r="T35" s="85">
        <f>分析係数表!F38</f>
        <v>0.55072463768115942</v>
      </c>
      <c r="U35" s="86">
        <f t="shared" si="7"/>
        <v>2.7232220863538003E-2</v>
      </c>
      <c r="V35" s="87">
        <f>分析係数表!D38</f>
        <v>0.29710144927536231</v>
      </c>
      <c r="W35" s="88">
        <f t="shared" si="8"/>
        <v>0</v>
      </c>
      <c r="X35" s="76">
        <f>分析係数表!E38</f>
        <v>0.18840579710144928</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2.126593357626326E-2</v>
      </c>
      <c r="I36" s="77">
        <f t="shared" si="2"/>
        <v>100.02126593357626</v>
      </c>
      <c r="J36" s="76">
        <f>分析係数表!G39</f>
        <v>0.35121951219512193</v>
      </c>
      <c r="K36" s="78">
        <f t="shared" si="3"/>
        <v>35.129420230329224</v>
      </c>
      <c r="L36" s="79"/>
      <c r="M36" s="80"/>
      <c r="N36" s="81">
        <f>分析係数表!H39</f>
        <v>4.1645399285415987E-3</v>
      </c>
      <c r="O36" s="82">
        <f t="shared" si="4"/>
        <v>0.10247301238119622</v>
      </c>
      <c r="P36" s="76">
        <f>分析係数表!C39</f>
        <v>1</v>
      </c>
      <c r="Q36" s="82">
        <f t="shared" si="5"/>
        <v>0.10247301238119622</v>
      </c>
      <c r="R36" s="83">
        <v>0.12959856625789962</v>
      </c>
      <c r="S36" s="84">
        <f t="shared" si="6"/>
        <v>100.15086449983416</v>
      </c>
      <c r="T36" s="85">
        <f>分析係数表!F39</f>
        <v>0.70184774575018483</v>
      </c>
      <c r="U36" s="86">
        <f t="shared" si="7"/>
        <v>70.29065848414082</v>
      </c>
      <c r="V36" s="87">
        <f>分析係数表!D39</f>
        <v>7.4944567627494463E-2</v>
      </c>
      <c r="W36" s="88">
        <f t="shared" si="8"/>
        <v>8</v>
      </c>
      <c r="X36" s="76">
        <f>分析係数表!E39</f>
        <v>9.5048041389504803E-2</v>
      </c>
      <c r="Y36" s="89">
        <f t="shared" si="9"/>
        <v>10</v>
      </c>
    </row>
    <row r="37" spans="1:25" x14ac:dyDescent="0.2">
      <c r="A37" s="6" t="s">
        <v>25</v>
      </c>
      <c r="B37" s="5" t="s">
        <v>40</v>
      </c>
      <c r="C37" s="90"/>
      <c r="D37" s="76">
        <f>投入係数表!AH37</f>
        <v>1.4781966001478197E-4</v>
      </c>
      <c r="E37" s="77">
        <f t="shared" si="0"/>
        <v>1.4781966001478197E-2</v>
      </c>
      <c r="F37" s="76">
        <f>分析係数表!C40</f>
        <v>0.77416905685844439</v>
      </c>
      <c r="G37" s="77">
        <f t="shared" si="1"/>
        <v>1.1443740677877966E-2</v>
      </c>
      <c r="H37" s="77">
        <v>1.2761786766067E-2</v>
      </c>
      <c r="I37" s="77">
        <f t="shared" si="2"/>
        <v>1.2761786766067E-2</v>
      </c>
      <c r="J37" s="76">
        <f>分析係数表!G40</f>
        <v>0.54967502321262762</v>
      </c>
      <c r="K37" s="78">
        <f t="shared" si="3"/>
        <v>7.0148354368724823E-3</v>
      </c>
      <c r="L37" s="79"/>
      <c r="M37" s="80"/>
      <c r="N37" s="81">
        <f>分析係数表!H40</f>
        <v>3.1866270706695746E-2</v>
      </c>
      <c r="O37" s="82">
        <f t="shared" si="4"/>
        <v>0.7841040808109917</v>
      </c>
      <c r="P37" s="76">
        <f>分析係数表!C40</f>
        <v>0.77416905685844439</v>
      </c>
      <c r="Q37" s="82">
        <f t="shared" si="5"/>
        <v>0.60702911672030291</v>
      </c>
      <c r="R37" s="83">
        <v>0.6078218050187566</v>
      </c>
      <c r="S37" s="84">
        <f t="shared" si="6"/>
        <v>0.62058359178482358</v>
      </c>
      <c r="T37" s="85">
        <f>分析係数表!F40</f>
        <v>0.74643369629442058</v>
      </c>
      <c r="U37" s="86">
        <f t="shared" si="7"/>
        <v>0.46322450427561368</v>
      </c>
      <c r="V37" s="87">
        <f>分析係数表!D40</f>
        <v>8.7617118257786786E-2</v>
      </c>
      <c r="W37" s="88">
        <f t="shared" si="8"/>
        <v>0</v>
      </c>
      <c r="X37" s="76">
        <f>分析係数表!E40</f>
        <v>5.7567316620241414E-2</v>
      </c>
      <c r="Y37" s="89">
        <f t="shared" si="9"/>
        <v>0</v>
      </c>
    </row>
    <row r="38" spans="1:25" x14ac:dyDescent="0.2">
      <c r="A38" s="6" t="s">
        <v>26</v>
      </c>
      <c r="B38" s="5" t="s">
        <v>277</v>
      </c>
      <c r="C38" s="90"/>
      <c r="D38" s="76">
        <f>投入係数表!AH38</f>
        <v>0</v>
      </c>
      <c r="E38" s="77">
        <f t="shared" si="0"/>
        <v>0</v>
      </c>
      <c r="F38" s="76">
        <f>分析係数表!C41</f>
        <v>0.79005741127348639</v>
      </c>
      <c r="G38" s="77">
        <f t="shared" si="1"/>
        <v>0</v>
      </c>
      <c r="H38" s="77">
        <v>1.3687480588643235E-3</v>
      </c>
      <c r="I38" s="77">
        <f t="shared" si="2"/>
        <v>1.3687480588643235E-3</v>
      </c>
      <c r="J38" s="76">
        <f>分析係数表!G41</f>
        <v>0.45390187685215672</v>
      </c>
      <c r="K38" s="78">
        <f t="shared" si="3"/>
        <v>6.2127731285626276E-4</v>
      </c>
      <c r="L38" s="79"/>
      <c r="M38" s="80"/>
      <c r="N38" s="81">
        <f>分析係数表!H41</f>
        <v>5.3791007377847894E-2</v>
      </c>
      <c r="O38" s="82">
        <f t="shared" si="4"/>
        <v>1.3235859565782921</v>
      </c>
      <c r="P38" s="76">
        <f>分析係数表!C41</f>
        <v>0.79005741127348639</v>
      </c>
      <c r="Q38" s="82">
        <f t="shared" si="5"/>
        <v>1.0457088944521866</v>
      </c>
      <c r="R38" s="83">
        <v>1.0636643326984097</v>
      </c>
      <c r="S38" s="84">
        <f t="shared" si="6"/>
        <v>1.0650330807572739</v>
      </c>
      <c r="T38" s="85">
        <f>分析係数表!F41</f>
        <v>0.55729338162660524</v>
      </c>
      <c r="U38" s="86">
        <f t="shared" si="7"/>
        <v>0.59353588711942251</v>
      </c>
      <c r="V38" s="87">
        <f>分析係数表!D41</f>
        <v>0.17657227527164965</v>
      </c>
      <c r="W38" s="88">
        <f t="shared" si="8"/>
        <v>0</v>
      </c>
      <c r="X38" s="76">
        <f>分析係数表!E41</f>
        <v>0.1767369114257491</v>
      </c>
      <c r="Y38" s="89">
        <f t="shared" si="9"/>
        <v>0</v>
      </c>
    </row>
    <row r="39" spans="1:25" x14ac:dyDescent="0.2">
      <c r="A39" s="6" t="s">
        <v>51</v>
      </c>
      <c r="B39" s="5" t="s">
        <v>368</v>
      </c>
      <c r="C39" s="90"/>
      <c r="D39" s="76">
        <f>投入係数表!AH39</f>
        <v>0</v>
      </c>
      <c r="E39" s="77">
        <f>$C$36*D39</f>
        <v>0</v>
      </c>
      <c r="F39" s="76">
        <f>分析係数表!C42</f>
        <v>0.34014502307185235</v>
      </c>
      <c r="G39" s="77">
        <f>E39*F39</f>
        <v>0</v>
      </c>
      <c r="H39" s="77">
        <v>6.3028796835301968E-3</v>
      </c>
      <c r="I39" s="77">
        <f>C39+H39</f>
        <v>6.3028796835301968E-3</v>
      </c>
      <c r="J39" s="76">
        <f>分析係数表!G42</f>
        <v>0.48461538461538461</v>
      </c>
      <c r="K39" s="78">
        <f>I39*J39</f>
        <v>3.0544724620184798E-3</v>
      </c>
      <c r="L39" s="79"/>
      <c r="M39" s="80"/>
      <c r="N39" s="81">
        <f>分析係数表!H42</f>
        <v>1.4175676302723771E-2</v>
      </c>
      <c r="O39" s="82">
        <f t="shared" si="4"/>
        <v>0.34880785830033922</v>
      </c>
      <c r="P39" s="76">
        <f>分析係数表!C42</f>
        <v>0.34014502307185235</v>
      </c>
      <c r="Q39" s="82">
        <f>O39*P39</f>
        <v>0.11864525700921229</v>
      </c>
      <c r="R39" s="83">
        <v>0.123168889445445</v>
      </c>
      <c r="S39" s="84">
        <f>I39+R39</f>
        <v>0.12947176912897521</v>
      </c>
      <c r="T39" s="85">
        <f>分析係数表!F42</f>
        <v>0.55384615384615388</v>
      </c>
      <c r="U39" s="86">
        <f>S39*T39</f>
        <v>7.1707441363740118E-2</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投入係数表!AH40</f>
        <v>9.2239467849223947E-2</v>
      </c>
      <c r="E40" s="77">
        <f>$C$36*D40</f>
        <v>9.2239467849223953</v>
      </c>
      <c r="F40" s="76">
        <f>分析係数表!C43</f>
        <v>0.24206930209858468</v>
      </c>
      <c r="G40" s="77">
        <f>E40*F40</f>
        <v>2.232834360820648</v>
      </c>
      <c r="H40" s="77">
        <v>2.4530931674551986</v>
      </c>
      <c r="I40" s="77">
        <f>C40+H40</f>
        <v>2.4530931674551986</v>
      </c>
      <c r="J40" s="76">
        <f>分析係数表!G43</f>
        <v>0.37677668031799566</v>
      </c>
      <c r="K40" s="78">
        <f>I40*J40</f>
        <v>0.92426830014452677</v>
      </c>
      <c r="L40" s="79"/>
      <c r="M40" s="80"/>
      <c r="N40" s="81">
        <f>分析係数表!H43</f>
        <v>3.8768502621688086E-2</v>
      </c>
      <c r="O40" s="82">
        <f t="shared" si="4"/>
        <v>0.95394096762662328</v>
      </c>
      <c r="P40" s="76">
        <f>分析係数表!C43</f>
        <v>0.24206930209858468</v>
      </c>
      <c r="Q40" s="82">
        <f>O40*P40</f>
        <v>0.23091982427662527</v>
      </c>
      <c r="R40" s="83">
        <v>0.37454945824506902</v>
      </c>
      <c r="S40" s="84">
        <f>I40+R40</f>
        <v>2.8276426257002676</v>
      </c>
      <c r="T40" s="85">
        <f>分析係数表!F43</f>
        <v>0.60202360876897132</v>
      </c>
      <c r="U40" s="86">
        <f>S40*T40</f>
        <v>1.7023076178330447</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投入係数表!AH41</f>
        <v>5.9127864005912786E-4</v>
      </c>
      <c r="E41" s="77">
        <f>$C$36*D41</f>
        <v>5.9127864005912786E-2</v>
      </c>
      <c r="F41" s="76">
        <f>分析係数表!C44</f>
        <v>0.38560429982568278</v>
      </c>
      <c r="G41" s="77">
        <f>E41*F41</f>
        <v>2.2799958600188189E-2</v>
      </c>
      <c r="H41" s="77">
        <v>2.4253884326172519E-2</v>
      </c>
      <c r="I41" s="77">
        <f>C41+H41</f>
        <v>2.4253884326172519E-2</v>
      </c>
      <c r="J41" s="76">
        <f>分析係数表!G44</f>
        <v>0.26838368034661209</v>
      </c>
      <c r="K41" s="78">
        <f>I41*J41</f>
        <v>6.5093467381591901E-3</v>
      </c>
      <c r="L41" s="79"/>
      <c r="M41" s="80"/>
      <c r="N41" s="81">
        <f>分析係数表!H44</f>
        <v>0.12265092107094798</v>
      </c>
      <c r="O41" s="82">
        <f t="shared" si="4"/>
        <v>3.0179586626918873</v>
      </c>
      <c r="P41" s="76">
        <f>分析係数表!C44</f>
        <v>0.38560429982568278</v>
      </c>
      <c r="Q41" s="82">
        <f>O41*P41</f>
        <v>1.1637378370301592</v>
      </c>
      <c r="R41" s="83">
        <v>1.1780943901635705</v>
      </c>
      <c r="S41" s="84">
        <f>I41+R41</f>
        <v>1.2023482744897431</v>
      </c>
      <c r="T41" s="85">
        <f>分析係数表!F44</f>
        <v>0.48224816464075099</v>
      </c>
      <c r="U41" s="86">
        <f>S41*T41</f>
        <v>0.57983024863165256</v>
      </c>
      <c r="V41" s="87">
        <f>分析係数表!D44</f>
        <v>0.27476230593332529</v>
      </c>
      <c r="W41" s="88">
        <f>ROUND(S41*V41,0)</f>
        <v>0</v>
      </c>
      <c r="X41" s="76">
        <f>分析係数表!E44</f>
        <v>0.19448790468167049</v>
      </c>
      <c r="Y41" s="89">
        <f>ROUND(S41*X41,0)</f>
        <v>0</v>
      </c>
    </row>
    <row r="42" spans="1:25" x14ac:dyDescent="0.2">
      <c r="A42" s="6" t="s">
        <v>342</v>
      </c>
      <c r="B42" s="5" t="s">
        <v>279</v>
      </c>
      <c r="C42" s="90"/>
      <c r="D42" s="76">
        <f>投入係数表!AH42</f>
        <v>4.7302291204730229E-3</v>
      </c>
      <c r="E42" s="77">
        <f>$C$36*D42</f>
        <v>0.47302291204730229</v>
      </c>
      <c r="F42" s="76">
        <f>分析係数表!C45</f>
        <v>1</v>
      </c>
      <c r="G42" s="77">
        <f>E42*F42</f>
        <v>0.47302291204730229</v>
      </c>
      <c r="H42" s="77">
        <v>0.51144060230760069</v>
      </c>
      <c r="I42" s="77">
        <f>C42+H42</f>
        <v>0.51144060230760069</v>
      </c>
      <c r="J42" s="76">
        <f>分析係数表!G45</f>
        <v>0</v>
      </c>
      <c r="K42" s="78">
        <f>I42*J42</f>
        <v>0</v>
      </c>
      <c r="L42" s="79"/>
      <c r="M42" s="80"/>
      <c r="N42" s="81">
        <f>分析係数表!H45</f>
        <v>0</v>
      </c>
      <c r="O42" s="82">
        <f t="shared" si="4"/>
        <v>0</v>
      </c>
      <c r="P42" s="76">
        <f>分析係数表!C45</f>
        <v>1</v>
      </c>
      <c r="Q42" s="82">
        <f>O42*P42</f>
        <v>0</v>
      </c>
      <c r="R42" s="83">
        <v>2.7740226525605333E-2</v>
      </c>
      <c r="S42" s="84">
        <f>I42+R42</f>
        <v>0.53918082883320606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3.8433111603843311E-3</v>
      </c>
      <c r="E43" s="77">
        <f>$C$36*D43</f>
        <v>0.38433111603843312</v>
      </c>
      <c r="F43" s="76">
        <f>分析係数表!C46</f>
        <v>0.21981660723382579</v>
      </c>
      <c r="G43" s="77">
        <f>E43*F43</f>
        <v>8.4482361981958173E-2</v>
      </c>
      <c r="H43" s="77">
        <v>0.11216483258212023</v>
      </c>
      <c r="I43" s="77">
        <f>C43+H43</f>
        <v>0.11216483258212023</v>
      </c>
      <c r="J43" s="76">
        <f>分析係数表!G46</f>
        <v>9.2485549132947983E-3</v>
      </c>
      <c r="K43" s="78">
        <f>I43*J43</f>
        <v>1.0373626134762566E-3</v>
      </c>
      <c r="L43" s="79"/>
      <c r="M43" s="80"/>
      <c r="N43" s="81">
        <f>分析係数表!H46</f>
        <v>2.3827200593939956E-2</v>
      </c>
      <c r="O43" s="82">
        <f t="shared" si="4"/>
        <v>0.58629405969631487</v>
      </c>
      <c r="P43" s="76">
        <f>分析係数表!C46</f>
        <v>0.21981660723382579</v>
      </c>
      <c r="Q43" s="82">
        <f>O43*P43</f>
        <v>0.12887717104379007</v>
      </c>
      <c r="R43" s="83">
        <v>0.14307075672773434</v>
      </c>
      <c r="S43" s="84">
        <f>I43+R43</f>
        <v>0.25523558930985457</v>
      </c>
      <c r="T43" s="85">
        <f>分析係数表!F46</f>
        <v>0.31329479768786128</v>
      </c>
      <c r="U43" s="86">
        <f>S43*T43</f>
        <v>7.9963982315572932E-2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投入係数表!AH44</f>
        <v>0.28750923872875095</v>
      </c>
      <c r="E44" s="91">
        <f>SUM(E5:E43)</f>
        <v>28.750923872875092</v>
      </c>
      <c r="F44" s="92">
        <f>分析係数表!C47</f>
        <v>0.36533716964755569</v>
      </c>
      <c r="G44" s="91">
        <f>SUM(G5:G43)</f>
        <v>10.06337266531648</v>
      </c>
      <c r="H44" s="91">
        <f>SUM(H5:H43)</f>
        <v>11.545924216884035</v>
      </c>
      <c r="I44" s="91">
        <f>SUM(I5:I43)</f>
        <v>111.54592421688403</v>
      </c>
      <c r="J44" s="92">
        <f>分析係数表!G47</f>
        <v>0.24761623449681225</v>
      </c>
      <c r="K44" s="93">
        <f>SUM(K5:K43)</f>
        <v>39.223298094432096</v>
      </c>
      <c r="L44" s="94">
        <f>最終需要_まとめ!$L$33</f>
        <v>0.62733333333333341</v>
      </c>
      <c r="M44" s="91">
        <f>K44*L44</f>
        <v>24.606082337907072</v>
      </c>
      <c r="N44" s="95">
        <f>分析係数表!H47</f>
        <v>1</v>
      </c>
      <c r="O44" s="96">
        <f>SUM(O5:O43)</f>
        <v>24.606082337907068</v>
      </c>
      <c r="P44" s="92">
        <f>分析係数表!C47</f>
        <v>0.36533716964755569</v>
      </c>
      <c r="Q44" s="96">
        <f>SUM(Q5:Q43)</f>
        <v>9.4494167042116644</v>
      </c>
      <c r="R44" s="91">
        <f>SUM(R5:R43)</f>
        <v>10.648809910068039</v>
      </c>
      <c r="S44" s="97">
        <f>SUM(S5:S43)</f>
        <v>122.19473412695204</v>
      </c>
      <c r="T44" s="98">
        <f>分析係数表!F47</f>
        <v>0.45972075178637212</v>
      </c>
      <c r="U44" s="99">
        <f>SUM(U5:U43)</f>
        <v>83.366245781193754</v>
      </c>
      <c r="V44" s="100">
        <f>分析係数表!D47</f>
        <v>9.0631212476228726E-2</v>
      </c>
      <c r="W44" s="101">
        <f>SUM(W5:W43)</f>
        <v>9</v>
      </c>
      <c r="X44" s="92">
        <f>分析係数表!E47</f>
        <v>7.5404319154090987E-2</v>
      </c>
      <c r="Y44" s="102">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2.3634675445260403E-3</v>
      </c>
      <c r="E5" s="77">
        <f>$C$37*D5</f>
        <v>0.23634675445260403</v>
      </c>
      <c r="F5" s="76">
        <f>分析係数表!C8</f>
        <v>0.3615635179153095</v>
      </c>
      <c r="G5" s="77">
        <f t="shared" ref="G5:G38" si="0">E5*F5</f>
        <v>8.5454363987749346E-2</v>
      </c>
      <c r="H5" s="77">
        <f t="array" ref="H5:H43">MMULT(逆行列係数!C5:AO43,'33'!G5:G43)</f>
        <v>0.10057313977338304</v>
      </c>
      <c r="I5" s="77">
        <f t="shared" ref="I5:I38" si="1">C5+H5</f>
        <v>0.10057313977338304</v>
      </c>
      <c r="J5" s="76">
        <f>分析係数表!G8</f>
        <v>0.11973969631236442</v>
      </c>
      <c r="K5" s="78">
        <f t="shared" ref="K5:K38" si="2">I5*J5</f>
        <v>1.2042597213645865E-2</v>
      </c>
      <c r="L5" s="79" t="s">
        <v>188</v>
      </c>
      <c r="M5" s="80" t="s">
        <v>188</v>
      </c>
      <c r="N5" s="81">
        <f>分析係数表!H8</f>
        <v>1.2737227970859822E-2</v>
      </c>
      <c r="O5" s="82">
        <f t="shared" ref="O5:O43" si="3">$M$44*N5</f>
        <v>0.46016233370220144</v>
      </c>
      <c r="P5" s="76">
        <f>分析係数表!C8</f>
        <v>0.3615635179153095</v>
      </c>
      <c r="Q5" s="82">
        <f t="shared" ref="Q5:Q38" si="4">O5*P5</f>
        <v>0.16637791218548653</v>
      </c>
      <c r="R5" s="83">
        <f t="array" ref="R5:R43">MMULT(逆行列係数!C5:AO43,'33'!Q5:Q43)</f>
        <v>0.24325808240699903</v>
      </c>
      <c r="S5" s="84">
        <f t="shared" ref="S5:S38" si="5">I5+R5</f>
        <v>0.34383122218038209</v>
      </c>
      <c r="T5" s="85">
        <f>分析係数表!F8</f>
        <v>0.45140997830802604</v>
      </c>
      <c r="U5" s="86">
        <f t="shared" ref="U5:U38" si="6">S5*T5</f>
        <v>0.15520884454606837</v>
      </c>
      <c r="V5" s="87">
        <f>分析係数表!D8</f>
        <v>0.23297180043383947</v>
      </c>
      <c r="W5" s="88">
        <f t="shared" ref="W5:W38" si="7">ROUND(S5*V5,0)</f>
        <v>0</v>
      </c>
      <c r="X5" s="76">
        <f>分析係数表!E8</f>
        <v>7.0498915401301515E-2</v>
      </c>
      <c r="Y5" s="89">
        <f t="shared" ref="Y5:Y38" si="8">ROUND(S5*X5,0)</f>
        <v>0</v>
      </c>
    </row>
    <row r="6" spans="1:25" x14ac:dyDescent="0.2">
      <c r="A6" s="6" t="s">
        <v>220</v>
      </c>
      <c r="B6" s="5" t="s">
        <v>266</v>
      </c>
      <c r="C6" s="90"/>
      <c r="D6" s="76">
        <f>投入係数表!AI6</f>
        <v>8.4409555161644301E-5</v>
      </c>
      <c r="E6" s="77">
        <f t="shared" ref="E6:E43" si="9">$C$37*D6</f>
        <v>8.4409555161644306E-3</v>
      </c>
      <c r="F6" s="76">
        <f>分析係数表!C9</f>
        <v>5.4524361948955935E-2</v>
      </c>
      <c r="G6" s="77">
        <f t="shared" si="0"/>
        <v>4.6023771375838557E-4</v>
      </c>
      <c r="H6" s="77">
        <v>2.8129092065136982E-3</v>
      </c>
      <c r="I6" s="77">
        <f t="shared" si="1"/>
        <v>2.8129092065136982E-3</v>
      </c>
      <c r="J6" s="76">
        <f>分析係数表!G9</f>
        <v>0.23529411764705882</v>
      </c>
      <c r="K6" s="78">
        <f t="shared" si="2"/>
        <v>6.6186098976792898E-4</v>
      </c>
      <c r="L6" s="79"/>
      <c r="M6" s="80"/>
      <c r="N6" s="81">
        <f>分析係数表!H9</f>
        <v>6.7282260683958976E-4</v>
      </c>
      <c r="O6" s="82">
        <f t="shared" si="3"/>
        <v>2.4307299958768378E-2</v>
      </c>
      <c r="P6" s="76">
        <f>分析係数表!C9</f>
        <v>5.4524361948955935E-2</v>
      </c>
      <c r="Q6" s="82">
        <f t="shared" si="4"/>
        <v>1.3253400209537287E-3</v>
      </c>
      <c r="R6" s="83">
        <v>1.8919488306003624E-3</v>
      </c>
      <c r="S6" s="84">
        <f t="shared" si="5"/>
        <v>4.7048580371140611E-3</v>
      </c>
      <c r="T6" s="85">
        <f>分析係数表!F9</f>
        <v>0.68627450980392157</v>
      </c>
      <c r="U6" s="86">
        <f t="shared" si="6"/>
        <v>3.228824143117493E-3</v>
      </c>
      <c r="V6" s="87">
        <f>分析係数表!D9</f>
        <v>3.9215686274509803E-2</v>
      </c>
      <c r="W6" s="88">
        <f t="shared" si="7"/>
        <v>0</v>
      </c>
      <c r="X6" s="76">
        <f>分析係数表!E9</f>
        <v>0</v>
      </c>
      <c r="Y6" s="89">
        <f t="shared" si="8"/>
        <v>0</v>
      </c>
    </row>
    <row r="7" spans="1:25" x14ac:dyDescent="0.2">
      <c r="A7" s="6" t="s">
        <v>221</v>
      </c>
      <c r="B7" s="5" t="s">
        <v>267</v>
      </c>
      <c r="C7" s="90"/>
      <c r="D7" s="76">
        <f>投入係数表!AI7</f>
        <v>8.4409555161644301E-5</v>
      </c>
      <c r="E7" s="77">
        <f t="shared" si="9"/>
        <v>8.4409555161644306E-3</v>
      </c>
      <c r="F7" s="76">
        <f>分析係数表!C10</f>
        <v>0</v>
      </c>
      <c r="G7" s="77">
        <f t="shared" si="0"/>
        <v>0</v>
      </c>
      <c r="H7" s="77">
        <v>0</v>
      </c>
      <c r="I7" s="77">
        <f t="shared" si="1"/>
        <v>0</v>
      </c>
      <c r="J7" s="76">
        <f>分析係数表!G10</f>
        <v>0</v>
      </c>
      <c r="K7" s="78">
        <f t="shared" si="2"/>
        <v>0</v>
      </c>
      <c r="L7" s="79"/>
      <c r="M7" s="80"/>
      <c r="N7" s="81">
        <f>分析係数表!H10</f>
        <v>1.2992436545867941E-3</v>
      </c>
      <c r="O7" s="82">
        <f t="shared" si="3"/>
        <v>4.6938234403138941E-2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76">
        <f>投入係数表!AI8</f>
        <v>0</v>
      </c>
      <c r="E8" s="77">
        <f t="shared" si="9"/>
        <v>0</v>
      </c>
      <c r="F8" s="76">
        <f>分析係数表!C11</f>
        <v>1.7638036809815905E-2</v>
      </c>
      <c r="G8" s="77">
        <f t="shared" si="0"/>
        <v>0</v>
      </c>
      <c r="H8" s="77">
        <v>1.0362529648975331E-3</v>
      </c>
      <c r="I8" s="77">
        <f t="shared" si="1"/>
        <v>1.0362529648975331E-3</v>
      </c>
      <c r="J8" s="76">
        <f>分析係数表!G11</f>
        <v>0.36619718309859156</v>
      </c>
      <c r="K8" s="78">
        <f t="shared" si="2"/>
        <v>3.7947291672304031E-4</v>
      </c>
      <c r="L8" s="79"/>
      <c r="M8" s="80"/>
      <c r="N8" s="81">
        <f>分析係数表!H11</f>
        <v>-2.3200779546192752E-5</v>
      </c>
      <c r="O8" s="82">
        <f t="shared" si="3"/>
        <v>-8.3818275719890962E-4</v>
      </c>
      <c r="P8" s="76">
        <f>分析係数表!C11</f>
        <v>1.7638036809815905E-2</v>
      </c>
      <c r="Q8" s="82">
        <f t="shared" si="4"/>
        <v>-1.4783898324827354E-5</v>
      </c>
      <c r="R8" s="83">
        <v>5.6682727635300276E-4</v>
      </c>
      <c r="S8" s="84">
        <f t="shared" si="5"/>
        <v>1.6030802412505358E-3</v>
      </c>
      <c r="T8" s="85">
        <f>分析係数表!F11</f>
        <v>0.60563380281690138</v>
      </c>
      <c r="U8" s="86">
        <f t="shared" si="6"/>
        <v>9.708795827291977E-4</v>
      </c>
      <c r="V8" s="87">
        <f>分析係数表!D11</f>
        <v>0.11267605633802817</v>
      </c>
      <c r="W8" s="88">
        <f t="shared" si="7"/>
        <v>0</v>
      </c>
      <c r="X8" s="76">
        <f>分析係数表!E11</f>
        <v>5.6338028169014086E-2</v>
      </c>
      <c r="Y8" s="89">
        <f t="shared" si="8"/>
        <v>0</v>
      </c>
    </row>
    <row r="9" spans="1:25" x14ac:dyDescent="0.2">
      <c r="A9" s="6" t="s">
        <v>223</v>
      </c>
      <c r="B9" s="5" t="s">
        <v>191</v>
      </c>
      <c r="C9" s="90"/>
      <c r="D9" s="76">
        <f>投入係数表!AI9</f>
        <v>6.4995357474466105E-3</v>
      </c>
      <c r="E9" s="77">
        <f t="shared" si="9"/>
        <v>0.64995357474466109</v>
      </c>
      <c r="F9" s="76">
        <f>分析係数表!C12</f>
        <v>0.17945214392608499</v>
      </c>
      <c r="G9" s="77">
        <f t="shared" si="0"/>
        <v>0.11663556244035236</v>
      </c>
      <c r="H9" s="77">
        <v>0.12758346824221498</v>
      </c>
      <c r="I9" s="77">
        <f t="shared" si="1"/>
        <v>0.12758346824221498</v>
      </c>
      <c r="J9" s="76">
        <f>分析係数表!G12</f>
        <v>0.13812104376337719</v>
      </c>
      <c r="K9" s="78">
        <f t="shared" si="2"/>
        <v>1.7621961800566421E-2</v>
      </c>
      <c r="L9" s="79"/>
      <c r="M9" s="80"/>
      <c r="N9" s="81">
        <f>分析係数表!H12</f>
        <v>9.9856155166813607E-2</v>
      </c>
      <c r="O9" s="82">
        <f t="shared" si="3"/>
        <v>3.607538586984107</v>
      </c>
      <c r="P9" s="76">
        <f>分析係数表!C12</f>
        <v>0.17945214392608499</v>
      </c>
      <c r="Q9" s="82">
        <f t="shared" si="4"/>
        <v>0.64738053373037729</v>
      </c>
      <c r="R9" s="83">
        <v>0.73340720186125674</v>
      </c>
      <c r="S9" s="84">
        <f t="shared" si="5"/>
        <v>0.86099067010347174</v>
      </c>
      <c r="T9" s="85">
        <f>分析係数表!F12</f>
        <v>0.32915888701671298</v>
      </c>
      <c r="U9" s="86">
        <f t="shared" si="6"/>
        <v>0.28340273070303262</v>
      </c>
      <c r="V9" s="87">
        <f>分析係数表!D12</f>
        <v>3.0966801766929276E-2</v>
      </c>
      <c r="W9" s="88">
        <f t="shared" si="7"/>
        <v>0</v>
      </c>
      <c r="X9" s="76">
        <f>分析係数表!E12</f>
        <v>3.3835784871806551E-2</v>
      </c>
      <c r="Y9" s="89">
        <f t="shared" si="8"/>
        <v>0</v>
      </c>
    </row>
    <row r="10" spans="1:25" x14ac:dyDescent="0.2">
      <c r="A10" s="6" t="s">
        <v>224</v>
      </c>
      <c r="B10" s="5" t="s">
        <v>28</v>
      </c>
      <c r="C10" s="90"/>
      <c r="D10" s="76">
        <f>投入係数表!AI10</f>
        <v>4.2204777580822148E-4</v>
      </c>
      <c r="E10" s="77">
        <f t="shared" si="9"/>
        <v>4.2204777580822146E-2</v>
      </c>
      <c r="F10" s="76">
        <f>分析係数表!C13</f>
        <v>0</v>
      </c>
      <c r="G10" s="77">
        <f t="shared" si="0"/>
        <v>0</v>
      </c>
      <c r="H10" s="77">
        <v>0</v>
      </c>
      <c r="I10" s="77">
        <f t="shared" si="1"/>
        <v>0</v>
      </c>
      <c r="J10" s="76">
        <f>分析係数表!G13</f>
        <v>0.24464487034949267</v>
      </c>
      <c r="K10" s="78">
        <f t="shared" si="2"/>
        <v>0</v>
      </c>
      <c r="L10" s="79"/>
      <c r="M10" s="80"/>
      <c r="N10" s="81">
        <f>分析係数表!H13</f>
        <v>1.5382116839125794E-2</v>
      </c>
      <c r="O10" s="82">
        <f t="shared" si="3"/>
        <v>0.55571516802287713</v>
      </c>
      <c r="P10" s="76">
        <f>分析係数表!C13</f>
        <v>0</v>
      </c>
      <c r="Q10" s="82">
        <f t="shared" si="4"/>
        <v>0</v>
      </c>
      <c r="R10" s="83">
        <v>0</v>
      </c>
      <c r="S10" s="84">
        <f t="shared" si="5"/>
        <v>0</v>
      </c>
      <c r="T10" s="85">
        <f>分析係数表!F13</f>
        <v>0.38331454340473509</v>
      </c>
      <c r="U10" s="86">
        <f t="shared" si="6"/>
        <v>0</v>
      </c>
      <c r="V10" s="87">
        <f>分析係数表!D13</f>
        <v>0.35963923337091319</v>
      </c>
      <c r="W10" s="88">
        <f t="shared" si="7"/>
        <v>0</v>
      </c>
      <c r="X10" s="76">
        <f>分析係数表!E13</f>
        <v>0.25591882750845546</v>
      </c>
      <c r="Y10" s="89">
        <f t="shared" si="8"/>
        <v>0</v>
      </c>
    </row>
    <row r="11" spans="1:25" x14ac:dyDescent="0.2">
      <c r="A11" s="6" t="s">
        <v>225</v>
      </c>
      <c r="B11" s="5" t="s">
        <v>268</v>
      </c>
      <c r="C11" s="90"/>
      <c r="D11" s="76">
        <f>投入係数表!AI11</f>
        <v>6.3307166371233221E-3</v>
      </c>
      <c r="E11" s="77">
        <f t="shared" si="9"/>
        <v>0.63307166371233226</v>
      </c>
      <c r="F11" s="76">
        <f>分析係数表!C14</f>
        <v>0.39919982218270722</v>
      </c>
      <c r="G11" s="77">
        <f t="shared" si="0"/>
        <v>0.25272209558287367</v>
      </c>
      <c r="H11" s="77">
        <v>0.44473048964423018</v>
      </c>
      <c r="I11" s="77">
        <f t="shared" si="1"/>
        <v>0.44473048964423018</v>
      </c>
      <c r="J11" s="76">
        <f>分析係数表!G14</f>
        <v>0.17087329631499243</v>
      </c>
      <c r="K11" s="78">
        <f t="shared" si="2"/>
        <v>7.5992564737290214E-2</v>
      </c>
      <c r="L11" s="79"/>
      <c r="M11" s="80"/>
      <c r="N11" s="81">
        <f>分析係数表!H14</f>
        <v>1.2412417057213123E-3</v>
      </c>
      <c r="O11" s="82">
        <f t="shared" si="3"/>
        <v>4.4842777510141665E-2</v>
      </c>
      <c r="P11" s="76">
        <f>分析係数表!C14</f>
        <v>0.39919982218270722</v>
      </c>
      <c r="Q11" s="82">
        <f t="shared" si="4"/>
        <v>1.7901228808227254E-2</v>
      </c>
      <c r="R11" s="83">
        <v>7.939335856742108E-2</v>
      </c>
      <c r="S11" s="84">
        <f t="shared" si="5"/>
        <v>0.52412384821165126</v>
      </c>
      <c r="T11" s="85">
        <f>分析係数表!F14</f>
        <v>0.36951034830893487</v>
      </c>
      <c r="U11" s="86">
        <f t="shared" si="6"/>
        <v>0.19366918570970656</v>
      </c>
      <c r="V11" s="87">
        <f>分析係数表!D14</f>
        <v>9.6163553760726911E-2</v>
      </c>
      <c r="W11" s="88">
        <f t="shared" si="7"/>
        <v>0</v>
      </c>
      <c r="X11" s="76">
        <f>分析係数表!E14</f>
        <v>9.187279151943463E-2</v>
      </c>
      <c r="Y11" s="89">
        <f t="shared" si="8"/>
        <v>0</v>
      </c>
    </row>
    <row r="12" spans="1:25" x14ac:dyDescent="0.2">
      <c r="A12" s="6" t="s">
        <v>226</v>
      </c>
      <c r="B12" s="5" t="s">
        <v>29</v>
      </c>
      <c r="C12" s="90"/>
      <c r="D12" s="76">
        <f>投入係数表!AI12</f>
        <v>6.2463070819616783E-3</v>
      </c>
      <c r="E12" s="77">
        <f t="shared" si="9"/>
        <v>0.62463070819616784</v>
      </c>
      <c r="F12" s="76">
        <f>分析係数表!C15</f>
        <v>0</v>
      </c>
      <c r="G12" s="77">
        <f t="shared" si="0"/>
        <v>0</v>
      </c>
      <c r="H12" s="77">
        <v>0</v>
      </c>
      <c r="I12" s="77">
        <f t="shared" si="1"/>
        <v>0</v>
      </c>
      <c r="J12" s="76">
        <f>分析係数表!G15</f>
        <v>9.6153846153846159E-2</v>
      </c>
      <c r="K12" s="78">
        <f t="shared" si="2"/>
        <v>0</v>
      </c>
      <c r="L12" s="79"/>
      <c r="M12" s="80"/>
      <c r="N12" s="81">
        <f>分析係数表!H15</f>
        <v>9.1875087002923298E-3</v>
      </c>
      <c r="O12" s="82">
        <f t="shared" si="3"/>
        <v>0.33192037185076823</v>
      </c>
      <c r="P12" s="76">
        <f>分析係数表!C15</f>
        <v>0</v>
      </c>
      <c r="Q12" s="82">
        <f t="shared" si="4"/>
        <v>0</v>
      </c>
      <c r="R12" s="83">
        <v>0</v>
      </c>
      <c r="S12" s="84">
        <f t="shared" si="5"/>
        <v>0</v>
      </c>
      <c r="T12" s="85">
        <f>分析係数表!F15</f>
        <v>0.30384615384615382</v>
      </c>
      <c r="U12" s="86">
        <f t="shared" si="6"/>
        <v>0</v>
      </c>
      <c r="V12" s="87">
        <f>分析係数表!D15</f>
        <v>3.9743589743589741E-2</v>
      </c>
      <c r="W12" s="88">
        <f t="shared" si="7"/>
        <v>0</v>
      </c>
      <c r="X12" s="76">
        <f>分析係数表!E15</f>
        <v>3.3974358974358972E-2</v>
      </c>
      <c r="Y12" s="89">
        <f t="shared" si="8"/>
        <v>0</v>
      </c>
    </row>
    <row r="13" spans="1:25" x14ac:dyDescent="0.2">
      <c r="A13" s="6" t="s">
        <v>227</v>
      </c>
      <c r="B13" s="5" t="s">
        <v>30</v>
      </c>
      <c r="C13" s="90"/>
      <c r="D13" s="76">
        <f>投入係数表!AI13</f>
        <v>3.0387439858191949E-3</v>
      </c>
      <c r="E13" s="77">
        <f t="shared" si="9"/>
        <v>0.3038743985819195</v>
      </c>
      <c r="F13" s="76">
        <f>分析係数表!C16</f>
        <v>2.8203419942260721E-2</v>
      </c>
      <c r="G13" s="77">
        <f t="shared" si="0"/>
        <v>8.5702972729077911E-3</v>
      </c>
      <c r="H13" s="77">
        <v>1.1793603752532732E-2</v>
      </c>
      <c r="I13" s="77">
        <f t="shared" si="1"/>
        <v>1.1793603752532732E-2</v>
      </c>
      <c r="J13" s="76">
        <f>分析係数表!G16</f>
        <v>3.2028469750889681E-2</v>
      </c>
      <c r="K13" s="78">
        <f t="shared" si="2"/>
        <v>3.7773108104197366E-4</v>
      </c>
      <c r="L13" s="79"/>
      <c r="M13" s="80"/>
      <c r="N13" s="81">
        <f>分析係数表!H16</f>
        <v>1.817781077444202E-2</v>
      </c>
      <c r="O13" s="82">
        <f t="shared" si="3"/>
        <v>0.65671619026534567</v>
      </c>
      <c r="P13" s="76">
        <f>分析係数表!C16</f>
        <v>2.8203419942260721E-2</v>
      </c>
      <c r="Q13" s="82">
        <f t="shared" si="4"/>
        <v>1.8521642496935137E-2</v>
      </c>
      <c r="R13" s="83">
        <v>2.1700565922897166E-2</v>
      </c>
      <c r="S13" s="84">
        <f t="shared" si="5"/>
        <v>3.3494169675429897E-2</v>
      </c>
      <c r="T13" s="85">
        <f>分析係数表!F16</f>
        <v>0.28469750889679718</v>
      </c>
      <c r="U13" s="86">
        <f t="shared" si="6"/>
        <v>9.5357066691615366E-3</v>
      </c>
      <c r="V13" s="87">
        <f>分析係数表!D16</f>
        <v>0</v>
      </c>
      <c r="W13" s="88">
        <f t="shared" si="7"/>
        <v>0</v>
      </c>
      <c r="X13" s="76">
        <f>分析係数表!E16</f>
        <v>0</v>
      </c>
      <c r="Y13" s="89">
        <f t="shared" si="8"/>
        <v>0</v>
      </c>
    </row>
    <row r="14" spans="1:25" x14ac:dyDescent="0.2">
      <c r="A14" s="6" t="s">
        <v>2</v>
      </c>
      <c r="B14" s="5" t="s">
        <v>365</v>
      </c>
      <c r="C14" s="90"/>
      <c r="D14" s="76">
        <f>投入係数表!AI14</f>
        <v>3.1231535409808392E-3</v>
      </c>
      <c r="E14" s="77">
        <f t="shared" si="9"/>
        <v>0.31231535409808392</v>
      </c>
      <c r="F14" s="76">
        <f>分析係数表!C17</f>
        <v>0.39389614666813044</v>
      </c>
      <c r="G14" s="77">
        <f t="shared" si="0"/>
        <v>0.12301981452452795</v>
      </c>
      <c r="H14" s="77">
        <v>0.2388040283375005</v>
      </c>
      <c r="I14" s="77">
        <f t="shared" si="1"/>
        <v>0.2388040283375005</v>
      </c>
      <c r="J14" s="76">
        <f>分析係数表!G17</f>
        <v>0.21203948952564411</v>
      </c>
      <c r="K14" s="78">
        <f t="shared" si="2"/>
        <v>5.063588426535106E-2</v>
      </c>
      <c r="L14" s="79"/>
      <c r="M14" s="80"/>
      <c r="N14" s="81">
        <f>分析係数表!H17</f>
        <v>3.0625029000974431E-3</v>
      </c>
      <c r="O14" s="82">
        <f t="shared" si="3"/>
        <v>0.11064012395025608</v>
      </c>
      <c r="P14" s="76">
        <f>分析係数表!C17</f>
        <v>0.39389614666813044</v>
      </c>
      <c r="Q14" s="82">
        <f t="shared" si="4"/>
        <v>4.3580718490890201E-2</v>
      </c>
      <c r="R14" s="83">
        <v>9.5162697343913569E-2</v>
      </c>
      <c r="S14" s="84">
        <f t="shared" si="5"/>
        <v>0.33396672568141406</v>
      </c>
      <c r="T14" s="85">
        <f>分析係数表!F17</f>
        <v>0.32203226583192873</v>
      </c>
      <c r="U14" s="86">
        <f t="shared" si="6"/>
        <v>0.10754806138365595</v>
      </c>
      <c r="V14" s="87">
        <f>分析係数表!D17</f>
        <v>4.2475319046472428E-2</v>
      </c>
      <c r="W14" s="88">
        <f t="shared" si="7"/>
        <v>0</v>
      </c>
      <c r="X14" s="76">
        <f>分析係数表!E17</f>
        <v>3.9345051769804962E-2</v>
      </c>
      <c r="Y14" s="89">
        <f t="shared" si="8"/>
        <v>0</v>
      </c>
    </row>
    <row r="15" spans="1:25" x14ac:dyDescent="0.2">
      <c r="A15" s="6" t="s">
        <v>3</v>
      </c>
      <c r="B15" s="5" t="s">
        <v>31</v>
      </c>
      <c r="C15" s="90"/>
      <c r="D15" s="76">
        <f>投入係数表!AI15</f>
        <v>1.8570102135561746E-3</v>
      </c>
      <c r="E15" s="77">
        <f t="shared" si="9"/>
        <v>0.18570102135561745</v>
      </c>
      <c r="F15" s="76">
        <f>分析係数表!C18</f>
        <v>0.54026666666666667</v>
      </c>
      <c r="G15" s="77">
        <f t="shared" si="0"/>
        <v>0.10032807180439492</v>
      </c>
      <c r="H15" s="77">
        <v>0.13748843151276785</v>
      </c>
      <c r="I15" s="77">
        <f t="shared" si="1"/>
        <v>0.13748843151276785</v>
      </c>
      <c r="J15" s="76">
        <f>分析係数表!G18</f>
        <v>0.21567989590110606</v>
      </c>
      <c r="K15" s="78">
        <f t="shared" si="2"/>
        <v>2.965349059628012E-2</v>
      </c>
      <c r="L15" s="79"/>
      <c r="M15" s="80"/>
      <c r="N15" s="81">
        <f>分析係数表!H18</f>
        <v>4.8721637047004782E-4</v>
      </c>
      <c r="O15" s="82">
        <f t="shared" si="3"/>
        <v>1.7601837901177104E-2</v>
      </c>
      <c r="P15" s="76">
        <f>分析係数表!C18</f>
        <v>0.54026666666666667</v>
      </c>
      <c r="Q15" s="82">
        <f t="shared" si="4"/>
        <v>9.5096862900759492E-3</v>
      </c>
      <c r="R15" s="83">
        <v>2.1735500337050111E-2</v>
      </c>
      <c r="S15" s="84">
        <f t="shared" si="5"/>
        <v>0.15922393184981795</v>
      </c>
      <c r="T15" s="85">
        <f>分析係数表!F18</f>
        <v>0.45949902407286924</v>
      </c>
      <c r="U15" s="86">
        <f t="shared" si="6"/>
        <v>7.3163241294036396E-2</v>
      </c>
      <c r="V15" s="87">
        <f>分析係数表!D18</f>
        <v>4.4079375406636305E-2</v>
      </c>
      <c r="W15" s="88">
        <f t="shared" si="7"/>
        <v>0</v>
      </c>
      <c r="X15" s="76">
        <f>分析係数表!E18</f>
        <v>4.0663630448926479E-2</v>
      </c>
      <c r="Y15" s="89">
        <f t="shared" si="8"/>
        <v>0</v>
      </c>
    </row>
    <row r="16" spans="1:25" x14ac:dyDescent="0.2">
      <c r="A16" s="6" t="s">
        <v>4</v>
      </c>
      <c r="B16" s="5" t="s">
        <v>32</v>
      </c>
      <c r="C16" s="90"/>
      <c r="D16" s="76">
        <f>投入係数表!AI16</f>
        <v>0</v>
      </c>
      <c r="E16" s="77">
        <f t="shared" si="9"/>
        <v>0</v>
      </c>
      <c r="F16" s="76">
        <f>分析係数表!C19</f>
        <v>0.24452905261713653</v>
      </c>
      <c r="G16" s="77">
        <f t="shared" si="0"/>
        <v>0</v>
      </c>
      <c r="H16" s="77">
        <v>1.2938506029100322E-2</v>
      </c>
      <c r="I16" s="77">
        <f t="shared" si="1"/>
        <v>1.2938506029100322E-2</v>
      </c>
      <c r="J16" s="76">
        <f>分析係数表!G19</f>
        <v>5.7649667405764965E-2</v>
      </c>
      <c r="K16" s="78">
        <f t="shared" si="2"/>
        <v>7.4590056930511832E-4</v>
      </c>
      <c r="L16" s="79"/>
      <c r="M16" s="80"/>
      <c r="N16" s="81">
        <f>分析係数表!H19</f>
        <v>-1.2760428750406013E-4</v>
      </c>
      <c r="O16" s="82">
        <f t="shared" si="3"/>
        <v>-4.6100051645940028E-3</v>
      </c>
      <c r="P16" s="76">
        <f>分析係数表!C19</f>
        <v>0.24452905261713653</v>
      </c>
      <c r="Q16" s="82">
        <f t="shared" si="4"/>
        <v>-1.1272801954582781E-3</v>
      </c>
      <c r="R16" s="83">
        <v>9.5211937425337088E-3</v>
      </c>
      <c r="S16" s="84">
        <f t="shared" si="5"/>
        <v>2.2459699771634031E-2</v>
      </c>
      <c r="T16" s="85">
        <f>分析係数表!F19</f>
        <v>0.24006968641114981</v>
      </c>
      <c r="U16" s="86">
        <f t="shared" si="6"/>
        <v>5.3918930810647548E-3</v>
      </c>
      <c r="V16" s="87">
        <f>分析係数表!D19</f>
        <v>1.4982578397212544E-2</v>
      </c>
      <c r="W16" s="88">
        <f t="shared" si="7"/>
        <v>0</v>
      </c>
      <c r="X16" s="76">
        <f>分析係数表!E19</f>
        <v>1.6312955337345583E-2</v>
      </c>
      <c r="Y16" s="89">
        <f t="shared" si="8"/>
        <v>0</v>
      </c>
    </row>
    <row r="17" spans="1:25" x14ac:dyDescent="0.2">
      <c r="A17" s="6" t="s">
        <v>5</v>
      </c>
      <c r="B17" s="5" t="s">
        <v>33</v>
      </c>
      <c r="C17" s="90"/>
      <c r="D17" s="76">
        <f>投入係数表!AI17</f>
        <v>8.4409555161644301E-5</v>
      </c>
      <c r="E17" s="77">
        <f t="shared" si="9"/>
        <v>8.4409555161644306E-3</v>
      </c>
      <c r="F17" s="76">
        <f>分析係数表!C20</f>
        <v>4.2707629979743422E-2</v>
      </c>
      <c r="G17" s="77">
        <f t="shared" si="0"/>
        <v>3.6049320485982467E-4</v>
      </c>
      <c r="H17" s="77">
        <v>1.4361726014499928E-3</v>
      </c>
      <c r="I17" s="77">
        <f t="shared" si="1"/>
        <v>1.4361726014499928E-3</v>
      </c>
      <c r="J17" s="76">
        <f>分析係数表!G20</f>
        <v>0.10064412238325282</v>
      </c>
      <c r="K17" s="78">
        <f t="shared" si="2"/>
        <v>1.4454233106380766E-4</v>
      </c>
      <c r="L17" s="79"/>
      <c r="M17" s="80"/>
      <c r="N17" s="81">
        <f>分析係数表!H20</f>
        <v>6.0322026820101154E-4</v>
      </c>
      <c r="O17" s="82">
        <f t="shared" si="3"/>
        <v>2.1792751687171652E-2</v>
      </c>
      <c r="P17" s="76">
        <f>分析係数表!C20</f>
        <v>4.2707629979743422E-2</v>
      </c>
      <c r="Q17" s="82">
        <f t="shared" si="4"/>
        <v>9.307167752961561E-4</v>
      </c>
      <c r="R17" s="83">
        <v>2.4921319489887763E-3</v>
      </c>
      <c r="S17" s="84">
        <f t="shared" si="5"/>
        <v>3.9283045504387689E-3</v>
      </c>
      <c r="T17" s="85">
        <f>分析係数表!F20</f>
        <v>0.22302737520128824</v>
      </c>
      <c r="U17" s="86">
        <f t="shared" si="6"/>
        <v>8.7611945287563518E-4</v>
      </c>
      <c r="V17" s="87">
        <f>分析係数表!D20</f>
        <v>6.5217391304347824E-2</v>
      </c>
      <c r="W17" s="88">
        <f t="shared" si="7"/>
        <v>0</v>
      </c>
      <c r="X17" s="76">
        <f>分析係数表!E20</f>
        <v>4.9919484702093397E-2</v>
      </c>
      <c r="Y17" s="89">
        <f t="shared" si="8"/>
        <v>0</v>
      </c>
    </row>
    <row r="18" spans="1:25" x14ac:dyDescent="0.2">
      <c r="A18" s="6" t="s">
        <v>6</v>
      </c>
      <c r="B18" s="5" t="s">
        <v>34</v>
      </c>
      <c r="C18" s="90"/>
      <c r="D18" s="76">
        <f>投入係数表!AI18</f>
        <v>1.688191103232886E-4</v>
      </c>
      <c r="E18" s="77">
        <f t="shared" si="9"/>
        <v>1.6881911032328861E-2</v>
      </c>
      <c r="F18" s="76">
        <f>分析係数表!C21</f>
        <v>0.66002922908293749</v>
      </c>
      <c r="G18" s="77">
        <f t="shared" si="0"/>
        <v>1.1142554724114755E-2</v>
      </c>
      <c r="H18" s="77">
        <v>7.5350335665936408E-2</v>
      </c>
      <c r="I18" s="77">
        <f t="shared" si="1"/>
        <v>7.5350335665936408E-2</v>
      </c>
      <c r="J18" s="76">
        <f>分析係数表!G21</f>
        <v>0.28519544705706157</v>
      </c>
      <c r="K18" s="78">
        <f t="shared" si="2"/>
        <v>2.1489572666146387E-2</v>
      </c>
      <c r="L18" s="79"/>
      <c r="M18" s="80"/>
      <c r="N18" s="81">
        <f>分析係数表!H21</f>
        <v>9.9763352048628834E-4</v>
      </c>
      <c r="O18" s="82">
        <f t="shared" si="3"/>
        <v>3.6041858559553115E-2</v>
      </c>
      <c r="P18" s="76">
        <f>分析係数表!C21</f>
        <v>0.66002922908293749</v>
      </c>
      <c r="Q18" s="82">
        <f t="shared" si="4"/>
        <v>2.3788680119778114E-2</v>
      </c>
      <c r="R18" s="83">
        <v>5.6535222231222815E-2</v>
      </c>
      <c r="S18" s="84">
        <f t="shared" si="5"/>
        <v>0.13188555789715922</v>
      </c>
      <c r="T18" s="85">
        <f>分析係数表!F21</f>
        <v>0.42593979332035348</v>
      </c>
      <c r="U18" s="86">
        <f t="shared" si="6"/>
        <v>5.617530727265551E-2</v>
      </c>
      <c r="V18" s="87">
        <f>分析係数表!D21</f>
        <v>6.6534371723828062E-2</v>
      </c>
      <c r="W18" s="88">
        <f t="shared" si="7"/>
        <v>0</v>
      </c>
      <c r="X18" s="76">
        <f>分析係数表!E21</f>
        <v>5.7623184064699719E-2</v>
      </c>
      <c r="Y18" s="89">
        <f t="shared" si="8"/>
        <v>0</v>
      </c>
    </row>
    <row r="19" spans="1:25" x14ac:dyDescent="0.2">
      <c r="A19" s="6" t="s">
        <v>7</v>
      </c>
      <c r="B19" s="5" t="s">
        <v>269</v>
      </c>
      <c r="C19" s="90"/>
      <c r="D19" s="76">
        <f>投入係数表!AI19</f>
        <v>0</v>
      </c>
      <c r="E19" s="77">
        <f t="shared" si="9"/>
        <v>0</v>
      </c>
      <c r="F19" s="76">
        <f>分析係数表!C22</f>
        <v>0.17124965967873673</v>
      </c>
      <c r="G19" s="77">
        <f t="shared" si="0"/>
        <v>0</v>
      </c>
      <c r="H19" s="77">
        <v>6.6160273149362698E-3</v>
      </c>
      <c r="I19" s="77">
        <f t="shared" si="1"/>
        <v>6.6160273149362698E-3</v>
      </c>
      <c r="J19" s="76">
        <f>分析係数表!G22</f>
        <v>0.19461524128936092</v>
      </c>
      <c r="K19" s="78">
        <f t="shared" si="2"/>
        <v>1.2875797522733249E-3</v>
      </c>
      <c r="L19" s="79"/>
      <c r="M19" s="80"/>
      <c r="N19" s="81">
        <f>分析係数表!H22</f>
        <v>4.6401559092385505E-5</v>
      </c>
      <c r="O19" s="82">
        <f t="shared" si="3"/>
        <v>1.6763655143978192E-3</v>
      </c>
      <c r="P19" s="76">
        <f>分析係数表!C22</f>
        <v>0.17124965967873673</v>
      </c>
      <c r="Q19" s="82">
        <f t="shared" si="4"/>
        <v>2.8707702383779697E-4</v>
      </c>
      <c r="R19" s="83">
        <v>3.164119761687316E-3</v>
      </c>
      <c r="S19" s="84">
        <f t="shared" si="5"/>
        <v>9.7801470766235854E-3</v>
      </c>
      <c r="T19" s="85">
        <f>分析係数表!F22</f>
        <v>0.41301782497981493</v>
      </c>
      <c r="U19" s="86">
        <f t="shared" si="6"/>
        <v>4.0393750735697688E-3</v>
      </c>
      <c r="V19" s="87">
        <f>分析係数表!D22</f>
        <v>5.1580647164772377E-2</v>
      </c>
      <c r="W19" s="88">
        <f t="shared" si="7"/>
        <v>0</v>
      </c>
      <c r="X19" s="76">
        <f>分析係数表!E22</f>
        <v>5.2356996459847212E-2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0.21567238203202493</v>
      </c>
      <c r="K20" s="78">
        <f t="shared" si="2"/>
        <v>0</v>
      </c>
      <c r="L20" s="79"/>
      <c r="M20" s="80"/>
      <c r="N20" s="81">
        <f>分析係数表!H23</f>
        <v>2.3200779546192752E-5</v>
      </c>
      <c r="O20" s="82">
        <f t="shared" si="3"/>
        <v>8.3818275719890962E-4</v>
      </c>
      <c r="P20" s="76">
        <f>分析係数表!C23</f>
        <v>0</v>
      </c>
      <c r="Q20" s="82">
        <f t="shared" si="4"/>
        <v>0</v>
      </c>
      <c r="R20" s="83">
        <v>0</v>
      </c>
      <c r="S20" s="84">
        <f t="shared" si="5"/>
        <v>0</v>
      </c>
      <c r="T20" s="85">
        <f>分析係数表!F23</f>
        <v>0.44083888337820604</v>
      </c>
      <c r="U20" s="86">
        <f t="shared" si="6"/>
        <v>0</v>
      </c>
      <c r="V20" s="87">
        <f>分析係数表!D23</f>
        <v>0.13461810967833357</v>
      </c>
      <c r="W20" s="88">
        <f t="shared" si="7"/>
        <v>0</v>
      </c>
      <c r="X20" s="76">
        <f>分析係数表!E23</f>
        <v>0.12611591327759672</v>
      </c>
      <c r="Y20" s="89">
        <f t="shared" si="8"/>
        <v>0</v>
      </c>
    </row>
    <row r="21" spans="1:25" x14ac:dyDescent="0.2">
      <c r="A21" s="6" t="s">
        <v>9</v>
      </c>
      <c r="B21" s="5" t="s">
        <v>271</v>
      </c>
      <c r="C21" s="90"/>
      <c r="D21" s="76">
        <f>投入係数表!AI21</f>
        <v>0</v>
      </c>
      <c r="E21" s="77">
        <f t="shared" si="9"/>
        <v>0</v>
      </c>
      <c r="F21" s="76">
        <f>分析係数表!C24</f>
        <v>0.51311288483466355</v>
      </c>
      <c r="G21" s="77">
        <f t="shared" si="0"/>
        <v>0</v>
      </c>
      <c r="H21" s="77">
        <v>1.280449667448488E-2</v>
      </c>
      <c r="I21" s="77">
        <f t="shared" si="1"/>
        <v>1.280449667448488E-2</v>
      </c>
      <c r="J21" s="76">
        <f>分析係数表!G24</f>
        <v>0.20766129032258066</v>
      </c>
      <c r="K21" s="78">
        <f t="shared" si="2"/>
        <v>2.658998301354723E-3</v>
      </c>
      <c r="L21" s="79"/>
      <c r="M21" s="80"/>
      <c r="N21" s="81">
        <f>分析係数表!H24</f>
        <v>3.8281286251218039E-4</v>
      </c>
      <c r="O21" s="82">
        <f t="shared" si="3"/>
        <v>1.3830015493782009E-2</v>
      </c>
      <c r="P21" s="76">
        <f>分析係数表!C24</f>
        <v>0.51311288483466355</v>
      </c>
      <c r="Q21" s="82">
        <f t="shared" si="4"/>
        <v>7.0963591473225804E-3</v>
      </c>
      <c r="R21" s="83">
        <v>2.381505379909208E-2</v>
      </c>
      <c r="S21" s="84">
        <f t="shared" si="5"/>
        <v>3.6619550473576956E-2</v>
      </c>
      <c r="T21" s="85">
        <f>分析係数表!F24</f>
        <v>0.39045698924731181</v>
      </c>
      <c r="U21" s="86">
        <f t="shared" si="6"/>
        <v>1.4298359425502829E-2</v>
      </c>
      <c r="V21" s="87">
        <f>分析係数表!D24</f>
        <v>0.10147849462365591</v>
      </c>
      <c r="W21" s="88">
        <f t="shared" si="7"/>
        <v>0</v>
      </c>
      <c r="X21" s="76">
        <f>分析係数表!E24</f>
        <v>0.10215053763440861</v>
      </c>
      <c r="Y21" s="89">
        <f t="shared" si="8"/>
        <v>0</v>
      </c>
    </row>
    <row r="22" spans="1:25" x14ac:dyDescent="0.2">
      <c r="A22" s="6" t="s">
        <v>10</v>
      </c>
      <c r="B22" s="5" t="s">
        <v>272</v>
      </c>
      <c r="C22" s="90"/>
      <c r="D22" s="76">
        <f>投入係数表!AI22</f>
        <v>1.1817337722630202E-3</v>
      </c>
      <c r="E22" s="77">
        <f t="shared" si="9"/>
        <v>0.11817337722630201</v>
      </c>
      <c r="F22" s="76">
        <f>分析係数表!C25</f>
        <v>1.2221950623319433E-2</v>
      </c>
      <c r="G22" s="77">
        <f t="shared" si="0"/>
        <v>1.4443091814507643E-3</v>
      </c>
      <c r="H22" s="77">
        <v>2.0861487261492877E-3</v>
      </c>
      <c r="I22" s="77">
        <f t="shared" si="1"/>
        <v>2.0861487261492877E-3</v>
      </c>
      <c r="J22" s="76">
        <f>分析係数表!G25</f>
        <v>0.19604612850082373</v>
      </c>
      <c r="K22" s="78">
        <f t="shared" si="2"/>
        <v>4.0898138123849302E-4</v>
      </c>
      <c r="L22" s="79"/>
      <c r="M22" s="80"/>
      <c r="N22" s="81">
        <f>分析係数表!H25</f>
        <v>5.5681870910862603E-4</v>
      </c>
      <c r="O22" s="82">
        <f t="shared" si="3"/>
        <v>2.011638617277383E-2</v>
      </c>
      <c r="P22" s="76">
        <f>分析係数表!C25</f>
        <v>1.2221950623319433E-2</v>
      </c>
      <c r="Q22" s="82">
        <f t="shared" si="4"/>
        <v>2.4586147852326756E-4</v>
      </c>
      <c r="R22" s="83">
        <v>1.0802604674328752E-3</v>
      </c>
      <c r="S22" s="84">
        <f t="shared" si="5"/>
        <v>3.1664091935821627E-3</v>
      </c>
      <c r="T22" s="85">
        <f>分析係数表!F25</f>
        <v>0.34761120263591433</v>
      </c>
      <c r="U22" s="86">
        <f t="shared" si="6"/>
        <v>1.1006793078185112E-3</v>
      </c>
      <c r="V22" s="87">
        <f>分析係数表!D25</f>
        <v>0.15321252059308071</v>
      </c>
      <c r="W22" s="88">
        <f t="shared" si="7"/>
        <v>0</v>
      </c>
      <c r="X22" s="76">
        <f>分析係数表!E25</f>
        <v>0.13179571663920922</v>
      </c>
      <c r="Y22" s="89">
        <f t="shared" si="8"/>
        <v>0</v>
      </c>
    </row>
    <row r="23" spans="1:25" x14ac:dyDescent="0.2">
      <c r="A23" s="6" t="s">
        <v>11</v>
      </c>
      <c r="B23" s="5" t="s">
        <v>35</v>
      </c>
      <c r="C23" s="90"/>
      <c r="D23" s="76">
        <f>投入係数表!AI23</f>
        <v>5.0645733096986575E-4</v>
      </c>
      <c r="E23" s="77">
        <f t="shared" si="9"/>
        <v>5.0645733096986577E-2</v>
      </c>
      <c r="F23" s="76">
        <f>分析係数表!C26</f>
        <v>0.60782312925170068</v>
      </c>
      <c r="G23" s="77">
        <f t="shared" si="0"/>
        <v>3.0783647974256808E-2</v>
      </c>
      <c r="H23" s="77">
        <v>5.0301252558607769E-2</v>
      </c>
      <c r="I23" s="77">
        <f t="shared" si="1"/>
        <v>5.0301252558607769E-2</v>
      </c>
      <c r="J23" s="76">
        <f>分析係数表!G26</f>
        <v>0.19637522405895241</v>
      </c>
      <c r="K23" s="78">
        <f t="shared" si="2"/>
        <v>9.8779197416425536E-3</v>
      </c>
      <c r="L23" s="79"/>
      <c r="M23" s="80"/>
      <c r="N23" s="81">
        <f>分析係数表!H26</f>
        <v>1.1774395619692821E-2</v>
      </c>
      <c r="O23" s="82">
        <f t="shared" si="3"/>
        <v>0.42537774927844663</v>
      </c>
      <c r="P23" s="76">
        <f>分析係数表!C26</f>
        <v>0.60782312925170068</v>
      </c>
      <c r="Q23" s="82">
        <f t="shared" si="4"/>
        <v>0.25855443468047079</v>
      </c>
      <c r="R23" s="83">
        <v>0.28765134080696581</v>
      </c>
      <c r="S23" s="84">
        <f t="shared" si="5"/>
        <v>0.33795259336557359</v>
      </c>
      <c r="T23" s="85">
        <f>分析係数表!F26</f>
        <v>0.33484365664210319</v>
      </c>
      <c r="U23" s="86">
        <f t="shared" si="6"/>
        <v>0.11316128213421045</v>
      </c>
      <c r="V23" s="87">
        <f>分析係数表!D26</f>
        <v>7.1200955984863576E-2</v>
      </c>
      <c r="W23" s="88">
        <f t="shared" si="7"/>
        <v>0</v>
      </c>
      <c r="X23" s="76">
        <f>分析係数表!E26</f>
        <v>7.8271260705038842E-2</v>
      </c>
      <c r="Y23" s="89">
        <f t="shared" si="8"/>
        <v>0</v>
      </c>
    </row>
    <row r="24" spans="1:25" x14ac:dyDescent="0.2">
      <c r="A24" s="6" t="s">
        <v>12</v>
      </c>
      <c r="B24" s="5" t="s">
        <v>366</v>
      </c>
      <c r="C24" s="90"/>
      <c r="D24" s="76">
        <f>投入係数表!AI24</f>
        <v>8.4409555161644301E-5</v>
      </c>
      <c r="E24" s="77">
        <f t="shared" si="9"/>
        <v>8.4409555161644306E-3</v>
      </c>
      <c r="F24" s="76">
        <f>分析係数表!C27</f>
        <v>3.3949453036589916E-2</v>
      </c>
      <c r="G24" s="77">
        <f t="shared" si="0"/>
        <v>2.8656582287996894E-4</v>
      </c>
      <c r="H24" s="77">
        <v>4.1234338513877696E-4</v>
      </c>
      <c r="I24" s="77">
        <f t="shared" si="1"/>
        <v>4.1234338513877696E-4</v>
      </c>
      <c r="J24" s="76">
        <f>分析係数表!G27</f>
        <v>0.16810344827586207</v>
      </c>
      <c r="K24" s="78">
        <f t="shared" si="2"/>
        <v>6.9316344915570265E-5</v>
      </c>
      <c r="L24" s="79"/>
      <c r="M24" s="80"/>
      <c r="N24" s="81">
        <f>分析係数表!H27</f>
        <v>1.1983202635608557E-2</v>
      </c>
      <c r="O24" s="82">
        <f t="shared" si="3"/>
        <v>0.43292139409323688</v>
      </c>
      <c r="P24" s="76">
        <f>分析係数表!C27</f>
        <v>3.3949453036589916E-2</v>
      </c>
      <c r="Q24" s="82">
        <f t="shared" si="4"/>
        <v>1.4697444537303381E-2</v>
      </c>
      <c r="R24" s="83">
        <v>1.4808010989322403E-2</v>
      </c>
      <c r="S24" s="84">
        <f t="shared" si="5"/>
        <v>1.5220354374461181E-2</v>
      </c>
      <c r="T24" s="85">
        <f>分析係数表!F27</f>
        <v>0.32327586206896552</v>
      </c>
      <c r="U24" s="86">
        <f t="shared" si="6"/>
        <v>4.9203731813990889E-3</v>
      </c>
      <c r="V24" s="87">
        <f>分析係数表!D27</f>
        <v>0.10344827586206896</v>
      </c>
      <c r="W24" s="88">
        <f t="shared" si="7"/>
        <v>0</v>
      </c>
      <c r="X24" s="76">
        <f>分析係数表!E27</f>
        <v>0.10344827586206896</v>
      </c>
      <c r="Y24" s="89">
        <f t="shared" si="8"/>
        <v>0</v>
      </c>
    </row>
    <row r="25" spans="1:25" x14ac:dyDescent="0.2">
      <c r="A25" s="6" t="s">
        <v>13</v>
      </c>
      <c r="B25" s="5" t="s">
        <v>192</v>
      </c>
      <c r="C25" s="90"/>
      <c r="D25" s="76">
        <f>投入係数表!AI25</f>
        <v>8.4409555161644301E-5</v>
      </c>
      <c r="E25" s="77">
        <f t="shared" si="9"/>
        <v>8.4409555161644306E-3</v>
      </c>
      <c r="F25" s="76">
        <f>分析係数表!C28</f>
        <v>0.13648255813953492</v>
      </c>
      <c r="G25" s="77">
        <f t="shared" si="0"/>
        <v>1.1520432019881399E-3</v>
      </c>
      <c r="H25" s="77">
        <v>1.3340670195687679E-2</v>
      </c>
      <c r="I25" s="77">
        <f t="shared" si="1"/>
        <v>1.3340670195687679E-2</v>
      </c>
      <c r="J25" s="76">
        <f>分析係数表!G28</f>
        <v>0.12488465087665333</v>
      </c>
      <c r="K25" s="78">
        <f t="shared" si="2"/>
        <v>1.6660449398490302E-3</v>
      </c>
      <c r="L25" s="79"/>
      <c r="M25" s="80"/>
      <c r="N25" s="81">
        <f>分析係数表!H28</f>
        <v>2.2469954990487682E-2</v>
      </c>
      <c r="O25" s="82">
        <f t="shared" si="3"/>
        <v>0.81178000034714404</v>
      </c>
      <c r="P25" s="76">
        <f>分析係数表!C28</f>
        <v>0.13648255813953492</v>
      </c>
      <c r="Q25" s="82">
        <f t="shared" si="4"/>
        <v>0.11079381109389076</v>
      </c>
      <c r="R25" s="83">
        <v>0.12265795631994496</v>
      </c>
      <c r="S25" s="84">
        <f t="shared" si="5"/>
        <v>0.13599862651563263</v>
      </c>
      <c r="T25" s="85">
        <f>分析係数表!F28</f>
        <v>0.21362657643801908</v>
      </c>
      <c r="U25" s="86">
        <f t="shared" si="6"/>
        <v>2.9052920982807401E-2</v>
      </c>
      <c r="V25" s="87">
        <f>分析係数表!D28</f>
        <v>9.3202091664103356E-2</v>
      </c>
      <c r="W25" s="88">
        <f t="shared" si="7"/>
        <v>0</v>
      </c>
      <c r="X25" s="76">
        <f>分析係数表!E28</f>
        <v>8.2743771147339273E-2</v>
      </c>
      <c r="Y25" s="89">
        <f t="shared" si="8"/>
        <v>0</v>
      </c>
    </row>
    <row r="26" spans="1:25" x14ac:dyDescent="0.2">
      <c r="A26" s="6" t="s">
        <v>14</v>
      </c>
      <c r="B26" s="5" t="s">
        <v>50</v>
      </c>
      <c r="C26" s="90"/>
      <c r="D26" s="76">
        <f>投入係数表!AI26</f>
        <v>1.5784586815227482E-2</v>
      </c>
      <c r="E26" s="77">
        <f t="shared" si="9"/>
        <v>1.5784586815227482</v>
      </c>
      <c r="F26" s="76">
        <f>分析係数表!C29</f>
        <v>0.28024852844996728</v>
      </c>
      <c r="G26" s="77">
        <f t="shared" si="0"/>
        <v>0.44236072271582572</v>
      </c>
      <c r="H26" s="77">
        <v>0.4668985428213912</v>
      </c>
      <c r="I26" s="77">
        <f t="shared" si="1"/>
        <v>0.4668985428213912</v>
      </c>
      <c r="J26" s="76">
        <f>分析係数表!G29</f>
        <v>0.26283748014822655</v>
      </c>
      <c r="K26" s="78">
        <f t="shared" si="2"/>
        <v>0.12271843648005332</v>
      </c>
      <c r="L26" s="79"/>
      <c r="M26" s="80"/>
      <c r="N26" s="81">
        <f>分析係数表!H29</f>
        <v>1.0707159760567955E-2</v>
      </c>
      <c r="O26" s="82">
        <f t="shared" si="3"/>
        <v>0.38682134244729682</v>
      </c>
      <c r="P26" s="76">
        <f>分析係数表!C29</f>
        <v>0.28024852844996728</v>
      </c>
      <c r="Q26" s="82">
        <f t="shared" si="4"/>
        <v>0.1084061119938958</v>
      </c>
      <c r="R26" s="83">
        <v>0.13811945670049933</v>
      </c>
      <c r="S26" s="84">
        <f t="shared" si="5"/>
        <v>0.6050179995218905</v>
      </c>
      <c r="T26" s="85">
        <f>分析係数表!F29</f>
        <v>0.48438327157226047</v>
      </c>
      <c r="U26" s="86">
        <f t="shared" si="6"/>
        <v>0.29306059796851763</v>
      </c>
      <c r="V26" s="87">
        <f>分析係数表!D29</f>
        <v>0.14107993647432504</v>
      </c>
      <c r="W26" s="88">
        <f t="shared" si="7"/>
        <v>0</v>
      </c>
      <c r="X26" s="76">
        <f>分析係数表!E29</f>
        <v>9.6876654314452096E-2</v>
      </c>
      <c r="Y26" s="89">
        <f t="shared" si="8"/>
        <v>0</v>
      </c>
    </row>
    <row r="27" spans="1:25" x14ac:dyDescent="0.2">
      <c r="A27" s="6" t="s">
        <v>15</v>
      </c>
      <c r="B27" s="5" t="s">
        <v>36</v>
      </c>
      <c r="C27" s="90"/>
      <c r="D27" s="76">
        <f>投入係数表!AI27</f>
        <v>6.1618975268000337E-3</v>
      </c>
      <c r="E27" s="77">
        <f t="shared" si="9"/>
        <v>0.61618975268000331</v>
      </c>
      <c r="F27" s="76">
        <f>分析係数表!C30</f>
        <v>1</v>
      </c>
      <c r="G27" s="77">
        <f t="shared" si="0"/>
        <v>0.61618975268000331</v>
      </c>
      <c r="H27" s="77">
        <v>0.65902029586026178</v>
      </c>
      <c r="I27" s="77">
        <f t="shared" si="1"/>
        <v>0.65902029586026178</v>
      </c>
      <c r="J27" s="76">
        <f>分析係数表!G30</f>
        <v>0.34440913030915921</v>
      </c>
      <c r="K27" s="78">
        <f t="shared" si="2"/>
        <v>0.22697260695331756</v>
      </c>
      <c r="L27" s="79"/>
      <c r="M27" s="80"/>
      <c r="N27" s="81">
        <f>分析係数表!H30</f>
        <v>0</v>
      </c>
      <c r="O27" s="82">
        <f t="shared" si="3"/>
        <v>0</v>
      </c>
      <c r="P27" s="76">
        <f>分析係数表!C30</f>
        <v>1</v>
      </c>
      <c r="Q27" s="82">
        <f t="shared" si="4"/>
        <v>0</v>
      </c>
      <c r="R27" s="83">
        <v>7.5489885159210166E-2</v>
      </c>
      <c r="S27" s="84">
        <f t="shared" si="5"/>
        <v>0.73451018101947196</v>
      </c>
      <c r="T27" s="85">
        <f>分析係数表!F30</f>
        <v>0.44047963016469227</v>
      </c>
      <c r="U27" s="86">
        <f t="shared" si="6"/>
        <v>0.3235367728876582</v>
      </c>
      <c r="V27" s="87">
        <f>分析係数表!D30</f>
        <v>0.18679572377925455</v>
      </c>
      <c r="W27" s="88">
        <f t="shared" si="7"/>
        <v>0</v>
      </c>
      <c r="X27" s="76">
        <f>分析係数表!E30</f>
        <v>0.11282866223634788</v>
      </c>
      <c r="Y27" s="89">
        <f t="shared" si="8"/>
        <v>0</v>
      </c>
    </row>
    <row r="28" spans="1:25" x14ac:dyDescent="0.2">
      <c r="A28" s="6" t="s">
        <v>16</v>
      </c>
      <c r="B28" s="5" t="s">
        <v>193</v>
      </c>
      <c r="C28" s="90"/>
      <c r="D28" s="76">
        <f>投入係数表!AI28</f>
        <v>2.2199713007512452E-2</v>
      </c>
      <c r="E28" s="77">
        <f t="shared" si="9"/>
        <v>2.2199713007512454</v>
      </c>
      <c r="F28" s="76">
        <f>分析係数表!C31</f>
        <v>5.0425200622829069E-2</v>
      </c>
      <c r="G28" s="77">
        <f t="shared" si="0"/>
        <v>0.11194249821730436</v>
      </c>
      <c r="H28" s="77">
        <v>0.12046569930861832</v>
      </c>
      <c r="I28" s="77">
        <f t="shared" si="1"/>
        <v>0.12046569930861832</v>
      </c>
      <c r="J28" s="76">
        <f>分析係数表!G31</f>
        <v>7.0921985815602842E-2</v>
      </c>
      <c r="K28" s="78">
        <f t="shared" si="2"/>
        <v>8.543666617632506E-3</v>
      </c>
      <c r="L28" s="79"/>
      <c r="M28" s="80"/>
      <c r="N28" s="81">
        <f>分析係数表!H31</f>
        <v>2.4500023200779545E-2</v>
      </c>
      <c r="O28" s="82">
        <f t="shared" si="3"/>
        <v>0.8851209916020486</v>
      </c>
      <c r="P28" s="76">
        <f>分析係数表!C31</f>
        <v>5.0425200622829069E-2</v>
      </c>
      <c r="Q28" s="82">
        <f t="shared" si="4"/>
        <v>4.4632403577010704E-2</v>
      </c>
      <c r="R28" s="83">
        <v>5.6166454667138085E-2</v>
      </c>
      <c r="S28" s="84">
        <f t="shared" si="5"/>
        <v>0.17663215397575641</v>
      </c>
      <c r="T28" s="85">
        <f>分析係数表!F31</f>
        <v>0.3475177304964539</v>
      </c>
      <c r="U28" s="86">
        <f t="shared" si="6"/>
        <v>6.1382805282355062E-2</v>
      </c>
      <c r="V28" s="87">
        <f>分析係数表!D31</f>
        <v>0</v>
      </c>
      <c r="W28" s="88">
        <f t="shared" si="7"/>
        <v>0</v>
      </c>
      <c r="X28" s="76">
        <f>分析係数表!E31</f>
        <v>0</v>
      </c>
      <c r="Y28" s="89">
        <f t="shared" si="8"/>
        <v>0</v>
      </c>
    </row>
    <row r="29" spans="1:25" x14ac:dyDescent="0.2">
      <c r="A29" s="6" t="s">
        <v>17</v>
      </c>
      <c r="B29" s="5" t="s">
        <v>273</v>
      </c>
      <c r="C29" s="90"/>
      <c r="D29" s="76">
        <f>投入係数表!AI29</f>
        <v>9.4538701781041613E-3</v>
      </c>
      <c r="E29" s="77">
        <f t="shared" si="9"/>
        <v>0.94538701781041612</v>
      </c>
      <c r="F29" s="76">
        <f>分析係数表!C32</f>
        <v>0.71921182266009853</v>
      </c>
      <c r="G29" s="77">
        <f t="shared" si="0"/>
        <v>0.67993352019862441</v>
      </c>
      <c r="H29" s="77">
        <v>0.73772631993407689</v>
      </c>
      <c r="I29" s="77">
        <f t="shared" si="1"/>
        <v>0.73772631993407689</v>
      </c>
      <c r="J29" s="76">
        <f>分析係数表!G32</f>
        <v>0.13945578231292516</v>
      </c>
      <c r="K29" s="78">
        <f t="shared" si="2"/>
        <v>0.10288020107924201</v>
      </c>
      <c r="L29" s="79"/>
      <c r="M29" s="80"/>
      <c r="N29" s="81">
        <f>分析係数表!H32</f>
        <v>7.0646373718156932E-3</v>
      </c>
      <c r="O29" s="82">
        <f t="shared" si="3"/>
        <v>0.25522664956706798</v>
      </c>
      <c r="P29" s="76">
        <f>分析係数表!C32</f>
        <v>0.71921182266009853</v>
      </c>
      <c r="Q29" s="82">
        <f t="shared" si="4"/>
        <v>0.1835620238265612</v>
      </c>
      <c r="R29" s="83">
        <v>0.2311461690397929</v>
      </c>
      <c r="S29" s="84">
        <f t="shared" si="5"/>
        <v>0.96887248897386979</v>
      </c>
      <c r="T29" s="85">
        <f>分析係数表!F32</f>
        <v>0.48185941043083902</v>
      </c>
      <c r="U29" s="86">
        <f t="shared" si="6"/>
        <v>0.4668603263196085</v>
      </c>
      <c r="V29" s="87">
        <f>分析係数表!D32</f>
        <v>7.9365079365079361E-3</v>
      </c>
      <c r="W29" s="88">
        <f t="shared" si="7"/>
        <v>0</v>
      </c>
      <c r="X29" s="76">
        <f>分析係数表!E32</f>
        <v>1.2471655328798186E-2</v>
      </c>
      <c r="Y29" s="89">
        <f t="shared" si="8"/>
        <v>0</v>
      </c>
    </row>
    <row r="30" spans="1:25" x14ac:dyDescent="0.2">
      <c r="A30" s="6" t="s">
        <v>18</v>
      </c>
      <c r="B30" s="5" t="s">
        <v>274</v>
      </c>
      <c r="C30" s="90"/>
      <c r="D30" s="76">
        <f>投入係数表!AI30</f>
        <v>5.3178019751835906E-3</v>
      </c>
      <c r="E30" s="77">
        <f t="shared" si="9"/>
        <v>0.53178019751835903</v>
      </c>
      <c r="F30" s="76">
        <f>分析係数表!C33</f>
        <v>0.83046964490263453</v>
      </c>
      <c r="G30" s="77">
        <f t="shared" si="0"/>
        <v>0.44162731179932446</v>
      </c>
      <c r="H30" s="77">
        <v>0.45743057406516274</v>
      </c>
      <c r="I30" s="77">
        <f t="shared" si="1"/>
        <v>0.45743057406516274</v>
      </c>
      <c r="J30" s="76">
        <f>分析係数表!G33</f>
        <v>0.50688705234159781</v>
      </c>
      <c r="K30" s="78">
        <f t="shared" si="2"/>
        <v>0.23186563533881527</v>
      </c>
      <c r="L30" s="79"/>
      <c r="M30" s="80"/>
      <c r="N30" s="81">
        <f>分析係数表!H33</f>
        <v>1.0440350795786737E-3</v>
      </c>
      <c r="O30" s="82">
        <f t="shared" si="3"/>
        <v>3.771822407395093E-2</v>
      </c>
      <c r="P30" s="76">
        <f>分析係数表!C33</f>
        <v>0.83046964490263453</v>
      </c>
      <c r="Q30" s="82">
        <f t="shared" si="4"/>
        <v>3.1323840153052028E-2</v>
      </c>
      <c r="R30" s="83">
        <v>8.1047365032893962E-2</v>
      </c>
      <c r="S30" s="84">
        <f t="shared" si="5"/>
        <v>0.53847793909805675</v>
      </c>
      <c r="T30" s="85">
        <f>分析係数表!F33</f>
        <v>0.64600550964187331</v>
      </c>
      <c r="U30" s="86">
        <f t="shared" si="6"/>
        <v>0.34785971547794575</v>
      </c>
      <c r="V30" s="87">
        <f>分析係数表!D33</f>
        <v>3.9944903581267219E-2</v>
      </c>
      <c r="W30" s="88">
        <f t="shared" si="7"/>
        <v>0</v>
      </c>
      <c r="X30" s="76">
        <f>分析係数表!E33</f>
        <v>3.71900826446281E-2</v>
      </c>
      <c r="Y30" s="89">
        <f t="shared" si="8"/>
        <v>0</v>
      </c>
    </row>
    <row r="31" spans="1:25" x14ac:dyDescent="0.2">
      <c r="A31" s="6" t="s">
        <v>19</v>
      </c>
      <c r="B31" s="5" t="s">
        <v>275</v>
      </c>
      <c r="C31" s="90"/>
      <c r="D31" s="76">
        <f>投入係数表!AI31</f>
        <v>1.7472777918460369E-2</v>
      </c>
      <c r="E31" s="77">
        <f t="shared" si="9"/>
        <v>1.7472777918460369</v>
      </c>
      <c r="F31" s="76">
        <f>分析係数表!C34</f>
        <v>0.2537092984222894</v>
      </c>
      <c r="G31" s="77">
        <f t="shared" si="0"/>
        <v>0.44330062271810505</v>
      </c>
      <c r="H31" s="77">
        <v>0.52760728184590855</v>
      </c>
      <c r="I31" s="77">
        <f t="shared" si="1"/>
        <v>0.52760728184590855</v>
      </c>
      <c r="J31" s="76">
        <f>分析係数表!G34</f>
        <v>0.42494765662747624</v>
      </c>
      <c r="K31" s="78">
        <f t="shared" si="2"/>
        <v>0.22420547804001123</v>
      </c>
      <c r="L31" s="79"/>
      <c r="M31" s="80"/>
      <c r="N31" s="81">
        <f>分析係数表!H34</f>
        <v>0.17513108440443598</v>
      </c>
      <c r="O31" s="82">
        <f t="shared" si="3"/>
        <v>6.3270225427159694</v>
      </c>
      <c r="P31" s="76">
        <f>分析係数表!C34</f>
        <v>0.2537092984222894</v>
      </c>
      <c r="Q31" s="82">
        <f t="shared" si="4"/>
        <v>1.6052244504144781</v>
      </c>
      <c r="R31" s="83">
        <v>1.7306178912689221</v>
      </c>
      <c r="S31" s="84">
        <f t="shared" si="5"/>
        <v>2.2582251731148304</v>
      </c>
      <c r="T31" s="85">
        <f>分析係数表!F34</f>
        <v>0.69995168304074729</v>
      </c>
      <c r="U31" s="86">
        <f t="shared" si="6"/>
        <v>1.5806485106067085</v>
      </c>
      <c r="V31" s="87">
        <f>分析係数表!D34</f>
        <v>0.29215654694797877</v>
      </c>
      <c r="W31" s="88">
        <f t="shared" si="7"/>
        <v>1</v>
      </c>
      <c r="X31" s="76">
        <f>分析係数表!E34</f>
        <v>0.2001932678370108</v>
      </c>
      <c r="Y31" s="89">
        <f t="shared" si="8"/>
        <v>0</v>
      </c>
    </row>
    <row r="32" spans="1:25" x14ac:dyDescent="0.2">
      <c r="A32" s="6" t="s">
        <v>20</v>
      </c>
      <c r="B32" s="5" t="s">
        <v>37</v>
      </c>
      <c r="C32" s="90"/>
      <c r="D32" s="76">
        <f>投入係数表!AI32</f>
        <v>8.6097746264877182E-3</v>
      </c>
      <c r="E32" s="77">
        <f t="shared" si="9"/>
        <v>0.86097746264877184</v>
      </c>
      <c r="F32" s="76">
        <f>分析係数表!C35</f>
        <v>0.44329670329670334</v>
      </c>
      <c r="G32" s="77">
        <f t="shared" si="0"/>
        <v>0.38166847080496108</v>
      </c>
      <c r="H32" s="77">
        <v>0.44550360788895149</v>
      </c>
      <c r="I32" s="77">
        <f t="shared" si="1"/>
        <v>0.44550360788895149</v>
      </c>
      <c r="J32" s="76">
        <f>分析係数表!G35</f>
        <v>0.31419939577039274</v>
      </c>
      <c r="K32" s="78">
        <f t="shared" si="2"/>
        <v>0.13997696441223853</v>
      </c>
      <c r="L32" s="79"/>
      <c r="M32" s="80"/>
      <c r="N32" s="81">
        <f>分析係数表!H35</f>
        <v>6.616862326574173E-2</v>
      </c>
      <c r="O32" s="82">
        <f t="shared" si="3"/>
        <v>2.3904972235312902</v>
      </c>
      <c r="P32" s="76">
        <f>分析係数表!C35</f>
        <v>0.44329670329670334</v>
      </c>
      <c r="Q32" s="82">
        <f t="shared" si="4"/>
        <v>1.0596995384313435</v>
      </c>
      <c r="R32" s="83">
        <v>1.2528135687092914</v>
      </c>
      <c r="S32" s="84">
        <f t="shared" si="5"/>
        <v>1.698317176598243</v>
      </c>
      <c r="T32" s="85">
        <f>分析係数表!F35</f>
        <v>0.64443411573320941</v>
      </c>
      <c r="U32" s="86">
        <f t="shared" si="6"/>
        <v>1.0944535279356096</v>
      </c>
      <c r="V32" s="87">
        <f>分析係数表!D35</f>
        <v>7.0415988844991867E-2</v>
      </c>
      <c r="W32" s="88">
        <f t="shared" si="7"/>
        <v>0</v>
      </c>
      <c r="X32" s="76">
        <f>分析係数表!E35</f>
        <v>6.2979316755751802E-2</v>
      </c>
      <c r="Y32" s="89">
        <f t="shared" si="8"/>
        <v>0</v>
      </c>
    </row>
    <row r="33" spans="1:25" x14ac:dyDescent="0.2">
      <c r="A33" s="6" t="s">
        <v>21</v>
      </c>
      <c r="B33" s="5" t="s">
        <v>38</v>
      </c>
      <c r="C33" s="90"/>
      <c r="D33" s="76">
        <f>投入係数表!AI33</f>
        <v>4.642525533890436E-3</v>
      </c>
      <c r="E33" s="77">
        <f t="shared" si="9"/>
        <v>0.46425255338904359</v>
      </c>
      <c r="F33" s="76">
        <f>分析係数表!C36</f>
        <v>0.8186980166346769</v>
      </c>
      <c r="G33" s="77">
        <f t="shared" si="0"/>
        <v>0.38008264467719444</v>
      </c>
      <c r="H33" s="77">
        <v>0.45242331118432905</v>
      </c>
      <c r="I33" s="77">
        <f t="shared" si="1"/>
        <v>0.45242331118432905</v>
      </c>
      <c r="J33" s="76">
        <f>分析係数表!G36</f>
        <v>7.7781269641734763E-2</v>
      </c>
      <c r="K33" s="78">
        <f t="shared" si="2"/>
        <v>3.5190059559434772E-2</v>
      </c>
      <c r="L33" s="79"/>
      <c r="M33" s="80"/>
      <c r="N33" s="81">
        <f>分析係数表!H36</f>
        <v>0.1158646930536866</v>
      </c>
      <c r="O33" s="82">
        <f t="shared" si="3"/>
        <v>4.1858846894513544</v>
      </c>
      <c r="P33" s="76">
        <f>分析係数表!C36</f>
        <v>0.8186980166346769</v>
      </c>
      <c r="Q33" s="82">
        <f t="shared" si="4"/>
        <v>3.4269754931152843</v>
      </c>
      <c r="R33" s="83">
        <v>3.712076173531933</v>
      </c>
      <c r="S33" s="84">
        <f t="shared" si="5"/>
        <v>4.164499484716262</v>
      </c>
      <c r="T33" s="85">
        <f>分析係数表!F36</f>
        <v>0.82023884349465748</v>
      </c>
      <c r="U33" s="86">
        <f t="shared" si="6"/>
        <v>3.4158842410777637</v>
      </c>
      <c r="V33" s="87">
        <f>分析係数表!D36</f>
        <v>8.8780641106222507E-3</v>
      </c>
      <c r="W33" s="88">
        <f t="shared" si="7"/>
        <v>0</v>
      </c>
      <c r="X33" s="76">
        <f>分析係数表!E36</f>
        <v>3.4569453174104338E-3</v>
      </c>
      <c r="Y33" s="89">
        <f t="shared" si="8"/>
        <v>0</v>
      </c>
    </row>
    <row r="34" spans="1:25" x14ac:dyDescent="0.2">
      <c r="A34" s="6" t="s">
        <v>22</v>
      </c>
      <c r="B34" s="5" t="s">
        <v>378</v>
      </c>
      <c r="C34" s="90"/>
      <c r="D34" s="76">
        <f>投入係数表!AI34</f>
        <v>1.7135139697813793E-2</v>
      </c>
      <c r="E34" s="77">
        <f t="shared" si="9"/>
        <v>1.7135139697813793</v>
      </c>
      <c r="F34" s="76">
        <f>分析係数表!C37</f>
        <v>0.56668970283344855</v>
      </c>
      <c r="G34" s="77">
        <f t="shared" si="0"/>
        <v>0.97103072233637255</v>
      </c>
      <c r="H34" s="77">
        <v>1.1746427232035785</v>
      </c>
      <c r="I34" s="77">
        <f t="shared" si="1"/>
        <v>1.1746427232035785</v>
      </c>
      <c r="J34" s="76">
        <f>分析係数表!G37</f>
        <v>0.49872274427515739</v>
      </c>
      <c r="K34" s="78">
        <f t="shared" si="2"/>
        <v>0.58582104245893274</v>
      </c>
      <c r="L34" s="79"/>
      <c r="M34" s="80"/>
      <c r="N34" s="81">
        <f>分析係数表!H37</f>
        <v>5.3152985940327593E-2</v>
      </c>
      <c r="O34" s="82">
        <f t="shared" si="3"/>
        <v>1.9202766967427018</v>
      </c>
      <c r="P34" s="76">
        <f>分析係数表!C37</f>
        <v>0.56668970283344855</v>
      </c>
      <c r="Q34" s="82">
        <f t="shared" si="4"/>
        <v>1.088201030635118</v>
      </c>
      <c r="R34" s="83">
        <v>1.2617815717694054</v>
      </c>
      <c r="S34" s="84">
        <f t="shared" si="5"/>
        <v>2.436424294972984</v>
      </c>
      <c r="T34" s="85">
        <f>分析係数表!F37</f>
        <v>0.72283550770915062</v>
      </c>
      <c r="U34" s="86">
        <f t="shared" si="6"/>
        <v>1.7611339922517062</v>
      </c>
      <c r="V34" s="87">
        <f>分析係数表!D37</f>
        <v>9.0457075084390104E-2</v>
      </c>
      <c r="W34" s="88">
        <f t="shared" si="7"/>
        <v>0</v>
      </c>
      <c r="X34" s="76">
        <f>分析係数表!E37</f>
        <v>8.3386552321868437E-2</v>
      </c>
      <c r="Y34" s="89">
        <f t="shared" si="8"/>
        <v>0</v>
      </c>
    </row>
    <row r="35" spans="1:25" x14ac:dyDescent="0.2">
      <c r="A35" s="6" t="s">
        <v>23</v>
      </c>
      <c r="B35" s="5" t="s">
        <v>194</v>
      </c>
      <c r="C35" s="90"/>
      <c r="D35" s="76">
        <f>投入係数表!AI35</f>
        <v>2.2452941672997384E-2</v>
      </c>
      <c r="E35" s="77">
        <f t="shared" si="9"/>
        <v>2.2452941672997384</v>
      </c>
      <c r="F35" s="76">
        <f>分析係数表!C38</f>
        <v>1.0683527744467458E-2</v>
      </c>
      <c r="G35" s="77">
        <f t="shared" si="0"/>
        <v>2.3987662530837714E-2</v>
      </c>
      <c r="H35" s="77">
        <v>2.594088153044603E-2</v>
      </c>
      <c r="I35" s="77">
        <f t="shared" si="1"/>
        <v>2.594088153044603E-2</v>
      </c>
      <c r="J35" s="76">
        <f>分析係数表!G38</f>
        <v>0.34057971014492755</v>
      </c>
      <c r="K35" s="78">
        <f t="shared" si="2"/>
        <v>8.8349379125432139E-3</v>
      </c>
      <c r="L35" s="79"/>
      <c r="M35" s="80"/>
      <c r="N35" s="81">
        <f>分析係数表!H38</f>
        <v>4.6331956753746927E-2</v>
      </c>
      <c r="O35" s="82">
        <f t="shared" si="3"/>
        <v>1.6738509661262226</v>
      </c>
      <c r="P35" s="76">
        <f>分析係数表!C38</f>
        <v>1.0683527744467458E-2</v>
      </c>
      <c r="Q35" s="82">
        <f t="shared" si="4"/>
        <v>1.7882633236713158E-2</v>
      </c>
      <c r="R35" s="83">
        <v>2.1117246379824081E-2</v>
      </c>
      <c r="S35" s="84">
        <f t="shared" si="5"/>
        <v>4.7058127910270114E-2</v>
      </c>
      <c r="T35" s="85">
        <f>分析係数表!F38</f>
        <v>0.55072463768115942</v>
      </c>
      <c r="U35" s="86">
        <f t="shared" si="6"/>
        <v>2.5916070443337165E-2</v>
      </c>
      <c r="V35" s="87">
        <f>分析係数表!D38</f>
        <v>0.29710144927536231</v>
      </c>
      <c r="W35" s="88">
        <f t="shared" si="7"/>
        <v>0</v>
      </c>
      <c r="X35" s="76">
        <f>分析係数表!E38</f>
        <v>0.18840579710144928</v>
      </c>
      <c r="Y35" s="89">
        <f t="shared" si="8"/>
        <v>0</v>
      </c>
    </row>
    <row r="36" spans="1:25" x14ac:dyDescent="0.2">
      <c r="A36" s="6" t="s">
        <v>24</v>
      </c>
      <c r="B36" s="5" t="s">
        <v>39</v>
      </c>
      <c r="C36" s="90"/>
      <c r="D36" s="76">
        <f>投入係数表!AI36</f>
        <v>0</v>
      </c>
      <c r="E36" s="77">
        <f t="shared" si="9"/>
        <v>0</v>
      </c>
      <c r="F36" s="76">
        <f>分析係数表!C39</f>
        <v>1</v>
      </c>
      <c r="G36" s="77">
        <f t="shared" si="0"/>
        <v>0</v>
      </c>
      <c r="H36" s="77">
        <v>6.2439396768703651E-2</v>
      </c>
      <c r="I36" s="77">
        <f t="shared" si="1"/>
        <v>6.2439396768703651E-2</v>
      </c>
      <c r="J36" s="76">
        <f>分析係数表!G39</f>
        <v>0.35121951219512193</v>
      </c>
      <c r="K36" s="78">
        <f t="shared" si="2"/>
        <v>2.192993447486177E-2</v>
      </c>
      <c r="L36" s="79"/>
      <c r="M36" s="80"/>
      <c r="N36" s="81">
        <f>分析係数表!H39</f>
        <v>4.1645399285415987E-3</v>
      </c>
      <c r="O36" s="82">
        <f t="shared" si="3"/>
        <v>0.15045380491720428</v>
      </c>
      <c r="P36" s="76">
        <f>分析係数表!C39</f>
        <v>1</v>
      </c>
      <c r="Q36" s="82">
        <f t="shared" si="4"/>
        <v>0.15045380491720428</v>
      </c>
      <c r="R36" s="83">
        <v>0.19028031822448294</v>
      </c>
      <c r="S36" s="84">
        <f t="shared" si="5"/>
        <v>0.25271971499318657</v>
      </c>
      <c r="T36" s="85">
        <f>分析係数表!F39</f>
        <v>0.70184774575018483</v>
      </c>
      <c r="U36" s="86">
        <f t="shared" si="6"/>
        <v>0.17737076227459719</v>
      </c>
      <c r="V36" s="87">
        <f>分析係数表!D39</f>
        <v>7.4944567627494463E-2</v>
      </c>
      <c r="W36" s="88">
        <f t="shared" si="7"/>
        <v>0</v>
      </c>
      <c r="X36" s="76">
        <f>分析係数表!E39</f>
        <v>9.5048041389504803E-2</v>
      </c>
      <c r="Y36" s="89">
        <f t="shared" si="8"/>
        <v>0</v>
      </c>
    </row>
    <row r="37" spans="1:25" x14ac:dyDescent="0.2">
      <c r="A37" s="6" t="s">
        <v>25</v>
      </c>
      <c r="B37" s="5" t="s">
        <v>40</v>
      </c>
      <c r="C37" s="75">
        <f>最終需要_まとめ!C38</f>
        <v>100</v>
      </c>
      <c r="D37" s="76">
        <f>投入係数表!AI37</f>
        <v>0</v>
      </c>
      <c r="E37" s="77">
        <f t="shared" si="9"/>
        <v>0</v>
      </c>
      <c r="F37" s="76">
        <f>分析係数表!C40</f>
        <v>0.77416905685844439</v>
      </c>
      <c r="G37" s="77">
        <f t="shared" si="0"/>
        <v>0</v>
      </c>
      <c r="H37" s="77">
        <v>8.9495347440310088E-4</v>
      </c>
      <c r="I37" s="77">
        <f t="shared" si="1"/>
        <v>100.0008949534744</v>
      </c>
      <c r="J37" s="76">
        <f>分析係数表!G40</f>
        <v>0.54967502321262762</v>
      </c>
      <c r="K37" s="78">
        <f t="shared" si="2"/>
        <v>54.967994254834579</v>
      </c>
      <c r="L37" s="79"/>
      <c r="M37" s="80"/>
      <c r="N37" s="81">
        <f>分析係数表!H40</f>
        <v>3.1866270706695746E-2</v>
      </c>
      <c r="O37" s="82">
        <f t="shared" si="3"/>
        <v>1.1512440170127025</v>
      </c>
      <c r="P37" s="76">
        <f>分析係数表!C40</f>
        <v>0.77416905685844439</v>
      </c>
      <c r="Q37" s="82">
        <f t="shared" si="4"/>
        <v>0.89125749486465078</v>
      </c>
      <c r="R37" s="83">
        <v>0.89242134247529836</v>
      </c>
      <c r="S37" s="84">
        <f t="shared" si="5"/>
        <v>100.8933162959497</v>
      </c>
      <c r="T37" s="85">
        <f>分析係数表!F40</f>
        <v>0.74643369629442058</v>
      </c>
      <c r="U37" s="86">
        <f t="shared" si="6"/>
        <v>75.31017101418783</v>
      </c>
      <c r="V37" s="87">
        <f>分析係数表!D40</f>
        <v>8.7617118257786786E-2</v>
      </c>
      <c r="W37" s="88">
        <f t="shared" si="7"/>
        <v>9</v>
      </c>
      <c r="X37" s="76">
        <f>分析係数表!E40</f>
        <v>5.7567316620241414E-2</v>
      </c>
      <c r="Y37" s="89">
        <f t="shared" si="8"/>
        <v>6</v>
      </c>
    </row>
    <row r="38" spans="1:25" x14ac:dyDescent="0.2">
      <c r="A38" s="6" t="s">
        <v>26</v>
      </c>
      <c r="B38" s="5" t="s">
        <v>277</v>
      </c>
      <c r="C38" s="90"/>
      <c r="D38" s="76">
        <f>投入係数表!AI38</f>
        <v>0</v>
      </c>
      <c r="E38" s="77">
        <f t="shared" si="9"/>
        <v>0</v>
      </c>
      <c r="F38" s="76">
        <f>分析係数表!C41</f>
        <v>0.79005741127348639</v>
      </c>
      <c r="G38" s="77">
        <f t="shared" si="0"/>
        <v>0</v>
      </c>
      <c r="H38" s="77">
        <v>1.287285275553058E-3</v>
      </c>
      <c r="I38" s="77">
        <f t="shared" si="1"/>
        <v>1.287285275553058E-3</v>
      </c>
      <c r="J38" s="76">
        <f>分析係数表!G41</f>
        <v>0.45390187685215672</v>
      </c>
      <c r="K38" s="78">
        <f t="shared" si="2"/>
        <v>5.8430120261767878E-4</v>
      </c>
      <c r="L38" s="79"/>
      <c r="M38" s="80"/>
      <c r="N38" s="81">
        <f>分析係数表!H41</f>
        <v>5.3791007377847894E-2</v>
      </c>
      <c r="O38" s="82">
        <f t="shared" si="3"/>
        <v>1.9433267225656718</v>
      </c>
      <c r="P38" s="76">
        <f>分析係数表!C41</f>
        <v>0.79005741127348639</v>
      </c>
      <c r="Q38" s="82">
        <f t="shared" si="4"/>
        <v>1.5353396796888235</v>
      </c>
      <c r="R38" s="83">
        <v>1.5617023671938106</v>
      </c>
      <c r="S38" s="84">
        <f t="shared" si="5"/>
        <v>1.5629896524693636</v>
      </c>
      <c r="T38" s="85">
        <f>分析係数表!F41</f>
        <v>0.55729338162660524</v>
      </c>
      <c r="U38" s="86">
        <f t="shared" si="6"/>
        <v>0.87104378887204414</v>
      </c>
      <c r="V38" s="87">
        <f>分析係数表!D41</f>
        <v>0.17657227527164965</v>
      </c>
      <c r="W38" s="88">
        <f t="shared" si="7"/>
        <v>0</v>
      </c>
      <c r="X38" s="76">
        <f>分析係数表!E41</f>
        <v>0.1767369114257491</v>
      </c>
      <c r="Y38" s="89">
        <f t="shared" si="8"/>
        <v>0</v>
      </c>
    </row>
    <row r="39" spans="1:25" x14ac:dyDescent="0.2">
      <c r="A39" s="6" t="s">
        <v>51</v>
      </c>
      <c r="B39" s="5" t="s">
        <v>368</v>
      </c>
      <c r="C39" s="90"/>
      <c r="D39" s="76">
        <f>投入係数表!AI39</f>
        <v>1.5193719929095975E-3</v>
      </c>
      <c r="E39" s="77">
        <f t="shared" si="9"/>
        <v>0.15193719929095975</v>
      </c>
      <c r="F39" s="76">
        <f>分析係数表!C42</f>
        <v>0.34014502307185235</v>
      </c>
      <c r="G39" s="77">
        <f>E39*F39</f>
        <v>5.1680682158296132E-2</v>
      </c>
      <c r="H39" s="77">
        <v>5.7528625313529508E-2</v>
      </c>
      <c r="I39" s="77">
        <f>C39+H39</f>
        <v>5.7528625313529508E-2</v>
      </c>
      <c r="J39" s="76">
        <f>分析係数表!G42</f>
        <v>0.48461538461538461</v>
      </c>
      <c r="K39" s="78">
        <f>I39*J39</f>
        <v>2.7879256882710455E-2</v>
      </c>
      <c r="L39" s="79"/>
      <c r="M39" s="80"/>
      <c r="N39" s="81">
        <f>分析係数表!H42</f>
        <v>1.4175676302723771E-2</v>
      </c>
      <c r="O39" s="82">
        <f t="shared" si="3"/>
        <v>0.51212966464853382</v>
      </c>
      <c r="P39" s="76">
        <f>分析係数表!C42</f>
        <v>0.34014502307185235</v>
      </c>
      <c r="Q39" s="82">
        <f>O39*P39</f>
        <v>0.17419835659765553</v>
      </c>
      <c r="R39" s="83">
        <v>0.1808400830021287</v>
      </c>
      <c r="S39" s="84">
        <f>I39+R39</f>
        <v>0.23836870831565821</v>
      </c>
      <c r="T39" s="85">
        <f>分析係数表!F42</f>
        <v>0.55384615384615388</v>
      </c>
      <c r="U39" s="86">
        <f>S39*T39</f>
        <v>0.13201959229790303</v>
      </c>
      <c r="V39" s="87">
        <f>分析係数表!D42</f>
        <v>0.60961538461538467</v>
      </c>
      <c r="W39" s="88">
        <f>ROUND(S39*V39,0)</f>
        <v>0</v>
      </c>
      <c r="X39" s="76">
        <f>分析係数表!E42</f>
        <v>0.4653846153846154</v>
      </c>
      <c r="Y39" s="89">
        <f>ROUND(S39*X39,0)</f>
        <v>0</v>
      </c>
    </row>
    <row r="40" spans="1:25" x14ac:dyDescent="0.2">
      <c r="A40" s="6" t="s">
        <v>195</v>
      </c>
      <c r="B40" s="5" t="s">
        <v>41</v>
      </c>
      <c r="C40" s="90"/>
      <c r="D40" s="76">
        <f>投入係数表!AI40</f>
        <v>6.1365746602515404E-2</v>
      </c>
      <c r="E40" s="77">
        <f t="shared" si="9"/>
        <v>6.1365746602515401</v>
      </c>
      <c r="F40" s="76">
        <f>分析係数表!C43</f>
        <v>0.24206930209858468</v>
      </c>
      <c r="G40" s="77">
        <f>E40*F40</f>
        <v>1.4854763452829498</v>
      </c>
      <c r="H40" s="77">
        <v>1.6501954674040122</v>
      </c>
      <c r="I40" s="77">
        <f>C40+H40</f>
        <v>1.6501954674040122</v>
      </c>
      <c r="J40" s="76">
        <f>分析係数表!G43</f>
        <v>0.37677668031799566</v>
      </c>
      <c r="K40" s="78">
        <f>I40*J40</f>
        <v>0.62175517008428693</v>
      </c>
      <c r="L40" s="79"/>
      <c r="M40" s="80"/>
      <c r="N40" s="81">
        <f>分析係数表!H43</f>
        <v>3.8768502621688086E-2</v>
      </c>
      <c r="O40" s="82">
        <f t="shared" si="3"/>
        <v>1.4006033872793779</v>
      </c>
      <c r="P40" s="76">
        <f>分析係数表!C43</f>
        <v>0.24206930209858468</v>
      </c>
      <c r="Q40" s="82">
        <f>O40*P40</f>
        <v>0.33904308447563275</v>
      </c>
      <c r="R40" s="83">
        <v>0.54992421724677254</v>
      </c>
      <c r="S40" s="84">
        <f>I40+R40</f>
        <v>2.2001196846507849</v>
      </c>
      <c r="T40" s="85">
        <f>分析係数表!F43</f>
        <v>0.60202360876897132</v>
      </c>
      <c r="U40" s="86">
        <f>S40*T40</f>
        <v>1.3245239922771166</v>
      </c>
      <c r="V40" s="87">
        <f>分析係数表!D43</f>
        <v>0.42833052276559863</v>
      </c>
      <c r="W40" s="88">
        <f>ROUND(S40*V40,0)</f>
        <v>1</v>
      </c>
      <c r="X40" s="76">
        <f>分析係数表!E43</f>
        <v>0.32088653336545409</v>
      </c>
      <c r="Y40" s="89">
        <f>ROUND(S40*X40,0)</f>
        <v>1</v>
      </c>
    </row>
    <row r="41" spans="1:25" x14ac:dyDescent="0.2">
      <c r="A41" s="6" t="s">
        <v>341</v>
      </c>
      <c r="B41" s="5" t="s">
        <v>42</v>
      </c>
      <c r="C41" s="90"/>
      <c r="D41" s="76">
        <f>投入係数表!AI41</f>
        <v>3.1231535409808392E-3</v>
      </c>
      <c r="E41" s="77">
        <f t="shared" si="9"/>
        <v>0.31231535409808392</v>
      </c>
      <c r="F41" s="76">
        <f>分析係数表!C44</f>
        <v>0.38560429982568278</v>
      </c>
      <c r="G41" s="77">
        <f>E41*F41</f>
        <v>0.12043014344180183</v>
      </c>
      <c r="H41" s="77">
        <v>0.12241753054219116</v>
      </c>
      <c r="I41" s="77">
        <f>C41+H41</f>
        <v>0.12241753054219116</v>
      </c>
      <c r="J41" s="76">
        <f>分析係数表!G44</f>
        <v>0.26838368034661209</v>
      </c>
      <c r="K41" s="78">
        <f>I41*J41</f>
        <v>3.2854867385857058E-2</v>
      </c>
      <c r="L41" s="79"/>
      <c r="M41" s="80"/>
      <c r="N41" s="81">
        <f>分析係数表!H44</f>
        <v>0.12265092107094798</v>
      </c>
      <c r="O41" s="82">
        <f t="shared" si="3"/>
        <v>4.4310531459320357</v>
      </c>
      <c r="P41" s="76">
        <f>分析係数表!C44</f>
        <v>0.38560429982568278</v>
      </c>
      <c r="Q41" s="82">
        <f>O41*P41</f>
        <v>1.7086331458275117</v>
      </c>
      <c r="R41" s="83">
        <v>1.7297118473726816</v>
      </c>
      <c r="S41" s="84">
        <f>I41+R41</f>
        <v>1.8521293779148726</v>
      </c>
      <c r="T41" s="85">
        <f>分析係数表!F44</f>
        <v>0.48224816464075099</v>
      </c>
      <c r="U41" s="86">
        <f>S41*T41</f>
        <v>0.89318599317666325</v>
      </c>
      <c r="V41" s="87">
        <f>分析係数表!D44</f>
        <v>0.27476230593332529</v>
      </c>
      <c r="W41" s="88">
        <f>ROUND(S41*V41,0)</f>
        <v>1</v>
      </c>
      <c r="X41" s="76">
        <f>分析係数表!E44</f>
        <v>0.19448790468167049</v>
      </c>
      <c r="Y41" s="89">
        <f>ROUND(S41*X41,0)</f>
        <v>0</v>
      </c>
    </row>
    <row r="42" spans="1:25" x14ac:dyDescent="0.2">
      <c r="A42" s="6" t="s">
        <v>342</v>
      </c>
      <c r="B42" s="5" t="s">
        <v>279</v>
      </c>
      <c r="C42" s="90"/>
      <c r="D42" s="76">
        <f>投入係数表!AI42</f>
        <v>5.3178019751835906E-3</v>
      </c>
      <c r="E42" s="77">
        <f t="shared" si="9"/>
        <v>0.53178019751835903</v>
      </c>
      <c r="F42" s="76">
        <f>分析係数表!C45</f>
        <v>1</v>
      </c>
      <c r="G42" s="77">
        <f>E42*F42</f>
        <v>0.53178019751835903</v>
      </c>
      <c r="H42" s="77">
        <v>0.55350876846676056</v>
      </c>
      <c r="I42" s="77">
        <f>C42+H42</f>
        <v>0.55350876846676056</v>
      </c>
      <c r="J42" s="76">
        <f>分析係数表!G45</f>
        <v>0</v>
      </c>
      <c r="K42" s="78">
        <f>I42*J42</f>
        <v>0</v>
      </c>
      <c r="L42" s="79"/>
      <c r="M42" s="80"/>
      <c r="N42" s="81">
        <f>分析係数表!H45</f>
        <v>0</v>
      </c>
      <c r="O42" s="82">
        <f t="shared" si="3"/>
        <v>0</v>
      </c>
      <c r="P42" s="76">
        <f>分析係数表!C45</f>
        <v>1</v>
      </c>
      <c r="Q42" s="82">
        <f>O42*P42</f>
        <v>0</v>
      </c>
      <c r="R42" s="83">
        <v>4.0728993254504332E-2</v>
      </c>
      <c r="S42" s="84">
        <f>I42+R42</f>
        <v>0.59423776172126486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1.4265214822317886E-2</v>
      </c>
      <c r="E43" s="77">
        <f t="shared" si="9"/>
        <v>1.4265214822317887</v>
      </c>
      <c r="F43" s="76">
        <f>分析係数表!C46</f>
        <v>0.21981660723382579</v>
      </c>
      <c r="G43" s="77">
        <f>E43*F43</f>
        <v>0.31357311237036006</v>
      </c>
      <c r="H43" s="77">
        <v>0.32932974515200403</v>
      </c>
      <c r="I43" s="77">
        <f>C43+H43</f>
        <v>0.32932974515200403</v>
      </c>
      <c r="J43" s="76">
        <f>分析係数表!G46</f>
        <v>9.2485549132947983E-3</v>
      </c>
      <c r="K43" s="78">
        <f>I43*J43</f>
        <v>3.0458242326196908E-3</v>
      </c>
      <c r="L43" s="79"/>
      <c r="M43" s="80"/>
      <c r="N43" s="81">
        <f>分析係数表!H46</f>
        <v>2.3827200593939956E-2</v>
      </c>
      <c r="O43" s="82">
        <f t="shared" si="3"/>
        <v>0.86081369164328025</v>
      </c>
      <c r="P43" s="76">
        <f>分析係数表!C46</f>
        <v>0.21981660723382579</v>
      </c>
      <c r="Q43" s="82">
        <f>O43*P43</f>
        <v>0.18922114515745056</v>
      </c>
      <c r="R43" s="83">
        <v>0.21006057323656144</v>
      </c>
      <c r="S43" s="84">
        <f>I43+R43</f>
        <v>0.53939031838856544</v>
      </c>
      <c r="T43" s="85">
        <f>分析係数表!F46</f>
        <v>0.31329479768786128</v>
      </c>
      <c r="U43" s="86">
        <f>S43*T43</f>
        <v>0.16898818067433669</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92">
        <f>投入係数表!AI44</f>
        <v>0.24698235840297122</v>
      </c>
      <c r="E44" s="91">
        <f>SUM(E5:E43)</f>
        <v>24.698235840297119</v>
      </c>
      <c r="F44" s="92">
        <f>分析係数表!C47</f>
        <v>0.36533716964755569</v>
      </c>
      <c r="G44" s="91">
        <f>SUM(G5:G43)</f>
        <v>7.7274244668864354</v>
      </c>
      <c r="H44" s="91">
        <f>SUM(H5:H43)</f>
        <v>9.085369286625415</v>
      </c>
      <c r="I44" s="91">
        <f>SUM(I5:I43)</f>
        <v>109.08536928662541</v>
      </c>
      <c r="J44" s="92">
        <f>分析係数表!G47</f>
        <v>0.24761623449681225</v>
      </c>
      <c r="K44" s="93">
        <f>SUM(K5:K43)</f>
        <v>57.58876705757821</v>
      </c>
      <c r="L44" s="94">
        <f>最終需要_まとめ!$L$33</f>
        <v>0.62733333333333341</v>
      </c>
      <c r="M44" s="91">
        <f>K44*L44</f>
        <v>36.127353200787404</v>
      </c>
      <c r="N44" s="95">
        <f>分析係数表!H47</f>
        <v>1</v>
      </c>
      <c r="O44" s="109">
        <f>SUM(O5:O43)</f>
        <v>36.127353200787404</v>
      </c>
      <c r="P44" s="92">
        <f>分析係数表!C47</f>
        <v>0.36533716964755569</v>
      </c>
      <c r="Q44" s="96">
        <f>SUM(Q5:Q43)</f>
        <v>13.873903619697966</v>
      </c>
      <c r="R44" s="91">
        <f>SUM(R5:R43)</f>
        <v>15.634886996878834</v>
      </c>
      <c r="S44" s="97">
        <f>SUM(S5:S43)</f>
        <v>124.72025628350426</v>
      </c>
      <c r="T44" s="98">
        <f>分析係数表!F47</f>
        <v>0.45972075178637212</v>
      </c>
      <c r="U44" s="99">
        <f>SUM(U5:U43)</f>
        <v>89.303783667955116</v>
      </c>
      <c r="V44" s="100">
        <f>分析係数表!D47</f>
        <v>9.0631212476228726E-2</v>
      </c>
      <c r="W44" s="101">
        <f>SUM(W5:W43)</f>
        <v>12</v>
      </c>
      <c r="X44" s="92">
        <f>分析係数表!E47</f>
        <v>7.5404319154090987E-2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1.8109976950938427E-3</v>
      </c>
      <c r="E5" s="110">
        <f>$C$38*D5</f>
        <v>0.18109976950938428</v>
      </c>
      <c r="F5" s="85">
        <f>分析係数表!C8</f>
        <v>0.3615635179153095</v>
      </c>
      <c r="G5" s="110">
        <f t="shared" ref="G5:G38" si="0">E5*F5</f>
        <v>6.5479069757464689E-2</v>
      </c>
      <c r="H5" s="110">
        <f t="array" ref="H5:H43">MMULT(逆行列係数!C5:AO43,'34'!G5:G43)</f>
        <v>8.4590728079416769E-2</v>
      </c>
      <c r="I5" s="110">
        <f t="shared" ref="I5:I38" si="1">C5+H5</f>
        <v>8.4590728079416769E-2</v>
      </c>
      <c r="J5" s="85">
        <f>分析係数表!G8</f>
        <v>0.11973969631236442</v>
      </c>
      <c r="K5" s="111">
        <f t="shared" ref="K5:K38" si="2">I5*J5</f>
        <v>1.0128868091071162E-2</v>
      </c>
      <c r="L5" s="79" t="s">
        <v>188</v>
      </c>
      <c r="M5" s="80" t="s">
        <v>188</v>
      </c>
      <c r="N5" s="81">
        <f>分析係数表!H8</f>
        <v>1.2737227970859822E-2</v>
      </c>
      <c r="O5" s="82">
        <f t="shared" ref="O5:O43" si="3">$M$44*N5</f>
        <v>0.39044011311282445</v>
      </c>
      <c r="P5" s="76">
        <f>分析係数表!C8</f>
        <v>0.3615635179153095</v>
      </c>
      <c r="Q5" s="82">
        <f t="shared" ref="Q5:Q38" si="4">O5*P5</f>
        <v>0.14116890083232417</v>
      </c>
      <c r="R5" s="83">
        <f t="array" ref="R5:R43">MMULT(逆行列係数!C5:AO43,'34'!Q5:Q43)</f>
        <v>0.20640045100271784</v>
      </c>
      <c r="S5" s="84">
        <f t="shared" ref="S5:S38" si="5">I5+R5</f>
        <v>0.29099117908213462</v>
      </c>
      <c r="T5" s="85">
        <f>分析係数表!F8</f>
        <v>0.45140997830802604</v>
      </c>
      <c r="U5" s="86">
        <f t="shared" ref="U5:U43" si="6">S5*T5</f>
        <v>0.13135632183729332</v>
      </c>
      <c r="V5" s="87">
        <f>分析係数表!D8</f>
        <v>0.23297180043383947</v>
      </c>
      <c r="W5" s="167">
        <f t="shared" ref="W5:W43" si="7">ROUND(S5*V5,0)</f>
        <v>0</v>
      </c>
      <c r="X5" s="76">
        <f>分析係数表!E8</f>
        <v>7.0498915401301515E-2</v>
      </c>
      <c r="Y5" s="166">
        <f t="shared" ref="Y5:Y43" si="8">ROUND(S5*X5,0)</f>
        <v>0</v>
      </c>
    </row>
    <row r="6" spans="1:25" x14ac:dyDescent="0.2">
      <c r="A6" s="6" t="s">
        <v>220</v>
      </c>
      <c r="B6" s="5" t="s">
        <v>266</v>
      </c>
      <c r="C6" s="90"/>
      <c r="D6" s="107">
        <f>投入係数表!AJ6</f>
        <v>0</v>
      </c>
      <c r="E6" s="110">
        <f t="shared" ref="E6:E43" si="9">$C$38*D6</f>
        <v>0</v>
      </c>
      <c r="F6" s="85">
        <f>分析係数表!C9</f>
        <v>5.4524361948955935E-2</v>
      </c>
      <c r="G6" s="110">
        <f t="shared" si="0"/>
        <v>0</v>
      </c>
      <c r="H6" s="110">
        <v>1.5243122853927618E-3</v>
      </c>
      <c r="I6" s="110">
        <f t="shared" si="1"/>
        <v>1.5243122853927618E-3</v>
      </c>
      <c r="J6" s="85">
        <f>分析係数表!G9</f>
        <v>0.23529411764705882</v>
      </c>
      <c r="K6" s="111">
        <f t="shared" si="2"/>
        <v>3.5866171421006162E-4</v>
      </c>
      <c r="L6" s="79"/>
      <c r="M6" s="80"/>
      <c r="N6" s="81">
        <f>分析係数表!H9</f>
        <v>6.7282260683958976E-4</v>
      </c>
      <c r="O6" s="82">
        <f t="shared" si="3"/>
        <v>2.0624341129821328E-2</v>
      </c>
      <c r="P6" s="76">
        <f>分析係数表!C9</f>
        <v>5.4524361948955935E-2</v>
      </c>
      <c r="Q6" s="82">
        <f t="shared" si="4"/>
        <v>1.1245290407211168E-3</v>
      </c>
      <c r="R6" s="83">
        <v>1.6052872243588145E-3</v>
      </c>
      <c r="S6" s="84">
        <f t="shared" si="5"/>
        <v>3.1295995097515763E-3</v>
      </c>
      <c r="T6" s="85">
        <f>分析係数表!F9</f>
        <v>0.68627450980392157</v>
      </c>
      <c r="U6" s="86">
        <f t="shared" si="6"/>
        <v>2.1477643694373565E-3</v>
      </c>
      <c r="V6" s="87">
        <f>分析係数表!D9</f>
        <v>3.9215686274509803E-2</v>
      </c>
      <c r="W6" s="167">
        <f t="shared" si="7"/>
        <v>0</v>
      </c>
      <c r="X6" s="76">
        <f>分析係数表!E9</f>
        <v>0</v>
      </c>
      <c r="Y6" s="166">
        <f t="shared" si="8"/>
        <v>0</v>
      </c>
    </row>
    <row r="7" spans="1:25" x14ac:dyDescent="0.2">
      <c r="A7" s="6" t="s">
        <v>221</v>
      </c>
      <c r="B7" s="5" t="s">
        <v>267</v>
      </c>
      <c r="C7" s="90"/>
      <c r="D7" s="107">
        <f>投入係数表!AJ7</f>
        <v>4.1159038524860058E-4</v>
      </c>
      <c r="E7" s="110">
        <f t="shared" si="9"/>
        <v>4.115903852486006E-2</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3.9826313905861874E-2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投入係数表!AJ8</f>
        <v>0</v>
      </c>
      <c r="E8" s="110">
        <f t="shared" si="9"/>
        <v>0</v>
      </c>
      <c r="F8" s="85">
        <f>分析係数表!C11</f>
        <v>1.7638036809815905E-2</v>
      </c>
      <c r="G8" s="110">
        <f t="shared" si="0"/>
        <v>0</v>
      </c>
      <c r="H8" s="110">
        <v>6.107914517853915E-4</v>
      </c>
      <c r="I8" s="110">
        <f t="shared" si="1"/>
        <v>6.107914517853915E-4</v>
      </c>
      <c r="J8" s="85">
        <f>分析係数表!G11</f>
        <v>0.36619718309859156</v>
      </c>
      <c r="K8" s="111">
        <f t="shared" si="2"/>
        <v>2.2367010910450958E-4</v>
      </c>
      <c r="L8" s="79"/>
      <c r="M8" s="80"/>
      <c r="N8" s="81">
        <f>分析係数表!H11</f>
        <v>-2.3200779546192752E-5</v>
      </c>
      <c r="O8" s="82">
        <f t="shared" si="3"/>
        <v>-7.1118417689039059E-4</v>
      </c>
      <c r="P8" s="76">
        <f>分析係数表!C11</f>
        <v>1.7638036809815905E-2</v>
      </c>
      <c r="Q8" s="82">
        <f t="shared" si="4"/>
        <v>-1.2543892690551335E-5</v>
      </c>
      <c r="R8" s="83">
        <v>4.8094354901704093E-4</v>
      </c>
      <c r="S8" s="84">
        <f t="shared" si="5"/>
        <v>1.0917350008024325E-3</v>
      </c>
      <c r="T8" s="85">
        <f>分析係数表!F11</f>
        <v>0.60563380281690138</v>
      </c>
      <c r="U8" s="86">
        <f t="shared" si="6"/>
        <v>6.6119162020429004E-4</v>
      </c>
      <c r="V8" s="87">
        <f>分析係数表!D11</f>
        <v>0.11267605633802817</v>
      </c>
      <c r="W8" s="167">
        <f t="shared" si="7"/>
        <v>0</v>
      </c>
      <c r="X8" s="76">
        <f>分析係数表!E11</f>
        <v>5.6338028169014086E-2</v>
      </c>
      <c r="Y8" s="166">
        <f t="shared" si="8"/>
        <v>0</v>
      </c>
    </row>
    <row r="9" spans="1:25" x14ac:dyDescent="0.2">
      <c r="A9" s="6" t="s">
        <v>223</v>
      </c>
      <c r="B9" s="5" t="s">
        <v>191</v>
      </c>
      <c r="C9" s="90"/>
      <c r="D9" s="107">
        <f>投入係数表!AJ9</f>
        <v>6.6677642410273297E-3</v>
      </c>
      <c r="E9" s="110">
        <f t="shared" si="9"/>
        <v>0.66677642410273297</v>
      </c>
      <c r="F9" s="85">
        <f>分析係数表!C12</f>
        <v>0.17945214392608499</v>
      </c>
      <c r="G9" s="110">
        <f t="shared" si="0"/>
        <v>0.11965445882460392</v>
      </c>
      <c r="H9" s="110">
        <v>0.14382980249144153</v>
      </c>
      <c r="I9" s="110">
        <f t="shared" si="1"/>
        <v>0.14382980249144153</v>
      </c>
      <c r="J9" s="85">
        <f>分析係数表!G12</f>
        <v>0.13812104376337719</v>
      </c>
      <c r="K9" s="111">
        <f t="shared" si="2"/>
        <v>1.9865922444398294E-2</v>
      </c>
      <c r="L9" s="79"/>
      <c r="M9" s="80"/>
      <c r="N9" s="81">
        <f>分析係数表!H12</f>
        <v>9.9856155166813607E-2</v>
      </c>
      <c r="O9" s="82">
        <f t="shared" si="3"/>
        <v>3.0609366973362415</v>
      </c>
      <c r="P9" s="76">
        <f>分析係数表!C12</f>
        <v>0.17945214392608499</v>
      </c>
      <c r="Q9" s="82">
        <f t="shared" si="4"/>
        <v>0.54929165275901848</v>
      </c>
      <c r="R9" s="83">
        <v>0.62228385480543169</v>
      </c>
      <c r="S9" s="84">
        <f t="shared" si="5"/>
        <v>0.7661136572968732</v>
      </c>
      <c r="T9" s="85">
        <f>分析係数表!F12</f>
        <v>0.32915888701671298</v>
      </c>
      <c r="U9" s="86">
        <f t="shared" si="6"/>
        <v>0.25217311876414222</v>
      </c>
      <c r="V9" s="87">
        <f>分析係数表!D12</f>
        <v>3.0966801766929276E-2</v>
      </c>
      <c r="W9" s="167">
        <f t="shared" si="7"/>
        <v>0</v>
      </c>
      <c r="X9" s="76">
        <f>分析係数表!E12</f>
        <v>3.3835784871806551E-2</v>
      </c>
      <c r="Y9" s="166">
        <f t="shared" si="8"/>
        <v>0</v>
      </c>
    </row>
    <row r="10" spans="1:25" x14ac:dyDescent="0.2">
      <c r="A10" s="6" t="s">
        <v>224</v>
      </c>
      <c r="B10" s="5" t="s">
        <v>28</v>
      </c>
      <c r="C10" s="90"/>
      <c r="D10" s="107">
        <f>投入係数表!AJ10</f>
        <v>2.798814619690484E-3</v>
      </c>
      <c r="E10" s="110">
        <f t="shared" si="9"/>
        <v>0.2798814619690484</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0.47151510927832896</v>
      </c>
      <c r="P10" s="76">
        <f>分析係数表!C13</f>
        <v>0</v>
      </c>
      <c r="Q10" s="82">
        <f t="shared" si="4"/>
        <v>0</v>
      </c>
      <c r="R10" s="83">
        <v>0</v>
      </c>
      <c r="S10" s="84">
        <f t="shared" si="5"/>
        <v>0</v>
      </c>
      <c r="T10" s="85">
        <f>分析係数表!F13</f>
        <v>0.38331454340473509</v>
      </c>
      <c r="U10" s="86">
        <f t="shared" si="6"/>
        <v>0</v>
      </c>
      <c r="V10" s="87">
        <f>分析係数表!D13</f>
        <v>0.35963923337091319</v>
      </c>
      <c r="W10" s="167">
        <f t="shared" si="7"/>
        <v>0</v>
      </c>
      <c r="X10" s="76">
        <f>分析係数表!E13</f>
        <v>0.25591882750845546</v>
      </c>
      <c r="Y10" s="166">
        <f t="shared" si="8"/>
        <v>0</v>
      </c>
    </row>
    <row r="11" spans="1:25" x14ac:dyDescent="0.2">
      <c r="A11" s="6" t="s">
        <v>225</v>
      </c>
      <c r="B11" s="5" t="s">
        <v>268</v>
      </c>
      <c r="C11" s="90"/>
      <c r="D11" s="107">
        <f>投入係数表!AJ11</f>
        <v>4.1982219295357264E-3</v>
      </c>
      <c r="E11" s="110">
        <f t="shared" si="9"/>
        <v>0.41982219295357265</v>
      </c>
      <c r="F11" s="85">
        <f>分析係数表!C14</f>
        <v>0.39919982218270722</v>
      </c>
      <c r="G11" s="110">
        <f t="shared" si="0"/>
        <v>0.16759294477542039</v>
      </c>
      <c r="H11" s="110">
        <v>0.28296425840515721</v>
      </c>
      <c r="I11" s="110">
        <f t="shared" si="1"/>
        <v>0.28296425840515721</v>
      </c>
      <c r="J11" s="85">
        <f>分析係数表!G14</f>
        <v>0.17087329631499243</v>
      </c>
      <c r="K11" s="111">
        <f t="shared" si="2"/>
        <v>4.8351035573016517E-2</v>
      </c>
      <c r="L11" s="79"/>
      <c r="M11" s="80"/>
      <c r="N11" s="81">
        <f>分析係数表!H14</f>
        <v>1.2412417057213123E-3</v>
      </c>
      <c r="O11" s="82">
        <f t="shared" si="3"/>
        <v>3.8048353463635901E-2</v>
      </c>
      <c r="P11" s="76">
        <f>分析係数表!C14</f>
        <v>0.39919982218270722</v>
      </c>
      <c r="Q11" s="82">
        <f t="shared" si="4"/>
        <v>1.5188895937028244E-2</v>
      </c>
      <c r="R11" s="83">
        <v>6.7363948826658637E-2</v>
      </c>
      <c r="S11" s="84">
        <f t="shared" si="5"/>
        <v>0.35032820723181585</v>
      </c>
      <c r="T11" s="85">
        <f>分析係数表!F14</f>
        <v>0.36951034830893487</v>
      </c>
      <c r="U11" s="86">
        <f t="shared" si="6"/>
        <v>0.12944989787667299</v>
      </c>
      <c r="V11" s="87">
        <f>分析係数表!D14</f>
        <v>9.6163553760726911E-2</v>
      </c>
      <c r="W11" s="167">
        <f t="shared" si="7"/>
        <v>0</v>
      </c>
      <c r="X11" s="76">
        <f>分析係数表!E14</f>
        <v>9.187279151943463E-2</v>
      </c>
      <c r="Y11" s="166">
        <f t="shared" si="8"/>
        <v>0</v>
      </c>
    </row>
    <row r="12" spans="1:25" x14ac:dyDescent="0.2">
      <c r="A12" s="6" t="s">
        <v>226</v>
      </c>
      <c r="B12" s="5" t="s">
        <v>29</v>
      </c>
      <c r="C12" s="90"/>
      <c r="D12" s="107">
        <f>投入係数表!AJ12</f>
        <v>0.1730325979585117</v>
      </c>
      <c r="E12" s="110">
        <f t="shared" si="9"/>
        <v>17.303259795851169</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0.28162893404859468</v>
      </c>
      <c r="P12" s="76">
        <f>分析係数表!C15</f>
        <v>0</v>
      </c>
      <c r="Q12" s="82">
        <f t="shared" si="4"/>
        <v>0</v>
      </c>
      <c r="R12" s="83">
        <v>0</v>
      </c>
      <c r="S12" s="84">
        <f t="shared" si="5"/>
        <v>0</v>
      </c>
      <c r="T12" s="85">
        <f>分析係数表!F15</f>
        <v>0.30384615384615382</v>
      </c>
      <c r="U12" s="86">
        <f t="shared" si="6"/>
        <v>0</v>
      </c>
      <c r="V12" s="87">
        <f>分析係数表!D15</f>
        <v>3.9743589743589741E-2</v>
      </c>
      <c r="W12" s="167">
        <f t="shared" si="7"/>
        <v>0</v>
      </c>
      <c r="X12" s="76">
        <f>分析係数表!E15</f>
        <v>3.3974358974358972E-2</v>
      </c>
      <c r="Y12" s="166">
        <f t="shared" si="8"/>
        <v>0</v>
      </c>
    </row>
    <row r="13" spans="1:25" x14ac:dyDescent="0.2">
      <c r="A13" s="6" t="s">
        <v>227</v>
      </c>
      <c r="B13" s="5" t="s">
        <v>30</v>
      </c>
      <c r="C13" s="90"/>
      <c r="D13" s="107">
        <f>投入係数表!AJ13</f>
        <v>2.3872242344418833E-3</v>
      </c>
      <c r="E13" s="110">
        <f t="shared" si="9"/>
        <v>0.23872242344418834</v>
      </c>
      <c r="F13" s="85">
        <f>分析係数表!C16</f>
        <v>2.8203419942260721E-2</v>
      </c>
      <c r="G13" s="110">
        <f t="shared" si="0"/>
        <v>6.7327887580306296E-3</v>
      </c>
      <c r="H13" s="110">
        <v>9.0892127583978646E-3</v>
      </c>
      <c r="I13" s="110">
        <f t="shared" si="1"/>
        <v>9.0892127583978646E-3</v>
      </c>
      <c r="J13" s="85">
        <f>分析係数表!G16</f>
        <v>3.2028469750889681E-2</v>
      </c>
      <c r="K13" s="111">
        <f t="shared" si="2"/>
        <v>2.9111357589174658E-4</v>
      </c>
      <c r="L13" s="79"/>
      <c r="M13" s="80"/>
      <c r="N13" s="81">
        <f>分析係数表!H16</f>
        <v>1.817781077444202E-2</v>
      </c>
      <c r="O13" s="82">
        <f t="shared" si="3"/>
        <v>0.55721280259362105</v>
      </c>
      <c r="P13" s="76">
        <f>分析係数表!C16</f>
        <v>2.8203419942260721E-2</v>
      </c>
      <c r="Q13" s="82">
        <f t="shared" si="4"/>
        <v>1.5715306668751917E-2</v>
      </c>
      <c r="R13" s="83">
        <v>1.8412570506110809E-2</v>
      </c>
      <c r="S13" s="84">
        <f t="shared" si="5"/>
        <v>2.7501783264508674E-2</v>
      </c>
      <c r="T13" s="85">
        <f>分析係数表!F16</f>
        <v>0.28469750889679718</v>
      </c>
      <c r="U13" s="86">
        <f t="shared" si="6"/>
        <v>7.8296891856252451E-3</v>
      </c>
      <c r="V13" s="87">
        <f>分析係数表!D16</f>
        <v>0</v>
      </c>
      <c r="W13" s="167">
        <f t="shared" si="7"/>
        <v>0</v>
      </c>
      <c r="X13" s="76">
        <f>分析係数表!E16</f>
        <v>0</v>
      </c>
      <c r="Y13" s="166">
        <f t="shared" si="8"/>
        <v>0</v>
      </c>
    </row>
    <row r="14" spans="1:25" x14ac:dyDescent="0.2">
      <c r="A14" s="6" t="s">
        <v>2</v>
      </c>
      <c r="B14" s="5" t="s">
        <v>365</v>
      </c>
      <c r="C14" s="90"/>
      <c r="D14" s="107">
        <f>投入係数表!AJ14</f>
        <v>2.3049061573921633E-3</v>
      </c>
      <c r="E14" s="110">
        <f t="shared" si="9"/>
        <v>0.23049061573921634</v>
      </c>
      <c r="F14" s="85">
        <f>分析係数表!C17</f>
        <v>0.39389614666813044</v>
      </c>
      <c r="G14" s="110">
        <f t="shared" si="0"/>
        <v>9.0789365382842047E-2</v>
      </c>
      <c r="H14" s="110">
        <v>0.1788695091184915</v>
      </c>
      <c r="I14" s="110">
        <f t="shared" si="1"/>
        <v>0.1788695091184915</v>
      </c>
      <c r="J14" s="85">
        <f>分析係数表!G17</f>
        <v>0.21203948952564411</v>
      </c>
      <c r="K14" s="111">
        <f t="shared" si="2"/>
        <v>3.7927399405187481E-2</v>
      </c>
      <c r="L14" s="79"/>
      <c r="M14" s="80"/>
      <c r="N14" s="81">
        <f>分析係数表!H17</f>
        <v>3.0625029000974431E-3</v>
      </c>
      <c r="O14" s="82">
        <f t="shared" si="3"/>
        <v>9.387631134953156E-2</v>
      </c>
      <c r="P14" s="76">
        <f>分析係数表!C17</f>
        <v>0.39389614666813044</v>
      </c>
      <c r="Q14" s="82">
        <f t="shared" si="4"/>
        <v>3.6977517303998161E-2</v>
      </c>
      <c r="R14" s="83">
        <v>8.0743971407108997E-2</v>
      </c>
      <c r="S14" s="84">
        <f t="shared" si="5"/>
        <v>0.25961348052560052</v>
      </c>
      <c r="T14" s="85">
        <f>分析係数表!F17</f>
        <v>0.32203226583192873</v>
      </c>
      <c r="U14" s="86">
        <f t="shared" si="6"/>
        <v>8.3603917374172443E-2</v>
      </c>
      <c r="V14" s="87">
        <f>分析係数表!D17</f>
        <v>4.2475319046472428E-2</v>
      </c>
      <c r="W14" s="167">
        <f t="shared" si="7"/>
        <v>0</v>
      </c>
      <c r="X14" s="76">
        <f>分析係数表!E17</f>
        <v>3.9345051769804962E-2</v>
      </c>
      <c r="Y14" s="166">
        <f t="shared" si="8"/>
        <v>0</v>
      </c>
    </row>
    <row r="15" spans="1:25" x14ac:dyDescent="0.2">
      <c r="A15" s="6" t="s">
        <v>3</v>
      </c>
      <c r="B15" s="5" t="s">
        <v>31</v>
      </c>
      <c r="C15" s="90"/>
      <c r="D15" s="107">
        <f>投入係数表!AJ15</f>
        <v>8.2318077049720116E-4</v>
      </c>
      <c r="E15" s="110">
        <f t="shared" si="9"/>
        <v>8.231807704972012E-2</v>
      </c>
      <c r="F15" s="85">
        <f>分析係数表!C18</f>
        <v>0.54026666666666667</v>
      </c>
      <c r="G15" s="110">
        <f t="shared" si="0"/>
        <v>4.4473713094062124E-2</v>
      </c>
      <c r="H15" s="110">
        <v>7.1709711698747194E-2</v>
      </c>
      <c r="I15" s="110">
        <f t="shared" si="1"/>
        <v>7.1709711698747194E-2</v>
      </c>
      <c r="J15" s="85">
        <f>分析係数表!G18</f>
        <v>0.21567989590110606</v>
      </c>
      <c r="K15" s="111">
        <f t="shared" si="2"/>
        <v>1.5466343154284122E-2</v>
      </c>
      <c r="L15" s="79"/>
      <c r="M15" s="80"/>
      <c r="N15" s="81">
        <f>分析係数表!H18</f>
        <v>4.8721637047004782E-4</v>
      </c>
      <c r="O15" s="82">
        <f t="shared" si="3"/>
        <v>1.4934867714698204E-2</v>
      </c>
      <c r="P15" s="76">
        <f>分析係数表!C18</f>
        <v>0.54026666666666667</v>
      </c>
      <c r="Q15" s="82">
        <f t="shared" si="4"/>
        <v>8.0688111973276164E-3</v>
      </c>
      <c r="R15" s="83">
        <v>1.8442211777493597E-2</v>
      </c>
      <c r="S15" s="84">
        <f t="shared" si="5"/>
        <v>9.0151923476240792E-2</v>
      </c>
      <c r="T15" s="85">
        <f>分析係数表!F18</f>
        <v>0.45949902407286924</v>
      </c>
      <c r="U15" s="86">
        <f t="shared" si="6"/>
        <v>4.1424720855624632E-2</v>
      </c>
      <c r="V15" s="87">
        <f>分析係数表!D18</f>
        <v>4.4079375406636305E-2</v>
      </c>
      <c r="W15" s="167">
        <f t="shared" si="7"/>
        <v>0</v>
      </c>
      <c r="X15" s="76">
        <f>分析係数表!E18</f>
        <v>4.0663630448926479E-2</v>
      </c>
      <c r="Y15" s="166">
        <f t="shared" si="8"/>
        <v>0</v>
      </c>
    </row>
    <row r="16" spans="1:25" x14ac:dyDescent="0.2">
      <c r="A16" s="6" t="s">
        <v>4</v>
      </c>
      <c r="B16" s="5" t="s">
        <v>32</v>
      </c>
      <c r="C16" s="90"/>
      <c r="D16" s="107">
        <f>投入係数表!AJ16</f>
        <v>0</v>
      </c>
      <c r="E16" s="110">
        <f t="shared" si="9"/>
        <v>0</v>
      </c>
      <c r="F16" s="85">
        <f>分析係数表!C19</f>
        <v>0.24452905261713653</v>
      </c>
      <c r="G16" s="110">
        <f t="shared" si="0"/>
        <v>0</v>
      </c>
      <c r="H16" s="110">
        <v>1.3856295521291861E-2</v>
      </c>
      <c r="I16" s="110">
        <f t="shared" si="1"/>
        <v>1.3856295521291861E-2</v>
      </c>
      <c r="J16" s="85">
        <f>分析係数表!G19</f>
        <v>5.7649667405764965E-2</v>
      </c>
      <c r="K16" s="111">
        <f t="shared" si="2"/>
        <v>7.9881082827846649E-4</v>
      </c>
      <c r="L16" s="79"/>
      <c r="M16" s="80"/>
      <c r="N16" s="81">
        <f>分析係数表!H19</f>
        <v>-1.2760428750406013E-4</v>
      </c>
      <c r="O16" s="82">
        <f t="shared" si="3"/>
        <v>-3.9115129728971481E-3</v>
      </c>
      <c r="P16" s="76">
        <f>分析係数表!C19</f>
        <v>0.24452905261713653</v>
      </c>
      <c r="Q16" s="82">
        <f t="shared" si="4"/>
        <v>-9.5647856156217889E-4</v>
      </c>
      <c r="R16" s="83">
        <v>8.0785750800059335E-3</v>
      </c>
      <c r="S16" s="84">
        <f t="shared" si="5"/>
        <v>2.1934870601297795E-2</v>
      </c>
      <c r="T16" s="85">
        <f>分析係数表!F19</f>
        <v>0.24006968641114981</v>
      </c>
      <c r="U16" s="86">
        <f t="shared" si="6"/>
        <v>5.265897506722711E-3</v>
      </c>
      <c r="V16" s="87">
        <f>分析係数表!D19</f>
        <v>1.4982578397212544E-2</v>
      </c>
      <c r="W16" s="167">
        <f t="shared" si="7"/>
        <v>0</v>
      </c>
      <c r="X16" s="76">
        <f>分析係数表!E19</f>
        <v>1.6312955337345583E-2</v>
      </c>
      <c r="Y16" s="166">
        <f t="shared" si="8"/>
        <v>0</v>
      </c>
    </row>
    <row r="17" spans="1:25" x14ac:dyDescent="0.2">
      <c r="A17" s="6" t="s">
        <v>5</v>
      </c>
      <c r="B17" s="5" t="s">
        <v>33</v>
      </c>
      <c r="C17" s="90"/>
      <c r="D17" s="107">
        <f>投入係数表!AJ17</f>
        <v>1.5640434639446824E-3</v>
      </c>
      <c r="E17" s="110">
        <f t="shared" si="9"/>
        <v>0.15640434639446824</v>
      </c>
      <c r="F17" s="85">
        <f>分析係数表!C20</f>
        <v>4.2707629979743422E-2</v>
      </c>
      <c r="G17" s="110">
        <f t="shared" si="0"/>
        <v>6.6796589530385662E-3</v>
      </c>
      <c r="H17" s="110">
        <v>8.7696041935583901E-3</v>
      </c>
      <c r="I17" s="110">
        <f t="shared" si="1"/>
        <v>8.7696041935583901E-3</v>
      </c>
      <c r="J17" s="85">
        <f>分析係数表!G20</f>
        <v>0.10064412238325282</v>
      </c>
      <c r="K17" s="111">
        <f t="shared" si="2"/>
        <v>8.8260911770917782E-4</v>
      </c>
      <c r="L17" s="79"/>
      <c r="M17" s="80"/>
      <c r="N17" s="81">
        <f>分析係数表!H20</f>
        <v>6.0322026820101154E-4</v>
      </c>
      <c r="O17" s="82">
        <f t="shared" si="3"/>
        <v>1.8490788599150158E-2</v>
      </c>
      <c r="P17" s="76">
        <f>分析係数表!C20</f>
        <v>4.2707629979743422E-2</v>
      </c>
      <c r="Q17" s="82">
        <f t="shared" si="4"/>
        <v>7.8969775752616312E-4</v>
      </c>
      <c r="R17" s="83">
        <v>2.1145326524812142E-3</v>
      </c>
      <c r="S17" s="84">
        <f t="shared" si="5"/>
        <v>1.0884136846039604E-2</v>
      </c>
      <c r="T17" s="85">
        <f>分析係数表!F20</f>
        <v>0.22302737520128824</v>
      </c>
      <c r="U17" s="86">
        <f t="shared" si="6"/>
        <v>2.4274604721038406E-3</v>
      </c>
      <c r="V17" s="87">
        <f>分析係数表!D20</f>
        <v>6.5217391304347824E-2</v>
      </c>
      <c r="W17" s="167">
        <f t="shared" si="7"/>
        <v>0</v>
      </c>
      <c r="X17" s="76">
        <f>分析係数表!E20</f>
        <v>4.9919484702093397E-2</v>
      </c>
      <c r="Y17" s="166">
        <f t="shared" si="8"/>
        <v>0</v>
      </c>
    </row>
    <row r="18" spans="1:25" x14ac:dyDescent="0.2">
      <c r="A18" s="6" t="s">
        <v>6</v>
      </c>
      <c r="B18" s="5" t="s">
        <v>34</v>
      </c>
      <c r="C18" s="90"/>
      <c r="D18" s="107">
        <f>投入係数表!AJ18</f>
        <v>3.2927230819888045E-4</v>
      </c>
      <c r="E18" s="110">
        <f t="shared" si="9"/>
        <v>3.2927230819888048E-2</v>
      </c>
      <c r="F18" s="85">
        <f>分析係数表!C21</f>
        <v>0.66002922908293749</v>
      </c>
      <c r="G18" s="110">
        <f t="shared" si="0"/>
        <v>2.1732934773886648E-2</v>
      </c>
      <c r="H18" s="110">
        <v>7.7923683452882669E-2</v>
      </c>
      <c r="I18" s="110">
        <f t="shared" si="1"/>
        <v>7.7923683452882669E-2</v>
      </c>
      <c r="J18" s="85">
        <f>分析係数表!G21</f>
        <v>0.28519544705706157</v>
      </c>
      <c r="K18" s="111">
        <f t="shared" si="2"/>
        <v>2.2223479738677825E-2</v>
      </c>
      <c r="L18" s="79"/>
      <c r="M18" s="80"/>
      <c r="N18" s="81">
        <f>分析係数表!H21</f>
        <v>9.9763352048628834E-4</v>
      </c>
      <c r="O18" s="82">
        <f t="shared" si="3"/>
        <v>3.0580919606286797E-2</v>
      </c>
      <c r="P18" s="76">
        <f>分析係数表!C21</f>
        <v>0.66002922908293749</v>
      </c>
      <c r="Q18" s="82">
        <f t="shared" si="4"/>
        <v>2.0184300792384764E-2</v>
      </c>
      <c r="R18" s="83">
        <v>4.7969199011196034E-2</v>
      </c>
      <c r="S18" s="84">
        <f t="shared" si="5"/>
        <v>0.1258928824640787</v>
      </c>
      <c r="T18" s="85">
        <f>分析係数表!F21</f>
        <v>0.42593979332035348</v>
      </c>
      <c r="U18" s="86">
        <f t="shared" si="6"/>
        <v>5.3622788337253237E-2</v>
      </c>
      <c r="V18" s="87">
        <f>分析係数表!D21</f>
        <v>6.6534371723828062E-2</v>
      </c>
      <c r="W18" s="167">
        <f t="shared" si="7"/>
        <v>0</v>
      </c>
      <c r="X18" s="76">
        <f>分析係数表!E21</f>
        <v>5.7623184064699719E-2</v>
      </c>
      <c r="Y18" s="166">
        <f t="shared" si="8"/>
        <v>0</v>
      </c>
    </row>
    <row r="19" spans="1:25" x14ac:dyDescent="0.2">
      <c r="A19" s="6" t="s">
        <v>7</v>
      </c>
      <c r="B19" s="5" t="s">
        <v>269</v>
      </c>
      <c r="C19" s="90"/>
      <c r="D19" s="107">
        <f>投入係数表!AJ19</f>
        <v>0</v>
      </c>
      <c r="E19" s="110">
        <f t="shared" si="9"/>
        <v>0</v>
      </c>
      <c r="F19" s="85">
        <f>分析係数表!C22</f>
        <v>0.17124965967873673</v>
      </c>
      <c r="G19" s="110">
        <f t="shared" si="0"/>
        <v>0</v>
      </c>
      <c r="H19" s="110">
        <v>6.4672770038963143E-3</v>
      </c>
      <c r="I19" s="110">
        <f t="shared" si="1"/>
        <v>6.4672770038963143E-3</v>
      </c>
      <c r="J19" s="85">
        <f>分析係数表!G22</f>
        <v>0.19461524128936092</v>
      </c>
      <c r="K19" s="111">
        <f t="shared" si="2"/>
        <v>1.2586306745984164E-3</v>
      </c>
      <c r="L19" s="79"/>
      <c r="M19" s="80"/>
      <c r="N19" s="81">
        <f>分析係数表!H22</f>
        <v>4.6401559092385505E-5</v>
      </c>
      <c r="O19" s="82">
        <f t="shared" si="3"/>
        <v>1.4223683537807812E-3</v>
      </c>
      <c r="P19" s="76">
        <f>分析係数表!C22</f>
        <v>0.17124965967873673</v>
      </c>
      <c r="Q19" s="82">
        <f t="shared" si="4"/>
        <v>2.4358009652276379E-4</v>
      </c>
      <c r="R19" s="83">
        <v>2.6847031735874752E-3</v>
      </c>
      <c r="S19" s="84">
        <f t="shared" si="5"/>
        <v>9.1519801774837886E-3</v>
      </c>
      <c r="T19" s="85">
        <f>分析係数表!F22</f>
        <v>0.41301782497981493</v>
      </c>
      <c r="U19" s="86">
        <f t="shared" si="6"/>
        <v>3.7799309471627349E-3</v>
      </c>
      <c r="V19" s="87">
        <f>分析係数表!D22</f>
        <v>5.1580647164772377E-2</v>
      </c>
      <c r="W19" s="167">
        <f t="shared" si="7"/>
        <v>0</v>
      </c>
      <c r="X19" s="76">
        <f>分析係数表!E22</f>
        <v>5.2356996459847212E-2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7.1118417689039059E-4</v>
      </c>
      <c r="P20" s="76">
        <f>分析係数表!C23</f>
        <v>0</v>
      </c>
      <c r="Q20" s="82">
        <f t="shared" si="4"/>
        <v>0</v>
      </c>
      <c r="R20" s="83">
        <v>0</v>
      </c>
      <c r="S20" s="84">
        <f t="shared" si="5"/>
        <v>0</v>
      </c>
      <c r="T20" s="85">
        <f>分析係数表!F23</f>
        <v>0.44083888337820604</v>
      </c>
      <c r="U20" s="86">
        <f t="shared" si="6"/>
        <v>0</v>
      </c>
      <c r="V20" s="87">
        <f>分析係数表!D23</f>
        <v>0.13461810967833357</v>
      </c>
      <c r="W20" s="167">
        <f t="shared" si="7"/>
        <v>0</v>
      </c>
      <c r="X20" s="76">
        <f>分析係数表!E23</f>
        <v>0.12611591327759672</v>
      </c>
      <c r="Y20" s="166">
        <f t="shared" si="8"/>
        <v>0</v>
      </c>
    </row>
    <row r="21" spans="1:25" x14ac:dyDescent="0.2">
      <c r="A21" s="6" t="s">
        <v>9</v>
      </c>
      <c r="B21" s="5" t="s">
        <v>271</v>
      </c>
      <c r="C21" s="90"/>
      <c r="D21" s="107">
        <f>投入係数表!AJ21</f>
        <v>1.3335528482054659E-2</v>
      </c>
      <c r="E21" s="110">
        <f t="shared" si="9"/>
        <v>1.3335528482054659</v>
      </c>
      <c r="F21" s="85">
        <f>分析係数表!C24</f>
        <v>0.51311288483466355</v>
      </c>
      <c r="G21" s="110">
        <f t="shared" si="0"/>
        <v>0.68426314902218877</v>
      </c>
      <c r="H21" s="110">
        <v>0.73817227059928081</v>
      </c>
      <c r="I21" s="110">
        <f t="shared" si="1"/>
        <v>0.73817227059928081</v>
      </c>
      <c r="J21" s="85">
        <f>分析係数表!G24</f>
        <v>0.20766129032258066</v>
      </c>
      <c r="K21" s="111">
        <f t="shared" si="2"/>
        <v>0.15328980619299581</v>
      </c>
      <c r="L21" s="79"/>
      <c r="M21" s="80"/>
      <c r="N21" s="81">
        <f>分析係数表!H24</f>
        <v>3.8281286251218039E-4</v>
      </c>
      <c r="O21" s="82">
        <f t="shared" si="3"/>
        <v>1.1734538918691445E-2</v>
      </c>
      <c r="P21" s="76">
        <f>分析係数表!C24</f>
        <v>0.51311288483466355</v>
      </c>
      <c r="Q21" s="82">
        <f t="shared" si="4"/>
        <v>6.0211431167744005E-3</v>
      </c>
      <c r="R21" s="83">
        <v>2.020667842214794E-2</v>
      </c>
      <c r="S21" s="84">
        <f t="shared" si="5"/>
        <v>0.75837894902142877</v>
      </c>
      <c r="T21" s="85">
        <f>分析係数表!F24</f>
        <v>0.39045698924731181</v>
      </c>
      <c r="U21" s="86">
        <f t="shared" si="6"/>
        <v>0.29611436114344764</v>
      </c>
      <c r="V21" s="87">
        <f>分析係数表!D24</f>
        <v>0.10147849462365591</v>
      </c>
      <c r="W21" s="167">
        <f t="shared" si="7"/>
        <v>0</v>
      </c>
      <c r="X21" s="76">
        <f>分析係数表!E24</f>
        <v>0.10215053763440861</v>
      </c>
      <c r="Y21" s="166">
        <f t="shared" si="8"/>
        <v>0</v>
      </c>
    </row>
    <row r="22" spans="1:25" x14ac:dyDescent="0.2">
      <c r="A22" s="6" t="s">
        <v>10</v>
      </c>
      <c r="B22" s="5" t="s">
        <v>272</v>
      </c>
      <c r="C22" s="90"/>
      <c r="D22" s="107">
        <f>投入係数表!AJ22</f>
        <v>0</v>
      </c>
      <c r="E22" s="110">
        <f t="shared" si="9"/>
        <v>0</v>
      </c>
      <c r="F22" s="85">
        <f>分析係数表!C25</f>
        <v>1.2221950623319433E-2</v>
      </c>
      <c r="G22" s="110">
        <f t="shared" si="0"/>
        <v>0</v>
      </c>
      <c r="H22" s="110">
        <v>1.6997707030453825E-3</v>
      </c>
      <c r="I22" s="110">
        <f t="shared" si="1"/>
        <v>1.6997707030453825E-3</v>
      </c>
      <c r="J22" s="85">
        <f>分析係数表!G25</f>
        <v>0.19604612850082373</v>
      </c>
      <c r="K22" s="111">
        <f t="shared" si="2"/>
        <v>3.3323346567117057E-4</v>
      </c>
      <c r="L22" s="79"/>
      <c r="M22" s="80"/>
      <c r="N22" s="81">
        <f>分析係数表!H25</f>
        <v>5.5681870910862603E-4</v>
      </c>
      <c r="O22" s="82">
        <f t="shared" si="3"/>
        <v>1.7068420245369375E-2</v>
      </c>
      <c r="P22" s="76">
        <f>分析係数表!C25</f>
        <v>1.2221950623319433E-2</v>
      </c>
      <c r="Q22" s="82">
        <f t="shared" si="4"/>
        <v>2.0860938945697026E-4</v>
      </c>
      <c r="R22" s="83">
        <v>9.165831016685552E-4</v>
      </c>
      <c r="S22" s="84">
        <f t="shared" si="5"/>
        <v>2.6163538047139379E-3</v>
      </c>
      <c r="T22" s="85">
        <f>分析係数表!F25</f>
        <v>0.34761120263591433</v>
      </c>
      <c r="U22" s="86">
        <f t="shared" si="6"/>
        <v>9.0947389257766212E-4</v>
      </c>
      <c r="V22" s="87">
        <f>分析係数表!D25</f>
        <v>0.15321252059308071</v>
      </c>
      <c r="W22" s="167">
        <f t="shared" si="7"/>
        <v>0</v>
      </c>
      <c r="X22" s="76">
        <f>分析係数表!E25</f>
        <v>0.13179571663920922</v>
      </c>
      <c r="Y22" s="166">
        <f t="shared" si="8"/>
        <v>0</v>
      </c>
    </row>
    <row r="23" spans="1:25" x14ac:dyDescent="0.2">
      <c r="A23" s="6" t="s">
        <v>11</v>
      </c>
      <c r="B23" s="5" t="s">
        <v>35</v>
      </c>
      <c r="C23" s="90"/>
      <c r="D23" s="107">
        <f>投入係数表!AJ23</f>
        <v>8.2318077049720113E-5</v>
      </c>
      <c r="E23" s="110">
        <f t="shared" si="9"/>
        <v>8.231807704972012E-3</v>
      </c>
      <c r="F23" s="85">
        <f>分析係数表!C26</f>
        <v>0.60782312925170068</v>
      </c>
      <c r="G23" s="110">
        <f t="shared" si="0"/>
        <v>5.0034831186343484E-3</v>
      </c>
      <c r="H23" s="110">
        <v>2.7301403575775016E-2</v>
      </c>
      <c r="I23" s="110">
        <f t="shared" si="1"/>
        <v>2.7301403575775016E-2</v>
      </c>
      <c r="J23" s="85">
        <f>分析係数表!G26</f>
        <v>0.19637522405895241</v>
      </c>
      <c r="K23" s="111">
        <f t="shared" si="2"/>
        <v>5.3613192443167038E-3</v>
      </c>
      <c r="L23" s="79"/>
      <c r="M23" s="80"/>
      <c r="N23" s="81">
        <f>分析係数表!H26</f>
        <v>1.1774395619692821E-2</v>
      </c>
      <c r="O23" s="82">
        <f t="shared" si="3"/>
        <v>0.36092596977187325</v>
      </c>
      <c r="P23" s="76">
        <f>分析係数表!C26</f>
        <v>0.60782312925170068</v>
      </c>
      <c r="Q23" s="82">
        <f t="shared" si="4"/>
        <v>0.21937915237494474</v>
      </c>
      <c r="R23" s="83">
        <v>0.24406739495199592</v>
      </c>
      <c r="S23" s="84">
        <f t="shared" si="5"/>
        <v>0.27136879852777096</v>
      </c>
      <c r="T23" s="85">
        <f>分析係数表!F26</f>
        <v>0.33484365664210319</v>
      </c>
      <c r="U23" s="86">
        <f t="shared" si="6"/>
        <v>9.0866120797613012E-2</v>
      </c>
      <c r="V23" s="87">
        <f>分析係数表!D26</f>
        <v>7.1200955984863576E-2</v>
      </c>
      <c r="W23" s="167">
        <f t="shared" si="7"/>
        <v>0</v>
      </c>
      <c r="X23" s="76">
        <f>分析係数表!E26</f>
        <v>7.8271260705038842E-2</v>
      </c>
      <c r="Y23" s="166">
        <f t="shared" si="8"/>
        <v>0</v>
      </c>
    </row>
    <row r="24" spans="1:25" x14ac:dyDescent="0.2">
      <c r="A24" s="6" t="s">
        <v>12</v>
      </c>
      <c r="B24" s="5" t="s">
        <v>366</v>
      </c>
      <c r="C24" s="90"/>
      <c r="D24" s="107">
        <f>投入係数表!AJ24</f>
        <v>0</v>
      </c>
      <c r="E24" s="110">
        <f t="shared" si="9"/>
        <v>0</v>
      </c>
      <c r="F24" s="85">
        <f>分析係数表!C27</f>
        <v>3.3949453036589916E-2</v>
      </c>
      <c r="G24" s="110">
        <f t="shared" si="0"/>
        <v>0</v>
      </c>
      <c r="H24" s="110">
        <v>9.4711831727405408E-5</v>
      </c>
      <c r="I24" s="110">
        <f t="shared" si="1"/>
        <v>9.4711831727405408E-5</v>
      </c>
      <c r="J24" s="85">
        <f>分析係数表!G27</f>
        <v>0.16810344827586207</v>
      </c>
      <c r="K24" s="111">
        <f t="shared" si="2"/>
        <v>1.5921385505900049E-5</v>
      </c>
      <c r="L24" s="79"/>
      <c r="M24" s="80"/>
      <c r="N24" s="81">
        <f>分析係数表!H27</f>
        <v>1.1983202635608557E-2</v>
      </c>
      <c r="O24" s="82">
        <f t="shared" si="3"/>
        <v>0.36732662736388677</v>
      </c>
      <c r="P24" s="76">
        <f>分析係数表!C27</f>
        <v>3.3949453036589916E-2</v>
      </c>
      <c r="Q24" s="82">
        <f t="shared" si="4"/>
        <v>1.2470538084779239E-2</v>
      </c>
      <c r="R24" s="83">
        <v>1.2564351886716209E-2</v>
      </c>
      <c r="S24" s="84">
        <f t="shared" si="5"/>
        <v>1.2659063718443614E-2</v>
      </c>
      <c r="T24" s="85">
        <f>分析係数表!F27</f>
        <v>0.32327586206896552</v>
      </c>
      <c r="U24" s="86">
        <f t="shared" si="6"/>
        <v>4.0923697365658233E-3</v>
      </c>
      <c r="V24" s="87">
        <f>分析係数表!D27</f>
        <v>0.10344827586206896</v>
      </c>
      <c r="W24" s="167">
        <f t="shared" si="7"/>
        <v>0</v>
      </c>
      <c r="X24" s="76">
        <f>分析係数表!E27</f>
        <v>0.10344827586206896</v>
      </c>
      <c r="Y24" s="166">
        <f t="shared" si="8"/>
        <v>0</v>
      </c>
    </row>
    <row r="25" spans="1:25" x14ac:dyDescent="0.2">
      <c r="A25" s="6" t="s">
        <v>13</v>
      </c>
      <c r="B25" s="5" t="s">
        <v>192</v>
      </c>
      <c r="C25" s="90"/>
      <c r="D25" s="107">
        <f>投入係数表!AJ25</f>
        <v>0</v>
      </c>
      <c r="E25" s="110">
        <f t="shared" si="9"/>
        <v>0</v>
      </c>
      <c r="F25" s="85">
        <f>分析係数表!C28</f>
        <v>0.13648255813953492</v>
      </c>
      <c r="G25" s="110">
        <f t="shared" si="0"/>
        <v>0</v>
      </c>
      <c r="H25" s="110">
        <v>9.5705999684056273E-3</v>
      </c>
      <c r="I25" s="110">
        <f t="shared" si="1"/>
        <v>9.5705999684056273E-3</v>
      </c>
      <c r="J25" s="85">
        <f>分析係数表!G28</f>
        <v>0.12488465087665333</v>
      </c>
      <c r="K25" s="111">
        <f t="shared" si="2"/>
        <v>1.1952210357344462E-3</v>
      </c>
      <c r="L25" s="79"/>
      <c r="M25" s="80"/>
      <c r="N25" s="81">
        <f>分析係数表!H28</f>
        <v>2.2469954990487682E-2</v>
      </c>
      <c r="O25" s="82">
        <f t="shared" si="3"/>
        <v>0.68878187531834334</v>
      </c>
      <c r="P25" s="76">
        <f>分析係数表!C28</f>
        <v>0.13648255813953492</v>
      </c>
      <c r="Q25" s="82">
        <f t="shared" si="4"/>
        <v>9.4006712343593687E-2</v>
      </c>
      <c r="R25" s="83">
        <v>0.10407324292374621</v>
      </c>
      <c r="S25" s="84">
        <f t="shared" si="5"/>
        <v>0.11364384289215185</v>
      </c>
      <c r="T25" s="85">
        <f>分析係数表!F28</f>
        <v>0.21362657643801908</v>
      </c>
      <c r="U25" s="86">
        <f t="shared" si="6"/>
        <v>2.4277345090310508E-2</v>
      </c>
      <c r="V25" s="87">
        <f>分析係数表!D28</f>
        <v>9.3202091664103356E-2</v>
      </c>
      <c r="W25" s="167">
        <f t="shared" si="7"/>
        <v>0</v>
      </c>
      <c r="X25" s="76">
        <f>分析係数表!E28</f>
        <v>8.2743771147339273E-2</v>
      </c>
      <c r="Y25" s="166">
        <f t="shared" si="8"/>
        <v>0</v>
      </c>
    </row>
    <row r="26" spans="1:25" x14ac:dyDescent="0.2">
      <c r="A26" s="6" t="s">
        <v>14</v>
      </c>
      <c r="B26" s="5" t="s">
        <v>50</v>
      </c>
      <c r="C26" s="90"/>
      <c r="D26" s="107">
        <f>投入係数表!AJ26</f>
        <v>3.457359236088245E-3</v>
      </c>
      <c r="E26" s="110">
        <f t="shared" si="9"/>
        <v>0.34573592360882449</v>
      </c>
      <c r="F26" s="85">
        <f>分析係数表!C29</f>
        <v>0.28024852844996728</v>
      </c>
      <c r="G26" s="110">
        <f t="shared" si="0"/>
        <v>9.6891983823663361E-2</v>
      </c>
      <c r="H26" s="110">
        <v>0.1162453238775405</v>
      </c>
      <c r="I26" s="110">
        <f t="shared" si="1"/>
        <v>0.1162453238775405</v>
      </c>
      <c r="J26" s="85">
        <f>分析係数表!G29</f>
        <v>0.26283748014822655</v>
      </c>
      <c r="K26" s="111">
        <f t="shared" si="2"/>
        <v>3.0553628006987216E-2</v>
      </c>
      <c r="L26" s="79"/>
      <c r="M26" s="80"/>
      <c r="N26" s="81">
        <f>分析係数表!H29</f>
        <v>1.0707159760567955E-2</v>
      </c>
      <c r="O26" s="82">
        <f t="shared" si="3"/>
        <v>0.32821149763491525</v>
      </c>
      <c r="P26" s="76">
        <f>分析係数表!C29</f>
        <v>0.28024852844996728</v>
      </c>
      <c r="Q26" s="82">
        <f t="shared" si="4"/>
        <v>9.1980789232544921E-2</v>
      </c>
      <c r="R26" s="83">
        <v>0.11719206972755931</v>
      </c>
      <c r="S26" s="84">
        <f t="shared" si="5"/>
        <v>0.2334373936050998</v>
      </c>
      <c r="T26" s="85">
        <f>分析係数表!F29</f>
        <v>0.48438327157226047</v>
      </c>
      <c r="U26" s="86">
        <f t="shared" si="6"/>
        <v>0.11307316842173971</v>
      </c>
      <c r="V26" s="87">
        <f>分析係数表!D29</f>
        <v>0.14107993647432504</v>
      </c>
      <c r="W26" s="167">
        <f t="shared" si="7"/>
        <v>0</v>
      </c>
      <c r="X26" s="76">
        <f>分析係数表!E29</f>
        <v>9.6876654314452096E-2</v>
      </c>
      <c r="Y26" s="166">
        <f t="shared" si="8"/>
        <v>0</v>
      </c>
    </row>
    <row r="27" spans="1:25" x14ac:dyDescent="0.2">
      <c r="A27" s="6" t="s">
        <v>15</v>
      </c>
      <c r="B27" s="5" t="s">
        <v>36</v>
      </c>
      <c r="C27" s="90"/>
      <c r="D27" s="107">
        <f>投入係数表!AJ27</f>
        <v>2.3049061573921633E-3</v>
      </c>
      <c r="E27" s="110">
        <f t="shared" si="9"/>
        <v>0.23049061573921634</v>
      </c>
      <c r="F27" s="85">
        <f>分析係数表!C30</f>
        <v>1</v>
      </c>
      <c r="G27" s="110">
        <f t="shared" si="0"/>
        <v>0.23049061573921634</v>
      </c>
      <c r="H27" s="110">
        <v>0.28001512409772317</v>
      </c>
      <c r="I27" s="110">
        <f t="shared" si="1"/>
        <v>0.28001512409772317</v>
      </c>
      <c r="J27" s="85">
        <f>分析係数表!G30</f>
        <v>0.34440913030915921</v>
      </c>
      <c r="K27" s="111">
        <f t="shared" si="2"/>
        <v>9.6439765363908123E-2</v>
      </c>
      <c r="L27" s="79"/>
      <c r="M27" s="80"/>
      <c r="N27" s="81">
        <f>分析係数表!H30</f>
        <v>0</v>
      </c>
      <c r="O27" s="82">
        <f t="shared" si="3"/>
        <v>0</v>
      </c>
      <c r="P27" s="76">
        <f>分析係数表!C30</f>
        <v>1</v>
      </c>
      <c r="Q27" s="82">
        <f t="shared" si="4"/>
        <v>0</v>
      </c>
      <c r="R27" s="83">
        <v>6.4051916338530052E-2</v>
      </c>
      <c r="S27" s="84">
        <f t="shared" si="5"/>
        <v>0.34406704043625325</v>
      </c>
      <c r="T27" s="85">
        <f>分析係数表!F30</f>
        <v>0.44047963016469227</v>
      </c>
      <c r="U27" s="86">
        <f t="shared" si="6"/>
        <v>0.15155452272322106</v>
      </c>
      <c r="V27" s="87">
        <f>分析係数表!D30</f>
        <v>0.18679572377925455</v>
      </c>
      <c r="W27" s="167">
        <f t="shared" si="7"/>
        <v>0</v>
      </c>
      <c r="X27" s="76">
        <f>分析係数表!E30</f>
        <v>0.11282866223634788</v>
      </c>
      <c r="Y27" s="166">
        <f t="shared" si="8"/>
        <v>0</v>
      </c>
    </row>
    <row r="28" spans="1:25" x14ac:dyDescent="0.2">
      <c r="A28" s="6" t="s">
        <v>16</v>
      </c>
      <c r="B28" s="5" t="s">
        <v>193</v>
      </c>
      <c r="C28" s="90"/>
      <c r="D28" s="107">
        <f>投入係数表!AJ28</f>
        <v>1.1277576555811656E-2</v>
      </c>
      <c r="E28" s="110">
        <f t="shared" si="9"/>
        <v>1.1277576555811657</v>
      </c>
      <c r="F28" s="85">
        <f>分析係数表!C31</f>
        <v>5.0425200622829069E-2</v>
      </c>
      <c r="G28" s="110">
        <f t="shared" si="0"/>
        <v>5.6867406036611647E-2</v>
      </c>
      <c r="H28" s="110">
        <v>6.6091574542206044E-2</v>
      </c>
      <c r="I28" s="110">
        <f t="shared" si="1"/>
        <v>6.6091574542206044E-2</v>
      </c>
      <c r="J28" s="85">
        <f>分析係数表!G31</f>
        <v>7.0921985815602842E-2</v>
      </c>
      <c r="K28" s="111">
        <f t="shared" si="2"/>
        <v>4.6873457122131945E-3</v>
      </c>
      <c r="L28" s="79"/>
      <c r="M28" s="80"/>
      <c r="N28" s="81">
        <f>分析係数表!H31</f>
        <v>2.4500023200779545E-2</v>
      </c>
      <c r="O28" s="82">
        <f t="shared" si="3"/>
        <v>0.75101049079625248</v>
      </c>
      <c r="P28" s="76">
        <f>分析係数表!C31</f>
        <v>5.0425200622829069E-2</v>
      </c>
      <c r="Q28" s="82">
        <f t="shared" si="4"/>
        <v>3.7869854668250359E-2</v>
      </c>
      <c r="R28" s="83">
        <v>4.7656305845266554E-2</v>
      </c>
      <c r="S28" s="84">
        <f t="shared" si="5"/>
        <v>0.11374788038747261</v>
      </c>
      <c r="T28" s="85">
        <f>分析係数表!F31</f>
        <v>0.3475177304964539</v>
      </c>
      <c r="U28" s="86">
        <f t="shared" si="6"/>
        <v>3.9529405241036576E-2</v>
      </c>
      <c r="V28" s="87">
        <f>分析係数表!D31</f>
        <v>0</v>
      </c>
      <c r="W28" s="167">
        <f t="shared" si="7"/>
        <v>0</v>
      </c>
      <c r="X28" s="76">
        <f>分析係数表!E31</f>
        <v>0</v>
      </c>
      <c r="Y28" s="166">
        <f t="shared" si="8"/>
        <v>0</v>
      </c>
    </row>
    <row r="29" spans="1:25" x14ac:dyDescent="0.2">
      <c r="A29" s="6" t="s">
        <v>17</v>
      </c>
      <c r="B29" s="5" t="s">
        <v>273</v>
      </c>
      <c r="C29" s="90"/>
      <c r="D29" s="107">
        <f>投入係数表!AJ29</f>
        <v>4.6921303918340471E-3</v>
      </c>
      <c r="E29" s="110">
        <f t="shared" si="9"/>
        <v>0.46921303918340473</v>
      </c>
      <c r="F29" s="85">
        <f>分析係数表!C32</f>
        <v>0.71921182266009853</v>
      </c>
      <c r="G29" s="110">
        <f t="shared" si="0"/>
        <v>0.33746356512698072</v>
      </c>
      <c r="H29" s="110">
        <v>0.38011867881572181</v>
      </c>
      <c r="I29" s="110">
        <f t="shared" si="1"/>
        <v>0.38011867881572181</v>
      </c>
      <c r="J29" s="85">
        <f>分析係数表!G32</f>
        <v>0.13945578231292516</v>
      </c>
      <c r="K29" s="111">
        <f t="shared" si="2"/>
        <v>5.3009747726002018E-2</v>
      </c>
      <c r="L29" s="79"/>
      <c r="M29" s="80"/>
      <c r="N29" s="81">
        <f>分析係数表!H32</f>
        <v>7.0646373718156932E-3</v>
      </c>
      <c r="O29" s="82">
        <f t="shared" si="3"/>
        <v>0.21655558186312396</v>
      </c>
      <c r="P29" s="76">
        <f>分析係数表!C32</f>
        <v>0.71921182266009853</v>
      </c>
      <c r="Q29" s="82">
        <f t="shared" si="4"/>
        <v>0.15574933473899555</v>
      </c>
      <c r="R29" s="83">
        <v>0.19612369326147008</v>
      </c>
      <c r="S29" s="84">
        <f t="shared" si="5"/>
        <v>0.57624237207719187</v>
      </c>
      <c r="T29" s="85">
        <f>分析係数表!F32</f>
        <v>0.48185941043083902</v>
      </c>
      <c r="U29" s="86">
        <f t="shared" si="6"/>
        <v>0.27766780967438387</v>
      </c>
      <c r="V29" s="87">
        <f>分析係数表!D32</f>
        <v>7.9365079365079361E-3</v>
      </c>
      <c r="W29" s="167">
        <f t="shared" si="7"/>
        <v>0</v>
      </c>
      <c r="X29" s="76">
        <f>分析係数表!E32</f>
        <v>1.2471655328798186E-2</v>
      </c>
      <c r="Y29" s="166">
        <f t="shared" si="8"/>
        <v>0</v>
      </c>
    </row>
    <row r="30" spans="1:25" x14ac:dyDescent="0.2">
      <c r="A30" s="6" t="s">
        <v>18</v>
      </c>
      <c r="B30" s="5" t="s">
        <v>274</v>
      </c>
      <c r="C30" s="90"/>
      <c r="D30" s="107">
        <f>投入係数表!AJ30</f>
        <v>3.7866315442871253E-3</v>
      </c>
      <c r="E30" s="110">
        <f t="shared" si="9"/>
        <v>0.37866315442871251</v>
      </c>
      <c r="F30" s="85">
        <f>分析係数表!C33</f>
        <v>0.83046964490263453</v>
      </c>
      <c r="G30" s="110">
        <f t="shared" si="0"/>
        <v>0.31446825539612433</v>
      </c>
      <c r="H30" s="110">
        <v>0.33659067838750711</v>
      </c>
      <c r="I30" s="110">
        <f t="shared" si="1"/>
        <v>0.33659067838750711</v>
      </c>
      <c r="J30" s="85">
        <f>分析係数表!G33</f>
        <v>0.50688705234159781</v>
      </c>
      <c r="K30" s="111">
        <f t="shared" si="2"/>
        <v>0.17061345681350223</v>
      </c>
      <c r="L30" s="79"/>
      <c r="M30" s="80"/>
      <c r="N30" s="81">
        <f>分析係数表!H33</f>
        <v>1.0440350795786737E-3</v>
      </c>
      <c r="O30" s="82">
        <f t="shared" si="3"/>
        <v>3.2003287960067572E-2</v>
      </c>
      <c r="P30" s="76">
        <f>分析係数表!C33</f>
        <v>0.83046964490263453</v>
      </c>
      <c r="Q30" s="82">
        <f t="shared" si="4"/>
        <v>2.6577759187914076E-2</v>
      </c>
      <c r="R30" s="83">
        <v>6.8767345898020207E-2</v>
      </c>
      <c r="S30" s="84">
        <f t="shared" si="5"/>
        <v>0.40535802428552731</v>
      </c>
      <c r="T30" s="85">
        <f>分析係数表!F33</f>
        <v>0.64600550964187331</v>
      </c>
      <c r="U30" s="86">
        <f t="shared" si="6"/>
        <v>0.26186351706599492</v>
      </c>
      <c r="V30" s="87">
        <f>分析係数表!D33</f>
        <v>3.9944903581267219E-2</v>
      </c>
      <c r="W30" s="167">
        <f t="shared" si="7"/>
        <v>0</v>
      </c>
      <c r="X30" s="76">
        <f>分析係数表!E33</f>
        <v>3.71900826446281E-2</v>
      </c>
      <c r="Y30" s="166">
        <f t="shared" si="8"/>
        <v>0</v>
      </c>
    </row>
    <row r="31" spans="1:25" x14ac:dyDescent="0.2">
      <c r="A31" s="6" t="s">
        <v>19</v>
      </c>
      <c r="B31" s="5" t="s">
        <v>275</v>
      </c>
      <c r="C31" s="90"/>
      <c r="D31" s="107">
        <f>投入係数表!AJ31</f>
        <v>6.0833058939743168E-2</v>
      </c>
      <c r="E31" s="110">
        <f t="shared" si="9"/>
        <v>6.083305893974317</v>
      </c>
      <c r="F31" s="85">
        <f>分析係数表!C34</f>
        <v>0.2537092984222894</v>
      </c>
      <c r="G31" s="110">
        <f t="shared" si="0"/>
        <v>1.5433912704484021</v>
      </c>
      <c r="H31" s="110">
        <v>1.6429288567208129</v>
      </c>
      <c r="I31" s="110">
        <f t="shared" si="1"/>
        <v>1.6429288567208129</v>
      </c>
      <c r="J31" s="85">
        <f>分析係数表!G34</f>
        <v>0.42494765662747624</v>
      </c>
      <c r="K31" s="111">
        <f t="shared" si="2"/>
        <v>0.69815876766916807</v>
      </c>
      <c r="L31" s="79"/>
      <c r="M31" s="80"/>
      <c r="N31" s="81">
        <f>分析係数表!H34</f>
        <v>0.17513108440443598</v>
      </c>
      <c r="O31" s="82">
        <f t="shared" si="3"/>
        <v>5.3683737592571132</v>
      </c>
      <c r="P31" s="76">
        <f>分析係数表!C34</f>
        <v>0.2537092984222894</v>
      </c>
      <c r="Q31" s="82">
        <f t="shared" si="4"/>
        <v>1.3620063401297504</v>
      </c>
      <c r="R31" s="83">
        <v>1.4684005963412969</v>
      </c>
      <c r="S31" s="84">
        <f t="shared" si="5"/>
        <v>3.1113294530621101</v>
      </c>
      <c r="T31" s="85">
        <f>分析係数表!F34</f>
        <v>0.69995168304074729</v>
      </c>
      <c r="U31" s="86">
        <f t="shared" si="6"/>
        <v>2.1777802871650715</v>
      </c>
      <c r="V31" s="87">
        <f>分析係数表!D34</f>
        <v>0.29215654694797877</v>
      </c>
      <c r="W31" s="167">
        <f t="shared" si="7"/>
        <v>1</v>
      </c>
      <c r="X31" s="76">
        <f>分析係数表!E34</f>
        <v>0.2001932678370108</v>
      </c>
      <c r="Y31" s="166">
        <f t="shared" si="8"/>
        <v>1</v>
      </c>
    </row>
    <row r="32" spans="1:25" x14ac:dyDescent="0.2">
      <c r="A32" s="6" t="s">
        <v>20</v>
      </c>
      <c r="B32" s="5" t="s">
        <v>37</v>
      </c>
      <c r="C32" s="90"/>
      <c r="D32" s="107">
        <f>投入係数表!AJ32</f>
        <v>7.7378992426736914E-3</v>
      </c>
      <c r="E32" s="110">
        <f t="shared" si="9"/>
        <v>0.77378992426736914</v>
      </c>
      <c r="F32" s="85">
        <f>分析係数表!C35</f>
        <v>0.44329670329670334</v>
      </c>
      <c r="G32" s="110">
        <f t="shared" si="0"/>
        <v>0.34301852247193049</v>
      </c>
      <c r="H32" s="110">
        <v>0.4519852789266125</v>
      </c>
      <c r="I32" s="110">
        <f t="shared" si="1"/>
        <v>0.4519852789266125</v>
      </c>
      <c r="J32" s="85">
        <f>分析係数表!G35</f>
        <v>0.31419939577039274</v>
      </c>
      <c r="K32" s="111">
        <f t="shared" si="2"/>
        <v>0.14201350153585407</v>
      </c>
      <c r="L32" s="79"/>
      <c r="M32" s="80"/>
      <c r="N32" s="81">
        <f>分析係数表!H35</f>
        <v>6.616862326574173E-2</v>
      </c>
      <c r="O32" s="82">
        <f t="shared" si="3"/>
        <v>2.0282972724913941</v>
      </c>
      <c r="P32" s="76">
        <f>分析係数表!C35</f>
        <v>0.44329670329670334</v>
      </c>
      <c r="Q32" s="82">
        <f t="shared" si="4"/>
        <v>0.89913749420113021</v>
      </c>
      <c r="R32" s="83">
        <v>1.0629915480928835</v>
      </c>
      <c r="S32" s="84">
        <f t="shared" si="5"/>
        <v>1.5149768270194961</v>
      </c>
      <c r="T32" s="85">
        <f>分析係数表!F35</f>
        <v>0.64443411573320941</v>
      </c>
      <c r="U32" s="86">
        <f t="shared" si="6"/>
        <v>0.97630275187661231</v>
      </c>
      <c r="V32" s="87">
        <f>分析係数表!D35</f>
        <v>7.0415988844991867E-2</v>
      </c>
      <c r="W32" s="167">
        <f t="shared" si="7"/>
        <v>0</v>
      </c>
      <c r="X32" s="76">
        <f>分析係数表!E35</f>
        <v>6.2979316755751802E-2</v>
      </c>
      <c r="Y32" s="166">
        <f t="shared" si="8"/>
        <v>0</v>
      </c>
    </row>
    <row r="33" spans="1:25" x14ac:dyDescent="0.2">
      <c r="A33" s="6" t="s">
        <v>21</v>
      </c>
      <c r="B33" s="5" t="s">
        <v>38</v>
      </c>
      <c r="C33" s="90"/>
      <c r="D33" s="107">
        <f>投入係数表!AJ33</f>
        <v>1.8768521567336188E-2</v>
      </c>
      <c r="E33" s="110">
        <f t="shared" si="9"/>
        <v>1.8768521567336189</v>
      </c>
      <c r="F33" s="85">
        <f>分析係数表!C36</f>
        <v>0.8186980166346769</v>
      </c>
      <c r="G33" s="110">
        <f t="shared" si="0"/>
        <v>1.5365751382343296</v>
      </c>
      <c r="H33" s="110">
        <v>1.7051033157617734</v>
      </c>
      <c r="I33" s="110">
        <f t="shared" si="1"/>
        <v>1.7051033157617734</v>
      </c>
      <c r="J33" s="85">
        <f>分析係数表!G36</f>
        <v>7.7781269641734763E-2</v>
      </c>
      <c r="K33" s="111">
        <f t="shared" si="2"/>
        <v>0.1326251007702825</v>
      </c>
      <c r="L33" s="79"/>
      <c r="M33" s="80"/>
      <c r="N33" s="81">
        <f>分析係数表!H36</f>
        <v>0.1158646930536866</v>
      </c>
      <c r="O33" s="82">
        <f t="shared" si="3"/>
        <v>3.5516537793906107</v>
      </c>
      <c r="P33" s="76">
        <f>分析係数表!C36</f>
        <v>0.8186980166346769</v>
      </c>
      <c r="Q33" s="82">
        <f t="shared" si="4"/>
        <v>2.9077319049601473</v>
      </c>
      <c r="R33" s="83">
        <v>3.1496351068472834</v>
      </c>
      <c r="S33" s="84">
        <f t="shared" si="5"/>
        <v>4.8547384226090564</v>
      </c>
      <c r="T33" s="85">
        <f>分析係数表!F36</f>
        <v>0.82023884349465748</v>
      </c>
      <c r="U33" s="86">
        <f t="shared" si="6"/>
        <v>3.9820450292299303</v>
      </c>
      <c r="V33" s="87">
        <f>分析係数表!D36</f>
        <v>8.8780641106222507E-3</v>
      </c>
      <c r="W33" s="167">
        <f t="shared" si="7"/>
        <v>0</v>
      </c>
      <c r="X33" s="76">
        <f>分析係数表!E36</f>
        <v>3.4569453174104338E-3</v>
      </c>
      <c r="Y33" s="166">
        <f t="shared" si="8"/>
        <v>0</v>
      </c>
    </row>
    <row r="34" spans="1:25" x14ac:dyDescent="0.2">
      <c r="A34" s="6" t="s">
        <v>22</v>
      </c>
      <c r="B34" s="5" t="s">
        <v>378</v>
      </c>
      <c r="C34" s="90"/>
      <c r="D34" s="107">
        <f>投入係数表!AJ34</f>
        <v>1.1936121172209418E-2</v>
      </c>
      <c r="E34" s="110">
        <f t="shared" si="9"/>
        <v>1.1936121172209417</v>
      </c>
      <c r="F34" s="85">
        <f>分析係数表!C37</f>
        <v>0.56668970283344855</v>
      </c>
      <c r="G34" s="110">
        <f t="shared" si="0"/>
        <v>0.67640769600633888</v>
      </c>
      <c r="H34" s="110">
        <v>0.84132352586892678</v>
      </c>
      <c r="I34" s="110">
        <f t="shared" si="1"/>
        <v>0.84132352586892678</v>
      </c>
      <c r="J34" s="85">
        <f>分析係数表!G37</f>
        <v>0.49872274427515739</v>
      </c>
      <c r="K34" s="111">
        <f t="shared" si="2"/>
        <v>0.41958717764460252</v>
      </c>
      <c r="L34" s="79"/>
      <c r="M34" s="80"/>
      <c r="N34" s="81">
        <f>分析係数表!H37</f>
        <v>5.3152985940327593E-2</v>
      </c>
      <c r="O34" s="82">
        <f t="shared" si="3"/>
        <v>1.6293229492558849</v>
      </c>
      <c r="P34" s="76">
        <f>分析係数表!C37</f>
        <v>0.56668970283344855</v>
      </c>
      <c r="Q34" s="82">
        <f t="shared" si="4"/>
        <v>0.92332053793353541</v>
      </c>
      <c r="R34" s="83">
        <v>1.0706007500478025</v>
      </c>
      <c r="S34" s="84">
        <f t="shared" si="5"/>
        <v>1.9119242759167294</v>
      </c>
      <c r="T34" s="85">
        <f>分析係数表!F37</f>
        <v>0.72283550770915062</v>
      </c>
      <c r="U34" s="86">
        <f t="shared" si="6"/>
        <v>1.3820067546837194</v>
      </c>
      <c r="V34" s="87">
        <f>分析係数表!D37</f>
        <v>9.0457075084390104E-2</v>
      </c>
      <c r="W34" s="167">
        <f t="shared" si="7"/>
        <v>0</v>
      </c>
      <c r="X34" s="76">
        <f>分析係数表!E37</f>
        <v>8.3386552321868437E-2</v>
      </c>
      <c r="Y34" s="166">
        <f t="shared" si="8"/>
        <v>0</v>
      </c>
    </row>
    <row r="35" spans="1:25" x14ac:dyDescent="0.2">
      <c r="A35" s="6" t="s">
        <v>23</v>
      </c>
      <c r="B35" s="5" t="s">
        <v>194</v>
      </c>
      <c r="C35" s="90"/>
      <c r="D35" s="107">
        <f>投入係数表!AJ35</f>
        <v>1.1524530786960816E-2</v>
      </c>
      <c r="E35" s="110">
        <f t="shared" si="9"/>
        <v>1.1524530786960816</v>
      </c>
      <c r="F35" s="85">
        <f>分析係数表!C38</f>
        <v>1.0683527744467458E-2</v>
      </c>
      <c r="G35" s="110">
        <f t="shared" si="0"/>
        <v>1.2312264440446526E-2</v>
      </c>
      <c r="H35" s="110">
        <v>1.4558899761787168E-2</v>
      </c>
      <c r="I35" s="110">
        <f t="shared" si="1"/>
        <v>1.4558899761787168E-2</v>
      </c>
      <c r="J35" s="85">
        <f>分析係数表!G38</f>
        <v>0.34057971014492755</v>
      </c>
      <c r="K35" s="111">
        <f t="shared" si="2"/>
        <v>4.9584658608985283E-3</v>
      </c>
      <c r="L35" s="79"/>
      <c r="M35" s="80"/>
      <c r="N35" s="81">
        <f>分析係数表!H38</f>
        <v>4.6331956753746927E-2</v>
      </c>
      <c r="O35" s="82">
        <f t="shared" si="3"/>
        <v>1.42023480125011</v>
      </c>
      <c r="P35" s="76">
        <f>分析係数表!C38</f>
        <v>1.0683527744467458E-2</v>
      </c>
      <c r="Q35" s="82">
        <f t="shared" si="4"/>
        <v>1.5173117902813777E-2</v>
      </c>
      <c r="R35" s="83">
        <v>1.791763354213546E-2</v>
      </c>
      <c r="S35" s="84">
        <f t="shared" si="5"/>
        <v>3.2476533303922625E-2</v>
      </c>
      <c r="T35" s="85">
        <f>分析係数表!F38</f>
        <v>0.55072463768115942</v>
      </c>
      <c r="U35" s="86">
        <f t="shared" si="6"/>
        <v>1.7885627036942894E-2</v>
      </c>
      <c r="V35" s="87">
        <f>分析係数表!D38</f>
        <v>0.29710144927536231</v>
      </c>
      <c r="W35" s="167">
        <f t="shared" si="7"/>
        <v>0</v>
      </c>
      <c r="X35" s="76">
        <f>分析係数表!E38</f>
        <v>0.18840579710144928</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2.3995497823451999E-2</v>
      </c>
      <c r="I36" s="110">
        <f t="shared" si="1"/>
        <v>2.3995497823451999E-2</v>
      </c>
      <c r="J36" s="85">
        <f>分析係数表!G39</f>
        <v>0.35121951219512193</v>
      </c>
      <c r="K36" s="111">
        <f t="shared" si="2"/>
        <v>8.4276870404319214E-3</v>
      </c>
      <c r="L36" s="79"/>
      <c r="M36" s="80"/>
      <c r="N36" s="81">
        <f>分析係数表!H39</f>
        <v>4.1645399285415987E-3</v>
      </c>
      <c r="O36" s="82">
        <f t="shared" si="3"/>
        <v>0.12765755975182511</v>
      </c>
      <c r="P36" s="76">
        <f>分析係数表!C39</f>
        <v>1</v>
      </c>
      <c r="Q36" s="82">
        <f t="shared" si="4"/>
        <v>0.12765755975182511</v>
      </c>
      <c r="R36" s="83">
        <v>0.16144969618219743</v>
      </c>
      <c r="S36" s="84">
        <f t="shared" si="5"/>
        <v>0.18544519400564943</v>
      </c>
      <c r="T36" s="85">
        <f>分析係数表!F39</f>
        <v>0.70184774575018483</v>
      </c>
      <c r="U36" s="86">
        <f t="shared" si="6"/>
        <v>0.13015429137307075</v>
      </c>
      <c r="V36" s="87">
        <f>分析係数表!D39</f>
        <v>7.4944567627494463E-2</v>
      </c>
      <c r="W36" s="167">
        <f t="shared" si="7"/>
        <v>0</v>
      </c>
      <c r="X36" s="76">
        <f>分析係数表!E39</f>
        <v>9.5048041389504803E-2</v>
      </c>
      <c r="Y36" s="166">
        <f t="shared" si="8"/>
        <v>0</v>
      </c>
    </row>
    <row r="37" spans="1:25" x14ac:dyDescent="0.2">
      <c r="A37" s="6" t="s">
        <v>25</v>
      </c>
      <c r="B37" s="5" t="s">
        <v>40</v>
      </c>
      <c r="C37" s="90"/>
      <c r="D37" s="107">
        <f>投入係数表!AJ37</f>
        <v>8.2318077049720113E-5</v>
      </c>
      <c r="E37" s="110">
        <f t="shared" si="9"/>
        <v>8.231807704972012E-3</v>
      </c>
      <c r="F37" s="85">
        <f>分析係数表!C40</f>
        <v>0.77416905685844439</v>
      </c>
      <c r="G37" s="110">
        <f t="shared" si="0"/>
        <v>6.3728108071982583E-3</v>
      </c>
      <c r="H37" s="110">
        <v>7.1745242057027446E-3</v>
      </c>
      <c r="I37" s="110">
        <f t="shared" si="1"/>
        <v>7.1745242057027446E-3</v>
      </c>
      <c r="J37" s="85">
        <f>分析係数表!G40</f>
        <v>0.54967502321262762</v>
      </c>
      <c r="K37" s="111">
        <f t="shared" si="2"/>
        <v>3.9436567593092147E-3</v>
      </c>
      <c r="L37" s="79"/>
      <c r="M37" s="80"/>
      <c r="N37" s="81">
        <f>分析係数表!H40</f>
        <v>3.1866270706695746E-2</v>
      </c>
      <c r="O37" s="82">
        <f t="shared" si="3"/>
        <v>0.97681146695895149</v>
      </c>
      <c r="P37" s="76">
        <f>分析係数表!C40</f>
        <v>0.77416905685844439</v>
      </c>
      <c r="Q37" s="82">
        <f t="shared" si="4"/>
        <v>0.75621721210412496</v>
      </c>
      <c r="R37" s="83">
        <v>0.75720471751138285</v>
      </c>
      <c r="S37" s="84">
        <f t="shared" si="5"/>
        <v>0.7643792417170856</v>
      </c>
      <c r="T37" s="85">
        <f>分析係数表!F40</f>
        <v>0.74643369629442058</v>
      </c>
      <c r="U37" s="86">
        <f t="shared" si="6"/>
        <v>0.57055842276561053</v>
      </c>
      <c r="V37" s="87">
        <f>分析係数表!D40</f>
        <v>8.7617118257786786E-2</v>
      </c>
      <c r="W37" s="167">
        <f t="shared" si="7"/>
        <v>0</v>
      </c>
      <c r="X37" s="76">
        <f>分析係数表!E40</f>
        <v>5.7567316620241414E-2</v>
      </c>
      <c r="Y37" s="166">
        <f t="shared" si="8"/>
        <v>0</v>
      </c>
    </row>
    <row r="38" spans="1:25" x14ac:dyDescent="0.2">
      <c r="A38" s="6" t="s">
        <v>26</v>
      </c>
      <c r="B38" s="5" t="s">
        <v>277</v>
      </c>
      <c r="C38" s="75">
        <f>最終需要_まとめ!C39</f>
        <v>100</v>
      </c>
      <c r="D38" s="107">
        <f>投入係数表!AJ38</f>
        <v>2.0332565031280871E-2</v>
      </c>
      <c r="E38" s="110">
        <f t="shared" si="9"/>
        <v>2.0332565031280869</v>
      </c>
      <c r="F38" s="85">
        <f>分析係数表!C41</f>
        <v>0.79005741127348639</v>
      </c>
      <c r="G38" s="110">
        <f t="shared" si="0"/>
        <v>1.6063893693163578</v>
      </c>
      <c r="H38" s="110">
        <v>1.633440432314883</v>
      </c>
      <c r="I38" s="110">
        <f t="shared" si="1"/>
        <v>101.63344043231488</v>
      </c>
      <c r="J38" s="85">
        <f>分析係数表!G41</f>
        <v>0.45390187685215672</v>
      </c>
      <c r="K38" s="111">
        <f t="shared" si="2"/>
        <v>46.131609363169595</v>
      </c>
      <c r="L38" s="79"/>
      <c r="M38" s="80"/>
      <c r="N38" s="81">
        <f>分析係数表!H41</f>
        <v>5.3791007377847894E-2</v>
      </c>
      <c r="O38" s="82">
        <f t="shared" si="3"/>
        <v>1.6488805141203706</v>
      </c>
      <c r="P38" s="76">
        <f>分析係数表!C41</f>
        <v>0.79005741127348639</v>
      </c>
      <c r="Q38" s="82">
        <f t="shared" si="4"/>
        <v>1.3027102704852354</v>
      </c>
      <c r="R38" s="83">
        <v>1.325078573880677</v>
      </c>
      <c r="S38" s="84">
        <f t="shared" si="5"/>
        <v>102.95851900619556</v>
      </c>
      <c r="T38" s="85">
        <f>分析係数表!F41</f>
        <v>0.55729338162660524</v>
      </c>
      <c r="U38" s="86">
        <f t="shared" si="6"/>
        <v>57.37810122422983</v>
      </c>
      <c r="V38" s="87">
        <f>分析係数表!D41</f>
        <v>0.17657227527164965</v>
      </c>
      <c r="W38" s="167">
        <f t="shared" si="7"/>
        <v>18</v>
      </c>
      <c r="X38" s="76">
        <f>分析係数表!E41</f>
        <v>0.1767369114257491</v>
      </c>
      <c r="Y38" s="166">
        <f t="shared" si="8"/>
        <v>18</v>
      </c>
    </row>
    <row r="39" spans="1:25" x14ac:dyDescent="0.2">
      <c r="A39" s="6" t="s">
        <v>51</v>
      </c>
      <c r="B39" s="5" t="s">
        <v>368</v>
      </c>
      <c r="C39" s="90"/>
      <c r="D39" s="107">
        <f>投入係数表!AJ39</f>
        <v>9.8781692459664152E-4</v>
      </c>
      <c r="E39" s="110">
        <f t="shared" si="9"/>
        <v>9.8781692459664158E-2</v>
      </c>
      <c r="F39" s="85">
        <f>分析係数表!C42</f>
        <v>0.34014502307185235</v>
      </c>
      <c r="G39" s="110">
        <f>E39*F39</f>
        <v>3.3600101060769091E-2</v>
      </c>
      <c r="H39" s="110">
        <v>3.8818204016000703E-2</v>
      </c>
      <c r="I39" s="110">
        <f>C39+H39</f>
        <v>3.8818204016000703E-2</v>
      </c>
      <c r="J39" s="85">
        <f>分析係数表!G42</f>
        <v>0.48461538461538461</v>
      </c>
      <c r="K39" s="111">
        <f>I39*J39</f>
        <v>1.8811898869292649E-2</v>
      </c>
      <c r="L39" s="79"/>
      <c r="M39" s="80"/>
      <c r="N39" s="81">
        <f>分析係数表!H42</f>
        <v>1.4175676302723771E-2</v>
      </c>
      <c r="O39" s="82">
        <f t="shared" si="3"/>
        <v>0.43453353208002865</v>
      </c>
      <c r="P39" s="76">
        <f>分析係数表!C42</f>
        <v>0.34014502307185235</v>
      </c>
      <c r="Q39" s="82">
        <f>O39*P39</f>
        <v>0.14780441829485483</v>
      </c>
      <c r="R39" s="83">
        <v>0.15343981306470392</v>
      </c>
      <c r="S39" s="84">
        <f>I39+R39</f>
        <v>0.19225801708070461</v>
      </c>
      <c r="T39" s="85">
        <f>分析係数表!F42</f>
        <v>0.55384615384615388</v>
      </c>
      <c r="U39" s="86">
        <f t="shared" si="6"/>
        <v>0.10648136330623641</v>
      </c>
      <c r="V39" s="87">
        <f>分析係数表!D42</f>
        <v>0.60961538461538467</v>
      </c>
      <c r="W39" s="167">
        <f t="shared" si="7"/>
        <v>0</v>
      </c>
      <c r="X39" s="76">
        <f>分析係数表!E42</f>
        <v>0.4653846153846154</v>
      </c>
      <c r="Y39" s="166">
        <f t="shared" si="8"/>
        <v>0</v>
      </c>
    </row>
    <row r="40" spans="1:25" x14ac:dyDescent="0.2">
      <c r="A40" s="6" t="s">
        <v>195</v>
      </c>
      <c r="B40" s="5" t="s">
        <v>41</v>
      </c>
      <c r="C40" s="90"/>
      <c r="D40" s="107">
        <f>投入係数表!AJ40</f>
        <v>4.6838985841290745E-2</v>
      </c>
      <c r="E40" s="110">
        <f t="shared" si="9"/>
        <v>4.6838985841290741</v>
      </c>
      <c r="F40" s="85">
        <f>分析係数表!C43</f>
        <v>0.24206930209858468</v>
      </c>
      <c r="G40" s="110">
        <f>E40*F40</f>
        <v>1.1338280613606739</v>
      </c>
      <c r="H40" s="110">
        <v>1.3087892145659161</v>
      </c>
      <c r="I40" s="110">
        <f>C40+H40</f>
        <v>1.3087892145659161</v>
      </c>
      <c r="J40" s="85">
        <f>分析係数表!G43</f>
        <v>0.37677668031799566</v>
      </c>
      <c r="K40" s="111">
        <f>I40*J40</f>
        <v>0.4931212555001428</v>
      </c>
      <c r="L40" s="79"/>
      <c r="M40" s="80"/>
      <c r="N40" s="81">
        <f>分析係数表!H43</f>
        <v>3.8768502621688086E-2</v>
      </c>
      <c r="O40" s="82">
        <f t="shared" si="3"/>
        <v>1.1883887595838427</v>
      </c>
      <c r="P40" s="76">
        <f>分析係数表!C43</f>
        <v>0.24206930209858468</v>
      </c>
      <c r="Q40" s="82">
        <f>O40*P40</f>
        <v>0.28767243765426354</v>
      </c>
      <c r="R40" s="83">
        <v>0.46660158352783526</v>
      </c>
      <c r="S40" s="84">
        <f>I40+R40</f>
        <v>1.7753907980937513</v>
      </c>
      <c r="T40" s="85">
        <f>分析係数表!F43</f>
        <v>0.60202360876897132</v>
      </c>
      <c r="U40" s="86">
        <f t="shared" si="6"/>
        <v>1.0688271752436243</v>
      </c>
      <c r="V40" s="87">
        <f>分析係数表!D43</f>
        <v>0.42833052276559863</v>
      </c>
      <c r="W40" s="167">
        <f t="shared" si="7"/>
        <v>1</v>
      </c>
      <c r="X40" s="76">
        <f>分析係数表!E43</f>
        <v>0.32088653336545409</v>
      </c>
      <c r="Y40" s="166">
        <f t="shared" si="8"/>
        <v>1</v>
      </c>
    </row>
    <row r="41" spans="1:25" x14ac:dyDescent="0.2">
      <c r="A41" s="6" t="s">
        <v>341</v>
      </c>
      <c r="B41" s="5" t="s">
        <v>42</v>
      </c>
      <c r="C41" s="90"/>
      <c r="D41" s="107">
        <f>投入係数表!AJ41</f>
        <v>1.2759301942706618E-2</v>
      </c>
      <c r="E41" s="110">
        <f t="shared" si="9"/>
        <v>1.2759301942706618</v>
      </c>
      <c r="F41" s="85">
        <f>分析係数表!C44</f>
        <v>0.38560429982568278</v>
      </c>
      <c r="G41" s="110">
        <f>E41*F41</f>
        <v>0.49200416918818596</v>
      </c>
      <c r="H41" s="110">
        <v>0.50454244369971535</v>
      </c>
      <c r="I41" s="110">
        <f>C41+H41</f>
        <v>0.50454244369971535</v>
      </c>
      <c r="J41" s="85">
        <f>分析係数表!G44</f>
        <v>0.26838368034661209</v>
      </c>
      <c r="K41" s="111">
        <f>I41*J41</f>
        <v>0.13541095793120292</v>
      </c>
      <c r="L41" s="79"/>
      <c r="M41" s="80"/>
      <c r="N41" s="81">
        <f>分析係数表!H44</f>
        <v>0.12265092107094798</v>
      </c>
      <c r="O41" s="82">
        <f t="shared" si="3"/>
        <v>3.75967515113105</v>
      </c>
      <c r="P41" s="76">
        <f>分析係数表!C44</f>
        <v>0.38560429982568278</v>
      </c>
      <c r="Q41" s="82">
        <f>O41*P41</f>
        <v>1.4497469042239066</v>
      </c>
      <c r="R41" s="83">
        <v>1.4676318331127054</v>
      </c>
      <c r="S41" s="84">
        <f>I41+R41</f>
        <v>1.9721742768124209</v>
      </c>
      <c r="T41" s="85">
        <f>分析係数表!F44</f>
        <v>0.48224816464075099</v>
      </c>
      <c r="U41" s="86">
        <f t="shared" si="6"/>
        <v>0.95107742534449036</v>
      </c>
      <c r="V41" s="87">
        <f>分析係数表!D44</f>
        <v>0.27476230593332529</v>
      </c>
      <c r="W41" s="167">
        <f t="shared" si="7"/>
        <v>1</v>
      </c>
      <c r="X41" s="76">
        <f>分析係数表!E44</f>
        <v>0.19448790468167049</v>
      </c>
      <c r="Y41" s="166">
        <f t="shared" si="8"/>
        <v>0</v>
      </c>
    </row>
    <row r="42" spans="1:25" x14ac:dyDescent="0.2">
      <c r="A42" s="6" t="s">
        <v>342</v>
      </c>
      <c r="B42" s="5" t="s">
        <v>279</v>
      </c>
      <c r="C42" s="90"/>
      <c r="D42" s="107">
        <f>投入係数表!AJ42</f>
        <v>3.0457688508396443E-3</v>
      </c>
      <c r="E42" s="110">
        <f t="shared" si="9"/>
        <v>0.30457688508396441</v>
      </c>
      <c r="F42" s="85">
        <f>分析係数表!C45</f>
        <v>1</v>
      </c>
      <c r="G42" s="110">
        <f>E42*F42</f>
        <v>0.30457688508396441</v>
      </c>
      <c r="H42" s="110">
        <v>0.33284062106188383</v>
      </c>
      <c r="I42" s="110">
        <f>C42+H42</f>
        <v>0.33284062106188383</v>
      </c>
      <c r="J42" s="85">
        <f>分析係数表!G45</f>
        <v>0</v>
      </c>
      <c r="K42" s="111">
        <f>I42*J42</f>
        <v>0</v>
      </c>
      <c r="L42" s="79"/>
      <c r="M42" s="80"/>
      <c r="N42" s="81">
        <f>分析係数表!H45</f>
        <v>0</v>
      </c>
      <c r="O42" s="82">
        <f t="shared" si="3"/>
        <v>0</v>
      </c>
      <c r="P42" s="76">
        <f>分析係数表!C45</f>
        <v>1</v>
      </c>
      <c r="Q42" s="82">
        <f>O42*P42</f>
        <v>0</v>
      </c>
      <c r="R42" s="83">
        <v>3.4557875707296432E-2</v>
      </c>
      <c r="S42" s="84">
        <f>I42+R42</f>
        <v>0.36739849676918024</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5.0214027000329269E-3</v>
      </c>
      <c r="E43" s="110">
        <f t="shared" si="9"/>
        <v>0.50214027000329264</v>
      </c>
      <c r="F43" s="85">
        <f>分析係数表!C46</f>
        <v>0.21981660723382579</v>
      </c>
      <c r="G43" s="110">
        <f>E43*F43</f>
        <v>0.11037877050760102</v>
      </c>
      <c r="H43" s="110">
        <v>0.12656161961759746</v>
      </c>
      <c r="I43" s="110">
        <f>C43+H43</f>
        <v>0.12656161961759746</v>
      </c>
      <c r="J43" s="85">
        <f>分析係数表!G46</f>
        <v>9.2485549132947983E-3</v>
      </c>
      <c r="K43" s="111">
        <f>I43*J43</f>
        <v>1.1705120889488783E-3</v>
      </c>
      <c r="L43" s="79"/>
      <c r="M43" s="80"/>
      <c r="N43" s="81">
        <f>分析係数表!H46</f>
        <v>2.3827200593939956E-2</v>
      </c>
      <c r="O43" s="82">
        <f t="shared" si="3"/>
        <v>0.73038614966643112</v>
      </c>
      <c r="P43" s="76">
        <f>分析係数表!C46</f>
        <v>0.21981660723382579</v>
      </c>
      <c r="Q43" s="82">
        <f>O43*P43</f>
        <v>0.16055100539025219</v>
      </c>
      <c r="R43" s="83">
        <v>0.17823291470897593</v>
      </c>
      <c r="S43" s="84">
        <f>I43+R43</f>
        <v>0.30479453432657339</v>
      </c>
      <c r="T43" s="85">
        <f>分析係数表!F46</f>
        <v>0.31329479768786128</v>
      </c>
      <c r="U43" s="86">
        <f t="shared" si="6"/>
        <v>9.5490541968209705E-2</v>
      </c>
      <c r="V43" s="87">
        <f>分析係数表!D46</f>
        <v>4.6242774566473991E-3</v>
      </c>
      <c r="W43" s="167">
        <f t="shared" si="7"/>
        <v>0</v>
      </c>
      <c r="X43" s="76">
        <f>分析係数表!E46</f>
        <v>1.5028901734104046E-2</v>
      </c>
      <c r="Y43" s="166">
        <f t="shared" si="8"/>
        <v>0</v>
      </c>
    </row>
    <row r="44" spans="1:25" x14ac:dyDescent="0.2">
      <c r="A44" s="192">
        <v>40</v>
      </c>
      <c r="B44" s="14" t="s">
        <v>151</v>
      </c>
      <c r="C44" s="197">
        <f>SUM(C5:C43)</f>
        <v>100</v>
      </c>
      <c r="D44" s="108">
        <f>投入係数表!AJ44</f>
        <v>0.43513335528482056</v>
      </c>
      <c r="E44" s="96">
        <f>SUM(E5:E43)</f>
        <v>43.513335528482074</v>
      </c>
      <c r="F44" s="98">
        <f>分析係数表!C47</f>
        <v>0.36533716964755569</v>
      </c>
      <c r="G44" s="96">
        <f>SUM(G5:G43)</f>
        <v>10.047438451508969</v>
      </c>
      <c r="H44" s="96">
        <f>SUM(H5:H43)</f>
        <v>11.468167757204457</v>
      </c>
      <c r="I44" s="96">
        <f>SUM(I5:I43)</f>
        <v>111.46816775720447</v>
      </c>
      <c r="J44" s="98">
        <f>分析係数表!G47</f>
        <v>0.24761623449681225</v>
      </c>
      <c r="K44" s="112">
        <f>SUM(K5:K43)</f>
        <v>48.863114334212987</v>
      </c>
      <c r="L44" s="94">
        <f>最終需要_まとめ!$L$33</f>
        <v>0.62733333333333341</v>
      </c>
      <c r="M44" s="91">
        <f>K44*L44</f>
        <v>30.653460392329617</v>
      </c>
      <c r="N44" s="95">
        <f>分析係数表!H47</f>
        <v>1</v>
      </c>
      <c r="O44" s="96">
        <f>SUM(O5:O43)</f>
        <v>30.65346039232962</v>
      </c>
      <c r="P44" s="92">
        <f>分析係数表!C47</f>
        <v>0.36533716964755569</v>
      </c>
      <c r="Q44" s="96">
        <f>SUM(Q5:Q43)</f>
        <v>11.771777266100445</v>
      </c>
      <c r="R44" s="91">
        <f>SUM(R5:R43)</f>
        <v>13.265942473940465</v>
      </c>
      <c r="S44" s="97">
        <f>SUM(S5:S43)</f>
        <v>124.73411023114492</v>
      </c>
      <c r="T44" s="98">
        <f>分析係数表!F47</f>
        <v>0.45972075178637212</v>
      </c>
      <c r="U44" s="99">
        <f>SUM(U5:U43)</f>
        <v>70.810401687156642</v>
      </c>
      <c r="V44" s="100">
        <f>分析係数表!D47</f>
        <v>9.0631212476228726E-2</v>
      </c>
      <c r="W44" s="164">
        <f>SUM(W5:W43)</f>
        <v>21</v>
      </c>
      <c r="X44" s="92">
        <f>分析係数表!E47</f>
        <v>7.5404319154090987E-2</v>
      </c>
      <c r="Y44" s="165">
        <f>SUM(Y5:Y43)</f>
        <v>20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1.9230769230769232E-3</v>
      </c>
      <c r="E5" s="110">
        <f>$C$39*D5</f>
        <v>0.19230769230769232</v>
      </c>
      <c r="F5" s="85">
        <f>分析係数表!C8</f>
        <v>0.3615635179153095</v>
      </c>
      <c r="G5" s="110">
        <f t="shared" ref="G5:G38" si="0">E5*F5</f>
        <v>6.9531445752944135E-2</v>
      </c>
      <c r="H5" s="110">
        <f t="array" ref="H5:H43">MMULT(逆行列係数!C5:AO43,'35'!G5:G43)</f>
        <v>7.8115943968177864E-2</v>
      </c>
      <c r="I5" s="110">
        <f t="shared" ref="I5:I38" si="1">C5+H5</f>
        <v>7.8115943968177864E-2</v>
      </c>
      <c r="J5" s="85">
        <f>分析係数表!G8</f>
        <v>0.11973969631236442</v>
      </c>
      <c r="K5" s="111">
        <f t="shared" ref="K5:K38" si="2">I5*J5</f>
        <v>9.3535794079032918E-3</v>
      </c>
      <c r="L5" s="79" t="s">
        <v>178</v>
      </c>
      <c r="M5" s="80" t="s">
        <v>178</v>
      </c>
      <c r="N5" s="81">
        <f>分析係数表!H8</f>
        <v>1.2737227970859822E-2</v>
      </c>
      <c r="O5" s="82">
        <f t="shared" ref="O5:O43" si="3">$M$44*N5</f>
        <v>0.41687438800831284</v>
      </c>
      <c r="P5" s="76">
        <f>分析係数表!C8</f>
        <v>0.3615635179153095</v>
      </c>
      <c r="Q5" s="82">
        <f t="shared" ref="Q5:Q38" si="4">O5*P5</f>
        <v>0.15072657025707731</v>
      </c>
      <c r="R5" s="83">
        <f t="array" ref="R5:R43">MMULT(逆行列係数!C5:AO43,'35'!Q5:Q43)</f>
        <v>0.22037454351298713</v>
      </c>
      <c r="S5" s="84">
        <f t="shared" ref="S5:S38" si="5">I5+R5</f>
        <v>0.29849048748116502</v>
      </c>
      <c r="T5" s="85">
        <f>分析係数表!F8</f>
        <v>0.45140997830802604</v>
      </c>
      <c r="U5" s="86">
        <f t="shared" ref="U5:U38" si="6">S5*T5</f>
        <v>0.13474158447902482</v>
      </c>
      <c r="V5" s="87">
        <f>分析係数表!D8</f>
        <v>0.23297180043383947</v>
      </c>
      <c r="W5" s="167">
        <f t="shared" ref="W5:W38" si="7">ROUND(S5*V5,0)</f>
        <v>0</v>
      </c>
      <c r="X5" s="76">
        <f>分析係数表!E8</f>
        <v>7.0498915401301515E-2</v>
      </c>
      <c r="Y5" s="166">
        <f t="shared" ref="Y5:Y38" si="8">ROUND(S5*X5,0)</f>
        <v>0</v>
      </c>
    </row>
    <row r="6" spans="1:25" x14ac:dyDescent="0.2">
      <c r="A6" s="6" t="s">
        <v>220</v>
      </c>
      <c r="B6" s="5" t="s">
        <v>266</v>
      </c>
      <c r="C6" s="90"/>
      <c r="D6" s="107">
        <f>投入係数表!AK6</f>
        <v>0</v>
      </c>
      <c r="E6" s="110">
        <f t="shared" ref="E6:E43" si="9">$C$39*D6</f>
        <v>0</v>
      </c>
      <c r="F6" s="85">
        <f>分析係数表!C9</f>
        <v>5.4524361948955935E-2</v>
      </c>
      <c r="G6" s="110">
        <f t="shared" si="0"/>
        <v>0</v>
      </c>
      <c r="H6" s="110">
        <v>5.9794518639942609E-3</v>
      </c>
      <c r="I6" s="110">
        <f t="shared" si="1"/>
        <v>5.9794518639942609E-3</v>
      </c>
      <c r="J6" s="85">
        <f>分析係数表!G9</f>
        <v>0.23529411764705882</v>
      </c>
      <c r="K6" s="111">
        <f t="shared" si="2"/>
        <v>1.4069298503515907E-3</v>
      </c>
      <c r="L6" s="79"/>
      <c r="M6" s="80"/>
      <c r="N6" s="81">
        <f>分析係数表!H9</f>
        <v>6.7282260683958976E-4</v>
      </c>
      <c r="O6" s="82">
        <f t="shared" si="3"/>
        <v>2.2020687162552042E-2</v>
      </c>
      <c r="P6" s="76">
        <f>分析係数表!C9</f>
        <v>5.4524361948955935E-2</v>
      </c>
      <c r="Q6" s="82">
        <f t="shared" si="4"/>
        <v>1.2006639172157151E-3</v>
      </c>
      <c r="R6" s="83">
        <v>1.7139712513062563E-3</v>
      </c>
      <c r="S6" s="84">
        <f t="shared" si="5"/>
        <v>7.693423115300517E-3</v>
      </c>
      <c r="T6" s="85">
        <f>分析係数表!F9</f>
        <v>0.68627450980392157</v>
      </c>
      <c r="U6" s="86">
        <f t="shared" si="6"/>
        <v>5.2798001771670218E-3</v>
      </c>
      <c r="V6" s="87">
        <f>分析係数表!D9</f>
        <v>3.9215686274509803E-2</v>
      </c>
      <c r="W6" s="167">
        <f t="shared" si="7"/>
        <v>0</v>
      </c>
      <c r="X6" s="76">
        <f>分析係数表!E9</f>
        <v>0</v>
      </c>
      <c r="Y6" s="166">
        <f t="shared" si="8"/>
        <v>0</v>
      </c>
    </row>
    <row r="7" spans="1:25" x14ac:dyDescent="0.2">
      <c r="A7" s="6" t="s">
        <v>221</v>
      </c>
      <c r="B7" s="5" t="s">
        <v>267</v>
      </c>
      <c r="C7" s="90"/>
      <c r="D7" s="107">
        <f>投入係数表!AK7</f>
        <v>0</v>
      </c>
      <c r="E7" s="110">
        <f t="shared" si="9"/>
        <v>0</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4.2522706244928085E-2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投入係数表!AK8</f>
        <v>0</v>
      </c>
      <c r="E8" s="110">
        <f t="shared" si="9"/>
        <v>0</v>
      </c>
      <c r="F8" s="85">
        <f>分析係数表!C11</f>
        <v>1.7638036809815905E-2</v>
      </c>
      <c r="G8" s="110">
        <f t="shared" si="0"/>
        <v>0</v>
      </c>
      <c r="H8" s="110">
        <v>4.782783832206398E-4</v>
      </c>
      <c r="I8" s="110">
        <f t="shared" si="1"/>
        <v>4.782783832206398E-4</v>
      </c>
      <c r="J8" s="85">
        <f>分析係数表!G11</f>
        <v>0.36619718309859156</v>
      </c>
      <c r="K8" s="111">
        <f t="shared" si="2"/>
        <v>1.7514419667234696E-4</v>
      </c>
      <c r="L8" s="79"/>
      <c r="M8" s="80"/>
      <c r="N8" s="81">
        <f>分析係数表!H11</f>
        <v>-2.3200779546192752E-5</v>
      </c>
      <c r="O8" s="82">
        <f t="shared" si="3"/>
        <v>-7.5933404008800146E-4</v>
      </c>
      <c r="P8" s="76">
        <f>分析係数表!C11</f>
        <v>1.7638036809815905E-2</v>
      </c>
      <c r="Q8" s="82">
        <f t="shared" si="4"/>
        <v>-1.3393161750018395E-5</v>
      </c>
      <c r="R8" s="83">
        <v>5.1350524940834883E-4</v>
      </c>
      <c r="S8" s="84">
        <f t="shared" si="5"/>
        <v>9.9178363262898868E-4</v>
      </c>
      <c r="T8" s="85">
        <f>分析係数表!F11</f>
        <v>0.60563380281690138</v>
      </c>
      <c r="U8" s="86">
        <f t="shared" si="6"/>
        <v>6.0065769300065512E-4</v>
      </c>
      <c r="V8" s="87">
        <f>分析係数表!D11</f>
        <v>0.11267605633802817</v>
      </c>
      <c r="W8" s="167">
        <f t="shared" si="7"/>
        <v>0</v>
      </c>
      <c r="X8" s="76">
        <f>分析係数表!E11</f>
        <v>5.6338028169014086E-2</v>
      </c>
      <c r="Y8" s="166">
        <f t="shared" si="8"/>
        <v>0</v>
      </c>
    </row>
    <row r="9" spans="1:25" x14ac:dyDescent="0.2">
      <c r="A9" s="6" t="s">
        <v>223</v>
      </c>
      <c r="B9" s="5" t="s">
        <v>191</v>
      </c>
      <c r="C9" s="90"/>
      <c r="D9" s="107">
        <f>投入係数表!AK9</f>
        <v>1.9230769230769232E-3</v>
      </c>
      <c r="E9" s="110">
        <f t="shared" si="9"/>
        <v>0.19230769230769232</v>
      </c>
      <c r="F9" s="85">
        <f>分析係数表!C12</f>
        <v>0.17945214392608499</v>
      </c>
      <c r="G9" s="110">
        <f t="shared" si="0"/>
        <v>3.4510027678093268E-2</v>
      </c>
      <c r="H9" s="110">
        <v>4.3088195631821487E-2</v>
      </c>
      <c r="I9" s="110">
        <f t="shared" si="1"/>
        <v>4.3088195631821487E-2</v>
      </c>
      <c r="J9" s="85">
        <f>分析係数表!G12</f>
        <v>0.13812104376337719</v>
      </c>
      <c r="K9" s="111">
        <f t="shared" si="2"/>
        <v>5.9513865545477735E-3</v>
      </c>
      <c r="L9" s="79"/>
      <c r="M9" s="80"/>
      <c r="N9" s="81">
        <f>分析係数表!H12</f>
        <v>9.9856155166813607E-2</v>
      </c>
      <c r="O9" s="82">
        <f t="shared" si="3"/>
        <v>3.2681737085387583</v>
      </c>
      <c r="P9" s="76">
        <f>分析係数表!C12</f>
        <v>0.17945214392608499</v>
      </c>
      <c r="Q9" s="82">
        <f t="shared" si="4"/>
        <v>0.58648077872014426</v>
      </c>
      <c r="R9" s="83">
        <v>0.66441482938641039</v>
      </c>
      <c r="S9" s="84">
        <f t="shared" si="5"/>
        <v>0.70750302501823192</v>
      </c>
      <c r="T9" s="85">
        <f>分析係数表!F12</f>
        <v>0.32915888701671298</v>
      </c>
      <c r="U9" s="86">
        <f t="shared" si="6"/>
        <v>0.23288090827595886</v>
      </c>
      <c r="V9" s="87">
        <f>分析係数表!D12</f>
        <v>3.0966801766929276E-2</v>
      </c>
      <c r="W9" s="167">
        <f t="shared" si="7"/>
        <v>0</v>
      </c>
      <c r="X9" s="76">
        <f>分析係数表!E12</f>
        <v>3.3835784871806551E-2</v>
      </c>
      <c r="Y9" s="166">
        <f t="shared" si="8"/>
        <v>0</v>
      </c>
    </row>
    <row r="10" spans="1:25" x14ac:dyDescent="0.2">
      <c r="A10" s="6" t="s">
        <v>224</v>
      </c>
      <c r="B10" s="5" t="s">
        <v>28</v>
      </c>
      <c r="C10" s="90"/>
      <c r="D10" s="107">
        <f>投入係数表!AK10</f>
        <v>2.6923076923076925E-2</v>
      </c>
      <c r="E10" s="110">
        <f t="shared" si="9"/>
        <v>2.6923076923076925</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0.50343846857834496</v>
      </c>
      <c r="P10" s="76">
        <f>分析係数表!C13</f>
        <v>0</v>
      </c>
      <c r="Q10" s="82">
        <f t="shared" si="4"/>
        <v>0</v>
      </c>
      <c r="R10" s="83">
        <v>0</v>
      </c>
      <c r="S10" s="84">
        <f t="shared" si="5"/>
        <v>0</v>
      </c>
      <c r="T10" s="85">
        <f>分析係数表!F13</f>
        <v>0.38331454340473509</v>
      </c>
      <c r="U10" s="86">
        <f t="shared" si="6"/>
        <v>0</v>
      </c>
      <c r="V10" s="87">
        <f>分析係数表!D13</f>
        <v>0.35963923337091319</v>
      </c>
      <c r="W10" s="167">
        <f t="shared" si="7"/>
        <v>0</v>
      </c>
      <c r="X10" s="76">
        <f>分析係数表!E13</f>
        <v>0.25591882750845546</v>
      </c>
      <c r="Y10" s="166">
        <f t="shared" si="8"/>
        <v>0</v>
      </c>
    </row>
    <row r="11" spans="1:25" x14ac:dyDescent="0.2">
      <c r="A11" s="6" t="s">
        <v>225</v>
      </c>
      <c r="B11" s="5" t="s">
        <v>268</v>
      </c>
      <c r="C11" s="90"/>
      <c r="D11" s="107">
        <f>投入係数表!AK11</f>
        <v>1.9230769230769232E-2</v>
      </c>
      <c r="E11" s="110">
        <f t="shared" si="9"/>
        <v>1.9230769230769231</v>
      </c>
      <c r="F11" s="85">
        <f>分析係数表!C14</f>
        <v>0.39919982218270722</v>
      </c>
      <c r="G11" s="110">
        <f t="shared" si="0"/>
        <v>0.76769196573597542</v>
      </c>
      <c r="H11" s="110">
        <v>1.1358583116039489</v>
      </c>
      <c r="I11" s="110">
        <f t="shared" si="1"/>
        <v>1.1358583116039489</v>
      </c>
      <c r="J11" s="85">
        <f>分析係数表!G14</f>
        <v>0.17087329631499243</v>
      </c>
      <c r="K11" s="111">
        <f t="shared" si="2"/>
        <v>0.19408785385054855</v>
      </c>
      <c r="L11" s="79"/>
      <c r="M11" s="80"/>
      <c r="N11" s="81">
        <f>分析係数表!H14</f>
        <v>1.2412417057213123E-3</v>
      </c>
      <c r="O11" s="82">
        <f t="shared" si="3"/>
        <v>4.0624371144708078E-2</v>
      </c>
      <c r="P11" s="76">
        <f>分析係数表!C14</f>
        <v>0.39919982218270722</v>
      </c>
      <c r="Q11" s="82">
        <f t="shared" si="4"/>
        <v>1.6217241737251767E-2</v>
      </c>
      <c r="R11" s="83">
        <v>7.192474338009873E-2</v>
      </c>
      <c r="S11" s="84">
        <f t="shared" si="5"/>
        <v>1.2077830549840476</v>
      </c>
      <c r="T11" s="85">
        <f>分析係数表!F14</f>
        <v>0.36951034830893487</v>
      </c>
      <c r="U11" s="86">
        <f t="shared" si="6"/>
        <v>0.44628833732878487</v>
      </c>
      <c r="V11" s="87">
        <f>分析係数表!D14</f>
        <v>9.6163553760726911E-2</v>
      </c>
      <c r="W11" s="167">
        <f t="shared" si="7"/>
        <v>0</v>
      </c>
      <c r="X11" s="76">
        <f>分析係数表!E14</f>
        <v>9.187279151943463E-2</v>
      </c>
      <c r="Y11" s="166">
        <f t="shared" si="8"/>
        <v>0</v>
      </c>
    </row>
    <row r="12" spans="1:25" x14ac:dyDescent="0.2">
      <c r="A12" s="6" t="s">
        <v>226</v>
      </c>
      <c r="B12" s="5" t="s">
        <v>29</v>
      </c>
      <c r="C12" s="90"/>
      <c r="D12" s="107">
        <f>投入係数表!AK12</f>
        <v>3.8461538461538464E-3</v>
      </c>
      <c r="E12" s="110">
        <f t="shared" si="9"/>
        <v>0.38461538461538464</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0.30069627987484859</v>
      </c>
      <c r="P12" s="76">
        <f>分析係数表!C15</f>
        <v>0</v>
      </c>
      <c r="Q12" s="82">
        <f t="shared" si="4"/>
        <v>0</v>
      </c>
      <c r="R12" s="83">
        <v>0</v>
      </c>
      <c r="S12" s="84">
        <f t="shared" si="5"/>
        <v>0</v>
      </c>
      <c r="T12" s="85">
        <f>分析係数表!F15</f>
        <v>0.30384615384615382</v>
      </c>
      <c r="U12" s="86">
        <f t="shared" si="6"/>
        <v>0</v>
      </c>
      <c r="V12" s="87">
        <f>分析係数表!D15</f>
        <v>3.9743589743589741E-2</v>
      </c>
      <c r="W12" s="167">
        <f t="shared" si="7"/>
        <v>0</v>
      </c>
      <c r="X12" s="76">
        <f>分析係数表!E15</f>
        <v>3.3974358974358972E-2</v>
      </c>
      <c r="Y12" s="166">
        <f t="shared" si="8"/>
        <v>0</v>
      </c>
    </row>
    <row r="13" spans="1:25" x14ac:dyDescent="0.2">
      <c r="A13" s="6" t="s">
        <v>227</v>
      </c>
      <c r="B13" s="5" t="s">
        <v>30</v>
      </c>
      <c r="C13" s="90"/>
      <c r="D13" s="107">
        <f>投入係数表!AK13</f>
        <v>3.8461538461538464E-3</v>
      </c>
      <c r="E13" s="110">
        <f t="shared" si="9"/>
        <v>0.38461538461538464</v>
      </c>
      <c r="F13" s="85">
        <f>分析係数表!C16</f>
        <v>2.8203419942260721E-2</v>
      </c>
      <c r="G13" s="110">
        <f t="shared" si="0"/>
        <v>1.0847469208561817E-2</v>
      </c>
      <c r="H13" s="110">
        <v>1.4363853868630707E-2</v>
      </c>
      <c r="I13" s="110">
        <f t="shared" si="1"/>
        <v>1.4363853868630707E-2</v>
      </c>
      <c r="J13" s="85">
        <f>分析係数表!G16</f>
        <v>3.2028469750889681E-2</v>
      </c>
      <c r="K13" s="111">
        <f t="shared" si="2"/>
        <v>4.6005225913763829E-4</v>
      </c>
      <c r="L13" s="79"/>
      <c r="M13" s="80"/>
      <c r="N13" s="81">
        <f>分析係数表!H16</f>
        <v>1.817781077444202E-2</v>
      </c>
      <c r="O13" s="82">
        <f t="shared" si="3"/>
        <v>0.59493822040894906</v>
      </c>
      <c r="P13" s="76">
        <f>分析係数表!C16</f>
        <v>2.8203419942260721E-2</v>
      </c>
      <c r="Q13" s="82">
        <f t="shared" si="4"/>
        <v>1.6779292469894857E-2</v>
      </c>
      <c r="R13" s="83">
        <v>1.9659171288009578E-2</v>
      </c>
      <c r="S13" s="84">
        <f t="shared" si="5"/>
        <v>3.4023025156640282E-2</v>
      </c>
      <c r="T13" s="85">
        <f>分析係数表!F16</f>
        <v>0.28469750889679718</v>
      </c>
      <c r="U13" s="86">
        <f t="shared" si="6"/>
        <v>9.6862705072285511E-3</v>
      </c>
      <c r="V13" s="87">
        <f>分析係数表!D16</f>
        <v>0</v>
      </c>
      <c r="W13" s="167">
        <f t="shared" si="7"/>
        <v>0</v>
      </c>
      <c r="X13" s="76">
        <f>分析係数表!E16</f>
        <v>0</v>
      </c>
      <c r="Y13" s="166">
        <f t="shared" si="8"/>
        <v>0</v>
      </c>
    </row>
    <row r="14" spans="1:25" x14ac:dyDescent="0.2">
      <c r="A14" s="6" t="s">
        <v>2</v>
      </c>
      <c r="B14" s="5" t="s">
        <v>365</v>
      </c>
      <c r="C14" s="90"/>
      <c r="D14" s="107">
        <f>投入係数表!AK14</f>
        <v>9.6153846153846159E-3</v>
      </c>
      <c r="E14" s="110">
        <f t="shared" si="9"/>
        <v>0.96153846153846156</v>
      </c>
      <c r="F14" s="85">
        <f>分析係数表!C17</f>
        <v>0.39389614666813044</v>
      </c>
      <c r="G14" s="110">
        <f t="shared" si="0"/>
        <v>0.37874629487320238</v>
      </c>
      <c r="H14" s="110">
        <v>0.5808630659473929</v>
      </c>
      <c r="I14" s="110">
        <f t="shared" si="1"/>
        <v>0.5808630659473929</v>
      </c>
      <c r="J14" s="85">
        <f>分析係数表!G17</f>
        <v>0.21203948952564411</v>
      </c>
      <c r="K14" s="111">
        <f t="shared" si="2"/>
        <v>0.12316590798778573</v>
      </c>
      <c r="L14" s="79"/>
      <c r="M14" s="80"/>
      <c r="N14" s="81">
        <f>分析係数表!H17</f>
        <v>3.0625029000974431E-3</v>
      </c>
      <c r="O14" s="82">
        <f t="shared" si="3"/>
        <v>0.10023209329161618</v>
      </c>
      <c r="P14" s="76">
        <f>分析係数表!C17</f>
        <v>0.39389614666813044</v>
      </c>
      <c r="Q14" s="82">
        <f t="shared" si="4"/>
        <v>3.948103532004818E-2</v>
      </c>
      <c r="R14" s="83">
        <v>8.6210644181359E-2</v>
      </c>
      <c r="S14" s="84">
        <f t="shared" si="5"/>
        <v>0.66707371012875194</v>
      </c>
      <c r="T14" s="85">
        <f>分析係数表!F17</f>
        <v>0.32203226583192873</v>
      </c>
      <c r="U14" s="86">
        <f t="shared" si="6"/>
        <v>0.21481925834967322</v>
      </c>
      <c r="V14" s="87">
        <f>分析係数表!D17</f>
        <v>4.2475319046472428E-2</v>
      </c>
      <c r="W14" s="167">
        <f t="shared" si="7"/>
        <v>0</v>
      </c>
      <c r="X14" s="76">
        <f>分析係数表!E17</f>
        <v>3.9345051769804962E-2</v>
      </c>
      <c r="Y14" s="166">
        <f t="shared" si="8"/>
        <v>0</v>
      </c>
    </row>
    <row r="15" spans="1:25" x14ac:dyDescent="0.2">
      <c r="A15" s="6" t="s">
        <v>3</v>
      </c>
      <c r="B15" s="5" t="s">
        <v>31</v>
      </c>
      <c r="C15" s="90"/>
      <c r="D15" s="107">
        <f>投入係数表!AK15</f>
        <v>0</v>
      </c>
      <c r="E15" s="110">
        <f t="shared" si="9"/>
        <v>0</v>
      </c>
      <c r="F15" s="85">
        <f>分析係数表!C18</f>
        <v>0.54026666666666667</v>
      </c>
      <c r="G15" s="110">
        <f t="shared" si="0"/>
        <v>0</v>
      </c>
      <c r="H15" s="110">
        <v>2.3516683979368021E-2</v>
      </c>
      <c r="I15" s="110">
        <f t="shared" si="1"/>
        <v>2.3516683979368021E-2</v>
      </c>
      <c r="J15" s="85">
        <f>分析係数表!G18</f>
        <v>0.21567989590110606</v>
      </c>
      <c r="K15" s="111">
        <f t="shared" si="2"/>
        <v>5.0720759526093036E-3</v>
      </c>
      <c r="L15" s="79"/>
      <c r="M15" s="80"/>
      <c r="N15" s="81">
        <f>分析係数表!H18</f>
        <v>4.8721637047004782E-4</v>
      </c>
      <c r="O15" s="82">
        <f t="shared" si="3"/>
        <v>1.594601484184803E-2</v>
      </c>
      <c r="P15" s="76">
        <f>分析係数表!C18</f>
        <v>0.54026666666666667</v>
      </c>
      <c r="Q15" s="82">
        <f t="shared" si="4"/>
        <v>8.6151002852224295E-3</v>
      </c>
      <c r="R15" s="83">
        <v>1.9690819385765151E-2</v>
      </c>
      <c r="S15" s="84">
        <f t="shared" si="5"/>
        <v>4.3207503365133168E-2</v>
      </c>
      <c r="T15" s="85">
        <f>分析係数表!F18</f>
        <v>0.45949902407286924</v>
      </c>
      <c r="U15" s="86">
        <f t="shared" si="6"/>
        <v>1.9853805628903903E-2</v>
      </c>
      <c r="V15" s="87">
        <f>分析係数表!D18</f>
        <v>4.4079375406636305E-2</v>
      </c>
      <c r="W15" s="167">
        <f t="shared" si="7"/>
        <v>0</v>
      </c>
      <c r="X15" s="76">
        <f>分析係数表!E18</f>
        <v>4.0663630448926479E-2</v>
      </c>
      <c r="Y15" s="166">
        <f t="shared" si="8"/>
        <v>0</v>
      </c>
    </row>
    <row r="16" spans="1:25" x14ac:dyDescent="0.2">
      <c r="A16" s="6" t="s">
        <v>4</v>
      </c>
      <c r="B16" s="5" t="s">
        <v>32</v>
      </c>
      <c r="C16" s="90"/>
      <c r="D16" s="107">
        <f>投入係数表!AK16</f>
        <v>0</v>
      </c>
      <c r="E16" s="110">
        <f t="shared" si="9"/>
        <v>0</v>
      </c>
      <c r="F16" s="85">
        <f>分析係数表!C19</f>
        <v>0.24452905261713653</v>
      </c>
      <c r="G16" s="110">
        <f t="shared" si="0"/>
        <v>0</v>
      </c>
      <c r="H16" s="110">
        <v>2.7056397371639312E-2</v>
      </c>
      <c r="I16" s="110">
        <f t="shared" si="1"/>
        <v>2.7056397371639312E-2</v>
      </c>
      <c r="J16" s="85">
        <f>分析係数表!G19</f>
        <v>5.7649667405764965E-2</v>
      </c>
      <c r="K16" s="111">
        <f t="shared" si="2"/>
        <v>1.5597923096732197E-3</v>
      </c>
      <c r="L16" s="79"/>
      <c r="M16" s="80"/>
      <c r="N16" s="81">
        <f>分析係数表!H19</f>
        <v>-1.2760428750406013E-4</v>
      </c>
      <c r="O16" s="82">
        <f t="shared" si="3"/>
        <v>-4.1763372204840082E-3</v>
      </c>
      <c r="P16" s="76">
        <f>分析係数表!C19</f>
        <v>0.24452905261713653</v>
      </c>
      <c r="Q16" s="82">
        <f t="shared" si="4"/>
        <v>-1.0212357839346398E-3</v>
      </c>
      <c r="R16" s="83">
        <v>8.6255252197499216E-3</v>
      </c>
      <c r="S16" s="84">
        <f t="shared" si="5"/>
        <v>3.5681922591389234E-2</v>
      </c>
      <c r="T16" s="85">
        <f>分析係数表!F19</f>
        <v>0.24006968641114981</v>
      </c>
      <c r="U16" s="86">
        <f t="shared" si="6"/>
        <v>8.5661479670617359E-3</v>
      </c>
      <c r="V16" s="87">
        <f>分析係数表!D19</f>
        <v>1.4982578397212544E-2</v>
      </c>
      <c r="W16" s="167">
        <f t="shared" si="7"/>
        <v>0</v>
      </c>
      <c r="X16" s="76">
        <f>分析係数表!E19</f>
        <v>1.6312955337345583E-2</v>
      </c>
      <c r="Y16" s="166">
        <f t="shared" si="8"/>
        <v>0</v>
      </c>
    </row>
    <row r="17" spans="1:25" x14ac:dyDescent="0.2">
      <c r="A17" s="6" t="s">
        <v>5</v>
      </c>
      <c r="B17" s="5" t="s">
        <v>33</v>
      </c>
      <c r="C17" s="90"/>
      <c r="D17" s="107">
        <f>投入係数表!AK17</f>
        <v>0</v>
      </c>
      <c r="E17" s="110">
        <f t="shared" si="9"/>
        <v>0</v>
      </c>
      <c r="F17" s="85">
        <f>分析係数表!C20</f>
        <v>4.2707629979743422E-2</v>
      </c>
      <c r="G17" s="110">
        <f t="shared" si="0"/>
        <v>0</v>
      </c>
      <c r="H17" s="110">
        <v>1.8349348184493268E-3</v>
      </c>
      <c r="I17" s="110">
        <f t="shared" si="1"/>
        <v>1.8349348184493268E-3</v>
      </c>
      <c r="J17" s="85">
        <f>分析係数表!G20</f>
        <v>0.10064412238325282</v>
      </c>
      <c r="K17" s="111">
        <f t="shared" si="2"/>
        <v>1.8467540443330586E-4</v>
      </c>
      <c r="L17" s="79"/>
      <c r="M17" s="80"/>
      <c r="N17" s="81">
        <f>分析係数表!H20</f>
        <v>6.0322026820101154E-4</v>
      </c>
      <c r="O17" s="82">
        <f t="shared" si="3"/>
        <v>1.9742685042288037E-2</v>
      </c>
      <c r="P17" s="76">
        <f>分析係数表!C20</f>
        <v>4.2707629979743422E-2</v>
      </c>
      <c r="Q17" s="82">
        <f t="shared" si="4"/>
        <v>8.4316328759265256E-4</v>
      </c>
      <c r="R17" s="83">
        <v>2.2576945242610796E-3</v>
      </c>
      <c r="S17" s="84">
        <f t="shared" si="5"/>
        <v>4.0926293427104065E-3</v>
      </c>
      <c r="T17" s="85">
        <f>分析係数表!F20</f>
        <v>0.22302737520128824</v>
      </c>
      <c r="U17" s="86">
        <f t="shared" si="6"/>
        <v>9.1276837997647552E-4</v>
      </c>
      <c r="V17" s="87">
        <f>分析係数表!D20</f>
        <v>6.5217391304347824E-2</v>
      </c>
      <c r="W17" s="167">
        <f t="shared" si="7"/>
        <v>0</v>
      </c>
      <c r="X17" s="76">
        <f>分析係数表!E20</f>
        <v>4.9919484702093397E-2</v>
      </c>
      <c r="Y17" s="166">
        <f t="shared" si="8"/>
        <v>0</v>
      </c>
    </row>
    <row r="18" spans="1:25" x14ac:dyDescent="0.2">
      <c r="A18" s="6" t="s">
        <v>6</v>
      </c>
      <c r="B18" s="5" t="s">
        <v>34</v>
      </c>
      <c r="C18" s="90"/>
      <c r="D18" s="107">
        <f>投入係数表!AK18</f>
        <v>3.8461538461538464E-3</v>
      </c>
      <c r="E18" s="110">
        <f t="shared" si="9"/>
        <v>0.38461538461538464</v>
      </c>
      <c r="F18" s="85">
        <f>分析係数表!C21</f>
        <v>0.66002922908293749</v>
      </c>
      <c r="G18" s="110">
        <f t="shared" si="0"/>
        <v>0.25385739580112981</v>
      </c>
      <c r="H18" s="110">
        <v>0.31125405373426435</v>
      </c>
      <c r="I18" s="110">
        <f t="shared" si="1"/>
        <v>0.31125405373426435</v>
      </c>
      <c r="J18" s="85">
        <f>分析係数表!G21</f>
        <v>0.28519544705706157</v>
      </c>
      <c r="K18" s="111">
        <f t="shared" si="2"/>
        <v>8.8768239003066185E-2</v>
      </c>
      <c r="L18" s="79"/>
      <c r="M18" s="80"/>
      <c r="N18" s="81">
        <f>分析係数表!H21</f>
        <v>9.9763352048628834E-4</v>
      </c>
      <c r="O18" s="82">
        <f t="shared" si="3"/>
        <v>3.2651363723784063E-2</v>
      </c>
      <c r="P18" s="76">
        <f>分析係数表!C21</f>
        <v>0.66002922908293749</v>
      </c>
      <c r="Q18" s="82">
        <f t="shared" si="4"/>
        <v>2.1550854427115785E-2</v>
      </c>
      <c r="R18" s="83">
        <v>5.1216895522368605E-2</v>
      </c>
      <c r="S18" s="84">
        <f t="shared" si="5"/>
        <v>0.36247094925663292</v>
      </c>
      <c r="T18" s="85">
        <f>分析係数表!F21</f>
        <v>0.42593979332035348</v>
      </c>
      <c r="U18" s="86">
        <f t="shared" si="6"/>
        <v>0.15439080121100257</v>
      </c>
      <c r="V18" s="87">
        <f>分析係数表!D21</f>
        <v>6.6534371723828062E-2</v>
      </c>
      <c r="W18" s="167">
        <f t="shared" si="7"/>
        <v>0</v>
      </c>
      <c r="X18" s="76">
        <f>分析係数表!E21</f>
        <v>5.7623184064699719E-2</v>
      </c>
      <c r="Y18" s="166">
        <f t="shared" si="8"/>
        <v>0</v>
      </c>
    </row>
    <row r="19" spans="1:25" x14ac:dyDescent="0.2">
      <c r="A19" s="6" t="s">
        <v>7</v>
      </c>
      <c r="B19" s="5" t="s">
        <v>269</v>
      </c>
      <c r="C19" s="90"/>
      <c r="D19" s="107">
        <f>投入係数表!AK19</f>
        <v>0</v>
      </c>
      <c r="E19" s="110">
        <f t="shared" si="9"/>
        <v>0</v>
      </c>
      <c r="F19" s="85">
        <f>分析係数表!C22</f>
        <v>0.17124965967873673</v>
      </c>
      <c r="G19" s="110">
        <f t="shared" si="0"/>
        <v>0</v>
      </c>
      <c r="H19" s="110">
        <v>6.1743735881747757E-3</v>
      </c>
      <c r="I19" s="110">
        <f t="shared" si="1"/>
        <v>6.1743735881747757E-3</v>
      </c>
      <c r="J19" s="85">
        <f>分析係数表!G22</f>
        <v>0.19461524128936092</v>
      </c>
      <c r="K19" s="111">
        <f t="shared" si="2"/>
        <v>1.2016272056732911E-3</v>
      </c>
      <c r="L19" s="79"/>
      <c r="M19" s="80"/>
      <c r="N19" s="81">
        <f>分析係数表!H22</f>
        <v>4.6401559092385505E-5</v>
      </c>
      <c r="O19" s="82">
        <f t="shared" si="3"/>
        <v>1.5186680801760029E-3</v>
      </c>
      <c r="P19" s="76">
        <f>分析係数表!C22</f>
        <v>0.17124965967873673</v>
      </c>
      <c r="Q19" s="82">
        <f t="shared" si="4"/>
        <v>2.6007139189510096E-4</v>
      </c>
      <c r="R19" s="83">
        <v>2.8664677498181296E-3</v>
      </c>
      <c r="S19" s="84">
        <f t="shared" si="5"/>
        <v>9.0408413379929053E-3</v>
      </c>
      <c r="T19" s="85">
        <f>分析係数表!F22</f>
        <v>0.41301782497981493</v>
      </c>
      <c r="U19" s="86">
        <f t="shared" si="6"/>
        <v>3.7340286254054296E-3</v>
      </c>
      <c r="V19" s="87">
        <f>分析係数表!D22</f>
        <v>5.1580647164772377E-2</v>
      </c>
      <c r="W19" s="167">
        <f t="shared" si="7"/>
        <v>0</v>
      </c>
      <c r="X19" s="76">
        <f>分析係数表!E22</f>
        <v>5.2356996459847212E-2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7.5933404008800146E-4</v>
      </c>
      <c r="P20" s="76">
        <f>分析係数表!C23</f>
        <v>0</v>
      </c>
      <c r="Q20" s="82">
        <f t="shared" si="4"/>
        <v>0</v>
      </c>
      <c r="R20" s="83">
        <v>0</v>
      </c>
      <c r="S20" s="84">
        <f t="shared" si="5"/>
        <v>0</v>
      </c>
      <c r="T20" s="85">
        <f>分析係数表!F23</f>
        <v>0.44083888337820604</v>
      </c>
      <c r="U20" s="86">
        <f t="shared" si="6"/>
        <v>0</v>
      </c>
      <c r="V20" s="87">
        <f>分析係数表!D23</f>
        <v>0.13461810967833357</v>
      </c>
      <c r="W20" s="167">
        <f t="shared" si="7"/>
        <v>0</v>
      </c>
      <c r="X20" s="76">
        <f>分析係数表!E23</f>
        <v>0.12611591327759672</v>
      </c>
      <c r="Y20" s="166">
        <f t="shared" si="8"/>
        <v>0</v>
      </c>
    </row>
    <row r="21" spans="1:25" x14ac:dyDescent="0.2">
      <c r="A21" s="6" t="s">
        <v>9</v>
      </c>
      <c r="B21" s="5" t="s">
        <v>271</v>
      </c>
      <c r="C21" s="90"/>
      <c r="D21" s="107">
        <f>投入係数表!AK21</f>
        <v>0</v>
      </c>
      <c r="E21" s="110">
        <f t="shared" si="9"/>
        <v>0</v>
      </c>
      <c r="F21" s="85">
        <f>分析係数表!C24</f>
        <v>0.51311288483466355</v>
      </c>
      <c r="G21" s="110">
        <f t="shared" si="0"/>
        <v>0</v>
      </c>
      <c r="H21" s="110">
        <v>1.8625359178192788E-2</v>
      </c>
      <c r="I21" s="110">
        <f t="shared" si="1"/>
        <v>1.8625359178192788E-2</v>
      </c>
      <c r="J21" s="85">
        <f>分析係数表!G24</f>
        <v>0.20766129032258066</v>
      </c>
      <c r="K21" s="111">
        <f t="shared" si="2"/>
        <v>3.8677661196650347E-3</v>
      </c>
      <c r="L21" s="79"/>
      <c r="M21" s="80"/>
      <c r="N21" s="81">
        <f>分析係数表!H24</f>
        <v>3.8281286251218039E-4</v>
      </c>
      <c r="O21" s="82">
        <f t="shared" si="3"/>
        <v>1.2529011661452023E-2</v>
      </c>
      <c r="P21" s="76">
        <f>分析係数表!C24</f>
        <v>0.51311288483466355</v>
      </c>
      <c r="Q21" s="82">
        <f t="shared" si="4"/>
        <v>6.4287973177347881E-3</v>
      </c>
      <c r="R21" s="83">
        <v>2.1574747107194751E-2</v>
      </c>
      <c r="S21" s="84">
        <f t="shared" si="5"/>
        <v>4.0200106285387539E-2</v>
      </c>
      <c r="T21" s="85">
        <f>分析係数表!F24</f>
        <v>0.39045698924731181</v>
      </c>
      <c r="U21" s="86">
        <f t="shared" si="6"/>
        <v>1.5696412467614353E-2</v>
      </c>
      <c r="V21" s="87">
        <f>分析係数表!D24</f>
        <v>0.10147849462365591</v>
      </c>
      <c r="W21" s="167">
        <f t="shared" si="7"/>
        <v>0</v>
      </c>
      <c r="X21" s="76">
        <f>分析係数表!E24</f>
        <v>0.10215053763440861</v>
      </c>
      <c r="Y21" s="166">
        <f t="shared" si="8"/>
        <v>0</v>
      </c>
    </row>
    <row r="22" spans="1:25" x14ac:dyDescent="0.2">
      <c r="A22" s="6" t="s">
        <v>10</v>
      </c>
      <c r="B22" s="5" t="s">
        <v>272</v>
      </c>
      <c r="C22" s="90"/>
      <c r="D22" s="107">
        <f>投入係数表!AK22</f>
        <v>0</v>
      </c>
      <c r="E22" s="110">
        <f t="shared" si="9"/>
        <v>0</v>
      </c>
      <c r="F22" s="85">
        <f>分析係数表!C25</f>
        <v>1.2221950623319433E-2</v>
      </c>
      <c r="G22" s="110">
        <f t="shared" si="0"/>
        <v>0</v>
      </c>
      <c r="H22" s="110">
        <v>7.7601031145994967E-4</v>
      </c>
      <c r="I22" s="110">
        <f t="shared" si="1"/>
        <v>7.7601031145994967E-4</v>
      </c>
      <c r="J22" s="85">
        <f>分析係数表!G25</f>
        <v>0.19604612850082373</v>
      </c>
      <c r="K22" s="111">
        <f t="shared" si="2"/>
        <v>1.5213381723844154E-4</v>
      </c>
      <c r="L22" s="79"/>
      <c r="M22" s="80"/>
      <c r="N22" s="81">
        <f>分析係数表!H25</f>
        <v>5.5681870910862603E-4</v>
      </c>
      <c r="O22" s="82">
        <f t="shared" si="3"/>
        <v>1.8224016962112035E-2</v>
      </c>
      <c r="P22" s="76">
        <f>分析係数表!C25</f>
        <v>1.2221950623319433E-2</v>
      </c>
      <c r="Q22" s="82">
        <f t="shared" si="4"/>
        <v>2.227330354694691E-4</v>
      </c>
      <c r="R22" s="83">
        <v>9.7863925025660895E-4</v>
      </c>
      <c r="S22" s="84">
        <f t="shared" si="5"/>
        <v>1.7546495617165587E-3</v>
      </c>
      <c r="T22" s="85">
        <f>分析係数表!F25</f>
        <v>0.34761120263591433</v>
      </c>
      <c r="U22" s="86">
        <f t="shared" si="6"/>
        <v>6.0993584435287292E-4</v>
      </c>
      <c r="V22" s="87">
        <f>分析係数表!D25</f>
        <v>0.15321252059308071</v>
      </c>
      <c r="W22" s="167">
        <f t="shared" si="7"/>
        <v>0</v>
      </c>
      <c r="X22" s="76">
        <f>分析係数表!E25</f>
        <v>0.13179571663920922</v>
      </c>
      <c r="Y22" s="166">
        <f t="shared" si="8"/>
        <v>0</v>
      </c>
    </row>
    <row r="23" spans="1:25" x14ac:dyDescent="0.2">
      <c r="A23" s="6" t="s">
        <v>11</v>
      </c>
      <c r="B23" s="5" t="s">
        <v>35</v>
      </c>
      <c r="C23" s="90"/>
      <c r="D23" s="107">
        <f>投入係数表!AK23</f>
        <v>0</v>
      </c>
      <c r="E23" s="110">
        <f t="shared" si="9"/>
        <v>0</v>
      </c>
      <c r="F23" s="85">
        <f>分析係数表!C26</f>
        <v>0.60782312925170068</v>
      </c>
      <c r="G23" s="110">
        <f t="shared" si="0"/>
        <v>0</v>
      </c>
      <c r="H23" s="110">
        <v>1.8694442977267026E-2</v>
      </c>
      <c r="I23" s="110">
        <f t="shared" si="1"/>
        <v>1.8694442977267026E-2</v>
      </c>
      <c r="J23" s="85">
        <f>分析係数表!G26</f>
        <v>0.19637522405895241</v>
      </c>
      <c r="K23" s="111">
        <f t="shared" si="2"/>
        <v>3.6711254283181218E-3</v>
      </c>
      <c r="L23" s="79"/>
      <c r="M23" s="80"/>
      <c r="N23" s="81">
        <f>分析係数表!H26</f>
        <v>1.1774395619692821E-2</v>
      </c>
      <c r="O23" s="82">
        <f t="shared" si="3"/>
        <v>0.38536202534466074</v>
      </c>
      <c r="P23" s="76">
        <f>分析係数表!C26</f>
        <v>0.60782312925170068</v>
      </c>
      <c r="Q23" s="82">
        <f t="shared" si="4"/>
        <v>0.23423195213976489</v>
      </c>
      <c r="R23" s="83">
        <v>0.26059168227419138</v>
      </c>
      <c r="S23" s="84">
        <f t="shared" si="5"/>
        <v>0.27928612525145841</v>
      </c>
      <c r="T23" s="85">
        <f>分析係数表!F26</f>
        <v>0.33484365664210319</v>
      </c>
      <c r="U23" s="86">
        <f t="shared" si="6"/>
        <v>9.3517187428602766E-2</v>
      </c>
      <c r="V23" s="87">
        <f>分析係数表!D26</f>
        <v>7.1200955984863576E-2</v>
      </c>
      <c r="W23" s="167">
        <f t="shared" si="7"/>
        <v>0</v>
      </c>
      <c r="X23" s="76">
        <f>分析係数表!E26</f>
        <v>7.8271260705038842E-2</v>
      </c>
      <c r="Y23" s="166">
        <f t="shared" si="8"/>
        <v>0</v>
      </c>
    </row>
    <row r="24" spans="1:25" x14ac:dyDescent="0.2">
      <c r="A24" s="6" t="s">
        <v>12</v>
      </c>
      <c r="B24" s="5" t="s">
        <v>366</v>
      </c>
      <c r="C24" s="90"/>
      <c r="D24" s="107">
        <f>投入係数表!AK24</f>
        <v>0</v>
      </c>
      <c r="E24" s="110">
        <f t="shared" si="9"/>
        <v>0</v>
      </c>
      <c r="F24" s="85">
        <f>分析係数表!C27</f>
        <v>3.3949453036589916E-2</v>
      </c>
      <c r="G24" s="110">
        <f t="shared" si="0"/>
        <v>0</v>
      </c>
      <c r="H24" s="110">
        <v>1.2802540702183329E-4</v>
      </c>
      <c r="I24" s="110">
        <f t="shared" si="1"/>
        <v>1.2802540702183329E-4</v>
      </c>
      <c r="J24" s="85">
        <f>分析係数表!G27</f>
        <v>0.16810344827586207</v>
      </c>
      <c r="K24" s="111">
        <f t="shared" si="2"/>
        <v>2.1521512387290941E-5</v>
      </c>
      <c r="L24" s="79"/>
      <c r="M24" s="80"/>
      <c r="N24" s="81">
        <f>分析係数表!H27</f>
        <v>1.1983202635608557E-2</v>
      </c>
      <c r="O24" s="82">
        <f t="shared" si="3"/>
        <v>0.39219603170545281</v>
      </c>
      <c r="P24" s="76">
        <f>分析係数表!C27</f>
        <v>3.3949453036589916E-2</v>
      </c>
      <c r="Q24" s="82">
        <f t="shared" si="4"/>
        <v>1.3314840759521199E-2</v>
      </c>
      <c r="R24" s="83">
        <v>1.3415006111276193E-2</v>
      </c>
      <c r="S24" s="84">
        <f t="shared" si="5"/>
        <v>1.3543031518298027E-2</v>
      </c>
      <c r="T24" s="85">
        <f>分析係数表!F27</f>
        <v>0.32327586206896552</v>
      </c>
      <c r="U24" s="86">
        <f t="shared" si="6"/>
        <v>4.3781351891049652E-3</v>
      </c>
      <c r="V24" s="87">
        <f>分析係数表!D27</f>
        <v>0.10344827586206896</v>
      </c>
      <c r="W24" s="167">
        <f t="shared" si="7"/>
        <v>0</v>
      </c>
      <c r="X24" s="76">
        <f>分析係数表!E27</f>
        <v>0.10344827586206896</v>
      </c>
      <c r="Y24" s="166">
        <f t="shared" si="8"/>
        <v>0</v>
      </c>
    </row>
    <row r="25" spans="1:25" x14ac:dyDescent="0.2">
      <c r="A25" s="6" t="s">
        <v>13</v>
      </c>
      <c r="B25" s="5" t="s">
        <v>192</v>
      </c>
      <c r="C25" s="90"/>
      <c r="D25" s="107">
        <f>投入係数表!AK25</f>
        <v>0</v>
      </c>
      <c r="E25" s="110">
        <f t="shared" si="9"/>
        <v>0</v>
      </c>
      <c r="F25" s="85">
        <f>分析係数表!C28</f>
        <v>0.13648255813953492</v>
      </c>
      <c r="G25" s="110">
        <f t="shared" si="0"/>
        <v>0</v>
      </c>
      <c r="H25" s="110">
        <v>1.5561049210931668E-2</v>
      </c>
      <c r="I25" s="110">
        <f t="shared" si="1"/>
        <v>1.5561049210931668E-2</v>
      </c>
      <c r="J25" s="85">
        <f>分析係数表!G28</f>
        <v>0.12488465087665333</v>
      </c>
      <c r="K25" s="111">
        <f t="shared" si="2"/>
        <v>1.9433361979816232E-3</v>
      </c>
      <c r="L25" s="79"/>
      <c r="M25" s="80"/>
      <c r="N25" s="81">
        <f>分析係数表!H28</f>
        <v>2.2469954990487682E-2</v>
      </c>
      <c r="O25" s="82">
        <f t="shared" si="3"/>
        <v>0.73541501782522944</v>
      </c>
      <c r="P25" s="76">
        <f>分析係数表!C28</f>
        <v>0.13648255813953492</v>
      </c>
      <c r="Q25" s="82">
        <f t="shared" si="4"/>
        <v>0.10037132292701899</v>
      </c>
      <c r="R25" s="83">
        <v>0.1111193957659268</v>
      </c>
      <c r="S25" s="84">
        <f t="shared" si="5"/>
        <v>0.12668044497685849</v>
      </c>
      <c r="T25" s="85">
        <f>分析係数表!F28</f>
        <v>0.21362657643801908</v>
      </c>
      <c r="U25" s="86">
        <f t="shared" si="6"/>
        <v>2.706230976205113E-2</v>
      </c>
      <c r="V25" s="87">
        <f>分析係数表!D28</f>
        <v>9.3202091664103356E-2</v>
      </c>
      <c r="W25" s="167">
        <f t="shared" si="7"/>
        <v>0</v>
      </c>
      <c r="X25" s="76">
        <f>分析係数表!E28</f>
        <v>8.2743771147339273E-2</v>
      </c>
      <c r="Y25" s="166">
        <f t="shared" si="8"/>
        <v>0</v>
      </c>
    </row>
    <row r="26" spans="1:25" x14ac:dyDescent="0.2">
      <c r="A26" s="6" t="s">
        <v>14</v>
      </c>
      <c r="B26" s="5" t="s">
        <v>50</v>
      </c>
      <c r="C26" s="90"/>
      <c r="D26" s="107">
        <f>投入係数表!AK26</f>
        <v>5.1923076923076926E-2</v>
      </c>
      <c r="E26" s="110">
        <f t="shared" si="9"/>
        <v>5.1923076923076925</v>
      </c>
      <c r="F26" s="85">
        <f>分析係数表!C29</f>
        <v>0.28024852844996728</v>
      </c>
      <c r="G26" s="110">
        <f t="shared" si="0"/>
        <v>1.4551365900286763</v>
      </c>
      <c r="H26" s="110">
        <v>1.5016096186072494</v>
      </c>
      <c r="I26" s="110">
        <f t="shared" si="1"/>
        <v>1.5016096186072494</v>
      </c>
      <c r="J26" s="85">
        <f>分析係数表!G29</f>
        <v>0.26283748014822655</v>
      </c>
      <c r="K26" s="111">
        <f t="shared" si="2"/>
        <v>0.39467928832106897</v>
      </c>
      <c r="L26" s="79"/>
      <c r="M26" s="80"/>
      <c r="N26" s="81">
        <f>分析係数表!H29</f>
        <v>1.0707159760567955E-2</v>
      </c>
      <c r="O26" s="82">
        <f t="shared" si="3"/>
        <v>0.3504326595006127</v>
      </c>
      <c r="P26" s="76">
        <f>分析係数表!C29</f>
        <v>0.28024852844996728</v>
      </c>
      <c r="Q26" s="82">
        <f t="shared" si="4"/>
        <v>9.8208237145855151E-2</v>
      </c>
      <c r="R26" s="83">
        <v>0.12512641684689424</v>
      </c>
      <c r="S26" s="84">
        <f t="shared" si="5"/>
        <v>1.6267360354541436</v>
      </c>
      <c r="T26" s="85">
        <f>分析係数表!F29</f>
        <v>0.48438327157226047</v>
      </c>
      <c r="U26" s="86">
        <f t="shared" si="6"/>
        <v>0.78796372283776672</v>
      </c>
      <c r="V26" s="87">
        <f>分析係数表!D29</f>
        <v>0.14107993647432504</v>
      </c>
      <c r="W26" s="167">
        <f t="shared" si="7"/>
        <v>0</v>
      </c>
      <c r="X26" s="76">
        <f>分析係数表!E29</f>
        <v>9.6876654314452096E-2</v>
      </c>
      <c r="Y26" s="166">
        <f t="shared" si="8"/>
        <v>0</v>
      </c>
    </row>
    <row r="27" spans="1:25" x14ac:dyDescent="0.2">
      <c r="A27" s="6" t="s">
        <v>15</v>
      </c>
      <c r="B27" s="5" t="s">
        <v>36</v>
      </c>
      <c r="C27" s="90"/>
      <c r="D27" s="107">
        <f>投入係数表!AK27</f>
        <v>1.9230769230769232E-3</v>
      </c>
      <c r="E27" s="110">
        <f t="shared" si="9"/>
        <v>0.19230769230769232</v>
      </c>
      <c r="F27" s="85">
        <f>分析係数表!C30</f>
        <v>1</v>
      </c>
      <c r="G27" s="110">
        <f t="shared" si="0"/>
        <v>0.19230769230769232</v>
      </c>
      <c r="H27" s="110">
        <v>0.23505373226987342</v>
      </c>
      <c r="I27" s="110">
        <f t="shared" si="1"/>
        <v>0.23505373226987342</v>
      </c>
      <c r="J27" s="85">
        <f>分析係数表!G30</f>
        <v>0.34440913030915921</v>
      </c>
      <c r="K27" s="111">
        <f t="shared" si="2"/>
        <v>8.095465150698905E-2</v>
      </c>
      <c r="L27" s="79"/>
      <c r="M27" s="80"/>
      <c r="N27" s="81">
        <f>分析係数表!H30</f>
        <v>0</v>
      </c>
      <c r="O27" s="82">
        <f t="shared" si="3"/>
        <v>0</v>
      </c>
      <c r="P27" s="76">
        <f>分析係数表!C30</f>
        <v>1</v>
      </c>
      <c r="Q27" s="82">
        <f t="shared" si="4"/>
        <v>0</v>
      </c>
      <c r="R27" s="83">
        <v>6.8388473744418976E-2</v>
      </c>
      <c r="S27" s="84">
        <f t="shared" si="5"/>
        <v>0.30344220601429239</v>
      </c>
      <c r="T27" s="85">
        <f>分析係数表!F30</f>
        <v>0.44047963016469227</v>
      </c>
      <c r="U27" s="86">
        <f t="shared" si="6"/>
        <v>0.13366011068153388</v>
      </c>
      <c r="V27" s="87">
        <f>分析係数表!D30</f>
        <v>0.18679572377925455</v>
      </c>
      <c r="W27" s="167">
        <f t="shared" si="7"/>
        <v>0</v>
      </c>
      <c r="X27" s="76">
        <f>分析係数表!E30</f>
        <v>0.11282866223634788</v>
      </c>
      <c r="Y27" s="166">
        <f t="shared" si="8"/>
        <v>0</v>
      </c>
    </row>
    <row r="28" spans="1:25" x14ac:dyDescent="0.2">
      <c r="A28" s="6" t="s">
        <v>16</v>
      </c>
      <c r="B28" s="5" t="s">
        <v>193</v>
      </c>
      <c r="C28" s="90"/>
      <c r="D28" s="107">
        <f>投入係数表!AK28</f>
        <v>5.7692307692307696E-3</v>
      </c>
      <c r="E28" s="110">
        <f t="shared" si="9"/>
        <v>0.57692307692307698</v>
      </c>
      <c r="F28" s="85">
        <f>分析係数表!C31</f>
        <v>5.0425200622829069E-2</v>
      </c>
      <c r="G28" s="110">
        <f t="shared" si="0"/>
        <v>2.9091461897786004E-2</v>
      </c>
      <c r="H28" s="110">
        <v>3.8338651063526352E-2</v>
      </c>
      <c r="I28" s="110">
        <f t="shared" si="1"/>
        <v>3.8338651063526352E-2</v>
      </c>
      <c r="J28" s="85">
        <f>分析係数表!G31</f>
        <v>7.0921985815602842E-2</v>
      </c>
      <c r="K28" s="111">
        <f t="shared" si="2"/>
        <v>2.7190532669167629E-3</v>
      </c>
      <c r="L28" s="79"/>
      <c r="M28" s="80"/>
      <c r="N28" s="81">
        <f>分析係数表!H31</f>
        <v>2.4500023200779545E-2</v>
      </c>
      <c r="O28" s="82">
        <f t="shared" si="3"/>
        <v>0.80185674633292947</v>
      </c>
      <c r="P28" s="76">
        <f>分析係数表!C31</f>
        <v>5.0425200622829069E-2</v>
      </c>
      <c r="Q28" s="82">
        <f t="shared" si="4"/>
        <v>4.0433787304606929E-2</v>
      </c>
      <c r="R28" s="83">
        <v>5.0882818303665561E-2</v>
      </c>
      <c r="S28" s="84">
        <f t="shared" si="5"/>
        <v>8.9221469367191913E-2</v>
      </c>
      <c r="T28" s="85">
        <f>分析係数表!F31</f>
        <v>0.3475177304964539</v>
      </c>
      <c r="U28" s="86">
        <f t="shared" si="6"/>
        <v>3.1006042546045418E-2</v>
      </c>
      <c r="V28" s="87">
        <f>分析係数表!D31</f>
        <v>0</v>
      </c>
      <c r="W28" s="167">
        <f t="shared" si="7"/>
        <v>0</v>
      </c>
      <c r="X28" s="76">
        <f>分析係数表!E31</f>
        <v>0</v>
      </c>
      <c r="Y28" s="166">
        <f t="shared" si="8"/>
        <v>0</v>
      </c>
    </row>
    <row r="29" spans="1:25" x14ac:dyDescent="0.2">
      <c r="A29" s="6" t="s">
        <v>17</v>
      </c>
      <c r="B29" s="5" t="s">
        <v>273</v>
      </c>
      <c r="C29" s="90"/>
      <c r="D29" s="107">
        <f>投入係数表!AK29</f>
        <v>1.9230769230769232E-3</v>
      </c>
      <c r="E29" s="110">
        <f t="shared" si="9"/>
        <v>0.19230769230769232</v>
      </c>
      <c r="F29" s="85">
        <f>分析係数表!C32</f>
        <v>0.71921182266009853</v>
      </c>
      <c r="G29" s="110">
        <f t="shared" si="0"/>
        <v>0.13830996589617281</v>
      </c>
      <c r="H29" s="110">
        <v>0.15889885928491709</v>
      </c>
      <c r="I29" s="110">
        <f t="shared" si="1"/>
        <v>0.15889885928491709</v>
      </c>
      <c r="J29" s="85">
        <f>分析係数表!G32</f>
        <v>0.13945578231292516</v>
      </c>
      <c r="K29" s="111">
        <f t="shared" si="2"/>
        <v>2.2159364730209526E-2</v>
      </c>
      <c r="L29" s="79"/>
      <c r="M29" s="80"/>
      <c r="N29" s="81">
        <f>分析係数表!H32</f>
        <v>7.0646373718156932E-3</v>
      </c>
      <c r="O29" s="82">
        <f t="shared" si="3"/>
        <v>0.23121721520679644</v>
      </c>
      <c r="P29" s="76">
        <f>分析係数表!C32</f>
        <v>0.71921182266009853</v>
      </c>
      <c r="Q29" s="82">
        <f t="shared" si="4"/>
        <v>0.16629415477927231</v>
      </c>
      <c r="R29" s="83">
        <v>0.20940201033770248</v>
      </c>
      <c r="S29" s="84">
        <f t="shared" si="5"/>
        <v>0.36830086962261954</v>
      </c>
      <c r="T29" s="85">
        <f>分析係数表!F32</f>
        <v>0.48185941043083902</v>
      </c>
      <c r="U29" s="86">
        <f t="shared" si="6"/>
        <v>0.17746923989752075</v>
      </c>
      <c r="V29" s="87">
        <f>分析係数表!D32</f>
        <v>7.9365079365079361E-3</v>
      </c>
      <c r="W29" s="167">
        <f t="shared" si="7"/>
        <v>0</v>
      </c>
      <c r="X29" s="76">
        <f>分析係数表!E32</f>
        <v>1.2471655328798186E-2</v>
      </c>
      <c r="Y29" s="166">
        <f t="shared" si="8"/>
        <v>0</v>
      </c>
    </row>
    <row r="30" spans="1:25" x14ac:dyDescent="0.2">
      <c r="A30" s="6" t="s">
        <v>18</v>
      </c>
      <c r="B30" s="5" t="s">
        <v>274</v>
      </c>
      <c r="C30" s="90"/>
      <c r="D30" s="107">
        <f>投入係数表!AK30</f>
        <v>0</v>
      </c>
      <c r="E30" s="110">
        <f t="shared" si="9"/>
        <v>0</v>
      </c>
      <c r="F30" s="85">
        <f>分析係数表!C33</f>
        <v>0.83046964490263453</v>
      </c>
      <c r="G30" s="110">
        <f t="shared" si="0"/>
        <v>0</v>
      </c>
      <c r="H30" s="110">
        <v>1.7274126875088947E-2</v>
      </c>
      <c r="I30" s="110">
        <f t="shared" si="1"/>
        <v>1.7274126875088947E-2</v>
      </c>
      <c r="J30" s="85">
        <f>分析係数表!G33</f>
        <v>0.50688705234159781</v>
      </c>
      <c r="K30" s="111">
        <f t="shared" si="2"/>
        <v>8.756031253488613E-3</v>
      </c>
      <c r="L30" s="79"/>
      <c r="M30" s="80"/>
      <c r="N30" s="81">
        <f>分析係数表!H33</f>
        <v>1.0440350795786737E-3</v>
      </c>
      <c r="O30" s="82">
        <f t="shared" si="3"/>
        <v>3.4170031803960062E-2</v>
      </c>
      <c r="P30" s="76">
        <f>分析係数表!C33</f>
        <v>0.83046964490263453</v>
      </c>
      <c r="Q30" s="82">
        <f t="shared" si="4"/>
        <v>2.837717417854644E-2</v>
      </c>
      <c r="R30" s="83">
        <v>7.3423155750160354E-2</v>
      </c>
      <c r="S30" s="84">
        <f t="shared" si="5"/>
        <v>9.0697282625249301E-2</v>
      </c>
      <c r="T30" s="85">
        <f>分析係数表!F33</f>
        <v>0.64600550964187331</v>
      </c>
      <c r="U30" s="86">
        <f t="shared" si="6"/>
        <v>5.8590944285457199E-2</v>
      </c>
      <c r="V30" s="87">
        <f>分析係数表!D33</f>
        <v>3.9944903581267219E-2</v>
      </c>
      <c r="W30" s="167">
        <f t="shared" si="7"/>
        <v>0</v>
      </c>
      <c r="X30" s="76">
        <f>分析係数表!E33</f>
        <v>3.71900826446281E-2</v>
      </c>
      <c r="Y30" s="166">
        <f t="shared" si="8"/>
        <v>0</v>
      </c>
    </row>
    <row r="31" spans="1:25" x14ac:dyDescent="0.2">
      <c r="A31" s="6" t="s">
        <v>19</v>
      </c>
      <c r="B31" s="5" t="s">
        <v>275</v>
      </c>
      <c r="C31" s="90"/>
      <c r="D31" s="107">
        <f>投入係数表!AK31</f>
        <v>4.0384615384615387E-2</v>
      </c>
      <c r="E31" s="110">
        <f t="shared" si="9"/>
        <v>4.0384615384615383</v>
      </c>
      <c r="F31" s="85">
        <f>分析係数表!C34</f>
        <v>0.2537092984222894</v>
      </c>
      <c r="G31" s="110">
        <f t="shared" si="0"/>
        <v>1.0245952436284764</v>
      </c>
      <c r="H31" s="110">
        <v>1.1529052070563486</v>
      </c>
      <c r="I31" s="110">
        <f t="shared" si="1"/>
        <v>1.1529052070563486</v>
      </c>
      <c r="J31" s="85">
        <f>分析係数表!G34</f>
        <v>0.42494765662747624</v>
      </c>
      <c r="K31" s="111">
        <f t="shared" si="2"/>
        <v>0.48992436605221062</v>
      </c>
      <c r="L31" s="79"/>
      <c r="M31" s="80"/>
      <c r="N31" s="81">
        <f>分析係数表!H34</f>
        <v>0.17513108440443598</v>
      </c>
      <c r="O31" s="82">
        <f t="shared" si="3"/>
        <v>5.7318330016042784</v>
      </c>
      <c r="P31" s="76">
        <f>分析係数表!C34</f>
        <v>0.2537092984222894</v>
      </c>
      <c r="Q31" s="82">
        <f t="shared" si="4"/>
        <v>1.4542193295107466</v>
      </c>
      <c r="R31" s="83">
        <v>1.5678168799575463</v>
      </c>
      <c r="S31" s="84">
        <f t="shared" si="5"/>
        <v>2.7207220870138951</v>
      </c>
      <c r="T31" s="85">
        <f>分析係数表!F34</f>
        <v>0.69995168304074729</v>
      </c>
      <c r="U31" s="86">
        <f t="shared" si="6"/>
        <v>1.9043740038915102</v>
      </c>
      <c r="V31" s="87">
        <f>分析係数表!D34</f>
        <v>0.29215654694797877</v>
      </c>
      <c r="W31" s="167">
        <f t="shared" si="7"/>
        <v>1</v>
      </c>
      <c r="X31" s="76">
        <f>分析係数表!E34</f>
        <v>0.2001932678370108</v>
      </c>
      <c r="Y31" s="166">
        <f t="shared" si="8"/>
        <v>1</v>
      </c>
    </row>
    <row r="32" spans="1:25" x14ac:dyDescent="0.2">
      <c r="A32" s="6" t="s">
        <v>20</v>
      </c>
      <c r="B32" s="5" t="s">
        <v>37</v>
      </c>
      <c r="C32" s="90"/>
      <c r="D32" s="107">
        <f>投入係数表!AK32</f>
        <v>2.6923076923076925E-2</v>
      </c>
      <c r="E32" s="110">
        <f t="shared" si="9"/>
        <v>2.6923076923076925</v>
      </c>
      <c r="F32" s="85">
        <f>分析係数表!C35</f>
        <v>0.44329670329670334</v>
      </c>
      <c r="G32" s="110">
        <f t="shared" si="0"/>
        <v>1.1934911242603552</v>
      </c>
      <c r="H32" s="110">
        <v>1.3084100425336551</v>
      </c>
      <c r="I32" s="110">
        <f t="shared" si="1"/>
        <v>1.3084100425336551</v>
      </c>
      <c r="J32" s="85">
        <f>分析係数表!G35</f>
        <v>0.31419939577039274</v>
      </c>
      <c r="K32" s="111">
        <f t="shared" si="2"/>
        <v>0.41110164478398831</v>
      </c>
      <c r="L32" s="79"/>
      <c r="M32" s="80"/>
      <c r="N32" s="81">
        <f>分析係数表!H35</f>
        <v>6.616862326574173E-2</v>
      </c>
      <c r="O32" s="82">
        <f t="shared" si="3"/>
        <v>2.1656206823309803</v>
      </c>
      <c r="P32" s="76">
        <f>分析係数表!C35</f>
        <v>0.44329670329670334</v>
      </c>
      <c r="Q32" s="82">
        <f t="shared" si="4"/>
        <v>0.96001250906848079</v>
      </c>
      <c r="R32" s="83">
        <v>1.1349601031930308</v>
      </c>
      <c r="S32" s="84">
        <f t="shared" si="5"/>
        <v>2.4433701457266856</v>
      </c>
      <c r="T32" s="85">
        <f>分析係数表!F35</f>
        <v>0.64443411573320941</v>
      </c>
      <c r="U32" s="86">
        <f t="shared" si="6"/>
        <v>1.5745910792702997</v>
      </c>
      <c r="V32" s="87">
        <f>分析係数表!D35</f>
        <v>7.0415988844991867E-2</v>
      </c>
      <c r="W32" s="167">
        <f t="shared" si="7"/>
        <v>0</v>
      </c>
      <c r="X32" s="76">
        <f>分析係数表!E35</f>
        <v>6.2979316755751802E-2</v>
      </c>
      <c r="Y32" s="166">
        <f t="shared" si="8"/>
        <v>0</v>
      </c>
    </row>
    <row r="33" spans="1:25" x14ac:dyDescent="0.2">
      <c r="A33" s="6" t="s">
        <v>21</v>
      </c>
      <c r="B33" s="5" t="s">
        <v>38</v>
      </c>
      <c r="C33" s="90"/>
      <c r="D33" s="107">
        <f>投入係数表!AK33</f>
        <v>1.5384615384615385E-2</v>
      </c>
      <c r="E33" s="110">
        <f t="shared" si="9"/>
        <v>1.5384615384615385</v>
      </c>
      <c r="F33" s="85">
        <f>分析係数表!C36</f>
        <v>0.8186980166346769</v>
      </c>
      <c r="G33" s="110">
        <f t="shared" si="0"/>
        <v>1.2595354102071954</v>
      </c>
      <c r="H33" s="110">
        <v>1.4063959495827849</v>
      </c>
      <c r="I33" s="110">
        <f t="shared" si="1"/>
        <v>1.4063959495827849</v>
      </c>
      <c r="J33" s="85">
        <f>分析係数表!G36</f>
        <v>7.7781269641734763E-2</v>
      </c>
      <c r="K33" s="111">
        <f t="shared" si="2"/>
        <v>0.1093912625775422</v>
      </c>
      <c r="L33" s="79"/>
      <c r="M33" s="80"/>
      <c r="N33" s="81">
        <f>分析係数表!H36</f>
        <v>0.1158646930536866</v>
      </c>
      <c r="O33" s="82">
        <f t="shared" si="3"/>
        <v>3.7921141961994791</v>
      </c>
      <c r="P33" s="76">
        <f>分析係数表!C36</f>
        <v>0.8186980166346769</v>
      </c>
      <c r="Q33" s="82">
        <f t="shared" si="4"/>
        <v>3.1045963712807154</v>
      </c>
      <c r="R33" s="83">
        <v>3.3628773364202034</v>
      </c>
      <c r="S33" s="84">
        <f t="shared" si="5"/>
        <v>4.7692732860029885</v>
      </c>
      <c r="T33" s="85">
        <f>分析係数表!F36</f>
        <v>0.82023884349465748</v>
      </c>
      <c r="U33" s="86">
        <f t="shared" si="6"/>
        <v>3.911943204421056</v>
      </c>
      <c r="V33" s="87">
        <f>分析係数表!D36</f>
        <v>8.8780641106222507E-3</v>
      </c>
      <c r="W33" s="167">
        <f t="shared" si="7"/>
        <v>0</v>
      </c>
      <c r="X33" s="76">
        <f>分析係数表!E36</f>
        <v>3.4569453174104338E-3</v>
      </c>
      <c r="Y33" s="166">
        <f t="shared" si="8"/>
        <v>0</v>
      </c>
    </row>
    <row r="34" spans="1:25" x14ac:dyDescent="0.2">
      <c r="A34" s="6" t="s">
        <v>22</v>
      </c>
      <c r="B34" s="5" t="s">
        <v>378</v>
      </c>
      <c r="C34" s="90"/>
      <c r="D34" s="107">
        <f>投入係数表!AK34</f>
        <v>2.5000000000000001E-2</v>
      </c>
      <c r="E34" s="110">
        <f t="shared" si="9"/>
        <v>2.5</v>
      </c>
      <c r="F34" s="85">
        <f>分析係数表!C37</f>
        <v>0.56668970283344855</v>
      </c>
      <c r="G34" s="110">
        <f t="shared" si="0"/>
        <v>1.4167242570836214</v>
      </c>
      <c r="H34" s="110">
        <v>1.7277065580100845</v>
      </c>
      <c r="I34" s="110">
        <f t="shared" si="1"/>
        <v>1.7277065580100845</v>
      </c>
      <c r="J34" s="85">
        <f>分析係数表!G37</f>
        <v>0.49872274427515739</v>
      </c>
      <c r="K34" s="111">
        <f t="shared" si="2"/>
        <v>0.86164655591297579</v>
      </c>
      <c r="L34" s="79"/>
      <c r="M34" s="80"/>
      <c r="N34" s="81">
        <f>分析係数表!H37</f>
        <v>5.3152985940327593E-2</v>
      </c>
      <c r="O34" s="82">
        <f t="shared" si="3"/>
        <v>1.7396342858416114</v>
      </c>
      <c r="P34" s="76">
        <f>分析係数表!C37</f>
        <v>0.56668970283344855</v>
      </c>
      <c r="Q34" s="82">
        <f t="shared" si="4"/>
        <v>0.98583283648246123</v>
      </c>
      <c r="R34" s="83">
        <v>1.1430844769488389</v>
      </c>
      <c r="S34" s="84">
        <f t="shared" si="5"/>
        <v>2.8707910349589234</v>
      </c>
      <c r="T34" s="85">
        <f>分析係数表!F37</f>
        <v>0.72283550770915062</v>
      </c>
      <c r="U34" s="86">
        <f t="shared" si="6"/>
        <v>2.0751096952814114</v>
      </c>
      <c r="V34" s="87">
        <f>分析係数表!D37</f>
        <v>9.0457075084390104E-2</v>
      </c>
      <c r="W34" s="167">
        <f t="shared" si="7"/>
        <v>0</v>
      </c>
      <c r="X34" s="76">
        <f>分析係数表!E37</f>
        <v>8.3386552321868437E-2</v>
      </c>
      <c r="Y34" s="166">
        <f t="shared" si="8"/>
        <v>0</v>
      </c>
    </row>
    <row r="35" spans="1:25" x14ac:dyDescent="0.2">
      <c r="A35" s="6" t="s">
        <v>23</v>
      </c>
      <c r="B35" s="5" t="s">
        <v>194</v>
      </c>
      <c r="C35" s="90"/>
      <c r="D35" s="107">
        <f>投入係数表!AK35</f>
        <v>7.1153846153846151E-2</v>
      </c>
      <c r="E35" s="110">
        <f t="shared" si="9"/>
        <v>7.115384615384615</v>
      </c>
      <c r="F35" s="85">
        <f>分析係数表!C38</f>
        <v>1.0683527744467458E-2</v>
      </c>
      <c r="G35" s="110">
        <f t="shared" si="0"/>
        <v>7.6017408951018453E-2</v>
      </c>
      <c r="H35" s="110">
        <v>7.869324549682355E-2</v>
      </c>
      <c r="I35" s="110">
        <f t="shared" si="1"/>
        <v>7.869324549682355E-2</v>
      </c>
      <c r="J35" s="85">
        <f>分析係数表!G38</f>
        <v>0.34057971014492755</v>
      </c>
      <c r="K35" s="111">
        <f t="shared" si="2"/>
        <v>2.6801322741671789E-2</v>
      </c>
      <c r="L35" s="79"/>
      <c r="M35" s="80"/>
      <c r="N35" s="81">
        <f>分析係数表!H38</f>
        <v>4.6331956753746927E-2</v>
      </c>
      <c r="O35" s="82">
        <f t="shared" si="3"/>
        <v>1.5163900780557389</v>
      </c>
      <c r="P35" s="76">
        <f>分析係数表!C38</f>
        <v>1.0683527744467458E-2</v>
      </c>
      <c r="Q35" s="82">
        <f t="shared" si="4"/>
        <v>1.6200395470343659E-2</v>
      </c>
      <c r="R35" s="83">
        <v>1.9130725216434212E-2</v>
      </c>
      <c r="S35" s="84">
        <f t="shared" si="5"/>
        <v>9.7823970713257768E-2</v>
      </c>
      <c r="T35" s="85">
        <f>分析係数表!F38</f>
        <v>0.55072463768115942</v>
      </c>
      <c r="U35" s="86">
        <f t="shared" si="6"/>
        <v>5.3874070827591235E-2</v>
      </c>
      <c r="V35" s="87">
        <f>分析係数表!D38</f>
        <v>0.29710144927536231</v>
      </c>
      <c r="W35" s="167">
        <f t="shared" si="7"/>
        <v>0</v>
      </c>
      <c r="X35" s="76">
        <f>分析係数表!E38</f>
        <v>0.18840579710144928</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4.333058944267433E-2</v>
      </c>
      <c r="I36" s="110">
        <f t="shared" si="1"/>
        <v>4.333058944267433E-2</v>
      </c>
      <c r="J36" s="85">
        <f>分析係数表!G39</f>
        <v>0.35121951219512193</v>
      </c>
      <c r="K36" s="111">
        <f t="shared" si="2"/>
        <v>1.5218548487183179E-2</v>
      </c>
      <c r="L36" s="79"/>
      <c r="M36" s="80"/>
      <c r="N36" s="81">
        <f>分析係数表!H39</f>
        <v>4.1645399285415987E-3</v>
      </c>
      <c r="O36" s="82">
        <f t="shared" si="3"/>
        <v>0.13630046019579625</v>
      </c>
      <c r="P36" s="76">
        <f>分析係数表!C39</f>
        <v>1</v>
      </c>
      <c r="Q36" s="82">
        <f t="shared" si="4"/>
        <v>0.13630046019579625</v>
      </c>
      <c r="R36" s="83">
        <v>0.17238045228880683</v>
      </c>
      <c r="S36" s="84">
        <f t="shared" si="5"/>
        <v>0.21571104173148115</v>
      </c>
      <c r="T36" s="85">
        <f>分析係数表!F39</f>
        <v>0.70184774575018483</v>
      </c>
      <c r="U36" s="86">
        <f t="shared" si="6"/>
        <v>0.1513963083726641</v>
      </c>
      <c r="V36" s="87">
        <f>分析係数表!D39</f>
        <v>7.4944567627494463E-2</v>
      </c>
      <c r="W36" s="167">
        <f t="shared" si="7"/>
        <v>0</v>
      </c>
      <c r="X36" s="76">
        <f>分析係数表!E39</f>
        <v>9.5048041389504803E-2</v>
      </c>
      <c r="Y36" s="166">
        <f t="shared" si="8"/>
        <v>0</v>
      </c>
    </row>
    <row r="37" spans="1:25" x14ac:dyDescent="0.2">
      <c r="A37" s="6" t="s">
        <v>25</v>
      </c>
      <c r="B37" s="5" t="s">
        <v>40</v>
      </c>
      <c r="C37" s="90"/>
      <c r="D37" s="107">
        <f>投入係数表!AK37</f>
        <v>0</v>
      </c>
      <c r="E37" s="110">
        <f t="shared" si="9"/>
        <v>0</v>
      </c>
      <c r="F37" s="85">
        <f>分析係数表!C40</f>
        <v>0.77416905685844439</v>
      </c>
      <c r="G37" s="110">
        <f t="shared" si="0"/>
        <v>0</v>
      </c>
      <c r="H37" s="110">
        <v>1.3053208897987503E-3</v>
      </c>
      <c r="I37" s="110">
        <f t="shared" si="1"/>
        <v>1.3053208897987503E-3</v>
      </c>
      <c r="J37" s="85">
        <f>分析係数表!G40</f>
        <v>0.54967502321262762</v>
      </c>
      <c r="K37" s="111">
        <f t="shared" si="2"/>
        <v>7.1750229040005585E-4</v>
      </c>
      <c r="L37" s="79"/>
      <c r="M37" s="80"/>
      <c r="N37" s="81">
        <f>分析係数表!H40</f>
        <v>3.1866270706695746E-2</v>
      </c>
      <c r="O37" s="82">
        <f t="shared" si="3"/>
        <v>1.04294530406087</v>
      </c>
      <c r="P37" s="76">
        <f>分析係数表!C40</f>
        <v>0.77416905685844439</v>
      </c>
      <c r="Q37" s="82">
        <f t="shared" si="4"/>
        <v>0.80741598239974732</v>
      </c>
      <c r="R37" s="83">
        <v>0.80847034566438081</v>
      </c>
      <c r="S37" s="84">
        <f t="shared" si="5"/>
        <v>0.80977566655417954</v>
      </c>
      <c r="T37" s="85">
        <f>分析係数表!F40</f>
        <v>0.74643369629442058</v>
      </c>
      <c r="U37" s="86">
        <f t="shared" si="6"/>
        <v>0.60444384395531447</v>
      </c>
      <c r="V37" s="87">
        <f>分析係数表!D40</f>
        <v>8.7617118257786786E-2</v>
      </c>
      <c r="W37" s="167">
        <f t="shared" si="7"/>
        <v>0</v>
      </c>
      <c r="X37" s="76">
        <f>分析係数表!E40</f>
        <v>5.7567316620241414E-2</v>
      </c>
      <c r="Y37" s="166">
        <f t="shared" si="8"/>
        <v>0</v>
      </c>
    </row>
    <row r="38" spans="1:25" x14ac:dyDescent="0.2">
      <c r="A38" s="6" t="s">
        <v>26</v>
      </c>
      <c r="B38" s="5" t="s">
        <v>277</v>
      </c>
      <c r="C38" s="90"/>
      <c r="D38" s="107">
        <f>投入係数表!AK38</f>
        <v>0</v>
      </c>
      <c r="E38" s="110">
        <f t="shared" si="9"/>
        <v>0</v>
      </c>
      <c r="F38" s="85">
        <f>分析係数表!C41</f>
        <v>0.79005741127348639</v>
      </c>
      <c r="G38" s="110">
        <f t="shared" si="0"/>
        <v>0</v>
      </c>
      <c r="H38" s="110">
        <v>1.6315701203686013E-3</v>
      </c>
      <c r="I38" s="110">
        <f t="shared" si="1"/>
        <v>1.6315701203686013E-3</v>
      </c>
      <c r="J38" s="85">
        <f>分析係数表!G41</f>
        <v>0.45390187685215672</v>
      </c>
      <c r="K38" s="111">
        <f t="shared" si="2"/>
        <v>7.4057273985120742E-4</v>
      </c>
      <c r="L38" s="79"/>
      <c r="M38" s="80"/>
      <c r="N38" s="81">
        <f>分析係数表!H41</f>
        <v>5.3791007377847894E-2</v>
      </c>
      <c r="O38" s="82">
        <f t="shared" si="3"/>
        <v>1.7605159719440313</v>
      </c>
      <c r="P38" s="76">
        <f>分析係数表!C41</f>
        <v>0.79005741127348639</v>
      </c>
      <c r="Q38" s="82">
        <f t="shared" si="4"/>
        <v>1.3909086912997273</v>
      </c>
      <c r="R38" s="83">
        <v>1.4147914135805304</v>
      </c>
      <c r="S38" s="84">
        <f t="shared" si="5"/>
        <v>1.416422983700899</v>
      </c>
      <c r="T38" s="85">
        <f>分析係数表!F41</f>
        <v>0.55729338162660524</v>
      </c>
      <c r="U38" s="86">
        <f t="shared" si="6"/>
        <v>0.78936315440032001</v>
      </c>
      <c r="V38" s="87">
        <f>分析係数表!D41</f>
        <v>0.17657227527164965</v>
      </c>
      <c r="W38" s="167">
        <f t="shared" si="7"/>
        <v>0</v>
      </c>
      <c r="X38" s="76">
        <f>分析係数表!E41</f>
        <v>0.1767369114257491</v>
      </c>
      <c r="Y38" s="166">
        <f t="shared" si="8"/>
        <v>0</v>
      </c>
    </row>
    <row r="39" spans="1:25" x14ac:dyDescent="0.2">
      <c r="A39" s="6" t="s">
        <v>51</v>
      </c>
      <c r="B39" s="5" t="s">
        <v>368</v>
      </c>
      <c r="C39" s="75">
        <f>最終需要_まとめ!C40</f>
        <v>100</v>
      </c>
      <c r="D39" s="107">
        <f>投入係数表!AK39</f>
        <v>0</v>
      </c>
      <c r="E39" s="110">
        <f t="shared" si="9"/>
        <v>0</v>
      </c>
      <c r="F39" s="85">
        <f>分析係数表!C42</f>
        <v>0.34014502307185235</v>
      </c>
      <c r="G39" s="110">
        <f>E39*F39</f>
        <v>0</v>
      </c>
      <c r="H39" s="110">
        <v>5.3915881565095754E-3</v>
      </c>
      <c r="I39" s="110">
        <f>C39+H39</f>
        <v>100.00539158815651</v>
      </c>
      <c r="J39" s="85">
        <f>分析係数表!G42</f>
        <v>0.48461538461538461</v>
      </c>
      <c r="K39" s="111">
        <f>I39*J39</f>
        <v>48.464151308106615</v>
      </c>
      <c r="L39" s="79"/>
      <c r="M39" s="80"/>
      <c r="N39" s="81">
        <f>分析係数表!H42</f>
        <v>1.4175676302723771E-2</v>
      </c>
      <c r="O39" s="82">
        <f t="shared" si="3"/>
        <v>0.46395309849376887</v>
      </c>
      <c r="P39" s="76">
        <f>分析係数表!C42</f>
        <v>0.34014502307185235</v>
      </c>
      <c r="Q39" s="82">
        <f>O39*P39</f>
        <v>0.15781133739142039</v>
      </c>
      <c r="R39" s="83">
        <v>0.16382826973768072</v>
      </c>
      <c r="S39" s="84">
        <f>I39+R39</f>
        <v>100.16921985789419</v>
      </c>
      <c r="T39" s="85">
        <f>分析係数表!F42</f>
        <v>0.55384615384615388</v>
      </c>
      <c r="U39" s="86">
        <f>S39*T39</f>
        <v>55.478337152064476</v>
      </c>
      <c r="V39" s="87">
        <f>分析係数表!D42</f>
        <v>0.60961538461538467</v>
      </c>
      <c r="W39" s="167">
        <f>ROUND(S39*V39,0)</f>
        <v>61</v>
      </c>
      <c r="X39" s="76">
        <f>分析係数表!E42</f>
        <v>0.4653846153846154</v>
      </c>
      <c r="Y39" s="166">
        <f>ROUND(S39*X39,0)</f>
        <v>47</v>
      </c>
    </row>
    <row r="40" spans="1:25" x14ac:dyDescent="0.2">
      <c r="A40" s="6" t="s">
        <v>195</v>
      </c>
      <c r="B40" s="5" t="s">
        <v>41</v>
      </c>
      <c r="C40" s="90"/>
      <c r="D40" s="107">
        <f>投入係数表!AK40</f>
        <v>7.8846153846153844E-2</v>
      </c>
      <c r="E40" s="110">
        <f t="shared" si="9"/>
        <v>7.8846153846153841</v>
      </c>
      <c r="F40" s="85">
        <f>分析係数表!C43</f>
        <v>0.24206930209858468</v>
      </c>
      <c r="G40" s="110">
        <f>E40*F40</f>
        <v>1.9086233434696098</v>
      </c>
      <c r="H40" s="110">
        <v>2.1198855977754567</v>
      </c>
      <c r="I40" s="110">
        <f>C40+H40</f>
        <v>2.1198855977754567</v>
      </c>
      <c r="J40" s="85">
        <f>分析係数表!G43</f>
        <v>0.37677668031799566</v>
      </c>
      <c r="K40" s="111">
        <f>I40*J40</f>
        <v>0.79872345818376633</v>
      </c>
      <c r="L40" s="79"/>
      <c r="M40" s="80"/>
      <c r="N40" s="81">
        <f>分析係数表!H43</f>
        <v>3.8768502621688086E-2</v>
      </c>
      <c r="O40" s="82">
        <f t="shared" si="3"/>
        <v>1.2688471809870503</v>
      </c>
      <c r="P40" s="76">
        <f>分析係数表!C43</f>
        <v>0.24206930209858468</v>
      </c>
      <c r="Q40" s="82">
        <f>O40*P40</f>
        <v>0.30714895157129185</v>
      </c>
      <c r="R40" s="83">
        <v>0.49819227851895354</v>
      </c>
      <c r="S40" s="84">
        <f>I40+R40</f>
        <v>2.6180778762944104</v>
      </c>
      <c r="T40" s="85">
        <f>分析係数表!F43</f>
        <v>0.60202360876897132</v>
      </c>
      <c r="U40" s="86">
        <f>S40*T40</f>
        <v>1.5761446911249655</v>
      </c>
      <c r="V40" s="87">
        <f>分析係数表!D43</f>
        <v>0.42833052276559863</v>
      </c>
      <c r="W40" s="167">
        <f>ROUND(S40*V40,0)</f>
        <v>1</v>
      </c>
      <c r="X40" s="76">
        <f>分析係数表!E43</f>
        <v>0.32088653336545409</v>
      </c>
      <c r="Y40" s="166">
        <f>ROUND(S40*X40,0)</f>
        <v>1</v>
      </c>
    </row>
    <row r="41" spans="1:25" x14ac:dyDescent="0.2">
      <c r="A41" s="6" t="s">
        <v>341</v>
      </c>
      <c r="B41" s="5" t="s">
        <v>42</v>
      </c>
      <c r="C41" s="90"/>
      <c r="D41" s="107">
        <f>投入係数表!AK41</f>
        <v>3.8461538461538464E-3</v>
      </c>
      <c r="E41" s="110">
        <f t="shared" si="9"/>
        <v>0.38461538461538464</v>
      </c>
      <c r="F41" s="85">
        <f>分析係数表!C44</f>
        <v>0.38560429982568278</v>
      </c>
      <c r="G41" s="110">
        <f>E41*F41</f>
        <v>0.14830934608680107</v>
      </c>
      <c r="H41" s="110">
        <v>0.15086809348375541</v>
      </c>
      <c r="I41" s="110">
        <f>C41+H41</f>
        <v>0.15086809348375541</v>
      </c>
      <c r="J41" s="85">
        <f>分析係数表!G44</f>
        <v>0.26838368034661209</v>
      </c>
      <c r="K41" s="111">
        <f>I41*J41</f>
        <v>4.0490534176046998E-2</v>
      </c>
      <c r="L41" s="79"/>
      <c r="M41" s="80"/>
      <c r="N41" s="81">
        <f>分析係数表!H44</f>
        <v>0.12265092107094798</v>
      </c>
      <c r="O41" s="82">
        <f t="shared" si="3"/>
        <v>4.0142194029252201</v>
      </c>
      <c r="P41" s="76">
        <f>分析係数表!C44</f>
        <v>0.38560429982568278</v>
      </c>
      <c r="Q41" s="82">
        <f>O41*P41</f>
        <v>1.5479002622116498</v>
      </c>
      <c r="R41" s="83">
        <v>1.5669960685458102</v>
      </c>
      <c r="S41" s="84">
        <f>I41+R41</f>
        <v>1.7178641620295656</v>
      </c>
      <c r="T41" s="85">
        <f>分析係数表!F44</f>
        <v>0.48224816464075099</v>
      </c>
      <c r="U41" s="86">
        <f>S41*T41</f>
        <v>0.82843683924087963</v>
      </c>
      <c r="V41" s="87">
        <f>分析係数表!D44</f>
        <v>0.27476230593332529</v>
      </c>
      <c r="W41" s="167">
        <f>ROUND(S41*V41,0)</f>
        <v>0</v>
      </c>
      <c r="X41" s="76">
        <f>分析係数表!E44</f>
        <v>0.19448790468167049</v>
      </c>
      <c r="Y41" s="166">
        <f>ROUND(S41*X41,0)</f>
        <v>0</v>
      </c>
    </row>
    <row r="42" spans="1:25" x14ac:dyDescent="0.2">
      <c r="A42" s="6" t="s">
        <v>342</v>
      </c>
      <c r="B42" s="5" t="s">
        <v>279</v>
      </c>
      <c r="C42" s="90"/>
      <c r="D42" s="107">
        <f>投入係数表!AK42</f>
        <v>9.6153846153846159E-3</v>
      </c>
      <c r="E42" s="110">
        <f t="shared" si="9"/>
        <v>0.96153846153846156</v>
      </c>
      <c r="F42" s="85">
        <f>分析係数表!C45</f>
        <v>1</v>
      </c>
      <c r="G42" s="110">
        <f>E42*F42</f>
        <v>0.96153846153846156</v>
      </c>
      <c r="H42" s="110">
        <v>0.99115671637130875</v>
      </c>
      <c r="I42" s="110">
        <f>C42+H42</f>
        <v>0.99115671637130875</v>
      </c>
      <c r="J42" s="85">
        <f>分析係数表!G45</f>
        <v>0</v>
      </c>
      <c r="K42" s="111">
        <f>I42*J42</f>
        <v>0</v>
      </c>
      <c r="L42" s="79"/>
      <c r="M42" s="80"/>
      <c r="N42" s="81">
        <f>分析係数表!H45</f>
        <v>0</v>
      </c>
      <c r="O42" s="82">
        <f t="shared" si="3"/>
        <v>0</v>
      </c>
      <c r="P42" s="76">
        <f>分析係数表!C45</f>
        <v>1</v>
      </c>
      <c r="Q42" s="82">
        <f>O42*P42</f>
        <v>0</v>
      </c>
      <c r="R42" s="83">
        <v>3.6897574820094342E-2</v>
      </c>
      <c r="S42" s="84">
        <f>I42+R42</f>
        <v>1.028054291191403</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9.6153846153846159E-3</v>
      </c>
      <c r="E43" s="110">
        <f t="shared" si="9"/>
        <v>0.96153846153846156</v>
      </c>
      <c r="F43" s="85">
        <f>分析係数表!C46</f>
        <v>0.21981660723382579</v>
      </c>
      <c r="G43" s="110">
        <f>E43*F43</f>
        <v>0.21136212234021712</v>
      </c>
      <c r="H43" s="110">
        <v>0.22854243821898357</v>
      </c>
      <c r="I43" s="110">
        <f>C43+H43</f>
        <v>0.22854243821898357</v>
      </c>
      <c r="J43" s="85">
        <f>分析係数表!G46</f>
        <v>9.2485549132947983E-3</v>
      </c>
      <c r="K43" s="111">
        <f>I43*J43</f>
        <v>2.1136872898865535E-3</v>
      </c>
      <c r="L43" s="79"/>
      <c r="M43" s="80"/>
      <c r="N43" s="81">
        <f>分析係数表!H46</f>
        <v>2.3827200593939956E-2</v>
      </c>
      <c r="O43" s="82">
        <f t="shared" si="3"/>
        <v>0.77983605917037746</v>
      </c>
      <c r="P43" s="76">
        <f>分析係数表!C46</f>
        <v>0.21981660723382579</v>
      </c>
      <c r="Q43" s="82">
        <f>O43*P43</f>
        <v>0.17142091672542939</v>
      </c>
      <c r="R43" s="83">
        <v>0.19029995829545227</v>
      </c>
      <c r="S43" s="84">
        <f>I43+R43</f>
        <v>0.41884239651443583</v>
      </c>
      <c r="T43" s="85">
        <f>分析係数表!F46</f>
        <v>0.31329479768786128</v>
      </c>
      <c r="U43" s="86">
        <f>S43*T43</f>
        <v>0.13122114387908915</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108">
        <f>投入係数表!AK44</f>
        <v>0.41346153846153844</v>
      </c>
      <c r="E44" s="96">
        <f>SUM(E5:E43)</f>
        <v>41.346153846153847</v>
      </c>
      <c r="F44" s="98">
        <f>分析係数表!C47</f>
        <v>0.36533716964755569</v>
      </c>
      <c r="G44" s="96">
        <f>SUM(G5:G43)</f>
        <v>11.530227026745992</v>
      </c>
      <c r="H44" s="96">
        <f>SUM(H5:H43)</f>
        <v>13.449766337083163</v>
      </c>
      <c r="I44" s="96">
        <f>SUM(I5:I43)</f>
        <v>113.44976633708315</v>
      </c>
      <c r="J44" s="98">
        <f>分析係数表!G47</f>
        <v>0.24761623449681225</v>
      </c>
      <c r="K44" s="112">
        <f>SUM(K5:K43)</f>
        <v>52.171332299478799</v>
      </c>
      <c r="L44" s="94">
        <f>最終需要_まとめ!$L$33</f>
        <v>0.62733333333333341</v>
      </c>
      <c r="M44" s="91">
        <f>K44*L44</f>
        <v>32.728815795873039</v>
      </c>
      <c r="N44" s="95">
        <f>分析係数表!H47</f>
        <v>1</v>
      </c>
      <c r="O44" s="96">
        <f>SUM(O5:O43)</f>
        <v>32.728815795873032</v>
      </c>
      <c r="P44" s="92">
        <f>分析係数表!C47</f>
        <v>0.36533716964755569</v>
      </c>
      <c r="Q44" s="96">
        <f>SUM(Q5:Q43)</f>
        <v>12.568771186063374</v>
      </c>
      <c r="R44" s="91">
        <f>SUM(R5:R43)</f>
        <v>14.16409703933099</v>
      </c>
      <c r="S44" s="97">
        <f>SUM(S5:S43)</f>
        <v>127.61386337641416</v>
      </c>
      <c r="T44" s="98">
        <f>分析係数表!F47</f>
        <v>0.45972075178637212</v>
      </c>
      <c r="U44" s="99">
        <f>SUM(U5:U43)</f>
        <v>71.640943596292814</v>
      </c>
      <c r="V44" s="100">
        <f>分析係数表!D47</f>
        <v>9.0631212476228726E-2</v>
      </c>
      <c r="W44" s="164">
        <f>SUM(W5:W43)</f>
        <v>63</v>
      </c>
      <c r="X44" s="92">
        <f>分析係数表!E47</f>
        <v>7.5404319154090987E-2</v>
      </c>
      <c r="Y44" s="165">
        <f>SUM(Y5:Y43)</f>
        <v>49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0</v>
      </c>
      <c r="E5" s="110">
        <f>$C$40*D5</f>
        <v>0</v>
      </c>
      <c r="F5" s="85">
        <f>分析係数表!C8</f>
        <v>0.3615635179153095</v>
      </c>
      <c r="G5" s="110">
        <f t="shared" ref="G5:G38" si="0">E5*F5</f>
        <v>0</v>
      </c>
      <c r="H5" s="110">
        <f t="array" ref="H5:H43">MMULT(逆行列係数!C5:AO43,'36'!G5:G43)</f>
        <v>6.724778305560663E-4</v>
      </c>
      <c r="I5" s="110">
        <f t="shared" ref="I5:I38" si="1">C5+H5</f>
        <v>6.724778305560663E-4</v>
      </c>
      <c r="J5" s="85">
        <f>分析係数表!G8</f>
        <v>0.11973969631236442</v>
      </c>
      <c r="K5" s="111">
        <f t="shared" ref="K5:K38" si="2">I5*J5</f>
        <v>8.0522291207581038E-5</v>
      </c>
      <c r="L5" s="79" t="s">
        <v>178</v>
      </c>
      <c r="M5" s="80" t="s">
        <v>178</v>
      </c>
      <c r="N5" s="81">
        <f>分析係数表!H8</f>
        <v>1.2737227970859822E-2</v>
      </c>
      <c r="O5" s="82">
        <f t="shared" ref="O5:O43" si="3">$M$44*N5</f>
        <v>0.32453940540444692</v>
      </c>
      <c r="P5" s="76">
        <f>分析係数表!C8</f>
        <v>0.3615635179153095</v>
      </c>
      <c r="Q5" s="82">
        <f t="shared" ref="Q5:Q38" si="4">O5*P5</f>
        <v>0.11734160912017463</v>
      </c>
      <c r="R5" s="83">
        <f t="array" ref="R5:R43">MMULT(逆行列係数!C5:AO43,'36'!Q5:Q43)</f>
        <v>0.17156300644825187</v>
      </c>
      <c r="S5" s="84">
        <f t="shared" ref="S5:S38" si="5">I5+R5</f>
        <v>0.17223548427880794</v>
      </c>
      <c r="T5" s="85">
        <f>分析係数表!F8</f>
        <v>0.45140997830802604</v>
      </c>
      <c r="U5" s="86">
        <f t="shared" ref="U5:U38" si="6">S5*T5</f>
        <v>7.7748816222169059E-2</v>
      </c>
      <c r="V5" s="87">
        <f>分析係数表!D8</f>
        <v>0.23297180043383947</v>
      </c>
      <c r="W5" s="167">
        <f t="shared" ref="W5:W38" si="7">ROUND(S5*V5,0)</f>
        <v>0</v>
      </c>
      <c r="X5" s="76">
        <f>分析係数表!E8</f>
        <v>7.0498915401301515E-2</v>
      </c>
      <c r="Y5" s="166">
        <f t="shared" ref="Y5:Y38" si="8">ROUND(S5*X5,0)</f>
        <v>0</v>
      </c>
    </row>
    <row r="6" spans="1:25" x14ac:dyDescent="0.2">
      <c r="A6" s="6" t="s">
        <v>220</v>
      </c>
      <c r="B6" s="5" t="s">
        <v>266</v>
      </c>
      <c r="C6" s="90"/>
      <c r="D6" s="107">
        <f>投入係数表!AL6</f>
        <v>0</v>
      </c>
      <c r="E6" s="110">
        <f t="shared" ref="E6:E43" si="9">$C$40*D6</f>
        <v>0</v>
      </c>
      <c r="F6" s="85">
        <f>分析係数表!C9</f>
        <v>5.4524361948955935E-2</v>
      </c>
      <c r="G6" s="110">
        <f t="shared" si="0"/>
        <v>0</v>
      </c>
      <c r="H6" s="110">
        <v>1.3008742616465478E-3</v>
      </c>
      <c r="I6" s="110">
        <f t="shared" si="1"/>
        <v>1.3008742616465478E-3</v>
      </c>
      <c r="J6" s="85">
        <f>分析係数表!G9</f>
        <v>0.23529411764705882</v>
      </c>
      <c r="K6" s="111">
        <f t="shared" si="2"/>
        <v>3.0608806156389362E-4</v>
      </c>
      <c r="L6" s="79"/>
      <c r="M6" s="80"/>
      <c r="N6" s="81">
        <f>分析係数表!H9</f>
        <v>6.7282260683958976E-4</v>
      </c>
      <c r="O6" s="82">
        <f t="shared" si="3"/>
        <v>1.714324728001632E-2</v>
      </c>
      <c r="P6" s="76">
        <f>分析係数表!C9</f>
        <v>5.4524361948955935E-2</v>
      </c>
      <c r="Q6" s="82">
        <f t="shared" si="4"/>
        <v>9.347246196760641E-4</v>
      </c>
      <c r="R6" s="83">
        <v>1.3343376968703489E-3</v>
      </c>
      <c r="S6" s="84">
        <f t="shared" si="5"/>
        <v>2.6352119585168966E-3</v>
      </c>
      <c r="T6" s="85">
        <f>分析係数表!F9</f>
        <v>0.68627450980392157</v>
      </c>
      <c r="U6" s="86">
        <f t="shared" si="6"/>
        <v>1.8084787950606153E-3</v>
      </c>
      <c r="V6" s="87">
        <f>分析係数表!D9</f>
        <v>3.9215686274509803E-2</v>
      </c>
      <c r="W6" s="167">
        <f t="shared" si="7"/>
        <v>0</v>
      </c>
      <c r="X6" s="76">
        <f>分析係数表!E9</f>
        <v>0</v>
      </c>
      <c r="Y6" s="166">
        <f t="shared" si="8"/>
        <v>0</v>
      </c>
    </row>
    <row r="7" spans="1:25" x14ac:dyDescent="0.2">
      <c r="A7" s="6" t="s">
        <v>221</v>
      </c>
      <c r="B7" s="5" t="s">
        <v>267</v>
      </c>
      <c r="C7" s="90"/>
      <c r="D7" s="107">
        <f>投入係数表!AL7</f>
        <v>0</v>
      </c>
      <c r="E7" s="110">
        <f t="shared" si="9"/>
        <v>0</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3.3104201644169447E-2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投入係数表!AL8</f>
        <v>0</v>
      </c>
      <c r="E8" s="110">
        <f t="shared" si="9"/>
        <v>0</v>
      </c>
      <c r="F8" s="85">
        <f>分析係数表!C11</f>
        <v>1.7638036809815905E-2</v>
      </c>
      <c r="G8" s="110">
        <f t="shared" si="0"/>
        <v>0</v>
      </c>
      <c r="H8" s="110">
        <v>5.0461949288103632E-4</v>
      </c>
      <c r="I8" s="110">
        <f t="shared" si="1"/>
        <v>5.0461949288103632E-4</v>
      </c>
      <c r="J8" s="85">
        <f>分析係数表!G11</f>
        <v>0.36619718309859156</v>
      </c>
      <c r="K8" s="111">
        <f t="shared" si="2"/>
        <v>1.8479023682967528E-4</v>
      </c>
      <c r="L8" s="79"/>
      <c r="M8" s="80"/>
      <c r="N8" s="81">
        <f>分析係数表!H11</f>
        <v>-2.3200779546192752E-5</v>
      </c>
      <c r="O8" s="82">
        <f t="shared" si="3"/>
        <v>-5.9114645793159734E-4</v>
      </c>
      <c r="P8" s="76">
        <f>分析係数表!C11</f>
        <v>1.7638036809815905E-2</v>
      </c>
      <c r="Q8" s="82">
        <f t="shared" si="4"/>
        <v>-1.0426662984989804E-5</v>
      </c>
      <c r="R8" s="83">
        <v>3.9976715554836291E-4</v>
      </c>
      <c r="S8" s="84">
        <f t="shared" si="5"/>
        <v>9.0438664842939923E-4</v>
      </c>
      <c r="T8" s="85">
        <f>分析係数表!F11</f>
        <v>0.60563380281690138</v>
      </c>
      <c r="U8" s="86">
        <f t="shared" si="6"/>
        <v>5.4772712510512908E-4</v>
      </c>
      <c r="V8" s="87">
        <f>分析係数表!D11</f>
        <v>0.11267605633802817</v>
      </c>
      <c r="W8" s="167">
        <f t="shared" si="7"/>
        <v>0</v>
      </c>
      <c r="X8" s="76">
        <f>分析係数表!E11</f>
        <v>5.6338028169014086E-2</v>
      </c>
      <c r="Y8" s="166">
        <f t="shared" si="8"/>
        <v>0</v>
      </c>
    </row>
    <row r="9" spans="1:25" x14ac:dyDescent="0.2">
      <c r="A9" s="6" t="s">
        <v>223</v>
      </c>
      <c r="B9" s="5" t="s">
        <v>191</v>
      </c>
      <c r="C9" s="90"/>
      <c r="D9" s="107">
        <f>投入係数表!AL9</f>
        <v>0</v>
      </c>
      <c r="E9" s="110">
        <f t="shared" si="9"/>
        <v>0</v>
      </c>
      <c r="F9" s="85">
        <f>分析係数表!C12</f>
        <v>0.17945214392608499</v>
      </c>
      <c r="G9" s="110">
        <f t="shared" si="0"/>
        <v>0</v>
      </c>
      <c r="H9" s="110">
        <v>1.1644318628975139E-3</v>
      </c>
      <c r="I9" s="110">
        <f t="shared" si="1"/>
        <v>1.1644318628975139E-3</v>
      </c>
      <c r="J9" s="85">
        <f>分析係数表!G12</f>
        <v>0.13812104376337719</v>
      </c>
      <c r="K9" s="111">
        <f t="shared" si="2"/>
        <v>1.6083254429473834E-4</v>
      </c>
      <c r="L9" s="79"/>
      <c r="M9" s="80"/>
      <c r="N9" s="81">
        <f>分析係数表!H12</f>
        <v>9.9856155166813607E-2</v>
      </c>
      <c r="O9" s="82">
        <f t="shared" si="3"/>
        <v>2.5442943549375947</v>
      </c>
      <c r="P9" s="76">
        <f>分析係数表!C12</f>
        <v>0.17945214392608499</v>
      </c>
      <c r="Q9" s="82">
        <f t="shared" si="4"/>
        <v>0.4565790767725868</v>
      </c>
      <c r="R9" s="83">
        <v>0.51725123891915104</v>
      </c>
      <c r="S9" s="84">
        <f t="shared" si="5"/>
        <v>0.51841567078204853</v>
      </c>
      <c r="T9" s="85">
        <f>分析係数表!F12</f>
        <v>0.32915888701671298</v>
      </c>
      <c r="U9" s="86">
        <f t="shared" si="6"/>
        <v>0.17064112520664179</v>
      </c>
      <c r="V9" s="87">
        <f>分析係数表!D12</f>
        <v>3.0966801766929276E-2</v>
      </c>
      <c r="W9" s="167">
        <f t="shared" si="7"/>
        <v>0</v>
      </c>
      <c r="X9" s="76">
        <f>分析係数表!E12</f>
        <v>3.3835784871806551E-2</v>
      </c>
      <c r="Y9" s="166">
        <f t="shared" si="8"/>
        <v>0</v>
      </c>
    </row>
    <row r="10" spans="1:25" x14ac:dyDescent="0.2">
      <c r="A10" s="6" t="s">
        <v>224</v>
      </c>
      <c r="B10" s="5" t="s">
        <v>28</v>
      </c>
      <c r="C10" s="90"/>
      <c r="D10" s="107">
        <f>投入係数表!AL10</f>
        <v>1.927246446639364E-3</v>
      </c>
      <c r="E10" s="110">
        <f t="shared" si="9"/>
        <v>0.19272464466393641</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0.391930101608649</v>
      </c>
      <c r="P10" s="76">
        <f>分析係数表!C13</f>
        <v>0</v>
      </c>
      <c r="Q10" s="82">
        <f t="shared" si="4"/>
        <v>0</v>
      </c>
      <c r="R10" s="83">
        <v>0</v>
      </c>
      <c r="S10" s="84">
        <f t="shared" si="5"/>
        <v>0</v>
      </c>
      <c r="T10" s="85">
        <f>分析係数表!F13</f>
        <v>0.38331454340473509</v>
      </c>
      <c r="U10" s="86">
        <f t="shared" si="6"/>
        <v>0</v>
      </c>
      <c r="V10" s="87">
        <f>分析係数表!D13</f>
        <v>0.35963923337091319</v>
      </c>
      <c r="W10" s="167">
        <f t="shared" si="7"/>
        <v>0</v>
      </c>
      <c r="X10" s="76">
        <f>分析係数表!E13</f>
        <v>0.25591882750845546</v>
      </c>
      <c r="Y10" s="166">
        <f t="shared" si="8"/>
        <v>0</v>
      </c>
    </row>
    <row r="11" spans="1:25" x14ac:dyDescent="0.2">
      <c r="A11" s="6" t="s">
        <v>225</v>
      </c>
      <c r="B11" s="5" t="s">
        <v>268</v>
      </c>
      <c r="C11" s="90"/>
      <c r="D11" s="107">
        <f>投入係数表!AL11</f>
        <v>3.6135870874488074E-3</v>
      </c>
      <c r="E11" s="110">
        <f t="shared" si="9"/>
        <v>0.36135870874488074</v>
      </c>
      <c r="F11" s="85">
        <f>分析係数表!C14</f>
        <v>0.39919982218270722</v>
      </c>
      <c r="G11" s="110">
        <f t="shared" si="0"/>
        <v>0.14425433227512907</v>
      </c>
      <c r="H11" s="110">
        <v>0.24720854617041926</v>
      </c>
      <c r="I11" s="110">
        <f t="shared" si="1"/>
        <v>0.24720854617041926</v>
      </c>
      <c r="J11" s="85">
        <f>分析係数表!G14</f>
        <v>0.17087329631499243</v>
      </c>
      <c r="K11" s="111">
        <f t="shared" si="2"/>
        <v>4.224133916137654E-2</v>
      </c>
      <c r="L11" s="79"/>
      <c r="M11" s="80"/>
      <c r="N11" s="81">
        <f>分析係数表!H14</f>
        <v>1.2412417057213123E-3</v>
      </c>
      <c r="O11" s="82">
        <f t="shared" si="3"/>
        <v>3.1626335499340456E-2</v>
      </c>
      <c r="P11" s="76">
        <f>分析係数表!C14</f>
        <v>0.39919982218270722</v>
      </c>
      <c r="Q11" s="82">
        <f t="shared" si="4"/>
        <v>1.2625227507627351E-2</v>
      </c>
      <c r="R11" s="83">
        <v>5.5993877584965004E-2</v>
      </c>
      <c r="S11" s="84">
        <f t="shared" si="5"/>
        <v>0.30320242375538425</v>
      </c>
      <c r="T11" s="85">
        <f>分析係数表!F14</f>
        <v>0.36951034830893487</v>
      </c>
      <c r="U11" s="86">
        <f t="shared" si="6"/>
        <v>0.1120364332099653</v>
      </c>
      <c r="V11" s="87">
        <f>分析係数表!D14</f>
        <v>9.6163553760726911E-2</v>
      </c>
      <c r="W11" s="167">
        <f t="shared" si="7"/>
        <v>0</v>
      </c>
      <c r="X11" s="76">
        <f>分析係数表!E14</f>
        <v>9.187279151943463E-2</v>
      </c>
      <c r="Y11" s="166">
        <f t="shared" si="8"/>
        <v>0</v>
      </c>
    </row>
    <row r="12" spans="1:25" x14ac:dyDescent="0.2">
      <c r="A12" s="6" t="s">
        <v>226</v>
      </c>
      <c r="B12" s="5" t="s">
        <v>29</v>
      </c>
      <c r="C12" s="90"/>
      <c r="D12" s="107">
        <f>投入係数表!AL12</f>
        <v>4.5772103107684899E-3</v>
      </c>
      <c r="E12" s="110">
        <f t="shared" si="9"/>
        <v>0.45772103107684897</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0.23409399734091252</v>
      </c>
      <c r="P12" s="76">
        <f>分析係数表!C15</f>
        <v>0</v>
      </c>
      <c r="Q12" s="82">
        <f t="shared" si="4"/>
        <v>0</v>
      </c>
      <c r="R12" s="83">
        <v>0</v>
      </c>
      <c r="S12" s="84">
        <f t="shared" si="5"/>
        <v>0</v>
      </c>
      <c r="T12" s="85">
        <f>分析係数表!F15</f>
        <v>0.30384615384615382</v>
      </c>
      <c r="U12" s="86">
        <f t="shared" si="6"/>
        <v>0</v>
      </c>
      <c r="V12" s="87">
        <f>分析係数表!D15</f>
        <v>3.9743589743589741E-2</v>
      </c>
      <c r="W12" s="167">
        <f t="shared" si="7"/>
        <v>0</v>
      </c>
      <c r="X12" s="76">
        <f>分析係数表!E15</f>
        <v>3.3974358974358972E-2</v>
      </c>
      <c r="Y12" s="166">
        <f t="shared" si="8"/>
        <v>0</v>
      </c>
    </row>
    <row r="13" spans="1:25" x14ac:dyDescent="0.2">
      <c r="A13" s="6" t="s">
        <v>227</v>
      </c>
      <c r="B13" s="5" t="s">
        <v>30</v>
      </c>
      <c r="C13" s="90"/>
      <c r="D13" s="107">
        <f>投入係数表!AL13</f>
        <v>2.4090580582992048E-3</v>
      </c>
      <c r="E13" s="110">
        <f t="shared" si="9"/>
        <v>0.24090580582992049</v>
      </c>
      <c r="F13" s="85">
        <f>分析係数表!C16</f>
        <v>2.8203419942260721E-2</v>
      </c>
      <c r="G13" s="110">
        <f t="shared" si="0"/>
        <v>6.7943676083499684E-3</v>
      </c>
      <c r="H13" s="110">
        <v>8.5863350091296125E-3</v>
      </c>
      <c r="I13" s="110">
        <f t="shared" si="1"/>
        <v>8.5863350091296125E-3</v>
      </c>
      <c r="J13" s="85">
        <f>分析係数表!G16</f>
        <v>3.2028469750889681E-2</v>
      </c>
      <c r="K13" s="111">
        <f t="shared" si="2"/>
        <v>2.7500717111091284E-4</v>
      </c>
      <c r="L13" s="79"/>
      <c r="M13" s="80"/>
      <c r="N13" s="81">
        <f>分析係数表!H16</f>
        <v>1.817781077444202E-2</v>
      </c>
      <c r="O13" s="82">
        <f t="shared" si="3"/>
        <v>0.46316324978940643</v>
      </c>
      <c r="P13" s="76">
        <f>分析係数表!C16</f>
        <v>2.8203419942260721E-2</v>
      </c>
      <c r="Q13" s="82">
        <f t="shared" si="4"/>
        <v>1.3062787635632829E-2</v>
      </c>
      <c r="R13" s="83">
        <v>1.5304791908750172E-2</v>
      </c>
      <c r="S13" s="84">
        <f t="shared" si="5"/>
        <v>2.3891126917879785E-2</v>
      </c>
      <c r="T13" s="85">
        <f>分析係数表!F16</f>
        <v>0.28469750889679718</v>
      </c>
      <c r="U13" s="86">
        <f t="shared" si="6"/>
        <v>6.8017443182575906E-3</v>
      </c>
      <c r="V13" s="87">
        <f>分析係数表!D16</f>
        <v>0</v>
      </c>
      <c r="W13" s="167">
        <f t="shared" si="7"/>
        <v>0</v>
      </c>
      <c r="X13" s="76">
        <f>分析係数表!E16</f>
        <v>0</v>
      </c>
      <c r="Y13" s="166">
        <f t="shared" si="8"/>
        <v>0</v>
      </c>
    </row>
    <row r="14" spans="1:25" x14ac:dyDescent="0.2">
      <c r="A14" s="6" t="s">
        <v>2</v>
      </c>
      <c r="B14" s="5" t="s">
        <v>365</v>
      </c>
      <c r="C14" s="90"/>
      <c r="D14" s="107">
        <f>投入係数表!AL14</f>
        <v>1.6140688990604675E-2</v>
      </c>
      <c r="E14" s="110">
        <f t="shared" si="9"/>
        <v>1.6140688990604675</v>
      </c>
      <c r="F14" s="85">
        <f>分析係数表!C17</f>
        <v>0.39389614666813044</v>
      </c>
      <c r="G14" s="110">
        <f t="shared" si="0"/>
        <v>0.6357755197967897</v>
      </c>
      <c r="H14" s="110">
        <v>0.80595329233862778</v>
      </c>
      <c r="I14" s="110">
        <f t="shared" si="1"/>
        <v>0.80595329233862778</v>
      </c>
      <c r="J14" s="85">
        <f>分析係数表!G17</f>
        <v>0.21203948952564411</v>
      </c>
      <c r="K14" s="111">
        <f t="shared" si="2"/>
        <v>0.17089392468899486</v>
      </c>
      <c r="L14" s="79"/>
      <c r="M14" s="80"/>
      <c r="N14" s="81">
        <f>分析係数表!H17</f>
        <v>3.0625029000974431E-3</v>
      </c>
      <c r="O14" s="82">
        <f t="shared" si="3"/>
        <v>7.8031332446970844E-2</v>
      </c>
      <c r="P14" s="76">
        <f>分析係数表!C17</f>
        <v>0.39389614666813044</v>
      </c>
      <c r="Q14" s="82">
        <f t="shared" si="4"/>
        <v>3.0736241170241672E-2</v>
      </c>
      <c r="R14" s="83">
        <v>6.7115543691292134E-2</v>
      </c>
      <c r="S14" s="84">
        <f t="shared" si="5"/>
        <v>0.87306883602991991</v>
      </c>
      <c r="T14" s="85">
        <f>分析係数表!F17</f>
        <v>0.32203226583192873</v>
      </c>
      <c r="U14" s="86">
        <f t="shared" si="6"/>
        <v>0.28115633549395974</v>
      </c>
      <c r="V14" s="87">
        <f>分析係数表!D17</f>
        <v>4.2475319046472428E-2</v>
      </c>
      <c r="W14" s="167">
        <f t="shared" si="7"/>
        <v>0</v>
      </c>
      <c r="X14" s="76">
        <f>分析係数表!E17</f>
        <v>3.9345051769804962E-2</v>
      </c>
      <c r="Y14" s="166">
        <f t="shared" si="8"/>
        <v>0</v>
      </c>
    </row>
    <row r="15" spans="1:25" x14ac:dyDescent="0.2">
      <c r="A15" s="6" t="s">
        <v>3</v>
      </c>
      <c r="B15" s="5" t="s">
        <v>31</v>
      </c>
      <c r="C15" s="90"/>
      <c r="D15" s="107">
        <f>投入係数表!AL15</f>
        <v>1.2045290291496024E-3</v>
      </c>
      <c r="E15" s="110">
        <f t="shared" si="9"/>
        <v>0.12045290291496025</v>
      </c>
      <c r="F15" s="85">
        <f>分析係数表!C18</f>
        <v>0.54026666666666667</v>
      </c>
      <c r="G15" s="110">
        <f t="shared" si="0"/>
        <v>6.5076688348189193E-2</v>
      </c>
      <c r="H15" s="110">
        <v>9.4111512469736314E-2</v>
      </c>
      <c r="I15" s="110">
        <f t="shared" si="1"/>
        <v>9.4111512469736314E-2</v>
      </c>
      <c r="J15" s="85">
        <f>分析係数表!G18</f>
        <v>0.21567989590110606</v>
      </c>
      <c r="K15" s="111">
        <f t="shared" si="2"/>
        <v>2.0297961212568372E-2</v>
      </c>
      <c r="L15" s="79"/>
      <c r="M15" s="80"/>
      <c r="N15" s="81">
        <f>分析係数表!H18</f>
        <v>4.8721637047004782E-4</v>
      </c>
      <c r="O15" s="82">
        <f t="shared" si="3"/>
        <v>1.2414075616563543E-2</v>
      </c>
      <c r="P15" s="76">
        <f>分析係数表!C18</f>
        <v>0.54026666666666667</v>
      </c>
      <c r="Q15" s="82">
        <f t="shared" si="4"/>
        <v>6.7069112531087305E-3</v>
      </c>
      <c r="R15" s="83">
        <v>1.5329430157400672E-2</v>
      </c>
      <c r="S15" s="84">
        <f t="shared" si="5"/>
        <v>0.10944094262713698</v>
      </c>
      <c r="T15" s="85">
        <f>分析係数表!F18</f>
        <v>0.45949902407286924</v>
      </c>
      <c r="U15" s="86">
        <f t="shared" si="6"/>
        <v>5.028800633078432E-2</v>
      </c>
      <c r="V15" s="87">
        <f>分析係数表!D18</f>
        <v>4.4079375406636305E-2</v>
      </c>
      <c r="W15" s="167">
        <f t="shared" si="7"/>
        <v>0</v>
      </c>
      <c r="X15" s="76">
        <f>分析係数表!E18</f>
        <v>4.0663630448926479E-2</v>
      </c>
      <c r="Y15" s="166">
        <f t="shared" si="8"/>
        <v>0</v>
      </c>
    </row>
    <row r="16" spans="1:25" x14ac:dyDescent="0.2">
      <c r="A16" s="6" t="s">
        <v>4</v>
      </c>
      <c r="B16" s="5" t="s">
        <v>32</v>
      </c>
      <c r="C16" s="90"/>
      <c r="D16" s="107">
        <f>投入係数表!AL16</f>
        <v>4.8181161165984101E-4</v>
      </c>
      <c r="E16" s="110">
        <f t="shared" si="9"/>
        <v>4.8181161165984102E-2</v>
      </c>
      <c r="F16" s="85">
        <f>分析係数表!C19</f>
        <v>0.24452905261713653</v>
      </c>
      <c r="G16" s="110">
        <f t="shared" si="0"/>
        <v>1.1781693693911662E-2</v>
      </c>
      <c r="H16" s="110">
        <v>6.135807564028576E-2</v>
      </c>
      <c r="I16" s="110">
        <f t="shared" si="1"/>
        <v>6.135807564028576E-2</v>
      </c>
      <c r="J16" s="85">
        <f>分析係数表!G19</f>
        <v>5.7649667405764965E-2</v>
      </c>
      <c r="K16" s="111">
        <f t="shared" si="2"/>
        <v>3.5372726533202431E-3</v>
      </c>
      <c r="L16" s="79"/>
      <c r="M16" s="80"/>
      <c r="N16" s="81">
        <f>分析係数表!H19</f>
        <v>-1.2760428750406013E-4</v>
      </c>
      <c r="O16" s="82">
        <f t="shared" si="3"/>
        <v>-3.2513055186237849E-3</v>
      </c>
      <c r="P16" s="76">
        <f>分析係数表!C19</f>
        <v>0.24452905261713653</v>
      </c>
      <c r="Q16" s="82">
        <f t="shared" si="4"/>
        <v>-7.9503865823794188E-4</v>
      </c>
      <c r="R16" s="83">
        <v>6.7150271320167562E-3</v>
      </c>
      <c r="S16" s="84">
        <f t="shared" si="5"/>
        <v>6.807310277230251E-2</v>
      </c>
      <c r="T16" s="85">
        <f>分析係数表!F19</f>
        <v>0.24006968641114981</v>
      </c>
      <c r="U16" s="86">
        <f t="shared" si="6"/>
        <v>1.6342288435580637E-2</v>
      </c>
      <c r="V16" s="87">
        <f>分析係数表!D19</f>
        <v>1.4982578397212544E-2</v>
      </c>
      <c r="W16" s="167">
        <f t="shared" si="7"/>
        <v>0</v>
      </c>
      <c r="X16" s="76">
        <f>分析係数表!E19</f>
        <v>1.6312955337345583E-2</v>
      </c>
      <c r="Y16" s="166">
        <f t="shared" si="8"/>
        <v>0</v>
      </c>
    </row>
    <row r="17" spans="1:25" x14ac:dyDescent="0.2">
      <c r="A17" s="6" t="s">
        <v>5</v>
      </c>
      <c r="B17" s="5" t="s">
        <v>33</v>
      </c>
      <c r="C17" s="90"/>
      <c r="D17" s="107">
        <f>投入係数表!AL17</f>
        <v>7.2271741748976151E-4</v>
      </c>
      <c r="E17" s="110">
        <f t="shared" si="9"/>
        <v>7.2271741748976145E-2</v>
      </c>
      <c r="F17" s="85">
        <f>分析係数表!C20</f>
        <v>4.2707629979743422E-2</v>
      </c>
      <c r="G17" s="110">
        <f t="shared" si="0"/>
        <v>3.0865548046068478E-3</v>
      </c>
      <c r="H17" s="110">
        <v>8.3344737012178149E-3</v>
      </c>
      <c r="I17" s="110">
        <f t="shared" si="1"/>
        <v>8.3344737012178149E-3</v>
      </c>
      <c r="J17" s="85">
        <f>分析係数表!G20</f>
        <v>0.10064412238325282</v>
      </c>
      <c r="K17" s="111">
        <f t="shared" si="2"/>
        <v>8.388157911853679E-4</v>
      </c>
      <c r="L17" s="79"/>
      <c r="M17" s="80"/>
      <c r="N17" s="81">
        <f>分析係数表!H20</f>
        <v>6.0322026820101154E-4</v>
      </c>
      <c r="O17" s="82">
        <f t="shared" si="3"/>
        <v>1.5369807906221529E-2</v>
      </c>
      <c r="P17" s="76">
        <f>分析係数表!C20</f>
        <v>4.2707629979743422E-2</v>
      </c>
      <c r="Q17" s="82">
        <f t="shared" si="4"/>
        <v>6.5640806891864405E-4</v>
      </c>
      <c r="R17" s="83">
        <v>1.7576297790545862E-3</v>
      </c>
      <c r="S17" s="84">
        <f t="shared" si="5"/>
        <v>1.0092103480272402E-2</v>
      </c>
      <c r="T17" s="85">
        <f>分析係数表!F20</f>
        <v>0.22302737520128824</v>
      </c>
      <c r="U17" s="86">
        <f t="shared" si="6"/>
        <v>2.2508153494649398E-3</v>
      </c>
      <c r="V17" s="87">
        <f>分析係数表!D20</f>
        <v>6.5217391304347824E-2</v>
      </c>
      <c r="W17" s="167">
        <f t="shared" si="7"/>
        <v>0</v>
      </c>
      <c r="X17" s="76">
        <f>分析係数表!E20</f>
        <v>4.9919484702093397E-2</v>
      </c>
      <c r="Y17" s="166">
        <f t="shared" si="8"/>
        <v>0</v>
      </c>
    </row>
    <row r="18" spans="1:25" x14ac:dyDescent="0.2">
      <c r="A18" s="6" t="s">
        <v>6</v>
      </c>
      <c r="B18" s="5" t="s">
        <v>34</v>
      </c>
      <c r="C18" s="90"/>
      <c r="D18" s="107">
        <f>投入係数表!AL18</f>
        <v>1.6863406408094434E-3</v>
      </c>
      <c r="E18" s="110">
        <f t="shared" si="9"/>
        <v>0.16863406408094433</v>
      </c>
      <c r="F18" s="85">
        <f>分析係数表!C21</f>
        <v>0.66002922908293749</v>
      </c>
      <c r="G18" s="110">
        <f t="shared" si="0"/>
        <v>0.11130341131246836</v>
      </c>
      <c r="H18" s="110">
        <v>0.17991976695254</v>
      </c>
      <c r="I18" s="110">
        <f t="shared" si="1"/>
        <v>0.17991976695254</v>
      </c>
      <c r="J18" s="85">
        <f>分析係数表!G21</f>
        <v>0.28519544705706157</v>
      </c>
      <c r="K18" s="111">
        <f t="shared" si="2"/>
        <v>5.1312298370431976E-2</v>
      </c>
      <c r="L18" s="79"/>
      <c r="M18" s="80"/>
      <c r="N18" s="81">
        <f>分析係数表!H21</f>
        <v>9.9763352048628834E-4</v>
      </c>
      <c r="O18" s="82">
        <f t="shared" si="3"/>
        <v>2.5419297691058683E-2</v>
      </c>
      <c r="P18" s="76">
        <f>分析係数表!C21</f>
        <v>0.66002922908293749</v>
      </c>
      <c r="Q18" s="82">
        <f t="shared" si="4"/>
        <v>1.6777479458859157E-2</v>
      </c>
      <c r="R18" s="83">
        <v>3.9872684188887453E-2</v>
      </c>
      <c r="S18" s="84">
        <f t="shared" si="5"/>
        <v>0.21979245114142745</v>
      </c>
      <c r="T18" s="85">
        <f>分析係数表!F21</f>
        <v>0.42593979332035348</v>
      </c>
      <c r="U18" s="86">
        <f t="shared" si="6"/>
        <v>9.3618351212553505E-2</v>
      </c>
      <c r="V18" s="87">
        <f>分析係数表!D21</f>
        <v>6.6534371723828062E-2</v>
      </c>
      <c r="W18" s="167">
        <f t="shared" si="7"/>
        <v>0</v>
      </c>
      <c r="X18" s="76">
        <f>分析係数表!E21</f>
        <v>5.7623184064699719E-2</v>
      </c>
      <c r="Y18" s="166">
        <f t="shared" si="8"/>
        <v>0</v>
      </c>
    </row>
    <row r="19" spans="1:25" x14ac:dyDescent="0.2">
      <c r="A19" s="6" t="s">
        <v>7</v>
      </c>
      <c r="B19" s="5" t="s">
        <v>269</v>
      </c>
      <c r="C19" s="90"/>
      <c r="D19" s="107">
        <f>投入係数表!AL19</f>
        <v>1.3731630932305469E-2</v>
      </c>
      <c r="E19" s="110">
        <f t="shared" si="9"/>
        <v>1.373163093230547</v>
      </c>
      <c r="F19" s="85">
        <f>分析係数表!C22</f>
        <v>0.17124965967873673</v>
      </c>
      <c r="G19" s="110">
        <f t="shared" si="0"/>
        <v>0.2351537123991326</v>
      </c>
      <c r="H19" s="110">
        <v>0.25462912512425384</v>
      </c>
      <c r="I19" s="110">
        <f t="shared" si="1"/>
        <v>0.25462912512425384</v>
      </c>
      <c r="J19" s="85">
        <f>分析係数表!G22</f>
        <v>0.19461524128936092</v>
      </c>
      <c r="K19" s="111">
        <f t="shared" si="2"/>
        <v>4.9554708625355534E-2</v>
      </c>
      <c r="L19" s="79"/>
      <c r="M19" s="80"/>
      <c r="N19" s="81">
        <f>分析係数表!H22</f>
        <v>4.6401559092385505E-5</v>
      </c>
      <c r="O19" s="82">
        <f t="shared" si="3"/>
        <v>1.1822929158631947E-3</v>
      </c>
      <c r="P19" s="76">
        <f>分析係数表!C22</f>
        <v>0.17124965967873673</v>
      </c>
      <c r="Q19" s="82">
        <f t="shared" si="4"/>
        <v>2.0246725948215341E-4</v>
      </c>
      <c r="R19" s="83">
        <v>2.2315636697701085E-3</v>
      </c>
      <c r="S19" s="84">
        <f t="shared" si="5"/>
        <v>0.25686068879402396</v>
      </c>
      <c r="T19" s="85">
        <f>分析係数表!F22</f>
        <v>0.41301782497981493</v>
      </c>
      <c r="U19" s="86">
        <f t="shared" si="6"/>
        <v>0.1060880430085249</v>
      </c>
      <c r="V19" s="87">
        <f>分析係数表!D22</f>
        <v>5.1580647164772377E-2</v>
      </c>
      <c r="W19" s="167">
        <f t="shared" si="7"/>
        <v>0</v>
      </c>
      <c r="X19" s="76">
        <f>分析係数表!E22</f>
        <v>5.2356996459847212E-2</v>
      </c>
      <c r="Y19" s="166">
        <f t="shared" si="8"/>
        <v>0</v>
      </c>
    </row>
    <row r="20" spans="1:25" x14ac:dyDescent="0.2">
      <c r="A20" s="6" t="s">
        <v>8</v>
      </c>
      <c r="B20" s="5" t="s">
        <v>270</v>
      </c>
      <c r="C20" s="90"/>
      <c r="D20" s="107">
        <f>投入係数表!AL20</f>
        <v>1.9995181883883401E-2</v>
      </c>
      <c r="E20" s="110">
        <f t="shared" si="9"/>
        <v>1.9995181883883402</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5.9114645793159734E-4</v>
      </c>
      <c r="P20" s="76">
        <f>分析係数表!C23</f>
        <v>0</v>
      </c>
      <c r="Q20" s="82">
        <f t="shared" si="4"/>
        <v>0</v>
      </c>
      <c r="R20" s="83">
        <v>0</v>
      </c>
      <c r="S20" s="84">
        <f t="shared" si="5"/>
        <v>0</v>
      </c>
      <c r="T20" s="85">
        <f>分析係数表!F23</f>
        <v>0.44083888337820604</v>
      </c>
      <c r="U20" s="86">
        <f t="shared" si="6"/>
        <v>0</v>
      </c>
      <c r="V20" s="87">
        <f>分析係数表!D23</f>
        <v>0.13461810967833357</v>
      </c>
      <c r="W20" s="167">
        <f t="shared" si="7"/>
        <v>0</v>
      </c>
      <c r="X20" s="76">
        <f>分析係数表!E23</f>
        <v>0.12611591327759672</v>
      </c>
      <c r="Y20" s="166">
        <f t="shared" si="8"/>
        <v>0</v>
      </c>
    </row>
    <row r="21" spans="1:25" x14ac:dyDescent="0.2">
      <c r="A21" s="6" t="s">
        <v>9</v>
      </c>
      <c r="B21" s="5" t="s">
        <v>271</v>
      </c>
      <c r="C21" s="90"/>
      <c r="D21" s="107">
        <f>投入係数表!AL21</f>
        <v>6.7453625632377737E-3</v>
      </c>
      <c r="E21" s="110">
        <f t="shared" si="9"/>
        <v>0.67453625632377734</v>
      </c>
      <c r="F21" s="85">
        <f>分析係数表!C24</f>
        <v>0.51311288483466355</v>
      </c>
      <c r="G21" s="110">
        <f t="shared" si="0"/>
        <v>0.34611324440786745</v>
      </c>
      <c r="H21" s="110">
        <v>0.37938239742002261</v>
      </c>
      <c r="I21" s="110">
        <f t="shared" si="1"/>
        <v>0.37938239742002261</v>
      </c>
      <c r="J21" s="85">
        <f>分析係数表!G24</f>
        <v>0.20766129032258066</v>
      </c>
      <c r="K21" s="111">
        <f t="shared" si="2"/>
        <v>7.8783038173915992E-2</v>
      </c>
      <c r="L21" s="79"/>
      <c r="M21" s="80"/>
      <c r="N21" s="81">
        <f>分析係数表!H24</f>
        <v>3.8281286251218039E-4</v>
      </c>
      <c r="O21" s="82">
        <f t="shared" si="3"/>
        <v>9.7539165558713555E-3</v>
      </c>
      <c r="P21" s="76">
        <f>分析係数表!C24</f>
        <v>0.51311288483466355</v>
      </c>
      <c r="Q21" s="82">
        <f t="shared" si="4"/>
        <v>5.0048602624197368E-3</v>
      </c>
      <c r="R21" s="83">
        <v>1.6796080064723651E-2</v>
      </c>
      <c r="S21" s="84">
        <f t="shared" si="5"/>
        <v>0.39617847748474627</v>
      </c>
      <c r="T21" s="85">
        <f>分析係数表!F24</f>
        <v>0.39045698924731181</v>
      </c>
      <c r="U21" s="86">
        <f t="shared" si="6"/>
        <v>0.15469065552327793</v>
      </c>
      <c r="V21" s="87">
        <f>分析係数表!D24</f>
        <v>0.10147849462365591</v>
      </c>
      <c r="W21" s="167">
        <f t="shared" si="7"/>
        <v>0</v>
      </c>
      <c r="X21" s="76">
        <f>分析係数表!E24</f>
        <v>0.10215053763440861</v>
      </c>
      <c r="Y21" s="166">
        <f t="shared" si="8"/>
        <v>0</v>
      </c>
    </row>
    <row r="22" spans="1:25" x14ac:dyDescent="0.2">
      <c r="A22" s="6" t="s">
        <v>10</v>
      </c>
      <c r="B22" s="5" t="s">
        <v>272</v>
      </c>
      <c r="C22" s="90"/>
      <c r="D22" s="107">
        <f>投入係数表!AL22</f>
        <v>1.9995181883883401E-2</v>
      </c>
      <c r="E22" s="110">
        <f t="shared" si="9"/>
        <v>1.9995181883883402</v>
      </c>
      <c r="F22" s="85">
        <f>分析係数表!C25</f>
        <v>1.2221950623319433E-2</v>
      </c>
      <c r="G22" s="110">
        <f t="shared" si="0"/>
        <v>2.4438012568911417E-2</v>
      </c>
      <c r="H22" s="110">
        <v>2.7659589234963332E-2</v>
      </c>
      <c r="I22" s="110">
        <f t="shared" si="1"/>
        <v>2.7659589234963332E-2</v>
      </c>
      <c r="J22" s="85">
        <f>分析係数表!G25</f>
        <v>0.19604612850082373</v>
      </c>
      <c r="K22" s="111">
        <f t="shared" si="2"/>
        <v>5.4225553854376218E-3</v>
      </c>
      <c r="L22" s="79"/>
      <c r="M22" s="80"/>
      <c r="N22" s="81">
        <f>分析係数表!H25</f>
        <v>5.5681870910862603E-4</v>
      </c>
      <c r="O22" s="82">
        <f t="shared" si="3"/>
        <v>1.4187514990358335E-2</v>
      </c>
      <c r="P22" s="76">
        <f>分析係数表!C25</f>
        <v>1.2221950623319433E-2</v>
      </c>
      <c r="Q22" s="82">
        <f t="shared" si="4"/>
        <v>1.7339910767976387E-4</v>
      </c>
      <c r="R22" s="83">
        <v>7.6187698145994097E-4</v>
      </c>
      <c r="S22" s="84">
        <f t="shared" si="5"/>
        <v>2.8421466216423275E-2</v>
      </c>
      <c r="T22" s="85">
        <f>分析係数表!F25</f>
        <v>0.34761120263591433</v>
      </c>
      <c r="U22" s="86">
        <f t="shared" si="6"/>
        <v>9.8796200521669049E-3</v>
      </c>
      <c r="V22" s="87">
        <f>分析係数表!D25</f>
        <v>0.15321252059308071</v>
      </c>
      <c r="W22" s="167">
        <f t="shared" si="7"/>
        <v>0</v>
      </c>
      <c r="X22" s="76">
        <f>分析係数表!E25</f>
        <v>0.13179571663920922</v>
      </c>
      <c r="Y22" s="166">
        <f t="shared" si="8"/>
        <v>0</v>
      </c>
    </row>
    <row r="23" spans="1:25" x14ac:dyDescent="0.2">
      <c r="A23" s="6" t="s">
        <v>11</v>
      </c>
      <c r="B23" s="5" t="s">
        <v>35</v>
      </c>
      <c r="C23" s="90"/>
      <c r="D23" s="107">
        <f>投入係数表!AL23</f>
        <v>1.1322572874006263E-2</v>
      </c>
      <c r="E23" s="110">
        <f t="shared" si="9"/>
        <v>1.1322572874006263</v>
      </c>
      <c r="F23" s="85">
        <f>分析係数表!C26</f>
        <v>0.60782312925170068</v>
      </c>
      <c r="G23" s="110">
        <f t="shared" si="0"/>
        <v>0.68821216754589087</v>
      </c>
      <c r="H23" s="110">
        <v>0.79368488794899505</v>
      </c>
      <c r="I23" s="110">
        <f t="shared" si="1"/>
        <v>0.79368488794899505</v>
      </c>
      <c r="J23" s="85">
        <f>分析係数表!G26</f>
        <v>0.19637522405895241</v>
      </c>
      <c r="K23" s="111">
        <f t="shared" si="2"/>
        <v>0.15586004770318845</v>
      </c>
      <c r="L23" s="79"/>
      <c r="M23" s="80"/>
      <c r="N23" s="81">
        <f>分析係数表!H26</f>
        <v>1.1774395619692821E-2</v>
      </c>
      <c r="O23" s="82">
        <f t="shared" si="3"/>
        <v>0.30000682740028561</v>
      </c>
      <c r="P23" s="76">
        <f>分析係数表!C26</f>
        <v>0.60782312925170068</v>
      </c>
      <c r="Q23" s="82">
        <f t="shared" si="4"/>
        <v>0.18235108862731647</v>
      </c>
      <c r="R23" s="83">
        <v>0.20287230890501279</v>
      </c>
      <c r="S23" s="84">
        <f t="shared" si="5"/>
        <v>0.9965571968540079</v>
      </c>
      <c r="T23" s="85">
        <f>分析係数表!F26</f>
        <v>0.33484365664210319</v>
      </c>
      <c r="U23" s="86">
        <f t="shared" si="6"/>
        <v>0.33369085584760028</v>
      </c>
      <c r="V23" s="87">
        <f>分析係数表!D26</f>
        <v>7.1200955984863576E-2</v>
      </c>
      <c r="W23" s="167">
        <f t="shared" si="7"/>
        <v>0</v>
      </c>
      <c r="X23" s="76">
        <f>分析係数表!E26</f>
        <v>7.8271260705038842E-2</v>
      </c>
      <c r="Y23" s="166">
        <f t="shared" si="8"/>
        <v>0</v>
      </c>
    </row>
    <row r="24" spans="1:25" x14ac:dyDescent="0.2">
      <c r="A24" s="6" t="s">
        <v>12</v>
      </c>
      <c r="B24" s="5" t="s">
        <v>366</v>
      </c>
      <c r="C24" s="90"/>
      <c r="D24" s="107">
        <f>投入係数表!AL24</f>
        <v>1.2045290291496024E-3</v>
      </c>
      <c r="E24" s="110">
        <f t="shared" si="9"/>
        <v>0.12045290291496025</v>
      </c>
      <c r="F24" s="85">
        <f>分析係数表!C27</f>
        <v>3.3949453036589916E-2</v>
      </c>
      <c r="G24" s="110">
        <f t="shared" si="0"/>
        <v>4.0893101706323673E-3</v>
      </c>
      <c r="H24" s="110">
        <v>4.4237869968548572E-3</v>
      </c>
      <c r="I24" s="110">
        <f t="shared" si="1"/>
        <v>4.4237869968548572E-3</v>
      </c>
      <c r="J24" s="85">
        <f>分析係数表!G27</f>
        <v>0.16810344827586207</v>
      </c>
      <c r="K24" s="111">
        <f t="shared" si="2"/>
        <v>7.4365384860922167E-4</v>
      </c>
      <c r="L24" s="79"/>
      <c r="M24" s="80"/>
      <c r="N24" s="81">
        <f>分析係数表!H27</f>
        <v>1.1983202635608557E-2</v>
      </c>
      <c r="O24" s="82">
        <f t="shared" si="3"/>
        <v>0.30532714552167001</v>
      </c>
      <c r="P24" s="76">
        <f>分析係数表!C27</f>
        <v>3.3949453036589916E-2</v>
      </c>
      <c r="Q24" s="82">
        <f t="shared" si="4"/>
        <v>1.0365689587683991E-2</v>
      </c>
      <c r="R24" s="83">
        <v>1.0443668961413336E-2</v>
      </c>
      <c r="S24" s="84">
        <f t="shared" si="5"/>
        <v>1.4867455958268192E-2</v>
      </c>
      <c r="T24" s="85">
        <f>分析係数表!F27</f>
        <v>0.32327586206896552</v>
      </c>
      <c r="U24" s="86">
        <f t="shared" si="6"/>
        <v>4.8062896416815274E-3</v>
      </c>
      <c r="V24" s="87">
        <f>分析係数表!D27</f>
        <v>0.10344827586206896</v>
      </c>
      <c r="W24" s="167">
        <f t="shared" si="7"/>
        <v>0</v>
      </c>
      <c r="X24" s="76">
        <f>分析係数表!E27</f>
        <v>0.10344827586206896</v>
      </c>
      <c r="Y24" s="166">
        <f t="shared" si="8"/>
        <v>0</v>
      </c>
    </row>
    <row r="25" spans="1:25" x14ac:dyDescent="0.2">
      <c r="A25" s="6" t="s">
        <v>13</v>
      </c>
      <c r="B25" s="5" t="s">
        <v>192</v>
      </c>
      <c r="C25" s="90"/>
      <c r="D25" s="107">
        <f>投入係数表!AL25</f>
        <v>4.9385690195133704E-2</v>
      </c>
      <c r="E25" s="110">
        <f t="shared" si="9"/>
        <v>4.9385690195133707</v>
      </c>
      <c r="F25" s="85">
        <f>分析係数表!C28</f>
        <v>0.13648255813953492</v>
      </c>
      <c r="G25" s="110">
        <f t="shared" si="0"/>
        <v>0.67402853333183954</v>
      </c>
      <c r="H25" s="110">
        <v>0.7442046620513566</v>
      </c>
      <c r="I25" s="110">
        <f t="shared" si="1"/>
        <v>0.7442046620513566</v>
      </c>
      <c r="J25" s="85">
        <f>分析係数表!G28</f>
        <v>0.12488465087665333</v>
      </c>
      <c r="K25" s="111">
        <f t="shared" si="2"/>
        <v>9.2939739401061455E-2</v>
      </c>
      <c r="L25" s="79"/>
      <c r="M25" s="80"/>
      <c r="N25" s="81">
        <f>分析係数表!H28</f>
        <v>2.2469954990487682E-2</v>
      </c>
      <c r="O25" s="82">
        <f t="shared" si="3"/>
        <v>0.57252534450675208</v>
      </c>
      <c r="P25" s="76">
        <f>分析係数表!C28</f>
        <v>0.13648255813953492</v>
      </c>
      <c r="Q25" s="82">
        <f t="shared" si="4"/>
        <v>7.8139723618000048E-2</v>
      </c>
      <c r="R25" s="83">
        <v>8.6507167789967934E-2</v>
      </c>
      <c r="S25" s="84">
        <f t="shared" si="5"/>
        <v>0.83071182984132452</v>
      </c>
      <c r="T25" s="85">
        <f>分析係数表!F28</f>
        <v>0.21362657643801908</v>
      </c>
      <c r="U25" s="86">
        <f t="shared" si="6"/>
        <v>0.1774621242155644</v>
      </c>
      <c r="V25" s="87">
        <f>分析係数表!D28</f>
        <v>9.3202091664103356E-2</v>
      </c>
      <c r="W25" s="167">
        <f t="shared" si="7"/>
        <v>0</v>
      </c>
      <c r="X25" s="76">
        <f>分析係数表!E28</f>
        <v>8.2743771147339273E-2</v>
      </c>
      <c r="Y25" s="166">
        <f t="shared" si="8"/>
        <v>0</v>
      </c>
    </row>
    <row r="26" spans="1:25" x14ac:dyDescent="0.2">
      <c r="A26" s="6" t="s">
        <v>14</v>
      </c>
      <c r="B26" s="5" t="s">
        <v>50</v>
      </c>
      <c r="C26" s="90"/>
      <c r="D26" s="107">
        <f>投入係数表!AL26</f>
        <v>6.0226451457480127E-3</v>
      </c>
      <c r="E26" s="110">
        <f t="shared" si="9"/>
        <v>0.60226451457480124</v>
      </c>
      <c r="F26" s="85">
        <f>分析係数表!C29</f>
        <v>0.28024852844996728</v>
      </c>
      <c r="G26" s="110">
        <f t="shared" si="0"/>
        <v>0.16878374394722193</v>
      </c>
      <c r="H26" s="110">
        <v>0.18821753494177104</v>
      </c>
      <c r="I26" s="110">
        <f t="shared" si="1"/>
        <v>0.18821753494177104</v>
      </c>
      <c r="J26" s="85">
        <f>分析係数表!G29</f>
        <v>0.26283748014822655</v>
      </c>
      <c r="K26" s="111">
        <f t="shared" si="2"/>
        <v>4.9470622603805886E-2</v>
      </c>
      <c r="L26" s="79"/>
      <c r="M26" s="80"/>
      <c r="N26" s="81">
        <f>分析係数表!H29</f>
        <v>1.0707159760567955E-2</v>
      </c>
      <c r="O26" s="82">
        <f t="shared" si="3"/>
        <v>0.27281409033543214</v>
      </c>
      <c r="P26" s="76">
        <f>分析係数表!C29</f>
        <v>0.28024852844996728</v>
      </c>
      <c r="Q26" s="82">
        <f t="shared" si="4"/>
        <v>7.6455747356921303E-2</v>
      </c>
      <c r="R26" s="83">
        <v>9.7411724231593402E-2</v>
      </c>
      <c r="S26" s="84">
        <f t="shared" si="5"/>
        <v>0.28562925917336446</v>
      </c>
      <c r="T26" s="85">
        <f>分析係数表!F29</f>
        <v>0.48438327157226047</v>
      </c>
      <c r="U26" s="86">
        <f t="shared" si="6"/>
        <v>0.13835403501515536</v>
      </c>
      <c r="V26" s="87">
        <f>分析係数表!D29</f>
        <v>0.14107993647432504</v>
      </c>
      <c r="W26" s="167">
        <f t="shared" si="7"/>
        <v>0</v>
      </c>
      <c r="X26" s="76">
        <f>分析係数表!E29</f>
        <v>9.6876654314452096E-2</v>
      </c>
      <c r="Y26" s="166">
        <f t="shared" si="8"/>
        <v>0</v>
      </c>
    </row>
    <row r="27" spans="1:25" x14ac:dyDescent="0.2">
      <c r="A27" s="6" t="s">
        <v>15</v>
      </c>
      <c r="B27" s="5" t="s">
        <v>36</v>
      </c>
      <c r="C27" s="90"/>
      <c r="D27" s="107">
        <f>投入係数表!AL27</f>
        <v>1.445434834979523E-3</v>
      </c>
      <c r="E27" s="110">
        <f t="shared" si="9"/>
        <v>0.14454348349795229</v>
      </c>
      <c r="F27" s="85">
        <f>分析係数表!C30</f>
        <v>1</v>
      </c>
      <c r="G27" s="110">
        <f t="shared" si="0"/>
        <v>0.14454348349795229</v>
      </c>
      <c r="H27" s="110">
        <v>0.17014300874857535</v>
      </c>
      <c r="I27" s="110">
        <f t="shared" si="1"/>
        <v>0.17014300874857535</v>
      </c>
      <c r="J27" s="85">
        <f>分析係数表!G30</f>
        <v>0.34440913030915921</v>
      </c>
      <c r="K27" s="111">
        <f t="shared" si="2"/>
        <v>5.85988056712805E-2</v>
      </c>
      <c r="L27" s="79"/>
      <c r="M27" s="80"/>
      <c r="N27" s="81">
        <f>分析係数表!H30</f>
        <v>0</v>
      </c>
      <c r="O27" s="82">
        <f t="shared" si="3"/>
        <v>0</v>
      </c>
      <c r="P27" s="76">
        <f>分析係数表!C30</f>
        <v>1</v>
      </c>
      <c r="Q27" s="82">
        <f t="shared" si="4"/>
        <v>0</v>
      </c>
      <c r="R27" s="83">
        <v>5.3240868817992199E-2</v>
      </c>
      <c r="S27" s="84">
        <f t="shared" si="5"/>
        <v>0.22338387756656755</v>
      </c>
      <c r="T27" s="85">
        <f>分析係数表!F30</f>
        <v>0.44047963016469227</v>
      </c>
      <c r="U27" s="86">
        <f t="shared" si="6"/>
        <v>9.8396047775276579E-2</v>
      </c>
      <c r="V27" s="87">
        <f>分析係数表!D30</f>
        <v>0.18679572377925455</v>
      </c>
      <c r="W27" s="167">
        <f t="shared" si="7"/>
        <v>0</v>
      </c>
      <c r="X27" s="76">
        <f>分析係数表!E30</f>
        <v>0.11282866223634788</v>
      </c>
      <c r="Y27" s="166">
        <f t="shared" si="8"/>
        <v>0</v>
      </c>
    </row>
    <row r="28" spans="1:25" x14ac:dyDescent="0.2">
      <c r="A28" s="6" t="s">
        <v>16</v>
      </c>
      <c r="B28" s="5" t="s">
        <v>193</v>
      </c>
      <c r="C28" s="90"/>
      <c r="D28" s="107">
        <f>投入係数表!AL28</f>
        <v>5.7817393399180921E-3</v>
      </c>
      <c r="E28" s="110">
        <f t="shared" si="9"/>
        <v>0.57817393399180916</v>
      </c>
      <c r="F28" s="85">
        <f>分析係数表!C31</f>
        <v>5.0425200622829069E-2</v>
      </c>
      <c r="G28" s="110">
        <f t="shared" si="0"/>
        <v>2.915453661642731E-2</v>
      </c>
      <c r="H28" s="110">
        <v>3.6041927776750173E-2</v>
      </c>
      <c r="I28" s="110">
        <f t="shared" si="1"/>
        <v>3.6041927776750173E-2</v>
      </c>
      <c r="J28" s="85">
        <f>分析係数表!G31</f>
        <v>7.0921985815602842E-2</v>
      </c>
      <c r="K28" s="111">
        <f t="shared" si="2"/>
        <v>2.5561650905496576E-3</v>
      </c>
      <c r="L28" s="79"/>
      <c r="M28" s="80"/>
      <c r="N28" s="81">
        <f>分析係数表!H31</f>
        <v>2.4500023200779545E-2</v>
      </c>
      <c r="O28" s="82">
        <f t="shared" si="3"/>
        <v>0.62425065957576675</v>
      </c>
      <c r="P28" s="76">
        <f>分析係数表!C31</f>
        <v>5.0425200622829069E-2</v>
      </c>
      <c r="Q28" s="82">
        <f t="shared" si="4"/>
        <v>3.1477964748041411E-2</v>
      </c>
      <c r="R28" s="83">
        <v>3.9612602914921309E-2</v>
      </c>
      <c r="S28" s="84">
        <f t="shared" si="5"/>
        <v>7.5654530691671482E-2</v>
      </c>
      <c r="T28" s="85">
        <f>分析係数表!F31</f>
        <v>0.3475177304964539</v>
      </c>
      <c r="U28" s="86">
        <f t="shared" si="6"/>
        <v>2.6291290807743992E-2</v>
      </c>
      <c r="V28" s="87">
        <f>分析係数表!D31</f>
        <v>0</v>
      </c>
      <c r="W28" s="167">
        <f t="shared" si="7"/>
        <v>0</v>
      </c>
      <c r="X28" s="76">
        <f>分析係数表!E31</f>
        <v>0</v>
      </c>
      <c r="Y28" s="166">
        <f t="shared" si="8"/>
        <v>0</v>
      </c>
    </row>
    <row r="29" spans="1:25" x14ac:dyDescent="0.2">
      <c r="A29" s="6" t="s">
        <v>17</v>
      </c>
      <c r="B29" s="5" t="s">
        <v>273</v>
      </c>
      <c r="C29" s="90"/>
      <c r="D29" s="107">
        <f>投入係数表!AL29</f>
        <v>9.6362322331968201E-4</v>
      </c>
      <c r="E29" s="110">
        <f t="shared" si="9"/>
        <v>9.6362322331968203E-2</v>
      </c>
      <c r="F29" s="85">
        <f>分析係数表!C32</f>
        <v>0.71921182266009853</v>
      </c>
      <c r="G29" s="110">
        <f t="shared" si="0"/>
        <v>6.9304921480134771E-2</v>
      </c>
      <c r="H29" s="110">
        <v>8.2139386113368296E-2</v>
      </c>
      <c r="I29" s="110">
        <f t="shared" si="1"/>
        <v>8.2139386113368296E-2</v>
      </c>
      <c r="J29" s="85">
        <f>分析係数表!G32</f>
        <v>0.13945578231292516</v>
      </c>
      <c r="K29" s="111">
        <f t="shared" si="2"/>
        <v>1.1454812349143197E-2</v>
      </c>
      <c r="L29" s="79"/>
      <c r="M29" s="80"/>
      <c r="N29" s="81">
        <f>分析係数表!H32</f>
        <v>7.0646373718156932E-3</v>
      </c>
      <c r="O29" s="82">
        <f t="shared" si="3"/>
        <v>0.18000409644017137</v>
      </c>
      <c r="P29" s="76">
        <f>分析係数表!C32</f>
        <v>0.71921182266009853</v>
      </c>
      <c r="Q29" s="82">
        <f t="shared" si="4"/>
        <v>0.12946107428701981</v>
      </c>
      <c r="R29" s="83">
        <v>0.16302081845368405</v>
      </c>
      <c r="S29" s="84">
        <f t="shared" si="5"/>
        <v>0.24516020456705234</v>
      </c>
      <c r="T29" s="85">
        <f>分析係数表!F32</f>
        <v>0.48185941043083902</v>
      </c>
      <c r="U29" s="86">
        <f t="shared" si="6"/>
        <v>0.11813275163378373</v>
      </c>
      <c r="V29" s="87">
        <f>分析係数表!D32</f>
        <v>7.9365079365079361E-3</v>
      </c>
      <c r="W29" s="167">
        <f t="shared" si="7"/>
        <v>0</v>
      </c>
      <c r="X29" s="76">
        <f>分析係数表!E32</f>
        <v>1.2471655328798186E-2</v>
      </c>
      <c r="Y29" s="166">
        <f t="shared" si="8"/>
        <v>0</v>
      </c>
    </row>
    <row r="30" spans="1:25" x14ac:dyDescent="0.2">
      <c r="A30" s="6" t="s">
        <v>18</v>
      </c>
      <c r="B30" s="5" t="s">
        <v>274</v>
      </c>
      <c r="C30" s="90"/>
      <c r="D30" s="107">
        <f>投入係数表!AL30</f>
        <v>4.8181161165984101E-4</v>
      </c>
      <c r="E30" s="110">
        <f t="shared" si="9"/>
        <v>4.8181161165984102E-2</v>
      </c>
      <c r="F30" s="85">
        <f>分析係数表!C33</f>
        <v>0.83046964490263453</v>
      </c>
      <c r="G30" s="110">
        <f t="shared" si="0"/>
        <v>4.0012991804511421E-2</v>
      </c>
      <c r="H30" s="110">
        <v>4.8436407913376264E-2</v>
      </c>
      <c r="I30" s="110">
        <f t="shared" si="1"/>
        <v>4.8436407913376264E-2</v>
      </c>
      <c r="J30" s="85">
        <f>分析係数表!G33</f>
        <v>0.50688705234159781</v>
      </c>
      <c r="K30" s="111">
        <f t="shared" si="2"/>
        <v>2.4551788033226538E-2</v>
      </c>
      <c r="L30" s="79"/>
      <c r="M30" s="80"/>
      <c r="N30" s="81">
        <f>分析係数表!H33</f>
        <v>1.0440350795786737E-3</v>
      </c>
      <c r="O30" s="82">
        <f t="shared" si="3"/>
        <v>2.6601590606921875E-2</v>
      </c>
      <c r="P30" s="76">
        <f>分析係数表!C33</f>
        <v>0.83046964490263453</v>
      </c>
      <c r="Q30" s="82">
        <f t="shared" si="4"/>
        <v>2.2091813505175667E-2</v>
      </c>
      <c r="R30" s="83">
        <v>5.7160401299587577E-2</v>
      </c>
      <c r="S30" s="84">
        <f t="shared" si="5"/>
        <v>0.10559680921296384</v>
      </c>
      <c r="T30" s="85">
        <f>分析係数表!F33</f>
        <v>0.64600550964187331</v>
      </c>
      <c r="U30" s="86">
        <f t="shared" si="6"/>
        <v>6.8216120552176365E-2</v>
      </c>
      <c r="V30" s="87">
        <f>分析係数表!D33</f>
        <v>3.9944903581267219E-2</v>
      </c>
      <c r="W30" s="167">
        <f t="shared" si="7"/>
        <v>0</v>
      </c>
      <c r="X30" s="76">
        <f>分析係数表!E33</f>
        <v>3.71900826446281E-2</v>
      </c>
      <c r="Y30" s="166">
        <f t="shared" si="8"/>
        <v>0</v>
      </c>
    </row>
    <row r="31" spans="1:25" x14ac:dyDescent="0.2">
      <c r="A31" s="6" t="s">
        <v>19</v>
      </c>
      <c r="B31" s="5" t="s">
        <v>275</v>
      </c>
      <c r="C31" s="90"/>
      <c r="D31" s="107">
        <f>投入係数表!AL31</f>
        <v>2.7222356058781018E-2</v>
      </c>
      <c r="E31" s="110">
        <f t="shared" si="9"/>
        <v>2.7222356058781019</v>
      </c>
      <c r="F31" s="85">
        <f>分析係数表!C34</f>
        <v>0.2537092984222894</v>
      </c>
      <c r="G31" s="110">
        <f t="shared" si="0"/>
        <v>0.69065648570750915</v>
      </c>
      <c r="H31" s="110">
        <v>0.78276027709410023</v>
      </c>
      <c r="I31" s="110">
        <f t="shared" si="1"/>
        <v>0.78276027709410023</v>
      </c>
      <c r="J31" s="85">
        <f>分析係数表!G34</f>
        <v>0.42494765662747624</v>
      </c>
      <c r="K31" s="111">
        <f t="shared" si="2"/>
        <v>0.33263214545221187</v>
      </c>
      <c r="L31" s="79"/>
      <c r="M31" s="80"/>
      <c r="N31" s="81">
        <f>分析係数表!H34</f>
        <v>0.17513108440443598</v>
      </c>
      <c r="O31" s="82">
        <f t="shared" si="3"/>
        <v>4.4622690376966618</v>
      </c>
      <c r="P31" s="76">
        <f>分析係数表!C34</f>
        <v>0.2537092984222894</v>
      </c>
      <c r="Q31" s="82">
        <f t="shared" si="4"/>
        <v>1.1321191469255245</v>
      </c>
      <c r="R31" s="83">
        <v>1.2205555741513456</v>
      </c>
      <c r="S31" s="84">
        <f t="shared" si="5"/>
        <v>2.0033158512454459</v>
      </c>
      <c r="T31" s="85">
        <f>分析係数表!F34</f>
        <v>0.69995168304074729</v>
      </c>
      <c r="U31" s="86">
        <f t="shared" si="6"/>
        <v>1.4022243017414571</v>
      </c>
      <c r="V31" s="87">
        <f>分析係数表!D34</f>
        <v>0.29215654694797877</v>
      </c>
      <c r="W31" s="167">
        <f t="shared" si="7"/>
        <v>1</v>
      </c>
      <c r="X31" s="76">
        <f>分析係数表!E34</f>
        <v>0.2001932678370108</v>
      </c>
      <c r="Y31" s="166">
        <f t="shared" si="8"/>
        <v>0</v>
      </c>
    </row>
    <row r="32" spans="1:25" x14ac:dyDescent="0.2">
      <c r="A32" s="6" t="s">
        <v>20</v>
      </c>
      <c r="B32" s="5" t="s">
        <v>37</v>
      </c>
      <c r="C32" s="90"/>
      <c r="D32" s="107">
        <f>投入係数表!AL32</f>
        <v>5.2999277282582509E-3</v>
      </c>
      <c r="E32" s="110">
        <f t="shared" si="9"/>
        <v>0.52999277282582513</v>
      </c>
      <c r="F32" s="85">
        <f>分析係数表!C35</f>
        <v>0.44329670329670334</v>
      </c>
      <c r="G32" s="110">
        <f t="shared" si="0"/>
        <v>0.23494404896476689</v>
      </c>
      <c r="H32" s="110">
        <v>0.28687933304099444</v>
      </c>
      <c r="I32" s="110">
        <f t="shared" si="1"/>
        <v>0.28687933304099444</v>
      </c>
      <c r="J32" s="85">
        <f>分析係数表!G35</f>
        <v>0.31419939577039274</v>
      </c>
      <c r="K32" s="111">
        <f t="shared" si="2"/>
        <v>9.0137313100493721E-2</v>
      </c>
      <c r="L32" s="79"/>
      <c r="M32" s="80"/>
      <c r="N32" s="81">
        <f>分析係数表!H35</f>
        <v>6.616862326574173E-2</v>
      </c>
      <c r="O32" s="82">
        <f t="shared" si="3"/>
        <v>1.6859496980209154</v>
      </c>
      <c r="P32" s="76">
        <f>分析係数表!C35</f>
        <v>0.44329670329670334</v>
      </c>
      <c r="Q32" s="82">
        <f t="shared" si="4"/>
        <v>0.74737594305674437</v>
      </c>
      <c r="R32" s="83">
        <v>0.8835737758029184</v>
      </c>
      <c r="S32" s="84">
        <f t="shared" si="5"/>
        <v>1.1704531088439127</v>
      </c>
      <c r="T32" s="85">
        <f>分析係数表!F35</f>
        <v>0.64443411573320941</v>
      </c>
      <c r="U32" s="86">
        <f t="shared" si="6"/>
        <v>0.75427991420501284</v>
      </c>
      <c r="V32" s="87">
        <f>分析係数表!D35</f>
        <v>7.0415988844991867E-2</v>
      </c>
      <c r="W32" s="167">
        <f t="shared" si="7"/>
        <v>0</v>
      </c>
      <c r="X32" s="76">
        <f>分析係数表!E35</f>
        <v>6.2979316755751802E-2</v>
      </c>
      <c r="Y32" s="166">
        <f t="shared" si="8"/>
        <v>0</v>
      </c>
    </row>
    <row r="33" spans="1:25" x14ac:dyDescent="0.2">
      <c r="A33" s="6" t="s">
        <v>21</v>
      </c>
      <c r="B33" s="5" t="s">
        <v>38</v>
      </c>
      <c r="C33" s="90"/>
      <c r="D33" s="107">
        <f>投入係数表!AL33</f>
        <v>4.5772103107684899E-3</v>
      </c>
      <c r="E33" s="110">
        <f t="shared" si="9"/>
        <v>0.45772103107684897</v>
      </c>
      <c r="F33" s="85">
        <f>分析係数表!C36</f>
        <v>0.8186980166346769</v>
      </c>
      <c r="G33" s="110">
        <f t="shared" si="0"/>
        <v>0.37473530031459557</v>
      </c>
      <c r="H33" s="110">
        <v>0.44520249303146231</v>
      </c>
      <c r="I33" s="110">
        <f t="shared" si="1"/>
        <v>0.44520249303146231</v>
      </c>
      <c r="J33" s="85">
        <f>分析係数表!G36</f>
        <v>7.7781269641734763E-2</v>
      </c>
      <c r="K33" s="111">
        <f t="shared" si="2"/>
        <v>3.4628415155652709E-2</v>
      </c>
      <c r="L33" s="79"/>
      <c r="M33" s="80"/>
      <c r="N33" s="81">
        <f>分析係数表!H36</f>
        <v>0.1158646930536866</v>
      </c>
      <c r="O33" s="82">
        <f t="shared" si="3"/>
        <v>2.9521854109103969</v>
      </c>
      <c r="P33" s="76">
        <f>分析係数表!C36</f>
        <v>0.8186980166346769</v>
      </c>
      <c r="Q33" s="82">
        <f t="shared" si="4"/>
        <v>2.4169483406501704</v>
      </c>
      <c r="R33" s="83">
        <v>2.6180217413312037</v>
      </c>
      <c r="S33" s="84">
        <f t="shared" si="5"/>
        <v>3.0632242343626661</v>
      </c>
      <c r="T33" s="85">
        <f>分析係数表!F36</f>
        <v>0.82023884349465748</v>
      </c>
      <c r="U33" s="86">
        <f t="shared" si="6"/>
        <v>2.5125755033584407</v>
      </c>
      <c r="V33" s="87">
        <f>分析係数表!D36</f>
        <v>8.8780641106222507E-3</v>
      </c>
      <c r="W33" s="167">
        <f t="shared" si="7"/>
        <v>0</v>
      </c>
      <c r="X33" s="76">
        <f>分析係数表!E36</f>
        <v>3.4569453174104338E-3</v>
      </c>
      <c r="Y33" s="166">
        <f t="shared" si="8"/>
        <v>0</v>
      </c>
    </row>
    <row r="34" spans="1:25" x14ac:dyDescent="0.2">
      <c r="A34" s="6" t="s">
        <v>22</v>
      </c>
      <c r="B34" s="5" t="s">
        <v>378</v>
      </c>
      <c r="C34" s="90"/>
      <c r="D34" s="107">
        <f>投入係数表!AL34</f>
        <v>9.1544206215369798E-3</v>
      </c>
      <c r="E34" s="110">
        <f t="shared" si="9"/>
        <v>0.91544206215369794</v>
      </c>
      <c r="F34" s="85">
        <f>分析係数表!C37</f>
        <v>0.56668970283344855</v>
      </c>
      <c r="G34" s="110">
        <f t="shared" si="0"/>
        <v>0.51877159016311847</v>
      </c>
      <c r="H34" s="110">
        <v>0.66064467371971058</v>
      </c>
      <c r="I34" s="110">
        <f t="shared" si="1"/>
        <v>0.66064467371971058</v>
      </c>
      <c r="J34" s="85">
        <f>分析係数表!G37</f>
        <v>0.49872274427515739</v>
      </c>
      <c r="K34" s="111">
        <f t="shared" si="2"/>
        <v>0.32947852466826</v>
      </c>
      <c r="L34" s="79"/>
      <c r="M34" s="80"/>
      <c r="N34" s="81">
        <f>分析係数表!H37</f>
        <v>5.3152985940327593E-2</v>
      </c>
      <c r="O34" s="82">
        <f t="shared" si="3"/>
        <v>1.3543165351212894</v>
      </c>
      <c r="P34" s="76">
        <f>分析係数表!C37</f>
        <v>0.56668970283344855</v>
      </c>
      <c r="Q34" s="82">
        <f t="shared" si="4"/>
        <v>0.76747723483030916</v>
      </c>
      <c r="R34" s="83">
        <v>0.88989865328121764</v>
      </c>
      <c r="S34" s="84">
        <f t="shared" si="5"/>
        <v>1.5505433270009283</v>
      </c>
      <c r="T34" s="85">
        <f>分析係数表!F37</f>
        <v>0.72283550770915062</v>
      </c>
      <c r="U34" s="86">
        <f t="shared" si="6"/>
        <v>1.1207877729977516</v>
      </c>
      <c r="V34" s="87">
        <f>分析係数表!D37</f>
        <v>9.0457075084390104E-2</v>
      </c>
      <c r="W34" s="167">
        <f t="shared" si="7"/>
        <v>0</v>
      </c>
      <c r="X34" s="76">
        <f>分析係数表!E37</f>
        <v>8.3386552321868437E-2</v>
      </c>
      <c r="Y34" s="166">
        <f t="shared" si="8"/>
        <v>0</v>
      </c>
    </row>
    <row r="35" spans="1:25" x14ac:dyDescent="0.2">
      <c r="A35" s="6" t="s">
        <v>23</v>
      </c>
      <c r="B35" s="5" t="s">
        <v>194</v>
      </c>
      <c r="C35" s="90"/>
      <c r="D35" s="107">
        <f>投入係数表!AL35</f>
        <v>2.6258732835461335E-2</v>
      </c>
      <c r="E35" s="110">
        <f t="shared" si="9"/>
        <v>2.6258732835461336</v>
      </c>
      <c r="F35" s="85">
        <f>分析係数表!C38</f>
        <v>1.0683527744467458E-2</v>
      </c>
      <c r="G35" s="110">
        <f t="shared" si="0"/>
        <v>2.8053590078220982E-2</v>
      </c>
      <c r="H35" s="110">
        <v>3.0049466218662814E-2</v>
      </c>
      <c r="I35" s="110">
        <f t="shared" si="1"/>
        <v>3.0049466218662814E-2</v>
      </c>
      <c r="J35" s="85">
        <f>分析係数表!G38</f>
        <v>0.34057971014492755</v>
      </c>
      <c r="K35" s="111">
        <f t="shared" si="2"/>
        <v>1.0234238494761974E-2</v>
      </c>
      <c r="L35" s="79"/>
      <c r="M35" s="80"/>
      <c r="N35" s="81">
        <f>分析係数表!H38</f>
        <v>4.6331956753746927E-2</v>
      </c>
      <c r="O35" s="82">
        <f t="shared" si="3"/>
        <v>1.1805194764893998</v>
      </c>
      <c r="P35" s="76">
        <f>分析係数表!C38</f>
        <v>1.0683527744467458E-2</v>
      </c>
      <c r="Q35" s="82">
        <f t="shared" si="4"/>
        <v>1.2612112579958703E-2</v>
      </c>
      <c r="R35" s="83">
        <v>1.4893393226579359E-2</v>
      </c>
      <c r="S35" s="84">
        <f t="shared" si="5"/>
        <v>4.4942859445242171E-2</v>
      </c>
      <c r="T35" s="85">
        <f>分析係数表!F38</f>
        <v>0.55072463768115942</v>
      </c>
      <c r="U35" s="86">
        <f t="shared" si="6"/>
        <v>2.4751139984336267E-2</v>
      </c>
      <c r="V35" s="87">
        <f>分析係数表!D38</f>
        <v>0.29710144927536231</v>
      </c>
      <c r="W35" s="167">
        <f t="shared" si="7"/>
        <v>0</v>
      </c>
      <c r="X35" s="76">
        <f>分析係数表!E38</f>
        <v>0.18840579710144928</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2.2329992410223942E-2</v>
      </c>
      <c r="I36" s="110">
        <f t="shared" si="1"/>
        <v>2.2329992410223942E-2</v>
      </c>
      <c r="J36" s="85">
        <f>分析係数表!G39</f>
        <v>0.35121951219512193</v>
      </c>
      <c r="K36" s="111">
        <f t="shared" si="2"/>
        <v>7.8427290416396272E-3</v>
      </c>
      <c r="L36" s="79"/>
      <c r="M36" s="80"/>
      <c r="N36" s="81">
        <f>分析係数表!H39</f>
        <v>4.1645399285415987E-3</v>
      </c>
      <c r="O36" s="82">
        <f t="shared" si="3"/>
        <v>0.1061107891987217</v>
      </c>
      <c r="P36" s="76">
        <f>分析係数表!C39</f>
        <v>1</v>
      </c>
      <c r="Q36" s="82">
        <f t="shared" si="4"/>
        <v>0.1061107891987217</v>
      </c>
      <c r="R36" s="83">
        <v>0.13419929623511298</v>
      </c>
      <c r="S36" s="84">
        <f t="shared" si="5"/>
        <v>0.15652928864533691</v>
      </c>
      <c r="T36" s="85">
        <f>分析係数表!F39</f>
        <v>0.70184774575018483</v>
      </c>
      <c r="U36" s="86">
        <f t="shared" si="6"/>
        <v>0.10985972837960971</v>
      </c>
      <c r="V36" s="87">
        <f>分析係数表!D39</f>
        <v>7.4944567627494463E-2</v>
      </c>
      <c r="W36" s="167">
        <f t="shared" si="7"/>
        <v>0</v>
      </c>
      <c r="X36" s="76">
        <f>分析係数表!E39</f>
        <v>9.5048041389504803E-2</v>
      </c>
      <c r="Y36" s="166">
        <f t="shared" si="8"/>
        <v>0</v>
      </c>
    </row>
    <row r="37" spans="1:25" x14ac:dyDescent="0.2">
      <c r="A37" s="6" t="s">
        <v>25</v>
      </c>
      <c r="B37" s="5" t="s">
        <v>40</v>
      </c>
      <c r="C37" s="90"/>
      <c r="D37" s="107">
        <f>投入係数表!AL37</f>
        <v>2.409058058299205E-4</v>
      </c>
      <c r="E37" s="110">
        <f t="shared" si="9"/>
        <v>2.4090580582992051E-2</v>
      </c>
      <c r="F37" s="85">
        <f>分析係数表!C40</f>
        <v>0.77416905685844439</v>
      </c>
      <c r="G37" s="110">
        <f t="shared" si="0"/>
        <v>1.865018204910731E-2</v>
      </c>
      <c r="H37" s="110">
        <v>2.0242585978400014E-2</v>
      </c>
      <c r="I37" s="110">
        <f t="shared" si="1"/>
        <v>2.0242585978400014E-2</v>
      </c>
      <c r="J37" s="85">
        <f>分析係数表!G40</f>
        <v>0.54967502321262762</v>
      </c>
      <c r="K37" s="111">
        <f t="shared" si="2"/>
        <v>1.1126843917560638E-2</v>
      </c>
      <c r="L37" s="79"/>
      <c r="M37" s="80"/>
      <c r="N37" s="81">
        <f>分析係数表!H40</f>
        <v>3.1866270706695746E-2</v>
      </c>
      <c r="O37" s="82">
        <f t="shared" si="3"/>
        <v>0.81193965996904893</v>
      </c>
      <c r="P37" s="76">
        <f>分析係数表!C40</f>
        <v>0.77416905685844439</v>
      </c>
      <c r="Q37" s="82">
        <f t="shared" si="4"/>
        <v>0.6285785607842046</v>
      </c>
      <c r="R37" s="83">
        <v>0.62939938940027595</v>
      </c>
      <c r="S37" s="84">
        <f t="shared" si="5"/>
        <v>0.64964197537867596</v>
      </c>
      <c r="T37" s="85">
        <f>分析係数表!F40</f>
        <v>0.74643369629442058</v>
      </c>
      <c r="U37" s="86">
        <f t="shared" si="6"/>
        <v>0.48491466094991409</v>
      </c>
      <c r="V37" s="87">
        <f>分析係数表!D40</f>
        <v>8.7617118257786786E-2</v>
      </c>
      <c r="W37" s="167">
        <f t="shared" si="7"/>
        <v>0</v>
      </c>
      <c r="X37" s="76">
        <f>分析係数表!E40</f>
        <v>5.7567316620241414E-2</v>
      </c>
      <c r="Y37" s="166">
        <f t="shared" si="8"/>
        <v>0</v>
      </c>
    </row>
    <row r="38" spans="1:25" x14ac:dyDescent="0.2">
      <c r="A38" s="6" t="s">
        <v>26</v>
      </c>
      <c r="B38" s="5" t="s">
        <v>277</v>
      </c>
      <c r="C38" s="90"/>
      <c r="D38" s="107">
        <f>投入係数表!AL38</f>
        <v>0</v>
      </c>
      <c r="E38" s="110">
        <f t="shared" si="9"/>
        <v>0</v>
      </c>
      <c r="F38" s="85">
        <f>分析係数表!C41</f>
        <v>0.79005741127348639</v>
      </c>
      <c r="G38" s="110">
        <f t="shared" si="0"/>
        <v>0</v>
      </c>
      <c r="H38" s="110">
        <v>6.4191959491450841E-4</v>
      </c>
      <c r="I38" s="110">
        <f t="shared" si="1"/>
        <v>6.4191959491450841E-4</v>
      </c>
      <c r="J38" s="85">
        <f>分析係数表!G41</f>
        <v>0.45390187685215672</v>
      </c>
      <c r="K38" s="111">
        <f t="shared" si="2"/>
        <v>2.9136850891987154E-4</v>
      </c>
      <c r="L38" s="79"/>
      <c r="M38" s="80"/>
      <c r="N38" s="81">
        <f>分析係数表!H41</f>
        <v>5.3791007377847894E-2</v>
      </c>
      <c r="O38" s="82">
        <f t="shared" si="3"/>
        <v>1.3705730627144084</v>
      </c>
      <c r="P38" s="76">
        <f>分析係数表!C41</f>
        <v>0.79005741127348639</v>
      </c>
      <c r="Q38" s="82">
        <f t="shared" si="4"/>
        <v>1.0828314058893191</v>
      </c>
      <c r="R38" s="83">
        <v>1.1014242595435879</v>
      </c>
      <c r="S38" s="84">
        <f t="shared" si="5"/>
        <v>1.1020661791385025</v>
      </c>
      <c r="T38" s="85">
        <f>分析係数表!F41</f>
        <v>0.55729338162660524</v>
      </c>
      <c r="U38" s="86">
        <f t="shared" si="6"/>
        <v>0.61417418774840815</v>
      </c>
      <c r="V38" s="87">
        <f>分析係数表!D41</f>
        <v>0.17657227527164965</v>
      </c>
      <c r="W38" s="167">
        <f t="shared" si="7"/>
        <v>0</v>
      </c>
      <c r="X38" s="76">
        <f>分析係数表!E41</f>
        <v>0.1767369114257491</v>
      </c>
      <c r="Y38" s="166">
        <f t="shared" si="8"/>
        <v>0</v>
      </c>
    </row>
    <row r="39" spans="1:25" x14ac:dyDescent="0.2">
      <c r="A39" s="6" t="s">
        <v>51</v>
      </c>
      <c r="B39" s="5" t="s">
        <v>368</v>
      </c>
      <c r="C39" s="90"/>
      <c r="D39" s="107">
        <f>投入係数表!AL39</f>
        <v>1.6863406408094434E-3</v>
      </c>
      <c r="E39" s="110">
        <f t="shared" si="9"/>
        <v>0.16863406408094433</v>
      </c>
      <c r="F39" s="85">
        <f>分析係数表!C42</f>
        <v>0.34014502307185235</v>
      </c>
      <c r="G39" s="110">
        <f>E39*F39</f>
        <v>5.7360037617513036E-2</v>
      </c>
      <c r="H39" s="110">
        <v>6.1375595202918513E-2</v>
      </c>
      <c r="I39" s="110">
        <f>C39+H39</f>
        <v>6.1375595202918513E-2</v>
      </c>
      <c r="J39" s="85">
        <f>分析係数表!G42</f>
        <v>0.48461538461538461</v>
      </c>
      <c r="K39" s="111">
        <f>I39*J39</f>
        <v>2.9743557675260511E-2</v>
      </c>
      <c r="L39" s="79"/>
      <c r="M39" s="80"/>
      <c r="N39" s="81">
        <f>分析係数表!H42</f>
        <v>1.4175676302723771E-2</v>
      </c>
      <c r="O39" s="82">
        <f t="shared" si="3"/>
        <v>0.36119048579620594</v>
      </c>
      <c r="P39" s="76">
        <f>分析係数表!C42</f>
        <v>0.34014502307185235</v>
      </c>
      <c r="Q39" s="82">
        <f>O39*P39</f>
        <v>0.12285714612448402</v>
      </c>
      <c r="R39" s="83">
        <v>0.12754136684464773</v>
      </c>
      <c r="S39" s="84">
        <f>I39+R39</f>
        <v>0.18891696204756625</v>
      </c>
      <c r="T39" s="85">
        <f>分析係数表!F42</f>
        <v>0.55384615384615388</v>
      </c>
      <c r="U39" s="86">
        <f>S39*T39</f>
        <v>0.10463093282634439</v>
      </c>
      <c r="V39" s="87">
        <f>分析係数表!D42</f>
        <v>0.60961538461538467</v>
      </c>
      <c r="W39" s="167">
        <f>ROUND(S39*V39,0)</f>
        <v>0</v>
      </c>
      <c r="X39" s="76">
        <f>分析係数表!E42</f>
        <v>0.4653846153846154</v>
      </c>
      <c r="Y39" s="166">
        <f>ROUND(S39*X39,0)</f>
        <v>0</v>
      </c>
    </row>
    <row r="40" spans="1:25" x14ac:dyDescent="0.2">
      <c r="A40" s="6" t="s">
        <v>195</v>
      </c>
      <c r="B40" s="5" t="s">
        <v>41</v>
      </c>
      <c r="C40" s="75">
        <f>最終需要_まとめ!C41</f>
        <v>100</v>
      </c>
      <c r="D40" s="107">
        <f>投入係数表!AL40</f>
        <v>0.13081185256564684</v>
      </c>
      <c r="E40" s="110">
        <f t="shared" si="9"/>
        <v>13.081185256564684</v>
      </c>
      <c r="F40" s="85">
        <f>分析係数表!C43</f>
        <v>0.24206930209858468</v>
      </c>
      <c r="G40" s="110">
        <f>E40*F40</f>
        <v>3.1665533856789083</v>
      </c>
      <c r="H40" s="110">
        <v>3.3516244778448727</v>
      </c>
      <c r="I40" s="110">
        <f>C40+H40</f>
        <v>103.35162447784488</v>
      </c>
      <c r="J40" s="85">
        <f>分析係数表!G43</f>
        <v>0.37677668031799566</v>
      </c>
      <c r="K40" s="111">
        <f>I40*J40</f>
        <v>38.940481976234494</v>
      </c>
      <c r="L40" s="79"/>
      <c r="M40" s="80"/>
      <c r="N40" s="81">
        <f>分析係数表!H43</f>
        <v>3.8768502621688086E-2</v>
      </c>
      <c r="O40" s="82">
        <f t="shared" si="3"/>
        <v>0.98780573120369908</v>
      </c>
      <c r="P40" s="76">
        <f>分析係数表!C43</f>
        <v>0.24206930209858468</v>
      </c>
      <c r="Q40" s="82">
        <f>O40*P40</f>
        <v>0.23911744396146156</v>
      </c>
      <c r="R40" s="83">
        <v>0.38784590874026953</v>
      </c>
      <c r="S40" s="84">
        <f>I40+R40</f>
        <v>103.73947038658515</v>
      </c>
      <c r="T40" s="85">
        <f>分析係数表!F43</f>
        <v>0.60202360876897132</v>
      </c>
      <c r="U40" s="86">
        <f>S40*T40</f>
        <v>62.453610333913829</v>
      </c>
      <c r="V40" s="87">
        <f>分析係数表!D43</f>
        <v>0.42833052276559863</v>
      </c>
      <c r="W40" s="167">
        <f>ROUND(S40*V40,0)</f>
        <v>44</v>
      </c>
      <c r="X40" s="76">
        <f>分析係数表!E43</f>
        <v>0.32088653336545409</v>
      </c>
      <c r="Y40" s="166">
        <f>ROUND(S40*X40,0)</f>
        <v>33</v>
      </c>
    </row>
    <row r="41" spans="1:25" x14ac:dyDescent="0.2">
      <c r="A41" s="6" t="s">
        <v>341</v>
      </c>
      <c r="B41" s="5" t="s">
        <v>42</v>
      </c>
      <c r="C41" s="90"/>
      <c r="D41" s="107">
        <f>投入係数表!AL41</f>
        <v>7.2271741748976151E-4</v>
      </c>
      <c r="E41" s="110">
        <f t="shared" si="9"/>
        <v>7.2271741748976145E-2</v>
      </c>
      <c r="F41" s="85">
        <f>分析係数表!C44</f>
        <v>0.38560429982568278</v>
      </c>
      <c r="G41" s="110">
        <f>E41*F41</f>
        <v>2.7868294374296512E-2</v>
      </c>
      <c r="H41" s="110">
        <v>2.9689656715255124E-2</v>
      </c>
      <c r="I41" s="110">
        <f>C41+H41</f>
        <v>2.9689656715255124E-2</v>
      </c>
      <c r="J41" s="85">
        <f>分析係数表!G44</f>
        <v>0.26838368034661209</v>
      </c>
      <c r="K41" s="111">
        <f>I41*J41</f>
        <v>7.9682193374676757E-3</v>
      </c>
      <c r="L41" s="79"/>
      <c r="M41" s="80"/>
      <c r="N41" s="81">
        <f>分析係数表!H44</f>
        <v>0.12265092107094798</v>
      </c>
      <c r="O41" s="82">
        <f t="shared" si="3"/>
        <v>3.1250957498553888</v>
      </c>
      <c r="P41" s="76">
        <f>分析係数表!C44</f>
        <v>0.38560429982568278</v>
      </c>
      <c r="Q41" s="82">
        <f>O41*P41</f>
        <v>1.2050503585112042</v>
      </c>
      <c r="R41" s="83">
        <v>1.2199165671622458</v>
      </c>
      <c r="S41" s="84">
        <f>I41+R41</f>
        <v>1.249606223877501</v>
      </c>
      <c r="T41" s="85">
        <f>分析係数表!F44</f>
        <v>0.48224816464075099</v>
      </c>
      <c r="U41" s="86">
        <f>S41*T41</f>
        <v>0.60262030798858424</v>
      </c>
      <c r="V41" s="87">
        <f>分析係数表!D44</f>
        <v>0.27476230593332529</v>
      </c>
      <c r="W41" s="167">
        <f>ROUND(S41*V41,0)</f>
        <v>0</v>
      </c>
      <c r="X41" s="76">
        <f>分析係数表!E44</f>
        <v>0.19448790468167049</v>
      </c>
      <c r="Y41" s="166">
        <f>ROUND(S41*X41,0)</f>
        <v>0</v>
      </c>
    </row>
    <row r="42" spans="1:25" x14ac:dyDescent="0.2">
      <c r="A42" s="6" t="s">
        <v>342</v>
      </c>
      <c r="B42" s="5" t="s">
        <v>279</v>
      </c>
      <c r="C42" s="90"/>
      <c r="D42" s="107">
        <f>投入係数表!AL42</f>
        <v>2.6499638641291254E-3</v>
      </c>
      <c r="E42" s="110">
        <f t="shared" si="9"/>
        <v>0.26499638641291257</v>
      </c>
      <c r="F42" s="85">
        <f>分析係数表!C45</f>
        <v>1</v>
      </c>
      <c r="G42" s="110">
        <f>E42*F42</f>
        <v>0.26499638641291257</v>
      </c>
      <c r="H42" s="110">
        <v>0.28660037601159349</v>
      </c>
      <c r="I42" s="110">
        <f>C42+H42</f>
        <v>0.28660037601159349</v>
      </c>
      <c r="J42" s="85">
        <f>分析係数表!G45</f>
        <v>0</v>
      </c>
      <c r="K42" s="111">
        <f>I42*J42</f>
        <v>0</v>
      </c>
      <c r="L42" s="79"/>
      <c r="M42" s="80"/>
      <c r="N42" s="81">
        <f>分析係数表!H45</f>
        <v>0</v>
      </c>
      <c r="O42" s="82">
        <f t="shared" si="3"/>
        <v>0</v>
      </c>
      <c r="P42" s="76">
        <f>分析係数表!C45</f>
        <v>1</v>
      </c>
      <c r="Q42" s="82">
        <f>O42*P42</f>
        <v>0</v>
      </c>
      <c r="R42" s="83">
        <v>2.8725000473621625E-2</v>
      </c>
      <c r="S42" s="84">
        <f>I42+R42</f>
        <v>0.31532537648521514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4.8181161165984096E-3</v>
      </c>
      <c r="E43" s="110">
        <f t="shared" si="9"/>
        <v>0.48181161165984099</v>
      </c>
      <c r="F43" s="85">
        <f>分析係数表!C46</f>
        <v>0.21981660723382579</v>
      </c>
      <c r="G43" s="110">
        <f>E43*F43</f>
        <v>0.10591019380092787</v>
      </c>
      <c r="H43" s="110">
        <v>0.11777709411490067</v>
      </c>
      <c r="I43" s="110">
        <f>C43+H43</f>
        <v>0.11777709411490067</v>
      </c>
      <c r="J43" s="85">
        <f>分析係数表!G46</f>
        <v>9.2485549132947983E-3</v>
      </c>
      <c r="K43" s="111">
        <f>I43*J43</f>
        <v>1.0892679224499486E-3</v>
      </c>
      <c r="L43" s="79"/>
      <c r="M43" s="80"/>
      <c r="N43" s="81">
        <f>分析係数表!H46</f>
        <v>2.3827200593939956E-2</v>
      </c>
      <c r="O43" s="82">
        <f t="shared" si="3"/>
        <v>0.60710741229575038</v>
      </c>
      <c r="P43" s="76">
        <f>分析係数表!C46</f>
        <v>0.21981660723382579</v>
      </c>
      <c r="Q43" s="82">
        <f>O43*P43</f>
        <v>0.1334522915973593</v>
      </c>
      <c r="R43" s="83">
        <v>0.14814974747852722</v>
      </c>
      <c r="S43" s="84">
        <f>I43+R43</f>
        <v>0.26592684159342789</v>
      </c>
      <c r="T43" s="85">
        <f>分析係数表!F46</f>
        <v>0.31329479768786128</v>
      </c>
      <c r="U43" s="86">
        <f>S43*T43</f>
        <v>8.3313496036784923E-2</v>
      </c>
      <c r="V43" s="87">
        <f>分析係数表!D46</f>
        <v>4.6242774566473991E-3</v>
      </c>
      <c r="W43" s="167">
        <f>ROUND(S43*V43,0)</f>
        <v>0</v>
      </c>
      <c r="X43" s="76">
        <f>分析係数表!E46</f>
        <v>1.5028901734104046E-2</v>
      </c>
      <c r="Y43" s="166">
        <f>ROUND(S43*X43,0)</f>
        <v>0</v>
      </c>
    </row>
    <row r="44" spans="1:25" x14ac:dyDescent="0.2">
      <c r="A44" s="192">
        <v>40</v>
      </c>
      <c r="B44" s="14" t="s">
        <v>151</v>
      </c>
      <c r="C44" s="197">
        <f>SUM(C5:C43)</f>
        <v>100</v>
      </c>
      <c r="D44" s="108">
        <f>投入係数表!AL44</f>
        <v>0.38328113707540351</v>
      </c>
      <c r="E44" s="96">
        <f>SUM(E5:E43)</f>
        <v>38.328113707540354</v>
      </c>
      <c r="F44" s="98">
        <f>分析係数表!C47</f>
        <v>0.36533716964755569</v>
      </c>
      <c r="G44" s="96">
        <f>SUM(G5:G43)</f>
        <v>8.8904067207718427</v>
      </c>
      <c r="H44" s="96">
        <f>SUM(H5:H43)</f>
        <v>10.233895060978238</v>
      </c>
      <c r="I44" s="96">
        <f>SUM(I5:I43)</f>
        <v>110.23389506097823</v>
      </c>
      <c r="J44" s="98">
        <f>分析係数表!G47</f>
        <v>0.24761623449681225</v>
      </c>
      <c r="K44" s="112">
        <f>SUM(K5:K43)</f>
        <v>40.615719388577638</v>
      </c>
      <c r="L44" s="94">
        <f>最終需要_まとめ!$L$33</f>
        <v>0.62733333333333341</v>
      </c>
      <c r="M44" s="91">
        <f>K44*L44</f>
        <v>25.479594629767707</v>
      </c>
      <c r="N44" s="95">
        <f>分析係数表!H47</f>
        <v>1</v>
      </c>
      <c r="O44" s="96">
        <f>SUM(O5:O43)</f>
        <v>25.479594629767714</v>
      </c>
      <c r="P44" s="92">
        <f>分析係数表!C47</f>
        <v>0.36533716964755569</v>
      </c>
      <c r="Q44" s="96">
        <f>SUM(Q5:Q43)</f>
        <v>9.7848696027548083</v>
      </c>
      <c r="R44" s="91">
        <f>SUM(R5:R43)</f>
        <v>11.026841090423867</v>
      </c>
      <c r="S44" s="97">
        <f>SUM(S5:S43)</f>
        <v>121.26073615140213</v>
      </c>
      <c r="T44" s="98">
        <f>分析係数表!F47</f>
        <v>0.45972075178637212</v>
      </c>
      <c r="U44" s="99">
        <f>SUM(U5:U43)</f>
        <v>72.316990235902963</v>
      </c>
      <c r="V44" s="100">
        <f>分析係数表!D47</f>
        <v>9.0631212476228726E-2</v>
      </c>
      <c r="W44" s="164">
        <f>SUM(W5:W43)</f>
        <v>45</v>
      </c>
      <c r="X44" s="92">
        <f>分析係数表!E47</f>
        <v>7.5404319154090987E-2</v>
      </c>
      <c r="Y44" s="165">
        <f>SUM(Y5:Y43)</f>
        <v>33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2.0580093874112408E-2</v>
      </c>
      <c r="E5" s="110">
        <f>$C$41*D5</f>
        <v>2.0580093874112406</v>
      </c>
      <c r="F5" s="85">
        <f>分析係数表!C8</f>
        <v>0.3615635179153095</v>
      </c>
      <c r="G5" s="110">
        <f t="shared" ref="G5:G38" si="0">E5*F5</f>
        <v>0.74410111401513923</v>
      </c>
      <c r="H5" s="110">
        <f t="array" ref="H5:H43">MMULT(逆行列係数!C5:AO43,'37'!G5:G43)</f>
        <v>1.0097342797836044</v>
      </c>
      <c r="I5" s="110">
        <f t="shared" ref="I5:I38" si="1">C5+H5</f>
        <v>1.0097342797836044</v>
      </c>
      <c r="J5" s="85">
        <f>分析係数表!G8</f>
        <v>0.11973969631236442</v>
      </c>
      <c r="K5" s="111">
        <f t="shared" ref="K5:K38" si="2">I5*J5</f>
        <v>0.12090527601747279</v>
      </c>
      <c r="L5" s="79" t="s">
        <v>178</v>
      </c>
      <c r="M5" s="80" t="s">
        <v>178</v>
      </c>
      <c r="N5" s="81">
        <f>分析係数表!H8</f>
        <v>1.2737227970859822E-2</v>
      </c>
      <c r="O5" s="82">
        <f t="shared" ref="O5:O43" si="3">$M$44*N5</f>
        <v>0.24931832388922009</v>
      </c>
      <c r="P5" s="76">
        <f>分析係数表!C8</f>
        <v>0.3615635179153095</v>
      </c>
      <c r="Q5" s="82">
        <f t="shared" ref="Q5:Q38" si="4">O5*P5</f>
        <v>9.0144410266134969E-2</v>
      </c>
      <c r="R5" s="83">
        <f t="array" ref="R5:R43">MMULT(逆行列係数!C5:AO43,'37'!Q5:Q43)</f>
        <v>0.13179848270125519</v>
      </c>
      <c r="S5" s="84">
        <f t="shared" ref="S5:S38" si="5">I5+R5</f>
        <v>1.1415327624848597</v>
      </c>
      <c r="T5" s="85">
        <f>分析係数表!F8</f>
        <v>0.45140997830802604</v>
      </c>
      <c r="U5" s="86">
        <f t="shared" ref="U5:U38" si="6">S5*T5</f>
        <v>0.51529927955119159</v>
      </c>
      <c r="V5" s="87">
        <f>分析係数表!D8</f>
        <v>0.23297180043383947</v>
      </c>
      <c r="W5" s="88">
        <f t="shared" ref="W5:W38" si="7">ROUND(S5*V5,0)</f>
        <v>0</v>
      </c>
      <c r="X5" s="76">
        <f>分析係数表!E8</f>
        <v>7.0498915401301515E-2</v>
      </c>
      <c r="Y5" s="89">
        <f t="shared" ref="Y5:Y38" si="8">ROUND(S5*X5,0)</f>
        <v>0</v>
      </c>
    </row>
    <row r="6" spans="1:25" x14ac:dyDescent="0.2">
      <c r="A6" s="6" t="s">
        <v>220</v>
      </c>
      <c r="B6" s="5" t="s">
        <v>266</v>
      </c>
      <c r="C6" s="90"/>
      <c r="D6" s="107">
        <f>投入係数表!AM6</f>
        <v>1.2035142616440004E-3</v>
      </c>
      <c r="E6" s="110">
        <f t="shared" ref="E6:E43" si="9">$C$41*D6</f>
        <v>0.12035142616440005</v>
      </c>
      <c r="F6" s="85">
        <f>分析係数表!C9</f>
        <v>5.4524361948955935E-2</v>
      </c>
      <c r="G6" s="110">
        <f t="shared" si="0"/>
        <v>6.5620847212607934E-3</v>
      </c>
      <c r="H6" s="110">
        <v>8.6948521885138515E-3</v>
      </c>
      <c r="I6" s="110">
        <f t="shared" si="1"/>
        <v>8.6948521885138515E-3</v>
      </c>
      <c r="J6" s="85">
        <f>分析係数表!G9</f>
        <v>0.23529411764705882</v>
      </c>
      <c r="K6" s="111">
        <f t="shared" si="2"/>
        <v>2.0458475737679649E-3</v>
      </c>
      <c r="L6" s="79"/>
      <c r="M6" s="80"/>
      <c r="N6" s="81">
        <f>分析係数表!H9</f>
        <v>6.7282260683958976E-4</v>
      </c>
      <c r="O6" s="82">
        <f t="shared" si="3"/>
        <v>1.3169820387590859E-2</v>
      </c>
      <c r="P6" s="76">
        <f>分析係数表!C9</f>
        <v>5.4524361948955935E-2</v>
      </c>
      <c r="Q6" s="82">
        <f t="shared" si="4"/>
        <v>7.1807605361574314E-4</v>
      </c>
      <c r="R6" s="83">
        <v>1.0250676267534663E-3</v>
      </c>
      <c r="S6" s="84">
        <f t="shared" si="5"/>
        <v>9.7199198152673177E-3</v>
      </c>
      <c r="T6" s="85">
        <f>分析係数表!F9</f>
        <v>0.68627450980392157</v>
      </c>
      <c r="U6" s="86">
        <f t="shared" si="6"/>
        <v>6.6705332065560025E-3</v>
      </c>
      <c r="V6" s="87">
        <f>分析係数表!D9</f>
        <v>3.9215686274509803E-2</v>
      </c>
      <c r="W6" s="88">
        <f t="shared" si="7"/>
        <v>0</v>
      </c>
      <c r="X6" s="76">
        <f>分析係数表!E9</f>
        <v>0</v>
      </c>
      <c r="Y6" s="89">
        <f t="shared" si="8"/>
        <v>0</v>
      </c>
    </row>
    <row r="7" spans="1:25" x14ac:dyDescent="0.2">
      <c r="A7" s="6" t="s">
        <v>221</v>
      </c>
      <c r="B7" s="5" t="s">
        <v>267</v>
      </c>
      <c r="C7" s="90"/>
      <c r="D7" s="107">
        <f>投入係数表!AM7</f>
        <v>4.4530027680828015E-3</v>
      </c>
      <c r="E7" s="110">
        <f t="shared" si="9"/>
        <v>0.44530027680828016</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2.5431377300175455E-2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107">
        <f>投入係数表!AM8</f>
        <v>0</v>
      </c>
      <c r="E8" s="110">
        <f t="shared" si="9"/>
        <v>0</v>
      </c>
      <c r="F8" s="85">
        <f>分析係数表!C11</f>
        <v>1.7638036809815905E-2</v>
      </c>
      <c r="G8" s="110">
        <f t="shared" si="0"/>
        <v>0</v>
      </c>
      <c r="H8" s="110">
        <v>1.5055006552024809E-3</v>
      </c>
      <c r="I8" s="110">
        <f t="shared" si="1"/>
        <v>1.5055006552024809E-3</v>
      </c>
      <c r="J8" s="85">
        <f>分析係数表!G11</f>
        <v>0.36619718309859156</v>
      </c>
      <c r="K8" s="111">
        <f t="shared" si="2"/>
        <v>5.5131009908823247E-4</v>
      </c>
      <c r="L8" s="79"/>
      <c r="M8" s="80"/>
      <c r="N8" s="81">
        <f>分析係数表!H11</f>
        <v>-2.3200779546192752E-5</v>
      </c>
      <c r="O8" s="82">
        <f t="shared" si="3"/>
        <v>-4.5413173750313314E-4</v>
      </c>
      <c r="P8" s="76">
        <f>分析係数表!C11</f>
        <v>1.7638036809815905E-2</v>
      </c>
      <c r="Q8" s="82">
        <f t="shared" si="4"/>
        <v>-8.0099923025859162E-6</v>
      </c>
      <c r="R8" s="83">
        <v>3.0710993952512265E-4</v>
      </c>
      <c r="S8" s="84">
        <f t="shared" si="5"/>
        <v>1.8126105947276036E-3</v>
      </c>
      <c r="T8" s="85">
        <f>分析係数表!F11</f>
        <v>0.60563380281690138</v>
      </c>
      <c r="U8" s="86">
        <f t="shared" si="6"/>
        <v>1.0977782475110839E-3</v>
      </c>
      <c r="V8" s="87">
        <f>分析係数表!D11</f>
        <v>0.11267605633802817</v>
      </c>
      <c r="W8" s="88">
        <f t="shared" si="7"/>
        <v>0</v>
      </c>
      <c r="X8" s="76">
        <f>分析係数表!E11</f>
        <v>5.6338028169014086E-2</v>
      </c>
      <c r="Y8" s="89">
        <f t="shared" si="8"/>
        <v>0</v>
      </c>
    </row>
    <row r="9" spans="1:25" x14ac:dyDescent="0.2">
      <c r="A9" s="6" t="s">
        <v>223</v>
      </c>
      <c r="B9" s="5" t="s">
        <v>191</v>
      </c>
      <c r="C9" s="90"/>
      <c r="D9" s="107">
        <f>投入係数表!AM9</f>
        <v>0.16403899386207726</v>
      </c>
      <c r="E9" s="110">
        <f t="shared" si="9"/>
        <v>16.403899386207726</v>
      </c>
      <c r="F9" s="85">
        <f>分析係数表!C12</f>
        <v>0.17945214392608499</v>
      </c>
      <c r="G9" s="110">
        <f t="shared" si="0"/>
        <v>2.9437149136027663</v>
      </c>
      <c r="H9" s="110">
        <v>3.0963948040086122</v>
      </c>
      <c r="I9" s="110">
        <f t="shared" si="1"/>
        <v>3.0963948040086122</v>
      </c>
      <c r="J9" s="85">
        <f>分析係数表!G12</f>
        <v>0.13812104376337719</v>
      </c>
      <c r="K9" s="111">
        <f t="shared" si="2"/>
        <v>0.42767728223316726</v>
      </c>
      <c r="L9" s="79"/>
      <c r="M9" s="80"/>
      <c r="N9" s="81">
        <f>分析係数表!H12</f>
        <v>9.9856155166813607E-2</v>
      </c>
      <c r="O9" s="82">
        <f t="shared" si="3"/>
        <v>1.954582998213485</v>
      </c>
      <c r="P9" s="76">
        <f>分析係数表!C12</f>
        <v>0.17945214392608499</v>
      </c>
      <c r="Q9" s="82">
        <f t="shared" si="4"/>
        <v>0.35075410951088504</v>
      </c>
      <c r="R9" s="83">
        <v>0.3973638016506274</v>
      </c>
      <c r="S9" s="84">
        <f t="shared" si="5"/>
        <v>3.4937586056592398</v>
      </c>
      <c r="T9" s="85">
        <f>分析係数表!F12</f>
        <v>0.32915888701671298</v>
      </c>
      <c r="U9" s="86">
        <f t="shared" si="6"/>
        <v>1.1500016941438584</v>
      </c>
      <c r="V9" s="87">
        <f>分析係数表!D12</f>
        <v>3.0966801766929276E-2</v>
      </c>
      <c r="W9" s="88">
        <f t="shared" si="7"/>
        <v>0</v>
      </c>
      <c r="X9" s="76">
        <f>分析係数表!E12</f>
        <v>3.3835784871806551E-2</v>
      </c>
      <c r="Y9" s="89">
        <f t="shared" si="8"/>
        <v>0</v>
      </c>
    </row>
    <row r="10" spans="1:25" x14ac:dyDescent="0.2">
      <c r="A10" s="6" t="s">
        <v>224</v>
      </c>
      <c r="B10" s="5" t="s">
        <v>28</v>
      </c>
      <c r="C10" s="90"/>
      <c r="D10" s="107">
        <f>投入係数表!AM10</f>
        <v>3.0087856541100013E-3</v>
      </c>
      <c r="E10" s="110">
        <f t="shared" si="9"/>
        <v>0.30087856541100011</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0.30108934196457726</v>
      </c>
      <c r="P10" s="76">
        <f>分析係数表!C13</f>
        <v>0</v>
      </c>
      <c r="Q10" s="82">
        <f t="shared" si="4"/>
        <v>0</v>
      </c>
      <c r="R10" s="83">
        <v>0</v>
      </c>
      <c r="S10" s="84">
        <f t="shared" si="5"/>
        <v>0</v>
      </c>
      <c r="T10" s="85">
        <f>分析係数表!F13</f>
        <v>0.38331454340473509</v>
      </c>
      <c r="U10" s="86">
        <f t="shared" si="6"/>
        <v>0</v>
      </c>
      <c r="V10" s="87">
        <f>分析係数表!D13</f>
        <v>0.35963923337091319</v>
      </c>
      <c r="W10" s="88">
        <f t="shared" si="7"/>
        <v>0</v>
      </c>
      <c r="X10" s="76">
        <f>分析係数表!E13</f>
        <v>0.25591882750845546</v>
      </c>
      <c r="Y10" s="89">
        <f t="shared" si="8"/>
        <v>0</v>
      </c>
    </row>
    <row r="11" spans="1:25" x14ac:dyDescent="0.2">
      <c r="A11" s="6" t="s">
        <v>225</v>
      </c>
      <c r="B11" s="5" t="s">
        <v>268</v>
      </c>
      <c r="C11" s="90"/>
      <c r="D11" s="107">
        <f>投入係数表!AM11</f>
        <v>5.4158141773980022E-3</v>
      </c>
      <c r="E11" s="110">
        <f t="shared" si="9"/>
        <v>0.54158141773980017</v>
      </c>
      <c r="F11" s="85">
        <f>分析係数表!C14</f>
        <v>0.39919982218270722</v>
      </c>
      <c r="G11" s="110">
        <f t="shared" si="0"/>
        <v>0.21619920565918671</v>
      </c>
      <c r="H11" s="110">
        <v>0.37191653222605536</v>
      </c>
      <c r="I11" s="110">
        <f t="shared" si="1"/>
        <v>0.37191653222605536</v>
      </c>
      <c r="J11" s="85">
        <f>分析係数表!G14</f>
        <v>0.17087329631499243</v>
      </c>
      <c r="K11" s="111">
        <f t="shared" si="2"/>
        <v>6.3550603815507187E-2</v>
      </c>
      <c r="L11" s="79"/>
      <c r="M11" s="80"/>
      <c r="N11" s="81">
        <f>分析係数表!H14</f>
        <v>1.2412417057213123E-3</v>
      </c>
      <c r="O11" s="82">
        <f t="shared" si="3"/>
        <v>2.4296047956417623E-2</v>
      </c>
      <c r="P11" s="76">
        <f>分析係数表!C14</f>
        <v>0.39919982218270722</v>
      </c>
      <c r="Q11" s="82">
        <f t="shared" si="4"/>
        <v>9.6989780239444424E-3</v>
      </c>
      <c r="R11" s="83">
        <v>4.3015730832883202E-2</v>
      </c>
      <c r="S11" s="84">
        <f t="shared" si="5"/>
        <v>0.41493226305893854</v>
      </c>
      <c r="T11" s="85">
        <f>分析係数表!F14</f>
        <v>0.36951034830893487</v>
      </c>
      <c r="U11" s="86">
        <f t="shared" si="6"/>
        <v>0.15332176504752296</v>
      </c>
      <c r="V11" s="87">
        <f>分析係数表!D14</f>
        <v>9.6163553760726911E-2</v>
      </c>
      <c r="W11" s="88">
        <f t="shared" si="7"/>
        <v>0</v>
      </c>
      <c r="X11" s="76">
        <f>分析係数表!E14</f>
        <v>9.187279151943463E-2</v>
      </c>
      <c r="Y11" s="89">
        <f t="shared" si="8"/>
        <v>0</v>
      </c>
    </row>
    <row r="12" spans="1:25" x14ac:dyDescent="0.2">
      <c r="A12" s="6" t="s">
        <v>226</v>
      </c>
      <c r="B12" s="5" t="s">
        <v>29</v>
      </c>
      <c r="C12" s="90"/>
      <c r="D12" s="107">
        <f>投入係数表!AM12</f>
        <v>7.4617884221928029E-3</v>
      </c>
      <c r="E12" s="110">
        <f t="shared" si="9"/>
        <v>0.74617884221928032</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0.17983616805124072</v>
      </c>
      <c r="P12" s="76">
        <f>分析係数表!C15</f>
        <v>0</v>
      </c>
      <c r="Q12" s="82">
        <f t="shared" si="4"/>
        <v>0</v>
      </c>
      <c r="R12" s="83">
        <v>0</v>
      </c>
      <c r="S12" s="84">
        <f t="shared" si="5"/>
        <v>0</v>
      </c>
      <c r="T12" s="85">
        <f>分析係数表!F15</f>
        <v>0.30384615384615382</v>
      </c>
      <c r="U12" s="86">
        <f t="shared" si="6"/>
        <v>0</v>
      </c>
      <c r="V12" s="87">
        <f>分析係数表!D15</f>
        <v>3.9743589743589741E-2</v>
      </c>
      <c r="W12" s="88">
        <f t="shared" si="7"/>
        <v>0</v>
      </c>
      <c r="X12" s="76">
        <f>分析係数表!E15</f>
        <v>3.3974358974358972E-2</v>
      </c>
      <c r="Y12" s="89">
        <f t="shared" si="8"/>
        <v>0</v>
      </c>
    </row>
    <row r="13" spans="1:25" x14ac:dyDescent="0.2">
      <c r="A13" s="6" t="s">
        <v>227</v>
      </c>
      <c r="B13" s="5" t="s">
        <v>30</v>
      </c>
      <c r="C13" s="90"/>
      <c r="D13" s="107">
        <f>投入係数表!AM13</f>
        <v>5.2954627512336021E-3</v>
      </c>
      <c r="E13" s="110">
        <f t="shared" si="9"/>
        <v>0.52954627512336017</v>
      </c>
      <c r="F13" s="85">
        <f>分析係数表!C16</f>
        <v>2.8203419942260721E-2</v>
      </c>
      <c r="G13" s="110">
        <f t="shared" si="0"/>
        <v>1.4935015976164059E-2</v>
      </c>
      <c r="H13" s="110">
        <v>1.9597943838114477E-2</v>
      </c>
      <c r="I13" s="110">
        <f t="shared" si="1"/>
        <v>1.9597943838114477E-2</v>
      </c>
      <c r="J13" s="85">
        <f>分析係数表!G16</f>
        <v>3.2028469750889681E-2</v>
      </c>
      <c r="K13" s="111">
        <f t="shared" si="2"/>
        <v>6.2769215139868429E-4</v>
      </c>
      <c r="L13" s="79"/>
      <c r="M13" s="80"/>
      <c r="N13" s="81">
        <f>分析係数表!H16</f>
        <v>1.817781077444202E-2</v>
      </c>
      <c r="O13" s="82">
        <f t="shared" si="3"/>
        <v>0.3558122163337048</v>
      </c>
      <c r="P13" s="76">
        <f>分析係数表!C16</f>
        <v>2.8203419942260721E-2</v>
      </c>
      <c r="Q13" s="82">
        <f t="shared" si="4"/>
        <v>1.0035121357845995E-2</v>
      </c>
      <c r="R13" s="83">
        <v>1.1757478452909635E-2</v>
      </c>
      <c r="S13" s="84">
        <f t="shared" si="5"/>
        <v>3.1355422291024115E-2</v>
      </c>
      <c r="T13" s="85">
        <f>分析係数表!F16</f>
        <v>0.28469750889679718</v>
      </c>
      <c r="U13" s="86">
        <f t="shared" si="6"/>
        <v>8.9268106166616699E-3</v>
      </c>
      <c r="V13" s="87">
        <f>分析係数表!D16</f>
        <v>0</v>
      </c>
      <c r="W13" s="88">
        <f t="shared" si="7"/>
        <v>0</v>
      </c>
      <c r="X13" s="76">
        <f>分析係数表!E16</f>
        <v>0</v>
      </c>
      <c r="Y13" s="89">
        <f t="shared" si="8"/>
        <v>0</v>
      </c>
    </row>
    <row r="14" spans="1:25" x14ac:dyDescent="0.2">
      <c r="A14" s="6" t="s">
        <v>2</v>
      </c>
      <c r="B14" s="5" t="s">
        <v>365</v>
      </c>
      <c r="C14" s="90"/>
      <c r="D14" s="107">
        <f>投入係数表!AM14</f>
        <v>2.8884342279456013E-3</v>
      </c>
      <c r="E14" s="110">
        <f t="shared" si="9"/>
        <v>0.2888434227945601</v>
      </c>
      <c r="F14" s="85">
        <f>分析係数表!C17</f>
        <v>0.39389614666813044</v>
      </c>
      <c r="G14" s="110">
        <f t="shared" si="0"/>
        <v>0.11377431122921086</v>
      </c>
      <c r="H14" s="110">
        <v>0.23233068770022669</v>
      </c>
      <c r="I14" s="110">
        <f t="shared" si="1"/>
        <v>0.23233068770022669</v>
      </c>
      <c r="J14" s="85">
        <f>分析係数表!G17</f>
        <v>0.21203948952564411</v>
      </c>
      <c r="K14" s="111">
        <f t="shared" si="2"/>
        <v>4.9263280421097913E-2</v>
      </c>
      <c r="L14" s="79"/>
      <c r="M14" s="80"/>
      <c r="N14" s="81">
        <f>分析係数表!H17</f>
        <v>3.0625029000974431E-3</v>
      </c>
      <c r="O14" s="82">
        <f t="shared" si="3"/>
        <v>5.9945389350413568E-2</v>
      </c>
      <c r="P14" s="76">
        <f>分析係数表!C17</f>
        <v>0.39389614666813044</v>
      </c>
      <c r="Q14" s="82">
        <f t="shared" si="4"/>
        <v>2.3612257875648687E-2</v>
      </c>
      <c r="R14" s="83">
        <v>5.1559639850740281E-2</v>
      </c>
      <c r="S14" s="84">
        <f t="shared" si="5"/>
        <v>0.28389032755096699</v>
      </c>
      <c r="T14" s="85">
        <f>分析係数表!F17</f>
        <v>0.32203226583192873</v>
      </c>
      <c r="U14" s="86">
        <f t="shared" si="6"/>
        <v>9.1421845429006318E-2</v>
      </c>
      <c r="V14" s="87">
        <f>分析係数表!D17</f>
        <v>4.2475319046472428E-2</v>
      </c>
      <c r="W14" s="88">
        <f t="shared" si="7"/>
        <v>0</v>
      </c>
      <c r="X14" s="76">
        <f>分析係数表!E17</f>
        <v>3.9345051769804962E-2</v>
      </c>
      <c r="Y14" s="89">
        <f t="shared" si="8"/>
        <v>0</v>
      </c>
    </row>
    <row r="15" spans="1:25" x14ac:dyDescent="0.2">
      <c r="A15" s="6" t="s">
        <v>3</v>
      </c>
      <c r="B15" s="5" t="s">
        <v>31</v>
      </c>
      <c r="C15" s="90"/>
      <c r="D15" s="107">
        <f>投入係数表!AM15</f>
        <v>1.3238656878084005E-3</v>
      </c>
      <c r="E15" s="110">
        <f t="shared" si="9"/>
        <v>0.13238656878084004</v>
      </c>
      <c r="F15" s="85">
        <f>分析係数表!C18</f>
        <v>0.54026666666666667</v>
      </c>
      <c r="G15" s="110">
        <f t="shared" si="0"/>
        <v>7.1524050226661848E-2</v>
      </c>
      <c r="H15" s="110">
        <v>9.7806120066900357E-2</v>
      </c>
      <c r="I15" s="110">
        <f t="shared" si="1"/>
        <v>9.7806120066900357E-2</v>
      </c>
      <c r="J15" s="85">
        <f>分析係数表!G18</f>
        <v>0.21567989590110606</v>
      </c>
      <c r="K15" s="111">
        <f t="shared" si="2"/>
        <v>2.1094813794520148E-2</v>
      </c>
      <c r="L15" s="79"/>
      <c r="M15" s="80"/>
      <c r="N15" s="81">
        <f>分析係数表!H18</f>
        <v>4.8721637047004782E-4</v>
      </c>
      <c r="O15" s="82">
        <f t="shared" si="3"/>
        <v>9.5367664875657954E-3</v>
      </c>
      <c r="P15" s="76">
        <f>分析係数表!C18</f>
        <v>0.54026666666666667</v>
      </c>
      <c r="Q15" s="82">
        <f t="shared" si="4"/>
        <v>5.1523970410155473E-3</v>
      </c>
      <c r="R15" s="83">
        <v>1.1776406098535457E-2</v>
      </c>
      <c r="S15" s="84">
        <f t="shared" si="5"/>
        <v>0.10958252616543582</v>
      </c>
      <c r="T15" s="85">
        <f>分析係数表!F18</f>
        <v>0.45949902407286924</v>
      </c>
      <c r="U15" s="86">
        <f t="shared" si="6"/>
        <v>5.0353063828457417E-2</v>
      </c>
      <c r="V15" s="87">
        <f>分析係数表!D18</f>
        <v>4.4079375406636305E-2</v>
      </c>
      <c r="W15" s="88">
        <f t="shared" si="7"/>
        <v>0</v>
      </c>
      <c r="X15" s="76">
        <f>分析係数表!E18</f>
        <v>4.0663630448926479E-2</v>
      </c>
      <c r="Y15" s="89">
        <f t="shared" si="8"/>
        <v>0</v>
      </c>
    </row>
    <row r="16" spans="1:25" x14ac:dyDescent="0.2">
      <c r="A16" s="6" t="s">
        <v>4</v>
      </c>
      <c r="B16" s="5" t="s">
        <v>32</v>
      </c>
      <c r="C16" s="90"/>
      <c r="D16" s="107">
        <f>投入係数表!AM16</f>
        <v>0</v>
      </c>
      <c r="E16" s="110">
        <f t="shared" si="9"/>
        <v>0</v>
      </c>
      <c r="F16" s="85">
        <f>分析係数表!C19</f>
        <v>0.24452905261713653</v>
      </c>
      <c r="G16" s="110">
        <f t="shared" si="0"/>
        <v>0</v>
      </c>
      <c r="H16" s="110">
        <v>1.9166418122936121E-2</v>
      </c>
      <c r="I16" s="110">
        <f t="shared" si="1"/>
        <v>1.9166418122936121E-2</v>
      </c>
      <c r="J16" s="85">
        <f>分析係数表!G19</f>
        <v>5.7649667405764965E-2</v>
      </c>
      <c r="K16" s="111">
        <f t="shared" si="2"/>
        <v>1.1049376301470934E-3</v>
      </c>
      <c r="L16" s="79"/>
      <c r="M16" s="80"/>
      <c r="N16" s="81">
        <f>分析係数表!H19</f>
        <v>-1.2760428750406013E-4</v>
      </c>
      <c r="O16" s="82">
        <f t="shared" si="3"/>
        <v>-2.4977245562672321E-3</v>
      </c>
      <c r="P16" s="76">
        <f>分析係数表!C19</f>
        <v>0.24452905261713653</v>
      </c>
      <c r="Q16" s="82">
        <f t="shared" si="4"/>
        <v>-6.10766219442584E-4</v>
      </c>
      <c r="R16" s="83">
        <v>5.1586318380618884E-3</v>
      </c>
      <c r="S16" s="84">
        <f t="shared" si="5"/>
        <v>2.4325049960998008E-2</v>
      </c>
      <c r="T16" s="85">
        <f>分析係数表!F19</f>
        <v>0.24006968641114981</v>
      </c>
      <c r="U16" s="86">
        <f t="shared" si="6"/>
        <v>5.839707116072344E-3</v>
      </c>
      <c r="V16" s="87">
        <f>分析係数表!D19</f>
        <v>1.4982578397212544E-2</v>
      </c>
      <c r="W16" s="88">
        <f t="shared" si="7"/>
        <v>0</v>
      </c>
      <c r="X16" s="76">
        <f>分析係数表!E19</f>
        <v>1.6312955337345583E-2</v>
      </c>
      <c r="Y16" s="89">
        <f t="shared" si="8"/>
        <v>0</v>
      </c>
    </row>
    <row r="17" spans="1:25" x14ac:dyDescent="0.2">
      <c r="A17" s="6" t="s">
        <v>5</v>
      </c>
      <c r="B17" s="5" t="s">
        <v>33</v>
      </c>
      <c r="C17" s="90"/>
      <c r="D17" s="107">
        <f>投入係数表!AM17</f>
        <v>3.6105427849320016E-4</v>
      </c>
      <c r="E17" s="110">
        <f t="shared" si="9"/>
        <v>3.6105427849320013E-2</v>
      </c>
      <c r="F17" s="85">
        <f>分析係数表!C20</f>
        <v>4.2707629979743422E-2</v>
      </c>
      <c r="G17" s="110">
        <f t="shared" si="0"/>
        <v>1.5419772528490825E-3</v>
      </c>
      <c r="H17" s="110">
        <v>2.9139913938551229E-3</v>
      </c>
      <c r="I17" s="110">
        <f t="shared" si="1"/>
        <v>2.9139913938551229E-3</v>
      </c>
      <c r="J17" s="85">
        <f>分析係数表!G20</f>
        <v>0.10064412238325282</v>
      </c>
      <c r="K17" s="111">
        <f t="shared" si="2"/>
        <v>2.9327610646690048E-4</v>
      </c>
      <c r="L17" s="79"/>
      <c r="M17" s="80"/>
      <c r="N17" s="81">
        <f>分析係数表!H20</f>
        <v>6.0322026820101154E-4</v>
      </c>
      <c r="O17" s="82">
        <f t="shared" si="3"/>
        <v>1.1807425175081461E-2</v>
      </c>
      <c r="P17" s="76">
        <f>分析係数表!C20</f>
        <v>4.2707629979743422E-2</v>
      </c>
      <c r="Q17" s="82">
        <f t="shared" si="4"/>
        <v>5.0426714539088626E-4</v>
      </c>
      <c r="R17" s="83">
        <v>1.3502499333958077E-3</v>
      </c>
      <c r="S17" s="84">
        <f t="shared" si="5"/>
        <v>4.2642413272509306E-3</v>
      </c>
      <c r="T17" s="85">
        <f>分析係数表!F20</f>
        <v>0.22302737520128824</v>
      </c>
      <c r="U17" s="86">
        <f t="shared" si="6"/>
        <v>9.5104255044163263E-4</v>
      </c>
      <c r="V17" s="87">
        <f>分析係数表!D20</f>
        <v>6.5217391304347824E-2</v>
      </c>
      <c r="W17" s="88">
        <f t="shared" si="7"/>
        <v>0</v>
      </c>
      <c r="X17" s="76">
        <f>分析係数表!E20</f>
        <v>4.9919484702093397E-2</v>
      </c>
      <c r="Y17" s="89">
        <f t="shared" si="8"/>
        <v>0</v>
      </c>
    </row>
    <row r="18" spans="1:25" x14ac:dyDescent="0.2">
      <c r="A18" s="6" t="s">
        <v>6</v>
      </c>
      <c r="B18" s="5" t="s">
        <v>34</v>
      </c>
      <c r="C18" s="90"/>
      <c r="D18" s="107">
        <f>投入係数表!AM18</f>
        <v>2.4070285232880009E-3</v>
      </c>
      <c r="E18" s="110">
        <f t="shared" si="9"/>
        <v>0.24070285232880009</v>
      </c>
      <c r="F18" s="85">
        <f>分析係数表!C21</f>
        <v>0.66002922908293749</v>
      </c>
      <c r="G18" s="110">
        <f t="shared" si="0"/>
        <v>0.15887091806064207</v>
      </c>
      <c r="H18" s="110">
        <v>0.22632115407111905</v>
      </c>
      <c r="I18" s="110">
        <f t="shared" si="1"/>
        <v>0.22632115407111905</v>
      </c>
      <c r="J18" s="85">
        <f>分析係数表!G21</f>
        <v>0.28519544705706157</v>
      </c>
      <c r="K18" s="111">
        <f t="shared" si="2"/>
        <v>6.4545762713782914E-2</v>
      </c>
      <c r="L18" s="79"/>
      <c r="M18" s="80"/>
      <c r="N18" s="81">
        <f>分析係数表!H21</f>
        <v>9.9763352048628834E-4</v>
      </c>
      <c r="O18" s="82">
        <f t="shared" si="3"/>
        <v>1.9527664712634726E-2</v>
      </c>
      <c r="P18" s="76">
        <f>分析係数表!C21</f>
        <v>0.66002922908293749</v>
      </c>
      <c r="Q18" s="82">
        <f t="shared" si="4"/>
        <v>1.2888829486070379E-2</v>
      </c>
      <c r="R18" s="83">
        <v>3.0631074764400298E-2</v>
      </c>
      <c r="S18" s="84">
        <f t="shared" si="5"/>
        <v>0.25695222883551933</v>
      </c>
      <c r="T18" s="85">
        <f>分析係数表!F21</f>
        <v>0.42593979332035348</v>
      </c>
      <c r="U18" s="86">
        <f t="shared" si="6"/>
        <v>0.10944617924340527</v>
      </c>
      <c r="V18" s="87">
        <f>分析係数表!D21</f>
        <v>6.6534371723828062E-2</v>
      </c>
      <c r="W18" s="88">
        <f t="shared" si="7"/>
        <v>0</v>
      </c>
      <c r="X18" s="76">
        <f>分析係数表!E21</f>
        <v>5.7623184064699719E-2</v>
      </c>
      <c r="Y18" s="89">
        <f t="shared" si="8"/>
        <v>0</v>
      </c>
    </row>
    <row r="19" spans="1:25" x14ac:dyDescent="0.2">
      <c r="A19" s="6" t="s">
        <v>7</v>
      </c>
      <c r="B19" s="5" t="s">
        <v>269</v>
      </c>
      <c r="C19" s="90"/>
      <c r="D19" s="107">
        <f>投入係数表!AM19</f>
        <v>0</v>
      </c>
      <c r="E19" s="110">
        <f t="shared" si="9"/>
        <v>0</v>
      </c>
      <c r="F19" s="85">
        <f>分析係数表!C22</f>
        <v>0.17124965967873673</v>
      </c>
      <c r="G19" s="110">
        <f t="shared" si="0"/>
        <v>0</v>
      </c>
      <c r="H19" s="110">
        <v>4.6188968154649238E-3</v>
      </c>
      <c r="I19" s="110">
        <f t="shared" si="1"/>
        <v>4.6188968154649238E-3</v>
      </c>
      <c r="J19" s="85">
        <f>分析係数表!G22</f>
        <v>0.19461524128936092</v>
      </c>
      <c r="K19" s="111">
        <f t="shared" si="2"/>
        <v>8.9890771823236692E-4</v>
      </c>
      <c r="L19" s="79"/>
      <c r="M19" s="80"/>
      <c r="N19" s="81">
        <f>分析係数表!H22</f>
        <v>4.6401559092385505E-5</v>
      </c>
      <c r="O19" s="82">
        <f t="shared" si="3"/>
        <v>9.0826347500626628E-4</v>
      </c>
      <c r="P19" s="76">
        <f>分析係数表!C22</f>
        <v>0.17124965967873673</v>
      </c>
      <c r="Q19" s="82">
        <f t="shared" si="4"/>
        <v>1.5553981099344992E-4</v>
      </c>
      <c r="R19" s="83">
        <v>1.7143363934675432E-3</v>
      </c>
      <c r="S19" s="84">
        <f t="shared" si="5"/>
        <v>6.3332332089324674E-3</v>
      </c>
      <c r="T19" s="85">
        <f>分析係数表!F22</f>
        <v>0.41301782497981493</v>
      </c>
      <c r="U19" s="86">
        <f t="shared" si="6"/>
        <v>2.6157382050432214E-3</v>
      </c>
      <c r="V19" s="87">
        <f>分析係数表!D22</f>
        <v>5.1580647164772377E-2</v>
      </c>
      <c r="W19" s="88">
        <f t="shared" si="7"/>
        <v>0</v>
      </c>
      <c r="X19" s="76">
        <f>分析係数表!E22</f>
        <v>5.2356996459847212E-2</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4.5413173750313314E-4</v>
      </c>
      <c r="P20" s="76">
        <f>分析係数表!C23</f>
        <v>0</v>
      </c>
      <c r="Q20" s="82">
        <f t="shared" si="4"/>
        <v>0</v>
      </c>
      <c r="R20" s="83">
        <v>0</v>
      </c>
      <c r="S20" s="84">
        <f t="shared" si="5"/>
        <v>0</v>
      </c>
      <c r="T20" s="85">
        <f>分析係数表!F23</f>
        <v>0.44083888337820604</v>
      </c>
      <c r="U20" s="86">
        <f t="shared" si="6"/>
        <v>0</v>
      </c>
      <c r="V20" s="87">
        <f>分析係数表!D23</f>
        <v>0.13461810967833357</v>
      </c>
      <c r="W20" s="88">
        <f t="shared" si="7"/>
        <v>0</v>
      </c>
      <c r="X20" s="76">
        <f>分析係数表!E23</f>
        <v>0.12611591327759672</v>
      </c>
      <c r="Y20" s="89">
        <f t="shared" si="8"/>
        <v>0</v>
      </c>
    </row>
    <row r="21" spans="1:25" x14ac:dyDescent="0.2">
      <c r="A21" s="6" t="s">
        <v>9</v>
      </c>
      <c r="B21" s="5" t="s">
        <v>271</v>
      </c>
      <c r="C21" s="90"/>
      <c r="D21" s="107">
        <f>投入係数表!AM21</f>
        <v>4.8140570465760019E-4</v>
      </c>
      <c r="E21" s="110">
        <f t="shared" si="9"/>
        <v>4.8140570465760021E-2</v>
      </c>
      <c r="F21" s="85">
        <f>分析係数表!C24</f>
        <v>0.51311288483466355</v>
      </c>
      <c r="G21" s="110">
        <f t="shared" si="0"/>
        <v>2.4701546989272526E-2</v>
      </c>
      <c r="H21" s="110">
        <v>3.4985469287166275E-2</v>
      </c>
      <c r="I21" s="110">
        <f t="shared" si="1"/>
        <v>3.4985469287166275E-2</v>
      </c>
      <c r="J21" s="85">
        <f>分析係数表!G24</f>
        <v>0.20766129032258066</v>
      </c>
      <c r="K21" s="111">
        <f t="shared" si="2"/>
        <v>7.2651276947139649E-3</v>
      </c>
      <c r="L21" s="79"/>
      <c r="M21" s="80"/>
      <c r="N21" s="81">
        <f>分析係数表!H24</f>
        <v>3.8281286251218039E-4</v>
      </c>
      <c r="O21" s="82">
        <f t="shared" si="3"/>
        <v>7.493173668801696E-3</v>
      </c>
      <c r="P21" s="76">
        <f>分析係数表!C24</f>
        <v>0.51311288483466355</v>
      </c>
      <c r="Q21" s="82">
        <f t="shared" si="4"/>
        <v>3.8448439577659782E-3</v>
      </c>
      <c r="R21" s="83">
        <v>1.2903118881441895E-2</v>
      </c>
      <c r="S21" s="84">
        <f t="shared" si="5"/>
        <v>4.7888588168608172E-2</v>
      </c>
      <c r="T21" s="85">
        <f>分析係数表!F24</f>
        <v>0.39045698924731181</v>
      </c>
      <c r="U21" s="86">
        <f t="shared" si="6"/>
        <v>1.8698433955619185E-2</v>
      </c>
      <c r="V21" s="87">
        <f>分析係数表!D24</f>
        <v>0.10147849462365591</v>
      </c>
      <c r="W21" s="88">
        <f t="shared" si="7"/>
        <v>0</v>
      </c>
      <c r="X21" s="76">
        <f>分析係数表!E24</f>
        <v>0.10215053763440861</v>
      </c>
      <c r="Y21" s="89">
        <f t="shared" si="8"/>
        <v>0</v>
      </c>
    </row>
    <row r="22" spans="1:25" x14ac:dyDescent="0.2">
      <c r="A22" s="6" t="s">
        <v>10</v>
      </c>
      <c r="B22" s="5" t="s">
        <v>272</v>
      </c>
      <c r="C22" s="90"/>
      <c r="D22" s="107">
        <f>投入係数表!AM22</f>
        <v>0</v>
      </c>
      <c r="E22" s="110">
        <f t="shared" si="9"/>
        <v>0</v>
      </c>
      <c r="F22" s="85">
        <f>分析係数表!C25</f>
        <v>1.2221950623319433E-2</v>
      </c>
      <c r="G22" s="110">
        <f t="shared" si="0"/>
        <v>0</v>
      </c>
      <c r="H22" s="110">
        <v>4.0428128935336916E-4</v>
      </c>
      <c r="I22" s="110">
        <f t="shared" si="1"/>
        <v>4.0428128935336916E-4</v>
      </c>
      <c r="J22" s="85">
        <f>分析係数表!G25</f>
        <v>0.19604612850082373</v>
      </c>
      <c r="K22" s="111">
        <f t="shared" si="2"/>
        <v>7.9257781603049308E-5</v>
      </c>
      <c r="L22" s="79"/>
      <c r="M22" s="80"/>
      <c r="N22" s="81">
        <f>分析係数表!H25</f>
        <v>5.5681870910862603E-4</v>
      </c>
      <c r="O22" s="82">
        <f t="shared" si="3"/>
        <v>1.0899161700075195E-2</v>
      </c>
      <c r="P22" s="76">
        <f>分析係数表!C25</f>
        <v>1.2221950623319433E-2</v>
      </c>
      <c r="Q22" s="82">
        <f t="shared" si="4"/>
        <v>1.3320901613389331E-4</v>
      </c>
      <c r="R22" s="83">
        <v>5.8529068847788129E-4</v>
      </c>
      <c r="S22" s="84">
        <f t="shared" si="5"/>
        <v>9.895719778312505E-4</v>
      </c>
      <c r="T22" s="85">
        <f>分析係数表!F25</f>
        <v>0.34761120263591433</v>
      </c>
      <c r="U22" s="86">
        <f t="shared" si="6"/>
        <v>3.4398630530872135E-4</v>
      </c>
      <c r="V22" s="87">
        <f>分析係数表!D25</f>
        <v>0.15321252059308071</v>
      </c>
      <c r="W22" s="88">
        <f t="shared" si="7"/>
        <v>0</v>
      </c>
      <c r="X22" s="76">
        <f>分析係数表!E25</f>
        <v>0.13179571663920922</v>
      </c>
      <c r="Y22" s="89">
        <f t="shared" si="8"/>
        <v>0</v>
      </c>
    </row>
    <row r="23" spans="1:25" x14ac:dyDescent="0.2">
      <c r="A23" s="6" t="s">
        <v>11</v>
      </c>
      <c r="B23" s="5" t="s">
        <v>35</v>
      </c>
      <c r="C23" s="90"/>
      <c r="D23" s="107">
        <f>投入係数表!AM23</f>
        <v>1.2035142616440005E-4</v>
      </c>
      <c r="E23" s="110">
        <f t="shared" si="9"/>
        <v>1.2035142616440005E-2</v>
      </c>
      <c r="F23" s="85">
        <f>分析係数表!C26</f>
        <v>0.60782312925170068</v>
      </c>
      <c r="G23" s="110">
        <f t="shared" si="0"/>
        <v>7.3152380461150648E-3</v>
      </c>
      <c r="H23" s="110">
        <v>1.825023080530095E-2</v>
      </c>
      <c r="I23" s="110">
        <f t="shared" si="1"/>
        <v>1.825023080530095E-2</v>
      </c>
      <c r="J23" s="85">
        <f>分析係数表!G26</f>
        <v>0.19637522405895241</v>
      </c>
      <c r="K23" s="111">
        <f t="shared" si="2"/>
        <v>3.5838931635185697E-3</v>
      </c>
      <c r="L23" s="79"/>
      <c r="M23" s="80"/>
      <c r="N23" s="81">
        <f>分析係数表!H26</f>
        <v>1.1774395619692821E-2</v>
      </c>
      <c r="O23" s="82">
        <f t="shared" si="3"/>
        <v>0.23047185678284005</v>
      </c>
      <c r="P23" s="76">
        <f>分析係数表!C26</f>
        <v>0.60782312925170068</v>
      </c>
      <c r="Q23" s="82">
        <f t="shared" si="4"/>
        <v>0.14008612519419564</v>
      </c>
      <c r="R23" s="83">
        <v>0.15585097888714131</v>
      </c>
      <c r="S23" s="84">
        <f t="shared" si="5"/>
        <v>0.17410120969244225</v>
      </c>
      <c r="T23" s="85">
        <f>分析係数表!F26</f>
        <v>0.33484365664210319</v>
      </c>
      <c r="U23" s="86">
        <f t="shared" si="6"/>
        <v>5.8296685679230943E-2</v>
      </c>
      <c r="V23" s="87">
        <f>分析係数表!D26</f>
        <v>7.1200955984863576E-2</v>
      </c>
      <c r="W23" s="88">
        <f t="shared" si="7"/>
        <v>0</v>
      </c>
      <c r="X23" s="76">
        <f>分析係数表!E26</f>
        <v>7.8271260705038842E-2</v>
      </c>
      <c r="Y23" s="89">
        <f t="shared" si="8"/>
        <v>0</v>
      </c>
    </row>
    <row r="24" spans="1:25" x14ac:dyDescent="0.2">
      <c r="A24" s="6" t="s">
        <v>12</v>
      </c>
      <c r="B24" s="5" t="s">
        <v>366</v>
      </c>
      <c r="C24" s="90"/>
      <c r="D24" s="107">
        <f>投入係数表!AM24</f>
        <v>1.2035142616440005E-4</v>
      </c>
      <c r="E24" s="110">
        <f t="shared" si="9"/>
        <v>1.2035142616440005E-2</v>
      </c>
      <c r="F24" s="85">
        <f>分析係数表!C27</f>
        <v>3.3949453036589916E-2</v>
      </c>
      <c r="G24" s="110">
        <f t="shared" si="0"/>
        <v>4.0858650904549186E-4</v>
      </c>
      <c r="H24" s="110">
        <v>5.0191362738922281E-4</v>
      </c>
      <c r="I24" s="110">
        <f t="shared" si="1"/>
        <v>5.0191362738922281E-4</v>
      </c>
      <c r="J24" s="85">
        <f>分析係数表!G27</f>
        <v>0.16810344827586207</v>
      </c>
      <c r="K24" s="111">
        <f t="shared" si="2"/>
        <v>8.4373411500774523E-5</v>
      </c>
      <c r="L24" s="79"/>
      <c r="M24" s="80"/>
      <c r="N24" s="81">
        <f>分析係数表!H27</f>
        <v>1.1983202635608557E-2</v>
      </c>
      <c r="O24" s="82">
        <f t="shared" si="3"/>
        <v>0.23455904242036826</v>
      </c>
      <c r="P24" s="76">
        <f>分析係数表!C27</f>
        <v>3.3949453036589916E-2</v>
      </c>
      <c r="Q24" s="82">
        <f t="shared" si="4"/>
        <v>7.9631511949577946E-3</v>
      </c>
      <c r="R24" s="83">
        <v>8.0230566684761882E-3</v>
      </c>
      <c r="S24" s="84">
        <f t="shared" si="5"/>
        <v>8.5249702958654118E-3</v>
      </c>
      <c r="T24" s="85">
        <f>分析係数表!F27</f>
        <v>0.32327586206896552</v>
      </c>
      <c r="U24" s="86">
        <f t="shared" si="6"/>
        <v>2.755917121508215E-3</v>
      </c>
      <c r="V24" s="87">
        <f>分析係数表!D27</f>
        <v>0.10344827586206896</v>
      </c>
      <c r="W24" s="88">
        <f t="shared" si="7"/>
        <v>0</v>
      </c>
      <c r="X24" s="76">
        <f>分析係数表!E27</f>
        <v>0.10344827586206896</v>
      </c>
      <c r="Y24" s="89">
        <f t="shared" si="8"/>
        <v>0</v>
      </c>
    </row>
    <row r="25" spans="1:25" x14ac:dyDescent="0.2">
      <c r="A25" s="6" t="s">
        <v>13</v>
      </c>
      <c r="B25" s="5" t="s">
        <v>192</v>
      </c>
      <c r="C25" s="90"/>
      <c r="D25" s="107">
        <f>投入係数表!AM25</f>
        <v>0</v>
      </c>
      <c r="E25" s="110">
        <f t="shared" si="9"/>
        <v>0</v>
      </c>
      <c r="F25" s="85">
        <f>分析係数表!C28</f>
        <v>0.13648255813953492</v>
      </c>
      <c r="G25" s="110">
        <f t="shared" si="0"/>
        <v>0</v>
      </c>
      <c r="H25" s="110">
        <v>7.5107252082417114E-3</v>
      </c>
      <c r="I25" s="110">
        <f t="shared" si="1"/>
        <v>7.5107252082417114E-3</v>
      </c>
      <c r="J25" s="85">
        <f>分析係数表!G28</f>
        <v>0.12488465087665333</v>
      </c>
      <c r="K25" s="111">
        <f t="shared" si="2"/>
        <v>9.3797429546174551E-4</v>
      </c>
      <c r="L25" s="79"/>
      <c r="M25" s="80"/>
      <c r="N25" s="81">
        <f>分析係数表!H28</f>
        <v>2.2469954990487682E-2</v>
      </c>
      <c r="O25" s="82">
        <f t="shared" si="3"/>
        <v>0.43982658777178446</v>
      </c>
      <c r="P25" s="76">
        <f>分析係数表!C28</f>
        <v>0.13648255813953492</v>
      </c>
      <c r="Q25" s="82">
        <f t="shared" si="4"/>
        <v>6.0028657836875832E-2</v>
      </c>
      <c r="R25" s="83">
        <v>6.6456712863327397E-2</v>
      </c>
      <c r="S25" s="84">
        <f t="shared" si="5"/>
        <v>7.3967438071569108E-2</v>
      </c>
      <c r="T25" s="85">
        <f>分析係数表!F28</f>
        <v>0.21362657643801908</v>
      </c>
      <c r="U25" s="86">
        <f t="shared" si="6"/>
        <v>1.58014105631205E-2</v>
      </c>
      <c r="V25" s="87">
        <f>分析係数表!D28</f>
        <v>9.3202091664103356E-2</v>
      </c>
      <c r="W25" s="88">
        <f t="shared" si="7"/>
        <v>0</v>
      </c>
      <c r="X25" s="76">
        <f>分析係数表!E28</f>
        <v>8.2743771147339273E-2</v>
      </c>
      <c r="Y25" s="89">
        <f t="shared" si="8"/>
        <v>0</v>
      </c>
    </row>
    <row r="26" spans="1:25" x14ac:dyDescent="0.2">
      <c r="A26" s="6" t="s">
        <v>14</v>
      </c>
      <c r="B26" s="5" t="s">
        <v>50</v>
      </c>
      <c r="C26" s="90"/>
      <c r="D26" s="107">
        <f>投入係数表!AM26</f>
        <v>5.2954627512336021E-3</v>
      </c>
      <c r="E26" s="110">
        <f t="shared" si="9"/>
        <v>0.52954627512336017</v>
      </c>
      <c r="F26" s="85">
        <f>分析係数表!C29</f>
        <v>0.28024852844996728</v>
      </c>
      <c r="G26" s="110">
        <f t="shared" si="0"/>
        <v>0.14840456434948321</v>
      </c>
      <c r="H26" s="110">
        <v>0.17795929926980761</v>
      </c>
      <c r="I26" s="110">
        <f t="shared" si="1"/>
        <v>0.17795929926980761</v>
      </c>
      <c r="J26" s="85">
        <f>分析係数表!G29</f>
        <v>0.26283748014822655</v>
      </c>
      <c r="K26" s="111">
        <f t="shared" si="2"/>
        <v>4.6774373789020364E-2</v>
      </c>
      <c r="L26" s="79"/>
      <c r="M26" s="80"/>
      <c r="N26" s="81">
        <f>分析係数表!H29</f>
        <v>1.0707159760567955E-2</v>
      </c>
      <c r="O26" s="82">
        <f t="shared" si="3"/>
        <v>0.20958179685769593</v>
      </c>
      <c r="P26" s="76">
        <f>分析係数表!C29</f>
        <v>0.28024852844996728</v>
      </c>
      <c r="Q26" s="82">
        <f t="shared" si="4"/>
        <v>5.8734990159269258E-2</v>
      </c>
      <c r="R26" s="83">
        <v>7.4833833451791398E-2</v>
      </c>
      <c r="S26" s="84">
        <f t="shared" si="5"/>
        <v>0.25279313272159898</v>
      </c>
      <c r="T26" s="85">
        <f>分析係数表!F29</f>
        <v>0.48438327157226047</v>
      </c>
      <c r="U26" s="86">
        <f t="shared" si="6"/>
        <v>0.12244876465868876</v>
      </c>
      <c r="V26" s="87">
        <f>分析係数表!D29</f>
        <v>0.14107993647432504</v>
      </c>
      <c r="W26" s="88">
        <f t="shared" si="7"/>
        <v>0</v>
      </c>
      <c r="X26" s="76">
        <f>分析係数表!E29</f>
        <v>9.6876654314452096E-2</v>
      </c>
      <c r="Y26" s="89">
        <f t="shared" si="8"/>
        <v>0</v>
      </c>
    </row>
    <row r="27" spans="1:25" x14ac:dyDescent="0.2">
      <c r="A27" s="6" t="s">
        <v>15</v>
      </c>
      <c r="B27" s="5" t="s">
        <v>36</v>
      </c>
      <c r="C27" s="90"/>
      <c r="D27" s="107">
        <f>投入係数表!AM27</f>
        <v>2.0459742447948006E-3</v>
      </c>
      <c r="E27" s="110">
        <f t="shared" si="9"/>
        <v>0.20459742447948007</v>
      </c>
      <c r="F27" s="85">
        <f>分析係数表!C30</f>
        <v>1</v>
      </c>
      <c r="G27" s="110">
        <f t="shared" si="0"/>
        <v>0.20459742447948007</v>
      </c>
      <c r="H27" s="110">
        <v>0.26778114597035563</v>
      </c>
      <c r="I27" s="110">
        <f t="shared" si="1"/>
        <v>0.26778114597035563</v>
      </c>
      <c r="J27" s="85">
        <f>分析係数表!G30</f>
        <v>0.34440913030915921</v>
      </c>
      <c r="K27" s="111">
        <f t="shared" si="2"/>
        <v>9.2226271596840201E-2</v>
      </c>
      <c r="L27" s="79"/>
      <c r="M27" s="80"/>
      <c r="N27" s="81">
        <f>分析係数表!H30</f>
        <v>0</v>
      </c>
      <c r="O27" s="82">
        <f t="shared" si="3"/>
        <v>0</v>
      </c>
      <c r="P27" s="76">
        <f>分析係数表!C30</f>
        <v>1</v>
      </c>
      <c r="Q27" s="82">
        <f t="shared" si="4"/>
        <v>0</v>
      </c>
      <c r="R27" s="83">
        <v>4.090080882340142E-2</v>
      </c>
      <c r="S27" s="84">
        <f t="shared" si="5"/>
        <v>0.30868195479375704</v>
      </c>
      <c r="T27" s="85">
        <f>分析係数表!F30</f>
        <v>0.44047963016469227</v>
      </c>
      <c r="U27" s="86">
        <f t="shared" si="6"/>
        <v>0.13596811328606836</v>
      </c>
      <c r="V27" s="87">
        <f>分析係数表!D30</f>
        <v>0.18679572377925455</v>
      </c>
      <c r="W27" s="88">
        <f t="shared" si="7"/>
        <v>0</v>
      </c>
      <c r="X27" s="76">
        <f>分析係数表!E30</f>
        <v>0.11282866223634788</v>
      </c>
      <c r="Y27" s="89">
        <f t="shared" si="8"/>
        <v>0</v>
      </c>
    </row>
    <row r="28" spans="1:25" x14ac:dyDescent="0.2">
      <c r="A28" s="6" t="s">
        <v>16</v>
      </c>
      <c r="B28" s="5" t="s">
        <v>193</v>
      </c>
      <c r="C28" s="90"/>
      <c r="D28" s="107">
        <f>投入係数表!AM28</f>
        <v>3.7429293537128414E-2</v>
      </c>
      <c r="E28" s="110">
        <f t="shared" si="9"/>
        <v>3.7429293537128414</v>
      </c>
      <c r="F28" s="85">
        <f>分析係数表!C31</f>
        <v>5.0425200622829069E-2</v>
      </c>
      <c r="G28" s="110">
        <f t="shared" si="0"/>
        <v>0.18873796357804598</v>
      </c>
      <c r="H28" s="110">
        <v>0.20683631038883432</v>
      </c>
      <c r="I28" s="110">
        <f t="shared" si="1"/>
        <v>0.20683631038883432</v>
      </c>
      <c r="J28" s="85">
        <f>分析係数表!G31</f>
        <v>7.0921985815602842E-2</v>
      </c>
      <c r="K28" s="111">
        <f t="shared" si="2"/>
        <v>1.4669241871548534E-2</v>
      </c>
      <c r="L28" s="79"/>
      <c r="M28" s="80"/>
      <c r="N28" s="81">
        <f>分析係数表!H31</f>
        <v>2.4500023200779545E-2</v>
      </c>
      <c r="O28" s="82">
        <f t="shared" si="3"/>
        <v>0.47956311480330854</v>
      </c>
      <c r="P28" s="76">
        <f>分析係数表!C31</f>
        <v>5.0425200622829069E-2</v>
      </c>
      <c r="Q28" s="82">
        <f t="shared" si="4"/>
        <v>2.4182066275265642E-2</v>
      </c>
      <c r="R28" s="83">
        <v>3.0431274597701258E-2</v>
      </c>
      <c r="S28" s="84">
        <f t="shared" si="5"/>
        <v>0.23726758498653558</v>
      </c>
      <c r="T28" s="85">
        <f>分析係数表!F31</f>
        <v>0.3475177304964539</v>
      </c>
      <c r="U28" s="86">
        <f t="shared" si="6"/>
        <v>8.2454692654895342E-2</v>
      </c>
      <c r="V28" s="87">
        <f>分析係数表!D31</f>
        <v>0</v>
      </c>
      <c r="W28" s="88">
        <f t="shared" si="7"/>
        <v>0</v>
      </c>
      <c r="X28" s="76">
        <f>分析係数表!E31</f>
        <v>0</v>
      </c>
      <c r="Y28" s="89">
        <f t="shared" si="8"/>
        <v>0</v>
      </c>
    </row>
    <row r="29" spans="1:25" x14ac:dyDescent="0.2">
      <c r="A29" s="6" t="s">
        <v>17</v>
      </c>
      <c r="B29" s="5" t="s">
        <v>273</v>
      </c>
      <c r="C29" s="90"/>
      <c r="D29" s="107">
        <f>投入係数表!AM29</f>
        <v>9.6281140931520036E-3</v>
      </c>
      <c r="E29" s="110">
        <f t="shared" si="9"/>
        <v>0.96281140931520037</v>
      </c>
      <c r="F29" s="85">
        <f>分析係数表!C32</f>
        <v>0.71921182266009853</v>
      </c>
      <c r="G29" s="110">
        <f t="shared" si="0"/>
        <v>0.69246534857152342</v>
      </c>
      <c r="H29" s="110">
        <v>0.76842859842129829</v>
      </c>
      <c r="I29" s="110">
        <f t="shared" si="1"/>
        <v>0.76842859842129829</v>
      </c>
      <c r="J29" s="85">
        <f>分析係数表!G32</f>
        <v>0.13945578231292516</v>
      </c>
      <c r="K29" s="111">
        <f t="shared" si="2"/>
        <v>0.10716181134446676</v>
      </c>
      <c r="L29" s="79"/>
      <c r="M29" s="80"/>
      <c r="N29" s="81">
        <f>分析係数表!H32</f>
        <v>7.0646373718156932E-3</v>
      </c>
      <c r="O29" s="82">
        <f t="shared" si="3"/>
        <v>0.13828311406970403</v>
      </c>
      <c r="P29" s="76">
        <f>分析係数表!C32</f>
        <v>0.71921182266009853</v>
      </c>
      <c r="Q29" s="82">
        <f t="shared" si="4"/>
        <v>9.9454850513186158E-2</v>
      </c>
      <c r="R29" s="83">
        <v>0.12523618561903127</v>
      </c>
      <c r="S29" s="84">
        <f t="shared" si="5"/>
        <v>0.89366478404032956</v>
      </c>
      <c r="T29" s="85">
        <f>分析係数表!F32</f>
        <v>0.48185941043083902</v>
      </c>
      <c r="U29" s="86">
        <f t="shared" si="6"/>
        <v>0.43062078596047626</v>
      </c>
      <c r="V29" s="87">
        <f>分析係数表!D32</f>
        <v>7.9365079365079361E-3</v>
      </c>
      <c r="W29" s="88">
        <f t="shared" si="7"/>
        <v>0</v>
      </c>
      <c r="X29" s="76">
        <f>分析係数表!E32</f>
        <v>1.2471655328798186E-2</v>
      </c>
      <c r="Y29" s="89">
        <f t="shared" si="8"/>
        <v>0</v>
      </c>
    </row>
    <row r="30" spans="1:25" x14ac:dyDescent="0.2">
      <c r="A30" s="6" t="s">
        <v>18</v>
      </c>
      <c r="B30" s="5" t="s">
        <v>274</v>
      </c>
      <c r="C30" s="90"/>
      <c r="D30" s="107">
        <f>投入係数表!AM30</f>
        <v>1.6728848236851605E-2</v>
      </c>
      <c r="E30" s="110">
        <f t="shared" si="9"/>
        <v>1.6728848236851606</v>
      </c>
      <c r="F30" s="85">
        <f>分析係数表!C33</f>
        <v>0.83046964490263453</v>
      </c>
      <c r="G30" s="110">
        <f t="shared" si="0"/>
        <v>1.3892800654888218</v>
      </c>
      <c r="H30" s="110">
        <v>1.4140698938926182</v>
      </c>
      <c r="I30" s="110">
        <f t="shared" si="1"/>
        <v>1.4140698938926182</v>
      </c>
      <c r="J30" s="85">
        <f>分析係数表!G33</f>
        <v>0.50688705234159781</v>
      </c>
      <c r="K30" s="111">
        <f t="shared" si="2"/>
        <v>0.71677372032022524</v>
      </c>
      <c r="L30" s="79"/>
      <c r="M30" s="80"/>
      <c r="N30" s="81">
        <f>分析係数表!H33</f>
        <v>1.0440350795786737E-3</v>
      </c>
      <c r="O30" s="82">
        <f t="shared" si="3"/>
        <v>2.0435928187640989E-2</v>
      </c>
      <c r="P30" s="76">
        <f>分析係数表!C33</f>
        <v>0.83046964490263453</v>
      </c>
      <c r="Q30" s="82">
        <f t="shared" si="4"/>
        <v>1.697141802524595E-2</v>
      </c>
      <c r="R30" s="83">
        <v>4.3911880059952495E-2</v>
      </c>
      <c r="S30" s="84">
        <f t="shared" si="5"/>
        <v>1.4579817739525707</v>
      </c>
      <c r="T30" s="85">
        <f>分析係数表!F33</f>
        <v>0.64600550964187331</v>
      </c>
      <c r="U30" s="86">
        <f t="shared" si="6"/>
        <v>0.94186425893079295</v>
      </c>
      <c r="V30" s="87">
        <f>分析係数表!D33</f>
        <v>3.9944903581267219E-2</v>
      </c>
      <c r="W30" s="88">
        <f t="shared" si="7"/>
        <v>0</v>
      </c>
      <c r="X30" s="76">
        <f>分析係数表!E33</f>
        <v>3.71900826446281E-2</v>
      </c>
      <c r="Y30" s="89">
        <f t="shared" si="8"/>
        <v>0</v>
      </c>
    </row>
    <row r="31" spans="1:25" x14ac:dyDescent="0.2">
      <c r="A31" s="6" t="s">
        <v>19</v>
      </c>
      <c r="B31" s="5" t="s">
        <v>275</v>
      </c>
      <c r="C31" s="90"/>
      <c r="D31" s="107">
        <f>投入係数表!AM31</f>
        <v>9.206884101576604E-2</v>
      </c>
      <c r="E31" s="110">
        <f t="shared" si="9"/>
        <v>9.2068841015766036</v>
      </c>
      <c r="F31" s="85">
        <f>分析係数表!C34</f>
        <v>0.2537092984222894</v>
      </c>
      <c r="G31" s="110">
        <f t="shared" si="0"/>
        <v>2.3358721060663306</v>
      </c>
      <c r="H31" s="110">
        <v>2.4930472178540213</v>
      </c>
      <c r="I31" s="110">
        <f t="shared" si="1"/>
        <v>2.4930472178540213</v>
      </c>
      <c r="J31" s="85">
        <f>分析係数表!G34</f>
        <v>0.42494765662747624</v>
      </c>
      <c r="K31" s="111">
        <f t="shared" si="2"/>
        <v>1.0594145730887157</v>
      </c>
      <c r="L31" s="79"/>
      <c r="M31" s="80"/>
      <c r="N31" s="81">
        <f>分析係数表!H34</f>
        <v>0.17513108440443598</v>
      </c>
      <c r="O31" s="82">
        <f t="shared" si="3"/>
        <v>3.4280134205424</v>
      </c>
      <c r="P31" s="76">
        <f>分析係数表!C34</f>
        <v>0.2537092984222894</v>
      </c>
      <c r="Q31" s="82">
        <f t="shared" si="4"/>
        <v>0.86971887990800478</v>
      </c>
      <c r="R31" s="83">
        <v>0.93765769238969754</v>
      </c>
      <c r="S31" s="84">
        <f t="shared" si="5"/>
        <v>3.430704910243719</v>
      </c>
      <c r="T31" s="85">
        <f>分析係数表!F34</f>
        <v>0.69995168304074729</v>
      </c>
      <c r="U31" s="86">
        <f t="shared" si="6"/>
        <v>2.4013276759412472</v>
      </c>
      <c r="V31" s="87">
        <f>分析係数表!D34</f>
        <v>0.29215654694797877</v>
      </c>
      <c r="W31" s="88">
        <f t="shared" si="7"/>
        <v>1</v>
      </c>
      <c r="X31" s="76">
        <f>分析係数表!E34</f>
        <v>0.2001932678370108</v>
      </c>
      <c r="Y31" s="89">
        <f t="shared" si="8"/>
        <v>1</v>
      </c>
    </row>
    <row r="32" spans="1:25" x14ac:dyDescent="0.2">
      <c r="A32" s="6" t="s">
        <v>20</v>
      </c>
      <c r="B32" s="5" t="s">
        <v>37</v>
      </c>
      <c r="C32" s="90"/>
      <c r="D32" s="107">
        <f>投入係数表!AM32</f>
        <v>5.4158141773980022E-3</v>
      </c>
      <c r="E32" s="110">
        <f t="shared" si="9"/>
        <v>0.54158141773980017</v>
      </c>
      <c r="F32" s="85">
        <f>分析係数表!C35</f>
        <v>0.44329670329670334</v>
      </c>
      <c r="G32" s="110">
        <f t="shared" si="0"/>
        <v>0.24008125705080816</v>
      </c>
      <c r="H32" s="110">
        <v>0.3545569513789178</v>
      </c>
      <c r="I32" s="110">
        <f t="shared" si="1"/>
        <v>0.3545569513789178</v>
      </c>
      <c r="J32" s="85">
        <f>分析係数表!G35</f>
        <v>0.31419939577039274</v>
      </c>
      <c r="K32" s="111">
        <f t="shared" si="2"/>
        <v>0.11140157988944849</v>
      </c>
      <c r="L32" s="79"/>
      <c r="M32" s="80"/>
      <c r="N32" s="81">
        <f>分析係数表!H35</f>
        <v>6.616862326574173E-2</v>
      </c>
      <c r="O32" s="82">
        <f t="shared" si="3"/>
        <v>1.2951837153589356</v>
      </c>
      <c r="P32" s="76">
        <f>分析係数表!C35</f>
        <v>0.44329670329670334</v>
      </c>
      <c r="Q32" s="82">
        <f t="shared" si="4"/>
        <v>0.57415067118219199</v>
      </c>
      <c r="R32" s="83">
        <v>0.67878084801789251</v>
      </c>
      <c r="S32" s="84">
        <f t="shared" si="5"/>
        <v>1.0333377993968103</v>
      </c>
      <c r="T32" s="85">
        <f>分析係数表!F35</f>
        <v>0.64443411573320941</v>
      </c>
      <c r="U32" s="86">
        <f t="shared" si="6"/>
        <v>0.66591813100798392</v>
      </c>
      <c r="V32" s="87">
        <f>分析係数表!D35</f>
        <v>7.0415988844991867E-2</v>
      </c>
      <c r="W32" s="88">
        <f t="shared" si="7"/>
        <v>0</v>
      </c>
      <c r="X32" s="76">
        <f>分析係数表!E35</f>
        <v>6.2979316755751802E-2</v>
      </c>
      <c r="Y32" s="89">
        <f t="shared" si="8"/>
        <v>0</v>
      </c>
    </row>
    <row r="33" spans="1:25" x14ac:dyDescent="0.2">
      <c r="A33" s="6" t="s">
        <v>21</v>
      </c>
      <c r="B33" s="5" t="s">
        <v>38</v>
      </c>
      <c r="C33" s="90"/>
      <c r="D33" s="107">
        <f>投入係数表!AM33</f>
        <v>1.0711276928631604E-2</v>
      </c>
      <c r="E33" s="110">
        <f t="shared" si="9"/>
        <v>1.0711276928631603</v>
      </c>
      <c r="F33" s="85">
        <f>分析係数表!C36</f>
        <v>0.8186980166346769</v>
      </c>
      <c r="G33" s="110">
        <f t="shared" si="0"/>
        <v>0.87693011770954676</v>
      </c>
      <c r="H33" s="110">
        <v>1.0243789944701045</v>
      </c>
      <c r="I33" s="110">
        <f t="shared" si="1"/>
        <v>1.0243789944701045</v>
      </c>
      <c r="J33" s="85">
        <f>分析係数表!G36</f>
        <v>7.7781269641734763E-2</v>
      </c>
      <c r="K33" s="111">
        <f t="shared" si="2"/>
        <v>7.9677498784208323E-2</v>
      </c>
      <c r="L33" s="79"/>
      <c r="M33" s="80"/>
      <c r="N33" s="81">
        <f>分析係数表!H36</f>
        <v>0.1158646930536866</v>
      </c>
      <c r="O33" s="82">
        <f t="shared" si="3"/>
        <v>2.2679338970906469</v>
      </c>
      <c r="P33" s="76">
        <f>分析係数表!C36</f>
        <v>0.8186980166346769</v>
      </c>
      <c r="Q33" s="82">
        <f t="shared" si="4"/>
        <v>1.8567529834066661</v>
      </c>
      <c r="R33" s="83">
        <v>2.0112220013492679</v>
      </c>
      <c r="S33" s="84">
        <f t="shared" si="5"/>
        <v>3.0356009958193724</v>
      </c>
      <c r="T33" s="85">
        <f>分析係数表!F36</f>
        <v>0.82023884349465748</v>
      </c>
      <c r="U33" s="86">
        <f t="shared" si="6"/>
        <v>2.4899178501221124</v>
      </c>
      <c r="V33" s="87">
        <f>分析係数表!D36</f>
        <v>8.8780641106222507E-3</v>
      </c>
      <c r="W33" s="88">
        <f t="shared" si="7"/>
        <v>0</v>
      </c>
      <c r="X33" s="76">
        <f>分析係数表!E36</f>
        <v>3.4569453174104338E-3</v>
      </c>
      <c r="Y33" s="89">
        <f t="shared" si="8"/>
        <v>0</v>
      </c>
    </row>
    <row r="34" spans="1:25" x14ac:dyDescent="0.2">
      <c r="A34" s="6" t="s">
        <v>22</v>
      </c>
      <c r="B34" s="5" t="s">
        <v>378</v>
      </c>
      <c r="C34" s="90"/>
      <c r="D34" s="107">
        <f>投入係数表!AM34</f>
        <v>2.2144662414249609E-2</v>
      </c>
      <c r="E34" s="110">
        <f t="shared" si="9"/>
        <v>2.2144662414249607</v>
      </c>
      <c r="F34" s="85">
        <f>分析係数表!C37</f>
        <v>0.56668970283344855</v>
      </c>
      <c r="G34" s="110">
        <f t="shared" si="0"/>
        <v>1.2549152162878148</v>
      </c>
      <c r="H34" s="110">
        <v>1.5255999021279272</v>
      </c>
      <c r="I34" s="110">
        <f t="shared" si="1"/>
        <v>1.5255999021279272</v>
      </c>
      <c r="J34" s="85">
        <f>分析係数表!G37</f>
        <v>0.49872274427515739</v>
      </c>
      <c r="K34" s="111">
        <f t="shared" si="2"/>
        <v>0.76085136985515134</v>
      </c>
      <c r="L34" s="79"/>
      <c r="M34" s="80"/>
      <c r="N34" s="81">
        <f>分析係数表!H37</f>
        <v>5.3152985940327593E-2</v>
      </c>
      <c r="O34" s="82">
        <f t="shared" si="3"/>
        <v>1.0404158106196779</v>
      </c>
      <c r="P34" s="76">
        <f>分析係数表!C37</f>
        <v>0.56668970283344855</v>
      </c>
      <c r="Q34" s="82">
        <f t="shared" si="4"/>
        <v>0.58959292654328677</v>
      </c>
      <c r="R34" s="83">
        <v>0.68363975829329993</v>
      </c>
      <c r="S34" s="84">
        <f t="shared" si="5"/>
        <v>2.2092396604212272</v>
      </c>
      <c r="T34" s="85">
        <f>分析係数表!F37</f>
        <v>0.72283550770915062</v>
      </c>
      <c r="U34" s="86">
        <f t="shared" si="6"/>
        <v>1.5969168715917692</v>
      </c>
      <c r="V34" s="87">
        <f>分析係数表!D37</f>
        <v>9.0457075084390104E-2</v>
      </c>
      <c r="W34" s="88">
        <f t="shared" si="7"/>
        <v>0</v>
      </c>
      <c r="X34" s="76">
        <f>分析係数表!E37</f>
        <v>8.3386552321868437E-2</v>
      </c>
      <c r="Y34" s="89">
        <f t="shared" si="8"/>
        <v>0</v>
      </c>
    </row>
    <row r="35" spans="1:25" x14ac:dyDescent="0.2">
      <c r="A35" s="6" t="s">
        <v>23</v>
      </c>
      <c r="B35" s="5" t="s">
        <v>194</v>
      </c>
      <c r="C35" s="90"/>
      <c r="D35" s="107">
        <f>投入係数表!AM35</f>
        <v>1.9135876760139607E-2</v>
      </c>
      <c r="E35" s="110">
        <f t="shared" si="9"/>
        <v>1.9135876760139607</v>
      </c>
      <c r="F35" s="85">
        <f>分析係数表!C38</f>
        <v>1.0683527744467458E-2</v>
      </c>
      <c r="G35" s="110">
        <f t="shared" si="0"/>
        <v>2.0443867028166154E-2</v>
      </c>
      <c r="H35" s="110">
        <v>2.323181879811809E-2</v>
      </c>
      <c r="I35" s="110">
        <f t="shared" si="1"/>
        <v>2.323181879811809E-2</v>
      </c>
      <c r="J35" s="85">
        <f>分析係数表!G38</f>
        <v>0.34057971014492755</v>
      </c>
      <c r="K35" s="111">
        <f t="shared" si="2"/>
        <v>7.9122861124025379E-3</v>
      </c>
      <c r="L35" s="79"/>
      <c r="M35" s="80"/>
      <c r="N35" s="81">
        <f>分析係数表!H38</f>
        <v>4.6331956753746927E-2</v>
      </c>
      <c r="O35" s="82">
        <f t="shared" si="3"/>
        <v>0.90690107979375689</v>
      </c>
      <c r="P35" s="76">
        <f>分析係数表!C38</f>
        <v>1.0683527744467458E-2</v>
      </c>
      <c r="Q35" s="82">
        <f t="shared" si="4"/>
        <v>9.6889028474640981E-3</v>
      </c>
      <c r="R35" s="83">
        <v>1.1441432918281147E-2</v>
      </c>
      <c r="S35" s="84">
        <f t="shared" si="5"/>
        <v>3.4673251716399234E-2</v>
      </c>
      <c r="T35" s="85">
        <f>分析係数表!F38</f>
        <v>0.55072463768115942</v>
      </c>
      <c r="U35" s="86">
        <f t="shared" si="6"/>
        <v>1.9095413988741608E-2</v>
      </c>
      <c r="V35" s="87">
        <f>分析係数表!D38</f>
        <v>0.29710144927536231</v>
      </c>
      <c r="W35" s="88">
        <f t="shared" si="7"/>
        <v>0</v>
      </c>
      <c r="X35" s="76">
        <f>分析係数表!E38</f>
        <v>0.18840579710144928</v>
      </c>
      <c r="Y35" s="89">
        <f t="shared" si="8"/>
        <v>0</v>
      </c>
    </row>
    <row r="36" spans="1:25" x14ac:dyDescent="0.2">
      <c r="A36" s="6" t="s">
        <v>24</v>
      </c>
      <c r="B36" s="5" t="s">
        <v>39</v>
      </c>
      <c r="C36" s="90"/>
      <c r="D36" s="107">
        <f>投入係数表!AM36</f>
        <v>0</v>
      </c>
      <c r="E36" s="110">
        <f t="shared" si="9"/>
        <v>0</v>
      </c>
      <c r="F36" s="85">
        <f>分析係数表!C39</f>
        <v>1</v>
      </c>
      <c r="G36" s="110">
        <f t="shared" si="0"/>
        <v>0</v>
      </c>
      <c r="H36" s="110">
        <v>2.3147800560542324E-2</v>
      </c>
      <c r="I36" s="110">
        <f t="shared" si="1"/>
        <v>2.3147800560542324E-2</v>
      </c>
      <c r="J36" s="85">
        <f>分析係数表!G39</f>
        <v>0.35121951219512193</v>
      </c>
      <c r="K36" s="111">
        <f t="shared" si="2"/>
        <v>8.1299592212636454E-3</v>
      </c>
      <c r="L36" s="79"/>
      <c r="M36" s="80"/>
      <c r="N36" s="81">
        <f>分析係数表!H39</f>
        <v>4.1645399285415987E-3</v>
      </c>
      <c r="O36" s="82">
        <f t="shared" si="3"/>
        <v>8.1516646881812385E-2</v>
      </c>
      <c r="P36" s="76">
        <f>分析係数表!C39</f>
        <v>1</v>
      </c>
      <c r="Q36" s="82">
        <f t="shared" si="4"/>
        <v>8.1516646881812385E-2</v>
      </c>
      <c r="R36" s="83">
        <v>0.10309485704133489</v>
      </c>
      <c r="S36" s="84">
        <f t="shared" si="5"/>
        <v>0.12624265760187722</v>
      </c>
      <c r="T36" s="85">
        <f>分析係数表!F39</f>
        <v>0.70184774575018483</v>
      </c>
      <c r="U36" s="86">
        <f t="shared" si="6"/>
        <v>8.8603124655389956E-2</v>
      </c>
      <c r="V36" s="87">
        <f>分析係数表!D39</f>
        <v>7.4944567627494463E-2</v>
      </c>
      <c r="W36" s="88">
        <f t="shared" si="7"/>
        <v>0</v>
      </c>
      <c r="X36" s="76">
        <f>分析係数表!E39</f>
        <v>9.5048041389504803E-2</v>
      </c>
      <c r="Y36" s="89">
        <f t="shared" si="8"/>
        <v>0</v>
      </c>
    </row>
    <row r="37" spans="1:25" x14ac:dyDescent="0.2">
      <c r="A37" s="6" t="s">
        <v>25</v>
      </c>
      <c r="B37" s="5" t="s">
        <v>40</v>
      </c>
      <c r="C37" s="90"/>
      <c r="D37" s="107">
        <f>投入係数表!AM37</f>
        <v>1.2035142616440005E-4</v>
      </c>
      <c r="E37" s="110">
        <f t="shared" si="9"/>
        <v>1.2035142616440005E-2</v>
      </c>
      <c r="F37" s="85">
        <f>分析係数表!C40</f>
        <v>0.77416905685844439</v>
      </c>
      <c r="G37" s="110">
        <f t="shared" si="0"/>
        <v>9.3172350085262302E-3</v>
      </c>
      <c r="H37" s="110">
        <v>1.0346710132039871E-2</v>
      </c>
      <c r="I37" s="110">
        <f t="shared" si="1"/>
        <v>1.0346710132039871E-2</v>
      </c>
      <c r="J37" s="85">
        <f>分析係数表!G40</f>
        <v>0.54967502321262762</v>
      </c>
      <c r="K37" s="111">
        <f t="shared" si="2"/>
        <v>5.6873281320033451E-3</v>
      </c>
      <c r="L37" s="79"/>
      <c r="M37" s="80"/>
      <c r="N37" s="81">
        <f>分析係数表!H40</f>
        <v>3.1866270706695746E-2</v>
      </c>
      <c r="O37" s="82">
        <f t="shared" si="3"/>
        <v>0.6237499414605534</v>
      </c>
      <c r="P37" s="76">
        <f>分析係数表!C40</f>
        <v>0.77416905685844439</v>
      </c>
      <c r="Q37" s="82">
        <f t="shared" si="4"/>
        <v>0.48288790389602654</v>
      </c>
      <c r="R37" s="83">
        <v>0.48351848252947233</v>
      </c>
      <c r="S37" s="84">
        <f t="shared" si="5"/>
        <v>0.49386519266151219</v>
      </c>
      <c r="T37" s="85">
        <f>分析係数表!F40</f>
        <v>0.74643369629442058</v>
      </c>
      <c r="U37" s="86">
        <f t="shared" si="6"/>
        <v>0.36863762122948868</v>
      </c>
      <c r="V37" s="87">
        <f>分析係数表!D40</f>
        <v>8.7617118257786786E-2</v>
      </c>
      <c r="W37" s="88">
        <f t="shared" si="7"/>
        <v>0</v>
      </c>
      <c r="X37" s="76">
        <f>分析係数表!E40</f>
        <v>5.7567316620241414E-2</v>
      </c>
      <c r="Y37" s="89">
        <f t="shared" si="8"/>
        <v>0</v>
      </c>
    </row>
    <row r="38" spans="1:25" x14ac:dyDescent="0.2">
      <c r="A38" s="6" t="s">
        <v>26</v>
      </c>
      <c r="B38" s="5" t="s">
        <v>277</v>
      </c>
      <c r="C38" s="90"/>
      <c r="D38" s="107">
        <f>投入係数表!AM38</f>
        <v>0</v>
      </c>
      <c r="E38" s="110">
        <f t="shared" si="9"/>
        <v>0</v>
      </c>
      <c r="F38" s="85">
        <f>分析係数表!C41</f>
        <v>0.79005741127348639</v>
      </c>
      <c r="G38" s="110">
        <f t="shared" si="0"/>
        <v>0</v>
      </c>
      <c r="H38" s="110">
        <v>1.6944265306811875E-3</v>
      </c>
      <c r="I38" s="110">
        <f t="shared" si="1"/>
        <v>1.6944265306811875E-3</v>
      </c>
      <c r="J38" s="85">
        <f>分析係数表!G41</f>
        <v>0.45390187685215672</v>
      </c>
      <c r="K38" s="111">
        <f t="shared" si="2"/>
        <v>7.6910338246427958E-4</v>
      </c>
      <c r="L38" s="79"/>
      <c r="M38" s="80"/>
      <c r="N38" s="81">
        <f>分析係数表!H41</f>
        <v>5.3791007377847894E-2</v>
      </c>
      <c r="O38" s="82">
        <f t="shared" si="3"/>
        <v>1.052904433401014</v>
      </c>
      <c r="P38" s="76">
        <f>分析係数表!C41</f>
        <v>0.79005741127348639</v>
      </c>
      <c r="Q38" s="82">
        <f t="shared" si="4"/>
        <v>0.83185495097118212</v>
      </c>
      <c r="R38" s="83">
        <v>0.84613839092394505</v>
      </c>
      <c r="S38" s="84">
        <f t="shared" si="5"/>
        <v>0.84783281745462624</v>
      </c>
      <c r="T38" s="85">
        <f>分析係数表!F41</f>
        <v>0.55729338162660524</v>
      </c>
      <c r="U38" s="86">
        <f t="shared" si="6"/>
        <v>0.47249161789330096</v>
      </c>
      <c r="V38" s="87">
        <f>分析係数表!D41</f>
        <v>0.17657227527164965</v>
      </c>
      <c r="W38" s="88">
        <f t="shared" si="7"/>
        <v>0</v>
      </c>
      <c r="X38" s="76">
        <f>分析係数表!E41</f>
        <v>0.1767369114257491</v>
      </c>
      <c r="Y38" s="89">
        <f t="shared" si="8"/>
        <v>0</v>
      </c>
    </row>
    <row r="39" spans="1:25" x14ac:dyDescent="0.2">
      <c r="A39" s="6" t="s">
        <v>51</v>
      </c>
      <c r="B39" s="5" t="s">
        <v>368</v>
      </c>
      <c r="C39" s="90"/>
      <c r="D39" s="107">
        <f>投入係数表!AM39</f>
        <v>2.4070285232880009E-3</v>
      </c>
      <c r="E39" s="110">
        <f t="shared" si="9"/>
        <v>0.24070285232880009</v>
      </c>
      <c r="F39" s="85">
        <f>分析係数表!C42</f>
        <v>0.34014502307185235</v>
      </c>
      <c r="G39" s="110">
        <f>E39*F39</f>
        <v>8.1873877258840377E-2</v>
      </c>
      <c r="H39" s="110">
        <v>8.9002880294719783E-2</v>
      </c>
      <c r="I39" s="110">
        <f>C39+H39</f>
        <v>8.9002880294719783E-2</v>
      </c>
      <c r="J39" s="85">
        <f>分析係数表!G42</f>
        <v>0.48461538461538461</v>
      </c>
      <c r="K39" s="111">
        <f>I39*J39</f>
        <v>4.3132165065902665E-2</v>
      </c>
      <c r="L39" s="79"/>
      <c r="M39" s="80"/>
      <c r="N39" s="81">
        <f>分析係数表!H42</f>
        <v>1.4175676302723771E-2</v>
      </c>
      <c r="O39" s="82">
        <f t="shared" si="3"/>
        <v>0.27747449161441434</v>
      </c>
      <c r="P39" s="76">
        <f>分析係数表!C42</f>
        <v>0.34014502307185235</v>
      </c>
      <c r="Q39" s="82">
        <f>O39*P39</f>
        <v>9.438156735203547E-2</v>
      </c>
      <c r="R39" s="83">
        <v>9.7980088946733532E-2</v>
      </c>
      <c r="S39" s="84">
        <f>I39+R39</f>
        <v>0.1869829692414533</v>
      </c>
      <c r="T39" s="85">
        <f>分析係数表!F42</f>
        <v>0.55384615384615388</v>
      </c>
      <c r="U39" s="86">
        <f>S39*T39</f>
        <v>0.10355979834911261</v>
      </c>
      <c r="V39" s="87">
        <f>分析係数表!D42</f>
        <v>0.60961538461538467</v>
      </c>
      <c r="W39" s="88">
        <f>ROUND(S39*V39,0)</f>
        <v>0</v>
      </c>
      <c r="X39" s="76">
        <f>分析係数表!E42</f>
        <v>0.4653846153846154</v>
      </c>
      <c r="Y39" s="89">
        <f>ROUND(S39*X39,0)</f>
        <v>0</v>
      </c>
    </row>
    <row r="40" spans="1:25" x14ac:dyDescent="0.2">
      <c r="A40" s="6" t="s">
        <v>195</v>
      </c>
      <c r="B40" s="5" t="s">
        <v>41</v>
      </c>
      <c r="C40" s="90"/>
      <c r="D40" s="107">
        <f>投入係数表!AM40</f>
        <v>3.249488506438801E-2</v>
      </c>
      <c r="E40" s="110">
        <f t="shared" si="9"/>
        <v>3.249488506438801</v>
      </c>
      <c r="F40" s="85">
        <f>分析係数表!C43</f>
        <v>0.24206930209858468</v>
      </c>
      <c r="G40" s="110">
        <f>E40*F40</f>
        <v>0.78660141493101288</v>
      </c>
      <c r="H40" s="110">
        <v>1.0082291079130183</v>
      </c>
      <c r="I40" s="110">
        <f>C40+H40</f>
        <v>1.0082291079130183</v>
      </c>
      <c r="J40" s="85">
        <f>分析係数表!G43</f>
        <v>0.37677668031799566</v>
      </c>
      <c r="K40" s="111">
        <f>I40*J40</f>
        <v>0.37987721627944127</v>
      </c>
      <c r="L40" s="79"/>
      <c r="M40" s="80"/>
      <c r="N40" s="81">
        <f>分析係数表!H43</f>
        <v>3.8768502621688086E-2</v>
      </c>
      <c r="O40" s="82">
        <f t="shared" si="3"/>
        <v>0.75885413336773544</v>
      </c>
      <c r="P40" s="76">
        <f>分析係数表!C43</f>
        <v>0.24206930209858468</v>
      </c>
      <c r="Q40" s="82">
        <f>O40*P40</f>
        <v>0.18369529045895402</v>
      </c>
      <c r="R40" s="83">
        <v>0.29795177498988057</v>
      </c>
      <c r="S40" s="84">
        <f>I40+R40</f>
        <v>1.3061808829028989</v>
      </c>
      <c r="T40" s="85">
        <f>分析係数表!F43</f>
        <v>0.60202360876897132</v>
      </c>
      <c r="U40" s="86">
        <f>S40*T40</f>
        <v>0.7863517288302444</v>
      </c>
      <c r="V40" s="87">
        <f>分析係数表!D43</f>
        <v>0.42833052276559863</v>
      </c>
      <c r="W40" s="88">
        <f>ROUND(S40*V40,0)</f>
        <v>1</v>
      </c>
      <c r="X40" s="76">
        <f>分析係数表!E43</f>
        <v>0.32088653336545409</v>
      </c>
      <c r="Y40" s="89">
        <f>ROUND(S40*X40,0)</f>
        <v>0</v>
      </c>
    </row>
    <row r="41" spans="1:25" x14ac:dyDescent="0.2">
      <c r="A41" s="6" t="s">
        <v>341</v>
      </c>
      <c r="B41" s="5" t="s">
        <v>42</v>
      </c>
      <c r="C41" s="201">
        <f>最終需要_まとめ!C42</f>
        <v>100</v>
      </c>
      <c r="D41" s="107">
        <f>投入係数表!AM41</f>
        <v>1.5645685401372005E-2</v>
      </c>
      <c r="E41" s="110">
        <f t="shared" si="9"/>
        <v>1.5645685401372005</v>
      </c>
      <c r="F41" s="85">
        <f>分析係数表!C44</f>
        <v>0.38560429982568278</v>
      </c>
      <c r="G41" s="110">
        <f>E41*F41</f>
        <v>0.60330435644889591</v>
      </c>
      <c r="H41" s="110">
        <v>0.60892476633109782</v>
      </c>
      <c r="I41" s="110">
        <f>C41+H41</f>
        <v>100.6089247663311</v>
      </c>
      <c r="J41" s="85">
        <f>分析係数表!G44</f>
        <v>0.26838368034661209</v>
      </c>
      <c r="K41" s="111">
        <f>I41*J41</f>
        <v>27.00179350450335</v>
      </c>
      <c r="L41" s="79"/>
      <c r="M41" s="80"/>
      <c r="N41" s="81">
        <f>分析係数表!H44</f>
        <v>0.12265092107094798</v>
      </c>
      <c r="O41" s="82">
        <f t="shared" si="3"/>
        <v>2.4007674303103133</v>
      </c>
      <c r="P41" s="76">
        <f>分析係数表!C44</f>
        <v>0.38560429982568278</v>
      </c>
      <c r="Q41" s="82">
        <f>O41*P41</f>
        <v>0.92574624400911198</v>
      </c>
      <c r="R41" s="83">
        <v>0.9371667931373332</v>
      </c>
      <c r="S41" s="84">
        <f>I41+R41</f>
        <v>101.54609155946844</v>
      </c>
      <c r="T41" s="85">
        <f>分析係数表!F44</f>
        <v>0.48224816464075099</v>
      </c>
      <c r="U41" s="86">
        <f>S41*T41</f>
        <v>48.970416280995309</v>
      </c>
      <c r="V41" s="87">
        <f>分析係数表!D44</f>
        <v>0.27476230593332529</v>
      </c>
      <c r="W41" s="88">
        <f>ROUND(S41*V41,0)</f>
        <v>28</v>
      </c>
      <c r="X41" s="76">
        <f>分析係数表!E44</f>
        <v>0.19448790468167049</v>
      </c>
      <c r="Y41" s="89">
        <f>ROUND(S41*X41,0)</f>
        <v>20</v>
      </c>
    </row>
    <row r="42" spans="1:25" x14ac:dyDescent="0.2">
      <c r="A42" s="6" t="s">
        <v>342</v>
      </c>
      <c r="B42" s="5" t="s">
        <v>279</v>
      </c>
      <c r="C42" s="90"/>
      <c r="D42" s="107">
        <f>投入係数表!AM42</f>
        <v>2.7680828017812012E-3</v>
      </c>
      <c r="E42" s="110">
        <f t="shared" si="9"/>
        <v>0.27680828017812009</v>
      </c>
      <c r="F42" s="85">
        <f>分析係数表!C45</f>
        <v>1</v>
      </c>
      <c r="G42" s="110">
        <f>E42*F42</f>
        <v>0.27680828017812009</v>
      </c>
      <c r="H42" s="110">
        <v>0.31640209127572749</v>
      </c>
      <c r="I42" s="110">
        <f>C42+H42</f>
        <v>0.31640209127572749</v>
      </c>
      <c r="J42" s="85">
        <f>分析係数表!G45</f>
        <v>0</v>
      </c>
      <c r="K42" s="111">
        <f>I42*J42</f>
        <v>0</v>
      </c>
      <c r="L42" s="79"/>
      <c r="M42" s="80"/>
      <c r="N42" s="81">
        <f>分析係数表!H45</f>
        <v>0</v>
      </c>
      <c r="O42" s="82">
        <f t="shared" si="3"/>
        <v>0</v>
      </c>
      <c r="P42" s="76">
        <f>分析係数表!C45</f>
        <v>1</v>
      </c>
      <c r="Q42" s="82">
        <f>O42*P42</f>
        <v>0</v>
      </c>
      <c r="R42" s="83">
        <v>2.2067178445943705E-2</v>
      </c>
      <c r="S42" s="84">
        <f>I42+R42</f>
        <v>0.33846926972167118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4.2122999157540014E-3</v>
      </c>
      <c r="E43" s="110">
        <f t="shared" si="9"/>
        <v>0.42122999157540014</v>
      </c>
      <c r="F43" s="85">
        <f>分析係数表!C46</f>
        <v>0.21981660723382579</v>
      </c>
      <c r="G43" s="110">
        <f>E43*F43</f>
        <v>9.2593347613237481E-2</v>
      </c>
      <c r="H43" s="110">
        <v>0.12209053344432387</v>
      </c>
      <c r="I43" s="110">
        <f>C43+H43</f>
        <v>0.12209053344432387</v>
      </c>
      <c r="J43" s="85">
        <f>分析係数表!G46</f>
        <v>9.2485549132947983E-3</v>
      </c>
      <c r="K43" s="111">
        <f>I43*J43</f>
        <v>1.1291610029532844E-3</v>
      </c>
      <c r="L43" s="79"/>
      <c r="M43" s="80"/>
      <c r="N43" s="81">
        <f>分析係数表!H46</f>
        <v>2.3827200593939956E-2</v>
      </c>
      <c r="O43" s="82">
        <f t="shared" si="3"/>
        <v>0.4663932944157177</v>
      </c>
      <c r="P43" s="76">
        <f>分析係数表!C46</f>
        <v>0.21981660723382579</v>
      </c>
      <c r="Q43" s="82">
        <f>O43*P43</f>
        <v>0.10252099161506989</v>
      </c>
      <c r="R43" s="83">
        <v>0.11381190114626218</v>
      </c>
      <c r="S43" s="84">
        <f>I43+R43</f>
        <v>0.23590243459058605</v>
      </c>
      <c r="T43" s="85">
        <f>分析係数表!F46</f>
        <v>0.31329479768786128</v>
      </c>
      <c r="U43" s="86">
        <f>S43*T43</f>
        <v>7.3907005519131583E-2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108">
        <f>投入係数表!AM44</f>
        <v>0.4974124443374654</v>
      </c>
      <c r="E44" s="96">
        <f>SUM(E5:E43)</f>
        <v>49.741244433746537</v>
      </c>
      <c r="F44" s="98">
        <f>分析係数表!C47</f>
        <v>0.36533716964755569</v>
      </c>
      <c r="G44" s="96">
        <f>SUM(G5:G43)</f>
        <v>13.505875404336965</v>
      </c>
      <c r="H44" s="96">
        <f>SUM(H5:H43)</f>
        <v>15.588382250142216</v>
      </c>
      <c r="I44" s="96">
        <f>SUM(I5:I43)</f>
        <v>115.58838225014222</v>
      </c>
      <c r="J44" s="98">
        <f>分析係数表!G47</f>
        <v>0.24761623449681225</v>
      </c>
      <c r="K44" s="112">
        <f>SUM(K5:K43)</f>
        <v>31.201890780860854</v>
      </c>
      <c r="L44" s="94">
        <f>最終需要_まとめ!$L$33</f>
        <v>0.62733333333333341</v>
      </c>
      <c r="M44" s="91">
        <f>K44*L44</f>
        <v>19.573986149860044</v>
      </c>
      <c r="N44" s="95">
        <f>分析係数表!H47</f>
        <v>1</v>
      </c>
      <c r="O44" s="96">
        <f>SUM(O5:O43)</f>
        <v>19.573986149860044</v>
      </c>
      <c r="P44" s="92">
        <f>分析係数表!C47</f>
        <v>0.36533716964755569</v>
      </c>
      <c r="Q44" s="96">
        <f>SUM(Q5:Q43)</f>
        <v>7.5169524816045037</v>
      </c>
      <c r="R44" s="91">
        <f>SUM(R5:R43)</f>
        <v>8.4710623507526428</v>
      </c>
      <c r="S44" s="97">
        <f>SUM(S5:S43)</f>
        <v>124.05944460089486</v>
      </c>
      <c r="T44" s="98">
        <f>分析係数表!F47</f>
        <v>0.45972075178637212</v>
      </c>
      <c r="U44" s="99">
        <f>SUM(U5:U43)</f>
        <v>61.942341606425266</v>
      </c>
      <c r="V44" s="100">
        <f>分析係数表!D47</f>
        <v>9.0631212476228726E-2</v>
      </c>
      <c r="W44" s="101">
        <f>SUM(W5:W43)</f>
        <v>30</v>
      </c>
      <c r="X44" s="92">
        <f>分析係数表!E47</f>
        <v>7.5404319154090987E-2</v>
      </c>
      <c r="Y44" s="102">
        <f>SUM(Y5:Y43)</f>
        <v>21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0.3615635179153095</v>
      </c>
      <c r="G5" s="110">
        <f t="shared" ref="G5:G38" si="0">E5*F5</f>
        <v>0</v>
      </c>
      <c r="H5" s="110">
        <f t="array" ref="H5:H43">MMULT(逆行列係数!C5:AO43,'38'!G5:G43)</f>
        <v>3.1594216570226749E-3</v>
      </c>
      <c r="I5" s="110">
        <f t="shared" ref="I5:I38" si="1">C5+H5</f>
        <v>3.1594216570226749E-3</v>
      </c>
      <c r="J5" s="85">
        <f>分析係数表!G8</f>
        <v>0.11973969631236442</v>
      </c>
      <c r="K5" s="111">
        <f t="shared" ref="K5:K38" si="2">I5*J5</f>
        <v>3.7830818973460227E-4</v>
      </c>
      <c r="L5" s="79" t="s">
        <v>178</v>
      </c>
      <c r="M5" s="80" t="s">
        <v>178</v>
      </c>
      <c r="N5" s="81">
        <f>分析係数表!H8</f>
        <v>1.2737227970859822E-2</v>
      </c>
      <c r="O5" s="82">
        <f t="shared" ref="O5:O43" si="3">$M$44*N5</f>
        <v>0.11202433681892347</v>
      </c>
      <c r="P5" s="76">
        <f>分析係数表!C8</f>
        <v>0.3615635179153095</v>
      </c>
      <c r="Q5" s="82">
        <f t="shared" ref="Q5:Q38" si="4">O5*P5</f>
        <v>4.05039133123795E-2</v>
      </c>
      <c r="R5" s="83">
        <f t="array" ref="R5:R43">MMULT(逆行列係数!C5:AO43,'38'!Q5:Q43)</f>
        <v>5.9220025981358893E-2</v>
      </c>
      <c r="S5" s="84">
        <f t="shared" ref="S5:S38" si="5">I5+R5</f>
        <v>6.2379447638381567E-2</v>
      </c>
      <c r="T5" s="85">
        <f>分析係数表!F8</f>
        <v>0.45140997830802604</v>
      </c>
      <c r="U5" s="86">
        <f t="shared" ref="U5:U38" si="6">S5*T5</f>
        <v>2.8158705105308469E-2</v>
      </c>
      <c r="V5" s="87">
        <f>分析係数表!D8</f>
        <v>0.23297180043383947</v>
      </c>
      <c r="W5" s="88">
        <f t="shared" ref="W5:W38" si="7">ROUND(S5*V5,0)</f>
        <v>0</v>
      </c>
      <c r="X5" s="76">
        <f>分析係数表!E8</f>
        <v>7.0498915401301515E-2</v>
      </c>
      <c r="Y5" s="89">
        <f t="shared" ref="Y5:Y38" si="8">ROUND(S5*X5,0)</f>
        <v>0</v>
      </c>
    </row>
    <row r="6" spans="1:25" x14ac:dyDescent="0.2">
      <c r="A6" s="6" t="s">
        <v>220</v>
      </c>
      <c r="B6" s="5" t="s">
        <v>266</v>
      </c>
      <c r="C6" s="90"/>
      <c r="D6" s="107">
        <f>投入係数表!AN6</f>
        <v>0</v>
      </c>
      <c r="E6" s="110">
        <f t="shared" ref="E6:E43" si="9">$C$42*D6</f>
        <v>0</v>
      </c>
      <c r="F6" s="85">
        <f>分析係数表!C9</f>
        <v>5.4524361948955935E-2</v>
      </c>
      <c r="G6" s="110">
        <f t="shared" si="0"/>
        <v>0</v>
      </c>
      <c r="H6" s="110">
        <v>9.1712398397310824E-2</v>
      </c>
      <c r="I6" s="110">
        <f t="shared" si="1"/>
        <v>9.1712398397310824E-2</v>
      </c>
      <c r="J6" s="85">
        <f>分析係数表!G9</f>
        <v>0.23529411764705882</v>
      </c>
      <c r="K6" s="111">
        <f t="shared" si="2"/>
        <v>2.1579387858190781E-2</v>
      </c>
      <c r="L6" s="79"/>
      <c r="M6" s="80"/>
      <c r="N6" s="81">
        <f>分析係数表!H9</f>
        <v>6.7282260683958976E-4</v>
      </c>
      <c r="O6" s="82">
        <f t="shared" si="3"/>
        <v>5.9174968447154464E-3</v>
      </c>
      <c r="P6" s="76">
        <f>分析係数表!C9</f>
        <v>5.4524361948955935E-2</v>
      </c>
      <c r="Q6" s="82">
        <f t="shared" si="4"/>
        <v>3.226477397930697E-4</v>
      </c>
      <c r="R6" s="83">
        <v>4.6058596612669574E-4</v>
      </c>
      <c r="S6" s="84">
        <f t="shared" si="5"/>
        <v>9.2172984363437516E-2</v>
      </c>
      <c r="T6" s="85">
        <f>分析係数表!F9</f>
        <v>0.68627450980392157</v>
      </c>
      <c r="U6" s="86">
        <f t="shared" si="6"/>
        <v>6.3255969661182604E-2</v>
      </c>
      <c r="V6" s="87">
        <f>分析係数表!D9</f>
        <v>3.9215686274509803E-2</v>
      </c>
      <c r="W6" s="88">
        <f t="shared" si="7"/>
        <v>0</v>
      </c>
      <c r="X6" s="76">
        <f>分析係数表!E9</f>
        <v>0</v>
      </c>
      <c r="Y6" s="89">
        <f t="shared" si="8"/>
        <v>0</v>
      </c>
    </row>
    <row r="7" spans="1:25" x14ac:dyDescent="0.2">
      <c r="A7" s="6" t="s">
        <v>221</v>
      </c>
      <c r="B7" s="5" t="s">
        <v>267</v>
      </c>
      <c r="C7" s="90"/>
      <c r="D7" s="107">
        <f>投入係数表!AN7</f>
        <v>0</v>
      </c>
      <c r="E7" s="110">
        <f t="shared" si="9"/>
        <v>0</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1.1426890458760863E-2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222</v>
      </c>
      <c r="B8" s="5" t="s">
        <v>27</v>
      </c>
      <c r="C8" s="90"/>
      <c r="D8" s="107">
        <f>投入係数表!AN8</f>
        <v>0</v>
      </c>
      <c r="E8" s="110">
        <f t="shared" si="9"/>
        <v>0</v>
      </c>
      <c r="F8" s="85">
        <f>分析係数表!C11</f>
        <v>1.7638036809815905E-2</v>
      </c>
      <c r="G8" s="110">
        <f t="shared" si="0"/>
        <v>0</v>
      </c>
      <c r="H8" s="110">
        <v>2.2418193872633628E-3</v>
      </c>
      <c r="I8" s="110">
        <f t="shared" si="1"/>
        <v>2.2418193872633628E-3</v>
      </c>
      <c r="J8" s="85">
        <f>分析係数表!G11</f>
        <v>0.36619718309859156</v>
      </c>
      <c r="K8" s="111">
        <f t="shared" si="2"/>
        <v>8.2094794463165397E-4</v>
      </c>
      <c r="L8" s="79"/>
      <c r="M8" s="80"/>
      <c r="N8" s="81">
        <f>分析係数表!H11</f>
        <v>-2.3200779546192752E-5</v>
      </c>
      <c r="O8" s="82">
        <f t="shared" si="3"/>
        <v>-2.0405161533501541E-4</v>
      </c>
      <c r="P8" s="76">
        <f>分析係数表!C11</f>
        <v>1.7638036809815905E-2</v>
      </c>
      <c r="Q8" s="82">
        <f t="shared" si="4"/>
        <v>-3.5990699023813972E-6</v>
      </c>
      <c r="R8" s="83">
        <v>1.3799141101673791E-4</v>
      </c>
      <c r="S8" s="84">
        <f t="shared" si="5"/>
        <v>2.3798107982801009E-3</v>
      </c>
      <c r="T8" s="85">
        <f>分析係数表!F11</f>
        <v>0.60563380281690138</v>
      </c>
      <c r="U8" s="86">
        <f t="shared" si="6"/>
        <v>1.4412938637471033E-3</v>
      </c>
      <c r="V8" s="87">
        <f>分析係数表!D11</f>
        <v>0.11267605633802817</v>
      </c>
      <c r="W8" s="88">
        <f t="shared" si="7"/>
        <v>0</v>
      </c>
      <c r="X8" s="76">
        <f>分析係数表!E11</f>
        <v>5.6338028169014086E-2</v>
      </c>
      <c r="Y8" s="89">
        <f t="shared" si="8"/>
        <v>0</v>
      </c>
    </row>
    <row r="9" spans="1:25" x14ac:dyDescent="0.2">
      <c r="A9" s="6" t="s">
        <v>223</v>
      </c>
      <c r="B9" s="5" t="s">
        <v>191</v>
      </c>
      <c r="C9" s="90"/>
      <c r="D9" s="107">
        <f>投入係数表!AN9</f>
        <v>0</v>
      </c>
      <c r="E9" s="110">
        <f t="shared" si="9"/>
        <v>0</v>
      </c>
      <c r="F9" s="85">
        <f>分析係数表!C12</f>
        <v>0.17945214392608499</v>
      </c>
      <c r="G9" s="110">
        <f t="shared" si="0"/>
        <v>0</v>
      </c>
      <c r="H9" s="110">
        <v>5.6826459817063907E-3</v>
      </c>
      <c r="I9" s="110">
        <f t="shared" si="1"/>
        <v>5.6826459817063907E-3</v>
      </c>
      <c r="J9" s="85">
        <f>分析係数表!G12</f>
        <v>0.13812104376337719</v>
      </c>
      <c r="K9" s="111">
        <f t="shared" si="2"/>
        <v>7.8489299433104798E-4</v>
      </c>
      <c r="L9" s="79"/>
      <c r="M9" s="80"/>
      <c r="N9" s="81">
        <f>分析係数表!H12</f>
        <v>9.9856155166813607E-2</v>
      </c>
      <c r="O9" s="82">
        <f t="shared" si="3"/>
        <v>0.87823815240190639</v>
      </c>
      <c r="P9" s="76">
        <f>分析係数表!C12</f>
        <v>0.17945214392608499</v>
      </c>
      <c r="Q9" s="82">
        <f t="shared" si="4"/>
        <v>0.15760171932620587</v>
      </c>
      <c r="R9" s="83">
        <v>0.17854450351405762</v>
      </c>
      <c r="S9" s="84">
        <f t="shared" si="5"/>
        <v>0.18422714949576402</v>
      </c>
      <c r="T9" s="85">
        <f>分析係数表!F12</f>
        <v>0.32915888701671298</v>
      </c>
      <c r="U9" s="86">
        <f t="shared" si="6"/>
        <v>6.0640003486287279E-2</v>
      </c>
      <c r="V9" s="87">
        <f>分析係数表!D12</f>
        <v>3.0966801766929276E-2</v>
      </c>
      <c r="W9" s="88">
        <f t="shared" si="7"/>
        <v>0</v>
      </c>
      <c r="X9" s="76">
        <f>分析係数表!E12</f>
        <v>3.3835784871806551E-2</v>
      </c>
      <c r="Y9" s="89">
        <f t="shared" si="8"/>
        <v>0</v>
      </c>
    </row>
    <row r="10" spans="1:25" x14ac:dyDescent="0.2">
      <c r="A10" s="6" t="s">
        <v>224</v>
      </c>
      <c r="B10" s="5" t="s">
        <v>28</v>
      </c>
      <c r="C10" s="90"/>
      <c r="D10" s="107">
        <f>投入係数表!AN10</f>
        <v>3.294573643410853E-2</v>
      </c>
      <c r="E10" s="110">
        <f t="shared" si="9"/>
        <v>3.2945736434108532</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0.13528622096711521</v>
      </c>
      <c r="P10" s="76">
        <f>分析係数表!C13</f>
        <v>0</v>
      </c>
      <c r="Q10" s="82">
        <f t="shared" si="4"/>
        <v>0</v>
      </c>
      <c r="R10" s="83">
        <v>0</v>
      </c>
      <c r="S10" s="84">
        <f t="shared" si="5"/>
        <v>0</v>
      </c>
      <c r="T10" s="85">
        <f>分析係数表!F13</f>
        <v>0.38331454340473509</v>
      </c>
      <c r="U10" s="86">
        <f t="shared" si="6"/>
        <v>0</v>
      </c>
      <c r="V10" s="87">
        <f>分析係数表!D13</f>
        <v>0.35963923337091319</v>
      </c>
      <c r="W10" s="88">
        <f t="shared" si="7"/>
        <v>0</v>
      </c>
      <c r="X10" s="76">
        <f>分析係数表!E13</f>
        <v>0.25591882750845546</v>
      </c>
      <c r="Y10" s="89">
        <f t="shared" si="8"/>
        <v>0</v>
      </c>
    </row>
    <row r="11" spans="1:25" x14ac:dyDescent="0.2">
      <c r="A11" s="6" t="s">
        <v>225</v>
      </c>
      <c r="B11" s="5" t="s">
        <v>268</v>
      </c>
      <c r="C11" s="90"/>
      <c r="D11" s="107">
        <f>投入係数表!AN11</f>
        <v>0.39341085271317827</v>
      </c>
      <c r="E11" s="110">
        <f t="shared" si="9"/>
        <v>39.34108527131783</v>
      </c>
      <c r="F11" s="85">
        <f>分析係数表!C14</f>
        <v>0.39919982218270722</v>
      </c>
      <c r="G11" s="110">
        <f t="shared" si="0"/>
        <v>15.704954244784799</v>
      </c>
      <c r="H11" s="110">
        <v>17.456348332975963</v>
      </c>
      <c r="I11" s="110">
        <f t="shared" si="1"/>
        <v>17.456348332975963</v>
      </c>
      <c r="J11" s="85">
        <f>分析係数表!G14</f>
        <v>0.17087329631499243</v>
      </c>
      <c r="K11" s="111">
        <f t="shared" si="2"/>
        <v>2.9828237812783258</v>
      </c>
      <c r="L11" s="79"/>
      <c r="M11" s="80"/>
      <c r="N11" s="81">
        <f>分析係数表!H14</f>
        <v>1.2412417057213123E-3</v>
      </c>
      <c r="O11" s="82">
        <f t="shared" si="3"/>
        <v>1.0916761420423325E-2</v>
      </c>
      <c r="P11" s="76">
        <f>分析係数表!C14</f>
        <v>0.39919982218270722</v>
      </c>
      <c r="Q11" s="82">
        <f t="shared" si="4"/>
        <v>4.3579692178440299E-3</v>
      </c>
      <c r="R11" s="83">
        <v>1.9327936447528043E-2</v>
      </c>
      <c r="S11" s="84">
        <f t="shared" si="5"/>
        <v>17.475676269423492</v>
      </c>
      <c r="T11" s="85">
        <f>分析係数表!F14</f>
        <v>0.36951034830893487</v>
      </c>
      <c r="U11" s="86">
        <f t="shared" si="6"/>
        <v>6.4574432252488618</v>
      </c>
      <c r="V11" s="87">
        <f>分析係数表!D14</f>
        <v>9.6163553760726911E-2</v>
      </c>
      <c r="W11" s="88">
        <f t="shared" si="7"/>
        <v>2</v>
      </c>
      <c r="X11" s="76">
        <f>分析係数表!E14</f>
        <v>9.187279151943463E-2</v>
      </c>
      <c r="Y11" s="89">
        <f t="shared" si="8"/>
        <v>2</v>
      </c>
    </row>
    <row r="12" spans="1:25" x14ac:dyDescent="0.2">
      <c r="A12" s="6" t="s">
        <v>226</v>
      </c>
      <c r="B12" s="5" t="s">
        <v>29</v>
      </c>
      <c r="C12" s="90"/>
      <c r="D12" s="107">
        <f>投入係数表!AN12</f>
        <v>1.937984496124031E-3</v>
      </c>
      <c r="E12" s="110">
        <f t="shared" si="9"/>
        <v>0.19379844961240311</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8.0804439672666109E-2</v>
      </c>
      <c r="P12" s="76">
        <f>分析係数表!C15</f>
        <v>0</v>
      </c>
      <c r="Q12" s="82">
        <f t="shared" si="4"/>
        <v>0</v>
      </c>
      <c r="R12" s="83">
        <v>0</v>
      </c>
      <c r="S12" s="84">
        <f t="shared" si="5"/>
        <v>0</v>
      </c>
      <c r="T12" s="85">
        <f>分析係数表!F15</f>
        <v>0.30384615384615382</v>
      </c>
      <c r="U12" s="86">
        <f t="shared" si="6"/>
        <v>0</v>
      </c>
      <c r="V12" s="87">
        <f>分析係数表!D15</f>
        <v>3.9743589743589741E-2</v>
      </c>
      <c r="W12" s="88">
        <f t="shared" si="7"/>
        <v>0</v>
      </c>
      <c r="X12" s="76">
        <f>分析係数表!E15</f>
        <v>3.3974358974358972E-2</v>
      </c>
      <c r="Y12" s="89">
        <f t="shared" si="8"/>
        <v>0</v>
      </c>
    </row>
    <row r="13" spans="1:25" x14ac:dyDescent="0.2">
      <c r="A13" s="6" t="s">
        <v>227</v>
      </c>
      <c r="B13" s="5" t="s">
        <v>30</v>
      </c>
      <c r="C13" s="90"/>
      <c r="D13" s="107">
        <f>投入係数表!AN13</f>
        <v>0</v>
      </c>
      <c r="E13" s="110">
        <f t="shared" si="9"/>
        <v>0</v>
      </c>
      <c r="F13" s="85">
        <f>分析係数表!C16</f>
        <v>2.8203419942260721E-2</v>
      </c>
      <c r="G13" s="110">
        <f t="shared" si="0"/>
        <v>0</v>
      </c>
      <c r="H13" s="110">
        <v>2.4132824071071032E-2</v>
      </c>
      <c r="I13" s="110">
        <f t="shared" si="1"/>
        <v>2.4132824071071032E-2</v>
      </c>
      <c r="J13" s="85">
        <f>分析係数表!G16</f>
        <v>3.2028469750889681E-2</v>
      </c>
      <c r="K13" s="111">
        <f t="shared" si="2"/>
        <v>7.7293742576384087E-4</v>
      </c>
      <c r="L13" s="79"/>
      <c r="M13" s="80"/>
      <c r="N13" s="81">
        <f>分析係数表!H16</f>
        <v>1.817781077444202E-2</v>
      </c>
      <c r="O13" s="82">
        <f t="shared" si="3"/>
        <v>0.15987444061498457</v>
      </c>
      <c r="P13" s="76">
        <f>分析係数表!C16</f>
        <v>2.8203419942260721E-2</v>
      </c>
      <c r="Q13" s="82">
        <f t="shared" si="4"/>
        <v>4.509005986698433E-3</v>
      </c>
      <c r="R13" s="83">
        <v>5.2828998117892996E-3</v>
      </c>
      <c r="S13" s="84">
        <f t="shared" si="5"/>
        <v>2.9415723882860331E-2</v>
      </c>
      <c r="T13" s="85">
        <f>分析係数表!F16</f>
        <v>0.28469750889679718</v>
      </c>
      <c r="U13" s="86">
        <f t="shared" si="6"/>
        <v>8.3745833118463592E-3</v>
      </c>
      <c r="V13" s="87">
        <f>分析係数表!D16</f>
        <v>0</v>
      </c>
      <c r="W13" s="88">
        <f t="shared" si="7"/>
        <v>0</v>
      </c>
      <c r="X13" s="76">
        <f>分析係数表!E16</f>
        <v>0</v>
      </c>
      <c r="Y13" s="89">
        <f t="shared" si="8"/>
        <v>0</v>
      </c>
    </row>
    <row r="14" spans="1:25" x14ac:dyDescent="0.2">
      <c r="A14" s="6" t="s">
        <v>2</v>
      </c>
      <c r="B14" s="5" t="s">
        <v>365</v>
      </c>
      <c r="C14" s="90"/>
      <c r="D14" s="107">
        <f>投入係数表!AN14</f>
        <v>0.19379844961240311</v>
      </c>
      <c r="E14" s="110">
        <f t="shared" si="9"/>
        <v>19.379844961240313</v>
      </c>
      <c r="F14" s="85">
        <f>分析係数表!C17</f>
        <v>0.39389614666813044</v>
      </c>
      <c r="G14" s="110">
        <f t="shared" si="0"/>
        <v>7.6336462532583429</v>
      </c>
      <c r="H14" s="110">
        <v>8.6981150511705181</v>
      </c>
      <c r="I14" s="110">
        <f t="shared" si="1"/>
        <v>8.6981150511705181</v>
      </c>
      <c r="J14" s="85">
        <f>分析係数表!G17</f>
        <v>0.21203948952564411</v>
      </c>
      <c r="K14" s="111">
        <f t="shared" si="2"/>
        <v>1.8443438752855184</v>
      </c>
      <c r="L14" s="79"/>
      <c r="M14" s="80"/>
      <c r="N14" s="81">
        <f>分析係数表!H17</f>
        <v>3.0625029000974431E-3</v>
      </c>
      <c r="O14" s="82">
        <f t="shared" si="3"/>
        <v>2.6934813224222032E-2</v>
      </c>
      <c r="P14" s="76">
        <f>分析係数表!C17</f>
        <v>0.39389614666813044</v>
      </c>
      <c r="Q14" s="82">
        <f t="shared" si="4"/>
        <v>1.0609519140246861E-2</v>
      </c>
      <c r="R14" s="83">
        <v>2.3166907152272313E-2</v>
      </c>
      <c r="S14" s="84">
        <f t="shared" si="5"/>
        <v>8.7212819583227912</v>
      </c>
      <c r="T14" s="85">
        <f>分析係数表!F17</f>
        <v>0.32203226583192873</v>
      </c>
      <c r="U14" s="86">
        <f t="shared" si="6"/>
        <v>2.8085341899978089</v>
      </c>
      <c r="V14" s="87">
        <f>分析係数表!D17</f>
        <v>4.2475319046472428E-2</v>
      </c>
      <c r="W14" s="88">
        <f t="shared" si="7"/>
        <v>0</v>
      </c>
      <c r="X14" s="76">
        <f>分析係数表!E17</f>
        <v>3.9345051769804962E-2</v>
      </c>
      <c r="Y14" s="89">
        <f t="shared" si="8"/>
        <v>0</v>
      </c>
    </row>
    <row r="15" spans="1:25" x14ac:dyDescent="0.2">
      <c r="A15" s="6" t="s">
        <v>3</v>
      </c>
      <c r="B15" s="5" t="s">
        <v>31</v>
      </c>
      <c r="C15" s="90"/>
      <c r="D15" s="107">
        <f>投入係数表!AN15</f>
        <v>1.3565891472868217E-2</v>
      </c>
      <c r="E15" s="110">
        <f t="shared" si="9"/>
        <v>1.3565891472868217</v>
      </c>
      <c r="F15" s="85">
        <f>分析係数表!C18</f>
        <v>0.54026666666666667</v>
      </c>
      <c r="G15" s="110">
        <f t="shared" si="0"/>
        <v>0.73291989664082691</v>
      </c>
      <c r="H15" s="110">
        <v>0.83059238789853107</v>
      </c>
      <c r="I15" s="110">
        <f t="shared" si="1"/>
        <v>0.83059238789853107</v>
      </c>
      <c r="J15" s="85">
        <f>分析係数表!G18</f>
        <v>0.21567989590110606</v>
      </c>
      <c r="K15" s="111">
        <f t="shared" si="2"/>
        <v>0.17914207975820629</v>
      </c>
      <c r="L15" s="79"/>
      <c r="M15" s="80"/>
      <c r="N15" s="81">
        <f>分析係数表!H18</f>
        <v>4.8721637047004782E-4</v>
      </c>
      <c r="O15" s="82">
        <f t="shared" si="3"/>
        <v>4.2850839220353243E-3</v>
      </c>
      <c r="P15" s="76">
        <f>分析係数表!C18</f>
        <v>0.54026666666666667</v>
      </c>
      <c r="Q15" s="82">
        <f t="shared" si="4"/>
        <v>2.3150880069449514E-3</v>
      </c>
      <c r="R15" s="83">
        <v>5.2914044291623814E-3</v>
      </c>
      <c r="S15" s="84">
        <f t="shared" si="5"/>
        <v>0.8358837923276935</v>
      </c>
      <c r="T15" s="85">
        <f>分析係数表!F18</f>
        <v>0.45949902407286924</v>
      </c>
      <c r="U15" s="86">
        <f t="shared" si="6"/>
        <v>0.38408778681290406</v>
      </c>
      <c r="V15" s="87">
        <f>分析係数表!D18</f>
        <v>4.4079375406636305E-2</v>
      </c>
      <c r="W15" s="88">
        <f t="shared" si="7"/>
        <v>0</v>
      </c>
      <c r="X15" s="76">
        <f>分析係数表!E18</f>
        <v>4.0663630448926479E-2</v>
      </c>
      <c r="Y15" s="89">
        <f t="shared" si="8"/>
        <v>0</v>
      </c>
    </row>
    <row r="16" spans="1:25" x14ac:dyDescent="0.2">
      <c r="A16" s="6" t="s">
        <v>4</v>
      </c>
      <c r="B16" s="5" t="s">
        <v>32</v>
      </c>
      <c r="C16" s="90"/>
      <c r="D16" s="107">
        <f>投入係数表!AN16</f>
        <v>0</v>
      </c>
      <c r="E16" s="110">
        <f t="shared" si="9"/>
        <v>0</v>
      </c>
      <c r="F16" s="85">
        <f>分析係数表!C19</f>
        <v>0.24452905261713653</v>
      </c>
      <c r="G16" s="110">
        <f t="shared" si="0"/>
        <v>0</v>
      </c>
      <c r="H16" s="110">
        <v>7.9446980654250154E-2</v>
      </c>
      <c r="I16" s="110">
        <f t="shared" si="1"/>
        <v>7.9446980654250154E-2</v>
      </c>
      <c r="J16" s="85">
        <f>分析係数表!G19</f>
        <v>5.7649667405764965E-2</v>
      </c>
      <c r="K16" s="111">
        <f t="shared" si="2"/>
        <v>4.580092011109765E-3</v>
      </c>
      <c r="L16" s="79"/>
      <c r="M16" s="80"/>
      <c r="N16" s="81">
        <f>分析係数表!H19</f>
        <v>-1.2760428750406013E-4</v>
      </c>
      <c r="O16" s="82">
        <f t="shared" si="3"/>
        <v>-1.1222838843425848E-3</v>
      </c>
      <c r="P16" s="76">
        <f>分析係数表!C19</f>
        <v>0.24452905261713653</v>
      </c>
      <c r="Q16" s="82">
        <f t="shared" si="4"/>
        <v>-2.7443101500577229E-4</v>
      </c>
      <c r="R16" s="83">
        <v>2.3178894416466663E-3</v>
      </c>
      <c r="S16" s="84">
        <f t="shared" si="5"/>
        <v>8.1764870095896822E-2</v>
      </c>
      <c r="T16" s="85">
        <f>分析係数表!F19</f>
        <v>0.24006968641114981</v>
      </c>
      <c r="U16" s="86">
        <f t="shared" si="6"/>
        <v>1.9629266723370353E-2</v>
      </c>
      <c r="V16" s="87">
        <f>分析係数表!D19</f>
        <v>1.4982578397212544E-2</v>
      </c>
      <c r="W16" s="88">
        <f t="shared" si="7"/>
        <v>0</v>
      </c>
      <c r="X16" s="76">
        <f>分析係数表!E19</f>
        <v>1.6312955337345583E-2</v>
      </c>
      <c r="Y16" s="89">
        <f t="shared" si="8"/>
        <v>0</v>
      </c>
    </row>
    <row r="17" spans="1:25" x14ac:dyDescent="0.2">
      <c r="A17" s="6" t="s">
        <v>5</v>
      </c>
      <c r="B17" s="5" t="s">
        <v>33</v>
      </c>
      <c r="C17" s="90"/>
      <c r="D17" s="107">
        <f>投入係数表!AN17</f>
        <v>0</v>
      </c>
      <c r="E17" s="110">
        <f t="shared" si="9"/>
        <v>0</v>
      </c>
      <c r="F17" s="85">
        <f>分析係数表!C20</f>
        <v>4.2707629979743422E-2</v>
      </c>
      <c r="G17" s="110">
        <f t="shared" si="0"/>
        <v>0</v>
      </c>
      <c r="H17" s="110">
        <v>6.2531142081808672E-3</v>
      </c>
      <c r="I17" s="110">
        <f t="shared" si="1"/>
        <v>6.2531142081808672E-3</v>
      </c>
      <c r="J17" s="85">
        <f>分析係数表!G20</f>
        <v>0.10064412238325282</v>
      </c>
      <c r="K17" s="111">
        <f t="shared" si="2"/>
        <v>6.2933919164461221E-4</v>
      </c>
      <c r="L17" s="79"/>
      <c r="M17" s="80"/>
      <c r="N17" s="81">
        <f>分析係数表!H20</f>
        <v>6.0322026820101154E-4</v>
      </c>
      <c r="O17" s="82">
        <f t="shared" si="3"/>
        <v>5.3053419987104007E-3</v>
      </c>
      <c r="P17" s="76">
        <f>分析係数表!C20</f>
        <v>4.2707629979743422E-2</v>
      </c>
      <c r="Q17" s="82">
        <f t="shared" si="4"/>
        <v>2.2657858299691619E-4</v>
      </c>
      <c r="R17" s="83">
        <v>6.0669769862431314E-4</v>
      </c>
      <c r="S17" s="84">
        <f t="shared" si="5"/>
        <v>6.8598119068051799E-3</v>
      </c>
      <c r="T17" s="85">
        <f>分析係数表!F20</f>
        <v>0.22302737520128824</v>
      </c>
      <c r="U17" s="86">
        <f t="shared" si="6"/>
        <v>1.5299258439493034E-3</v>
      </c>
      <c r="V17" s="87">
        <f>分析係数表!D20</f>
        <v>6.5217391304347824E-2</v>
      </c>
      <c r="W17" s="88">
        <f t="shared" si="7"/>
        <v>0</v>
      </c>
      <c r="X17" s="76">
        <f>分析係数表!E20</f>
        <v>4.9919484702093397E-2</v>
      </c>
      <c r="Y17" s="89">
        <f t="shared" si="8"/>
        <v>0</v>
      </c>
    </row>
    <row r="18" spans="1:25" x14ac:dyDescent="0.2">
      <c r="A18" s="6" t="s">
        <v>6</v>
      </c>
      <c r="B18" s="5" t="s">
        <v>34</v>
      </c>
      <c r="C18" s="90"/>
      <c r="D18" s="107">
        <f>投入係数表!AN18</f>
        <v>1.937984496124031E-3</v>
      </c>
      <c r="E18" s="110">
        <f t="shared" si="9"/>
        <v>0.19379844961240311</v>
      </c>
      <c r="F18" s="85">
        <f>分析係数表!C21</f>
        <v>0.66002922908293749</v>
      </c>
      <c r="G18" s="110">
        <f t="shared" si="0"/>
        <v>0.12791264129514293</v>
      </c>
      <c r="H18" s="110">
        <v>0.38134787969261935</v>
      </c>
      <c r="I18" s="110">
        <f t="shared" si="1"/>
        <v>0.38134787969261935</v>
      </c>
      <c r="J18" s="85">
        <f>分析係数表!G21</f>
        <v>0.28519544705706157</v>
      </c>
      <c r="K18" s="111">
        <f t="shared" si="2"/>
        <v>0.10875867903319911</v>
      </c>
      <c r="L18" s="79"/>
      <c r="M18" s="80"/>
      <c r="N18" s="81">
        <f>分析係数表!H21</f>
        <v>9.9763352048628834E-4</v>
      </c>
      <c r="O18" s="82">
        <f t="shared" si="3"/>
        <v>8.7742194594056626E-3</v>
      </c>
      <c r="P18" s="76">
        <f>分析係数表!C21</f>
        <v>0.66002922908293749</v>
      </c>
      <c r="Q18" s="82">
        <f t="shared" si="4"/>
        <v>5.7912413055960276E-3</v>
      </c>
      <c r="R18" s="83">
        <v>1.3763231610916389E-2</v>
      </c>
      <c r="S18" s="84">
        <f t="shared" si="5"/>
        <v>0.39511111130353577</v>
      </c>
      <c r="T18" s="85">
        <f>分析係数表!F21</f>
        <v>0.42593979332035348</v>
      </c>
      <c r="U18" s="86">
        <f t="shared" si="6"/>
        <v>0.16829354508720321</v>
      </c>
      <c r="V18" s="87">
        <f>分析係数表!D21</f>
        <v>6.6534371723828062E-2</v>
      </c>
      <c r="W18" s="88">
        <f t="shared" si="7"/>
        <v>0</v>
      </c>
      <c r="X18" s="76">
        <f>分析係数表!E21</f>
        <v>5.7623184064699719E-2</v>
      </c>
      <c r="Y18" s="89">
        <f t="shared" si="8"/>
        <v>0</v>
      </c>
    </row>
    <row r="19" spans="1:25" x14ac:dyDescent="0.2">
      <c r="A19" s="6" t="s">
        <v>7</v>
      </c>
      <c r="B19" s="5" t="s">
        <v>269</v>
      </c>
      <c r="C19" s="90"/>
      <c r="D19" s="107">
        <f>投入係数表!AN19</f>
        <v>0</v>
      </c>
      <c r="E19" s="110">
        <f t="shared" si="9"/>
        <v>0</v>
      </c>
      <c r="F19" s="85">
        <f>分析係数表!C22</f>
        <v>0.17124965967873673</v>
      </c>
      <c r="G19" s="110">
        <f t="shared" si="0"/>
        <v>0</v>
      </c>
      <c r="H19" s="110">
        <v>8.2686740419048877E-3</v>
      </c>
      <c r="I19" s="110">
        <f t="shared" si="1"/>
        <v>8.2686740419048877E-3</v>
      </c>
      <c r="J19" s="85">
        <f>分析係数表!G22</f>
        <v>0.19461524128936092</v>
      </c>
      <c r="K19" s="111">
        <f t="shared" si="2"/>
        <v>1.6092099938083949E-3</v>
      </c>
      <c r="L19" s="79"/>
      <c r="M19" s="80"/>
      <c r="N19" s="81">
        <f>分析係数表!H22</f>
        <v>4.6401559092385505E-5</v>
      </c>
      <c r="O19" s="82">
        <f t="shared" si="3"/>
        <v>4.0810323067003081E-4</v>
      </c>
      <c r="P19" s="76">
        <f>分析係数表!C22</f>
        <v>0.17124965967873673</v>
      </c>
      <c r="Q19" s="82">
        <f t="shared" si="4"/>
        <v>6.9887539366035765E-5</v>
      </c>
      <c r="R19" s="83">
        <v>7.7028994326176845E-4</v>
      </c>
      <c r="S19" s="84">
        <f t="shared" si="5"/>
        <v>9.0389639851666554E-3</v>
      </c>
      <c r="T19" s="85">
        <f>分析係数表!F22</f>
        <v>0.41301782497981493</v>
      </c>
      <c r="U19" s="86">
        <f t="shared" si="6"/>
        <v>3.7332532452244121E-3</v>
      </c>
      <c r="V19" s="87">
        <f>分析係数表!D22</f>
        <v>5.1580647164772377E-2</v>
      </c>
      <c r="W19" s="88">
        <f t="shared" si="7"/>
        <v>0</v>
      </c>
      <c r="X19" s="76">
        <f>分析係数表!E22</f>
        <v>5.2356996459847212E-2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2.0405161533501541E-4</v>
      </c>
      <c r="P20" s="76">
        <f>分析係数表!C23</f>
        <v>0</v>
      </c>
      <c r="Q20" s="82">
        <f t="shared" si="4"/>
        <v>0</v>
      </c>
      <c r="R20" s="83">
        <v>0</v>
      </c>
      <c r="S20" s="84">
        <f t="shared" si="5"/>
        <v>0</v>
      </c>
      <c r="T20" s="85">
        <f>分析係数表!F23</f>
        <v>0.44083888337820604</v>
      </c>
      <c r="U20" s="86">
        <f t="shared" si="6"/>
        <v>0</v>
      </c>
      <c r="V20" s="87">
        <f>分析係数表!D23</f>
        <v>0.13461810967833357</v>
      </c>
      <c r="W20" s="88">
        <f t="shared" si="7"/>
        <v>0</v>
      </c>
      <c r="X20" s="76">
        <f>分析係数表!E23</f>
        <v>0.12611591327759672</v>
      </c>
      <c r="Y20" s="89">
        <f t="shared" si="8"/>
        <v>0</v>
      </c>
    </row>
    <row r="21" spans="1:25" x14ac:dyDescent="0.2">
      <c r="A21" s="6" t="s">
        <v>9</v>
      </c>
      <c r="B21" s="5" t="s">
        <v>271</v>
      </c>
      <c r="C21" s="90"/>
      <c r="D21" s="107">
        <f>投入係数表!AN21</f>
        <v>1.7441860465116279E-2</v>
      </c>
      <c r="E21" s="110">
        <f t="shared" si="9"/>
        <v>1.7441860465116279</v>
      </c>
      <c r="F21" s="85">
        <f>分析係数表!C24</f>
        <v>0.51311288483466355</v>
      </c>
      <c r="G21" s="110">
        <f t="shared" si="0"/>
        <v>0.89496433401394804</v>
      </c>
      <c r="H21" s="110">
        <v>0.94261819555463133</v>
      </c>
      <c r="I21" s="110">
        <f t="shared" si="1"/>
        <v>0.94261819555463133</v>
      </c>
      <c r="J21" s="85">
        <f>分析係数表!G24</f>
        <v>0.20766129032258066</v>
      </c>
      <c r="K21" s="111">
        <f t="shared" si="2"/>
        <v>0.1957453107704174</v>
      </c>
      <c r="L21" s="79"/>
      <c r="M21" s="80"/>
      <c r="N21" s="81">
        <f>分析係数表!H24</f>
        <v>3.8281286251218039E-4</v>
      </c>
      <c r="O21" s="82">
        <f t="shared" si="3"/>
        <v>3.366851653027754E-3</v>
      </c>
      <c r="P21" s="76">
        <f>分析係数表!C24</f>
        <v>0.51311288483466355</v>
      </c>
      <c r="Q21" s="82">
        <f t="shared" si="4"/>
        <v>1.7275749644954266E-3</v>
      </c>
      <c r="R21" s="83">
        <v>5.7976618526904668E-3</v>
      </c>
      <c r="S21" s="84">
        <f t="shared" si="5"/>
        <v>0.94841585740732182</v>
      </c>
      <c r="T21" s="85">
        <f>分析係数表!F24</f>
        <v>0.39045698924731181</v>
      </c>
      <c r="U21" s="86">
        <f t="shared" si="6"/>
        <v>0.37031560023767068</v>
      </c>
      <c r="V21" s="87">
        <f>分析係数表!D24</f>
        <v>0.10147849462365591</v>
      </c>
      <c r="W21" s="88">
        <f t="shared" si="7"/>
        <v>0</v>
      </c>
      <c r="X21" s="76">
        <f>分析係数表!E24</f>
        <v>0.10215053763440861</v>
      </c>
      <c r="Y21" s="89">
        <f t="shared" si="8"/>
        <v>0</v>
      </c>
    </row>
    <row r="22" spans="1:25" x14ac:dyDescent="0.2">
      <c r="A22" s="6" t="s">
        <v>10</v>
      </c>
      <c r="B22" s="5" t="s">
        <v>272</v>
      </c>
      <c r="C22" s="90"/>
      <c r="D22" s="107">
        <f>投入係数表!AN22</f>
        <v>7.7519379844961239E-3</v>
      </c>
      <c r="E22" s="110">
        <f t="shared" si="9"/>
        <v>0.77519379844961245</v>
      </c>
      <c r="F22" s="85">
        <f>分析係数表!C25</f>
        <v>1.2221950623319433E-2</v>
      </c>
      <c r="G22" s="110">
        <f t="shared" si="0"/>
        <v>9.4743803281546E-3</v>
      </c>
      <c r="H22" s="110">
        <v>1.133459700540196E-2</v>
      </c>
      <c r="I22" s="110">
        <f t="shared" si="1"/>
        <v>1.133459700540196E-2</v>
      </c>
      <c r="J22" s="85">
        <f>分析係数表!G25</f>
        <v>0.19604612850082373</v>
      </c>
      <c r="K22" s="111">
        <f t="shared" si="2"/>
        <v>2.2221038610260846E-3</v>
      </c>
      <c r="L22" s="79"/>
      <c r="M22" s="80"/>
      <c r="N22" s="81">
        <f>分析係数表!H25</f>
        <v>5.5681870910862603E-4</v>
      </c>
      <c r="O22" s="82">
        <f t="shared" si="3"/>
        <v>4.89723876804037E-3</v>
      </c>
      <c r="P22" s="76">
        <f>分析係数表!C25</f>
        <v>1.2221950623319433E-2</v>
      </c>
      <c r="Q22" s="82">
        <f t="shared" si="4"/>
        <v>5.9853810413595089E-5</v>
      </c>
      <c r="R22" s="83">
        <v>2.6298428531133203E-4</v>
      </c>
      <c r="S22" s="84">
        <f t="shared" si="5"/>
        <v>1.1597581290713293E-2</v>
      </c>
      <c r="T22" s="85">
        <f>分析係数表!F25</f>
        <v>0.34761120263591433</v>
      </c>
      <c r="U22" s="86">
        <f t="shared" si="6"/>
        <v>4.031449180132627E-3</v>
      </c>
      <c r="V22" s="87">
        <f>分析係数表!D25</f>
        <v>0.15321252059308071</v>
      </c>
      <c r="W22" s="88">
        <f t="shared" si="7"/>
        <v>0</v>
      </c>
      <c r="X22" s="76">
        <f>分析係数表!E25</f>
        <v>0.13179571663920922</v>
      </c>
      <c r="Y22" s="89">
        <f t="shared" si="8"/>
        <v>0</v>
      </c>
    </row>
    <row r="23" spans="1:25" x14ac:dyDescent="0.2">
      <c r="A23" s="6" t="s">
        <v>11</v>
      </c>
      <c r="B23" s="5" t="s">
        <v>35</v>
      </c>
      <c r="C23" s="90"/>
      <c r="D23" s="107">
        <f>投入係数表!AN23</f>
        <v>0</v>
      </c>
      <c r="E23" s="110">
        <f t="shared" si="9"/>
        <v>0</v>
      </c>
      <c r="F23" s="85">
        <f>分析係数表!C26</f>
        <v>0.60782312925170068</v>
      </c>
      <c r="G23" s="110">
        <f t="shared" si="0"/>
        <v>0</v>
      </c>
      <c r="H23" s="110">
        <v>1.9964867615097682E-2</v>
      </c>
      <c r="I23" s="110">
        <f t="shared" si="1"/>
        <v>1.9964867615097682E-2</v>
      </c>
      <c r="J23" s="85">
        <f>分析係数表!G26</f>
        <v>0.19637522405895241</v>
      </c>
      <c r="K23" s="111">
        <f t="shared" si="2"/>
        <v>3.9206053512221301E-3</v>
      </c>
      <c r="L23" s="79"/>
      <c r="M23" s="80"/>
      <c r="N23" s="81">
        <f>分析係数表!H26</f>
        <v>1.1774395619692821E-2</v>
      </c>
      <c r="O23" s="82">
        <f t="shared" si="3"/>
        <v>0.10355619478252032</v>
      </c>
      <c r="P23" s="76">
        <f>分析係数表!C26</f>
        <v>0.60782312925170068</v>
      </c>
      <c r="Q23" s="82">
        <f t="shared" si="4"/>
        <v>6.2943850366110138E-2</v>
      </c>
      <c r="R23" s="83">
        <v>7.002735410723232E-2</v>
      </c>
      <c r="S23" s="84">
        <f t="shared" si="5"/>
        <v>8.9992221722329999E-2</v>
      </c>
      <c r="T23" s="85">
        <f>分析係数表!F26</f>
        <v>0.33484365664210319</v>
      </c>
      <c r="U23" s="86">
        <f t="shared" si="6"/>
        <v>3.0133324590851888E-2</v>
      </c>
      <c r="V23" s="87">
        <f>分析係数表!D26</f>
        <v>7.1200955984863576E-2</v>
      </c>
      <c r="W23" s="88">
        <f t="shared" si="7"/>
        <v>0</v>
      </c>
      <c r="X23" s="76">
        <f>分析係数表!E26</f>
        <v>7.8271260705038842E-2</v>
      </c>
      <c r="Y23" s="89">
        <f t="shared" si="8"/>
        <v>0</v>
      </c>
    </row>
    <row r="24" spans="1:25" x14ac:dyDescent="0.2">
      <c r="A24" s="6" t="s">
        <v>12</v>
      </c>
      <c r="B24" s="5" t="s">
        <v>366</v>
      </c>
      <c r="C24" s="90"/>
      <c r="D24" s="107">
        <f>投入係数表!AN24</f>
        <v>0</v>
      </c>
      <c r="E24" s="110">
        <f t="shared" si="9"/>
        <v>0</v>
      </c>
      <c r="F24" s="85">
        <f>分析係数表!C27</f>
        <v>3.3949453036589916E-2</v>
      </c>
      <c r="G24" s="110">
        <f t="shared" si="0"/>
        <v>0</v>
      </c>
      <c r="H24" s="110">
        <v>1.4086530786467391E-4</v>
      </c>
      <c r="I24" s="110">
        <f t="shared" si="1"/>
        <v>1.4086530786467391E-4</v>
      </c>
      <c r="J24" s="85">
        <f>分析係数表!G27</f>
        <v>0.16810344827586207</v>
      </c>
      <c r="K24" s="111">
        <f t="shared" si="2"/>
        <v>2.3679943994492599E-5</v>
      </c>
      <c r="L24" s="79"/>
      <c r="M24" s="80"/>
      <c r="N24" s="81">
        <f>分析係数表!H27</f>
        <v>1.1983202635608557E-2</v>
      </c>
      <c r="O24" s="82">
        <f t="shared" si="3"/>
        <v>0.10539265932053547</v>
      </c>
      <c r="P24" s="76">
        <f>分析係数表!C27</f>
        <v>3.3949453036589916E-2</v>
      </c>
      <c r="Q24" s="82">
        <f t="shared" si="4"/>
        <v>3.5780231380038397E-3</v>
      </c>
      <c r="R24" s="83">
        <v>3.6049400161459518E-3</v>
      </c>
      <c r="S24" s="84">
        <f t="shared" si="5"/>
        <v>3.7458053240106257E-3</v>
      </c>
      <c r="T24" s="85">
        <f>分析係数表!F27</f>
        <v>0.32327586206896552</v>
      </c>
      <c r="U24" s="86">
        <f t="shared" si="6"/>
        <v>1.2109284452620557E-3</v>
      </c>
      <c r="V24" s="87">
        <f>分析係数表!D27</f>
        <v>0.10344827586206896</v>
      </c>
      <c r="W24" s="88">
        <f t="shared" si="7"/>
        <v>0</v>
      </c>
      <c r="X24" s="76">
        <f>分析係数表!E27</f>
        <v>0.10344827586206896</v>
      </c>
      <c r="Y24" s="89">
        <f t="shared" si="8"/>
        <v>0</v>
      </c>
    </row>
    <row r="25" spans="1:25" x14ac:dyDescent="0.2">
      <c r="A25" s="6" t="s">
        <v>13</v>
      </c>
      <c r="B25" s="5" t="s">
        <v>192</v>
      </c>
      <c r="C25" s="90"/>
      <c r="D25" s="107">
        <f>投入係数表!AN25</f>
        <v>0</v>
      </c>
      <c r="E25" s="110">
        <f t="shared" si="9"/>
        <v>0</v>
      </c>
      <c r="F25" s="85">
        <f>分析係数表!C28</f>
        <v>0.13648255813953492</v>
      </c>
      <c r="G25" s="110">
        <f t="shared" si="0"/>
        <v>0</v>
      </c>
      <c r="H25" s="110">
        <v>5.646240483144627E-3</v>
      </c>
      <c r="I25" s="110">
        <f t="shared" si="1"/>
        <v>5.646240483144627E-3</v>
      </c>
      <c r="J25" s="85">
        <f>分析係数表!G28</f>
        <v>0.12488465087665333</v>
      </c>
      <c r="K25" s="111">
        <f t="shared" si="2"/>
        <v>7.0512877150314323E-4</v>
      </c>
      <c r="L25" s="79"/>
      <c r="M25" s="80"/>
      <c r="N25" s="81">
        <f>分析係数表!H28</f>
        <v>2.2469954990487682E-2</v>
      </c>
      <c r="O25" s="82">
        <f t="shared" si="3"/>
        <v>0.19762398945196244</v>
      </c>
      <c r="P25" s="76">
        <f>分析係数表!C28</f>
        <v>0.13648255813953492</v>
      </c>
      <c r="Q25" s="82">
        <f t="shared" si="4"/>
        <v>2.6972227630144299E-2</v>
      </c>
      <c r="R25" s="83">
        <v>2.9860497493909899E-2</v>
      </c>
      <c r="S25" s="84">
        <f t="shared" si="5"/>
        <v>3.5506737977054524E-2</v>
      </c>
      <c r="T25" s="85">
        <f>分析係数表!F28</f>
        <v>0.21362657643801908</v>
      </c>
      <c r="U25" s="86">
        <f t="shared" si="6"/>
        <v>7.5851828745199532E-3</v>
      </c>
      <c r="V25" s="87">
        <f>分析係数表!D28</f>
        <v>9.3202091664103356E-2</v>
      </c>
      <c r="W25" s="88">
        <f t="shared" si="7"/>
        <v>0</v>
      </c>
      <c r="X25" s="76">
        <f>分析係数表!E28</f>
        <v>8.2743771147339273E-2</v>
      </c>
      <c r="Y25" s="89">
        <f t="shared" si="8"/>
        <v>0</v>
      </c>
    </row>
    <row r="26" spans="1:25" x14ac:dyDescent="0.2">
      <c r="A26" s="6" t="s">
        <v>14</v>
      </c>
      <c r="B26" s="5" t="s">
        <v>50</v>
      </c>
      <c r="C26" s="90"/>
      <c r="D26" s="107">
        <f>投入係数表!AN26</f>
        <v>9.6899224806201549E-3</v>
      </c>
      <c r="E26" s="110">
        <f t="shared" si="9"/>
        <v>0.96899224806201545</v>
      </c>
      <c r="F26" s="85">
        <f>分析係数表!C29</f>
        <v>0.28024852844996728</v>
      </c>
      <c r="G26" s="110">
        <f t="shared" si="0"/>
        <v>0.27155865159880549</v>
      </c>
      <c r="H26" s="110">
        <v>0.36127523876522677</v>
      </c>
      <c r="I26" s="110">
        <f t="shared" si="1"/>
        <v>0.36127523876522677</v>
      </c>
      <c r="J26" s="85">
        <f>分析係数表!G29</f>
        <v>0.26283748014822655</v>
      </c>
      <c r="K26" s="111">
        <f t="shared" si="2"/>
        <v>9.4956673397001104E-2</v>
      </c>
      <c r="L26" s="79"/>
      <c r="M26" s="80"/>
      <c r="N26" s="81">
        <f>分析係数表!H29</f>
        <v>1.0707159760567955E-2</v>
      </c>
      <c r="O26" s="82">
        <f t="shared" si="3"/>
        <v>9.4169820477109617E-2</v>
      </c>
      <c r="P26" s="76">
        <f>分析係数表!C29</f>
        <v>0.28024852844996728</v>
      </c>
      <c r="Q26" s="82">
        <f t="shared" si="4"/>
        <v>2.6390953613107566E-2</v>
      </c>
      <c r="R26" s="83">
        <v>3.3624526401756276E-2</v>
      </c>
      <c r="S26" s="84">
        <f t="shared" si="5"/>
        <v>0.39489976516698305</v>
      </c>
      <c r="T26" s="85">
        <f>分析係数表!F29</f>
        <v>0.48438327157226047</v>
      </c>
      <c r="U26" s="86">
        <f t="shared" si="6"/>
        <v>0.19128284019470063</v>
      </c>
      <c r="V26" s="87">
        <f>分析係数表!D29</f>
        <v>0.14107993647432504</v>
      </c>
      <c r="W26" s="88">
        <f t="shared" si="7"/>
        <v>0</v>
      </c>
      <c r="X26" s="76">
        <f>分析係数表!E29</f>
        <v>9.6876654314452096E-2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0.11829228059541541</v>
      </c>
      <c r="I27" s="110">
        <f t="shared" si="1"/>
        <v>0.11829228059541541</v>
      </c>
      <c r="J27" s="85">
        <f>分析係数表!G30</f>
        <v>0.34440913030915921</v>
      </c>
      <c r="K27" s="111">
        <f t="shared" si="2"/>
        <v>4.0740941482154049E-2</v>
      </c>
      <c r="L27" s="79"/>
      <c r="M27" s="80"/>
      <c r="N27" s="81">
        <f>分析係数表!H30</f>
        <v>0</v>
      </c>
      <c r="O27" s="82">
        <f t="shared" si="3"/>
        <v>0</v>
      </c>
      <c r="P27" s="76">
        <f>分析係数表!C30</f>
        <v>1</v>
      </c>
      <c r="Q27" s="82">
        <f t="shared" si="4"/>
        <v>0</v>
      </c>
      <c r="R27" s="83">
        <v>1.8377654367013128E-2</v>
      </c>
      <c r="S27" s="84">
        <f t="shared" si="5"/>
        <v>0.13666993496242855</v>
      </c>
      <c r="T27" s="85">
        <f>分析係数表!F30</f>
        <v>0.44047963016469227</v>
      </c>
      <c r="U27" s="86">
        <f t="shared" si="6"/>
        <v>6.0200322406883069E-2</v>
      </c>
      <c r="V27" s="87">
        <f>分析係数表!D30</f>
        <v>0.18679572377925455</v>
      </c>
      <c r="W27" s="88">
        <f t="shared" si="7"/>
        <v>0</v>
      </c>
      <c r="X27" s="76">
        <f>分析係数表!E30</f>
        <v>0.11282866223634788</v>
      </c>
      <c r="Y27" s="89">
        <f t="shared" si="8"/>
        <v>0</v>
      </c>
    </row>
    <row r="28" spans="1:25" x14ac:dyDescent="0.2">
      <c r="A28" s="6" t="s">
        <v>16</v>
      </c>
      <c r="B28" s="5" t="s">
        <v>193</v>
      </c>
      <c r="C28" s="90"/>
      <c r="D28" s="107">
        <f>投入係数表!AN28</f>
        <v>0</v>
      </c>
      <c r="E28" s="110">
        <f t="shared" si="9"/>
        <v>0</v>
      </c>
      <c r="F28" s="85">
        <f>分析係数表!C31</f>
        <v>5.0425200622829069E-2</v>
      </c>
      <c r="G28" s="110">
        <f t="shared" si="0"/>
        <v>0</v>
      </c>
      <c r="H28" s="110">
        <v>5.4810024312679811E-2</v>
      </c>
      <c r="I28" s="110">
        <f t="shared" si="1"/>
        <v>5.4810024312679811E-2</v>
      </c>
      <c r="J28" s="85">
        <f>分析係数表!G31</f>
        <v>7.0921985815602842E-2</v>
      </c>
      <c r="K28" s="111">
        <f t="shared" si="2"/>
        <v>3.8872357668567246E-3</v>
      </c>
      <c r="L28" s="79"/>
      <c r="M28" s="80"/>
      <c r="N28" s="81">
        <f>分析係数表!H31</f>
        <v>2.4500023200779545E-2</v>
      </c>
      <c r="O28" s="82">
        <f t="shared" si="3"/>
        <v>0.21547850579377625</v>
      </c>
      <c r="P28" s="76">
        <f>分析係数表!C31</f>
        <v>5.0425200622829069E-2</v>
      </c>
      <c r="Q28" s="82">
        <f t="shared" si="4"/>
        <v>1.0865546884558604E-2</v>
      </c>
      <c r="R28" s="83">
        <v>1.367345689712233E-2</v>
      </c>
      <c r="S28" s="84">
        <f t="shared" si="5"/>
        <v>6.8483481209802147E-2</v>
      </c>
      <c r="T28" s="85">
        <f>分析係数表!F31</f>
        <v>0.3475177304964539</v>
      </c>
      <c r="U28" s="86">
        <f t="shared" si="6"/>
        <v>2.3799223966526988E-2</v>
      </c>
      <c r="V28" s="87">
        <f>分析係数表!D31</f>
        <v>0</v>
      </c>
      <c r="W28" s="88">
        <f t="shared" si="7"/>
        <v>0</v>
      </c>
      <c r="X28" s="76">
        <f>分析係数表!E31</f>
        <v>0</v>
      </c>
      <c r="Y28" s="89">
        <f t="shared" si="8"/>
        <v>0</v>
      </c>
    </row>
    <row r="29" spans="1:25" x14ac:dyDescent="0.2">
      <c r="A29" s="6" t="s">
        <v>17</v>
      </c>
      <c r="B29" s="5" t="s">
        <v>273</v>
      </c>
      <c r="C29" s="90"/>
      <c r="D29" s="107">
        <f>投入係数表!AN29</f>
        <v>0</v>
      </c>
      <c r="E29" s="110">
        <f t="shared" si="9"/>
        <v>0</v>
      </c>
      <c r="F29" s="85">
        <f>分析係数表!C32</f>
        <v>0.71921182266009853</v>
      </c>
      <c r="G29" s="110">
        <f t="shared" si="0"/>
        <v>0</v>
      </c>
      <c r="H29" s="110">
        <v>4.2521921248183783E-2</v>
      </c>
      <c r="I29" s="110">
        <f t="shared" si="1"/>
        <v>4.2521921248183783E-2</v>
      </c>
      <c r="J29" s="85">
        <f>分析係数表!G32</f>
        <v>0.13945578231292516</v>
      </c>
      <c r="K29" s="111">
        <f t="shared" si="2"/>
        <v>5.9299277931140646E-3</v>
      </c>
      <c r="L29" s="79"/>
      <c r="M29" s="80"/>
      <c r="N29" s="81">
        <f>分析係数表!H32</f>
        <v>7.0646373718156932E-3</v>
      </c>
      <c r="O29" s="82">
        <f t="shared" si="3"/>
        <v>6.2133716869512197E-2</v>
      </c>
      <c r="P29" s="76">
        <f>分析係数表!C32</f>
        <v>0.71921182266009853</v>
      </c>
      <c r="Q29" s="82">
        <f t="shared" si="4"/>
        <v>4.468730375836838E-2</v>
      </c>
      <c r="R29" s="83">
        <v>5.6271438139209221E-2</v>
      </c>
      <c r="S29" s="84">
        <f t="shared" si="5"/>
        <v>9.8793359387393004E-2</v>
      </c>
      <c r="T29" s="85">
        <f>分析係数表!F32</f>
        <v>0.48185941043083902</v>
      </c>
      <c r="U29" s="86">
        <f t="shared" si="6"/>
        <v>4.7604509908891188E-2</v>
      </c>
      <c r="V29" s="87">
        <f>分析係数表!D32</f>
        <v>7.9365079365079361E-3</v>
      </c>
      <c r="W29" s="88">
        <f t="shared" si="7"/>
        <v>0</v>
      </c>
      <c r="X29" s="76">
        <f>分析係数表!E32</f>
        <v>1.2471655328798186E-2</v>
      </c>
      <c r="Y29" s="89">
        <f t="shared" si="8"/>
        <v>0</v>
      </c>
    </row>
    <row r="30" spans="1:25" x14ac:dyDescent="0.2">
      <c r="A30" s="6" t="s">
        <v>18</v>
      </c>
      <c r="B30" s="5" t="s">
        <v>274</v>
      </c>
      <c r="C30" s="90"/>
      <c r="D30" s="107">
        <f>投入係数表!AN30</f>
        <v>0</v>
      </c>
      <c r="E30" s="110">
        <f t="shared" si="9"/>
        <v>0</v>
      </c>
      <c r="F30" s="85">
        <f>分析係数表!C33</f>
        <v>0.83046964490263453</v>
      </c>
      <c r="G30" s="110">
        <f t="shared" si="0"/>
        <v>0</v>
      </c>
      <c r="H30" s="110">
        <v>4.5445169515005671E-2</v>
      </c>
      <c r="I30" s="110">
        <f t="shared" si="1"/>
        <v>4.5445169515005671E-2</v>
      </c>
      <c r="J30" s="85">
        <f>分析係数表!G33</f>
        <v>0.50688705234159781</v>
      </c>
      <c r="K30" s="111">
        <f t="shared" si="2"/>
        <v>2.3035568018625465E-2</v>
      </c>
      <c r="L30" s="79"/>
      <c r="M30" s="80"/>
      <c r="N30" s="81">
        <f>分析係数表!H33</f>
        <v>1.0440350795786737E-3</v>
      </c>
      <c r="O30" s="82">
        <f t="shared" si="3"/>
        <v>9.1823226900756925E-3</v>
      </c>
      <c r="P30" s="76">
        <f>分析係数表!C33</f>
        <v>0.83046964490263453</v>
      </c>
      <c r="Q30" s="82">
        <f t="shared" si="4"/>
        <v>7.6256402638085639E-3</v>
      </c>
      <c r="R30" s="83">
        <v>1.973059647382373E-2</v>
      </c>
      <c r="S30" s="84">
        <f t="shared" si="5"/>
        <v>6.5175765988829404E-2</v>
      </c>
      <c r="T30" s="85">
        <f>分析係数表!F33</f>
        <v>0.64600550964187331</v>
      </c>
      <c r="U30" s="86">
        <f t="shared" si="6"/>
        <v>4.2103903923913215E-2</v>
      </c>
      <c r="V30" s="87">
        <f>分析係数表!D33</f>
        <v>3.9944903581267219E-2</v>
      </c>
      <c r="W30" s="88">
        <f t="shared" si="7"/>
        <v>0</v>
      </c>
      <c r="X30" s="76">
        <f>分析係数表!E33</f>
        <v>3.71900826446281E-2</v>
      </c>
      <c r="Y30" s="89">
        <f t="shared" si="8"/>
        <v>0</v>
      </c>
    </row>
    <row r="31" spans="1:25" x14ac:dyDescent="0.2">
      <c r="A31" s="6" t="s">
        <v>19</v>
      </c>
      <c r="B31" s="5" t="s">
        <v>275</v>
      </c>
      <c r="C31" s="90"/>
      <c r="D31" s="107">
        <f>投入係数表!AN31</f>
        <v>9.8837209302325577E-2</v>
      </c>
      <c r="E31" s="110">
        <f t="shared" si="9"/>
        <v>9.8837209302325579</v>
      </c>
      <c r="F31" s="85">
        <f>分析係数表!C34</f>
        <v>0.2537092984222894</v>
      </c>
      <c r="G31" s="110">
        <f t="shared" si="0"/>
        <v>2.5075919030109999</v>
      </c>
      <c r="H31" s="110">
        <v>3.0579534640246187</v>
      </c>
      <c r="I31" s="110">
        <f t="shared" si="1"/>
        <v>3.0579534640246187</v>
      </c>
      <c r="J31" s="85">
        <f>分析係数表!G34</f>
        <v>0.42494765662747624</v>
      </c>
      <c r="K31" s="111">
        <f t="shared" si="2"/>
        <v>1.2994701586131352</v>
      </c>
      <c r="L31" s="79"/>
      <c r="M31" s="80"/>
      <c r="N31" s="81">
        <f>分析係数表!H34</f>
        <v>0.17513108440443598</v>
      </c>
      <c r="O31" s="82">
        <f t="shared" si="3"/>
        <v>1.5402836183563637</v>
      </c>
      <c r="P31" s="76">
        <f>分析係数表!C34</f>
        <v>0.2537092984222894</v>
      </c>
      <c r="Q31" s="82">
        <f t="shared" si="4"/>
        <v>0.39078427618453843</v>
      </c>
      <c r="R31" s="83">
        <v>0.421310714409386</v>
      </c>
      <c r="S31" s="84">
        <f t="shared" si="5"/>
        <v>3.4792641784340046</v>
      </c>
      <c r="T31" s="85">
        <f>分析係数表!F34</f>
        <v>0.69995168304074729</v>
      </c>
      <c r="U31" s="86">
        <f t="shared" si="6"/>
        <v>2.4353168174382644</v>
      </c>
      <c r="V31" s="87">
        <f>分析係数表!D34</f>
        <v>0.29215654694797877</v>
      </c>
      <c r="W31" s="88">
        <f t="shared" si="7"/>
        <v>1</v>
      </c>
      <c r="X31" s="76">
        <f>分析係数表!E34</f>
        <v>0.2001932678370108</v>
      </c>
      <c r="Y31" s="89">
        <f t="shared" si="8"/>
        <v>1</v>
      </c>
    </row>
    <row r="32" spans="1:25" x14ac:dyDescent="0.2">
      <c r="A32" s="6" t="s">
        <v>20</v>
      </c>
      <c r="B32" s="5" t="s">
        <v>37</v>
      </c>
      <c r="C32" s="90"/>
      <c r="D32" s="107">
        <f>投入係数表!AN32</f>
        <v>0</v>
      </c>
      <c r="E32" s="110">
        <f t="shared" si="9"/>
        <v>0</v>
      </c>
      <c r="F32" s="85">
        <f>分析係数表!C35</f>
        <v>0.44329670329670334</v>
      </c>
      <c r="G32" s="110">
        <f t="shared" si="0"/>
        <v>0</v>
      </c>
      <c r="H32" s="110">
        <v>0.20023189599884916</v>
      </c>
      <c r="I32" s="110">
        <f t="shared" si="1"/>
        <v>0.20023189599884916</v>
      </c>
      <c r="J32" s="85">
        <f>分析係数表!G35</f>
        <v>0.31419939577039274</v>
      </c>
      <c r="K32" s="111">
        <f t="shared" si="2"/>
        <v>6.2912740736798534E-2</v>
      </c>
      <c r="L32" s="79"/>
      <c r="M32" s="80"/>
      <c r="N32" s="81">
        <f>分析係数表!H35</f>
        <v>6.616862326574173E-2</v>
      </c>
      <c r="O32" s="82">
        <f t="shared" si="3"/>
        <v>0.58195520693546399</v>
      </c>
      <c r="P32" s="76">
        <f>分析係数表!C35</f>
        <v>0.44329670329670334</v>
      </c>
      <c r="Q32" s="82">
        <f t="shared" si="4"/>
        <v>0.25797882470084199</v>
      </c>
      <c r="R32" s="83">
        <v>0.30499151910863098</v>
      </c>
      <c r="S32" s="84">
        <f t="shared" si="5"/>
        <v>0.50522341510748014</v>
      </c>
      <c r="T32" s="85">
        <f>分析係数表!F35</f>
        <v>0.64443411573320941</v>
      </c>
      <c r="U32" s="86">
        <f t="shared" si="6"/>
        <v>0.32558320476250113</v>
      </c>
      <c r="V32" s="87">
        <f>分析係数表!D35</f>
        <v>7.0415988844991867E-2</v>
      </c>
      <c r="W32" s="88">
        <f t="shared" si="7"/>
        <v>0</v>
      </c>
      <c r="X32" s="76">
        <f>分析係数表!E35</f>
        <v>6.2979316755751802E-2</v>
      </c>
      <c r="Y32" s="89">
        <f t="shared" si="8"/>
        <v>0</v>
      </c>
    </row>
    <row r="33" spans="1:25" x14ac:dyDescent="0.2">
      <c r="A33" s="6" t="s">
        <v>21</v>
      </c>
      <c r="B33" s="5" t="s">
        <v>38</v>
      </c>
      <c r="C33" s="90"/>
      <c r="D33" s="107">
        <f>投入係数表!AN33</f>
        <v>0</v>
      </c>
      <c r="E33" s="110">
        <f t="shared" si="9"/>
        <v>0</v>
      </c>
      <c r="F33" s="85">
        <f>分析係数表!C36</f>
        <v>0.8186980166346769</v>
      </c>
      <c r="G33" s="110">
        <f t="shared" si="0"/>
        <v>0</v>
      </c>
      <c r="H33" s="110">
        <v>0.30070611372108663</v>
      </c>
      <c r="I33" s="110">
        <f t="shared" si="1"/>
        <v>0.30070611372108663</v>
      </c>
      <c r="J33" s="85">
        <f>分析係数表!G36</f>
        <v>7.7781269641734763E-2</v>
      </c>
      <c r="K33" s="111">
        <f t="shared" si="2"/>
        <v>2.3389303314257998E-2</v>
      </c>
      <c r="L33" s="79"/>
      <c r="M33" s="80"/>
      <c r="N33" s="81">
        <f>分析係数表!H36</f>
        <v>0.1158646930536866</v>
      </c>
      <c r="O33" s="82">
        <f t="shared" si="3"/>
        <v>1.0190337669830669</v>
      </c>
      <c r="P33" s="76">
        <f>分析係数表!C36</f>
        <v>0.8186980166346769</v>
      </c>
      <c r="Q33" s="82">
        <f t="shared" si="4"/>
        <v>0.8342809239128004</v>
      </c>
      <c r="R33" s="83">
        <v>0.90368733185006545</v>
      </c>
      <c r="S33" s="84">
        <f t="shared" si="5"/>
        <v>1.204393445571152</v>
      </c>
      <c r="T33" s="85">
        <f>分析係数表!F36</f>
        <v>0.82023884349465748</v>
      </c>
      <c r="U33" s="86">
        <f t="shared" si="6"/>
        <v>0.98789028690782743</v>
      </c>
      <c r="V33" s="87">
        <f>分析係数表!D36</f>
        <v>8.8780641106222507E-3</v>
      </c>
      <c r="W33" s="88">
        <f t="shared" si="7"/>
        <v>0</v>
      </c>
      <c r="X33" s="76">
        <f>分析係数表!E36</f>
        <v>3.4569453174104338E-3</v>
      </c>
      <c r="Y33" s="89">
        <f t="shared" si="8"/>
        <v>0</v>
      </c>
    </row>
    <row r="34" spans="1:25" x14ac:dyDescent="0.2">
      <c r="A34" s="6" t="s">
        <v>22</v>
      </c>
      <c r="B34" s="5" t="s">
        <v>378</v>
      </c>
      <c r="C34" s="90"/>
      <c r="D34" s="107">
        <f>投入係数表!AN34</f>
        <v>0.22868217054263565</v>
      </c>
      <c r="E34" s="110">
        <f t="shared" si="9"/>
        <v>22.868217054263564</v>
      </c>
      <c r="F34" s="85">
        <f>分析係数表!C37</f>
        <v>0.56668970283344855</v>
      </c>
      <c r="G34" s="110">
        <f t="shared" si="0"/>
        <v>12.959183126811419</v>
      </c>
      <c r="H34" s="110">
        <v>13.85309268051955</v>
      </c>
      <c r="I34" s="110">
        <f t="shared" si="1"/>
        <v>13.85309268051955</v>
      </c>
      <c r="J34" s="85">
        <f>分析係数表!G37</f>
        <v>0.49872274427515739</v>
      </c>
      <c r="K34" s="111">
        <f t="shared" si="2"/>
        <v>6.9088523983268066</v>
      </c>
      <c r="L34" s="79"/>
      <c r="M34" s="80"/>
      <c r="N34" s="81">
        <f>分析係数表!H37</f>
        <v>5.3152985940327593E-2</v>
      </c>
      <c r="O34" s="82">
        <f t="shared" si="3"/>
        <v>0.46748225073252031</v>
      </c>
      <c r="P34" s="76">
        <f>分析係数表!C37</f>
        <v>0.56668970283344855</v>
      </c>
      <c r="Q34" s="82">
        <f t="shared" si="4"/>
        <v>0.26491737774752361</v>
      </c>
      <c r="R34" s="83">
        <v>0.30717473690335262</v>
      </c>
      <c r="S34" s="84">
        <f t="shared" si="5"/>
        <v>14.160267417422903</v>
      </c>
      <c r="T34" s="85">
        <f>分析係数表!F37</f>
        <v>0.72283550770915062</v>
      </c>
      <c r="U34" s="86">
        <f t="shared" si="6"/>
        <v>10.235544087970228</v>
      </c>
      <c r="V34" s="87">
        <f>分析係数表!D37</f>
        <v>9.0457075084390104E-2</v>
      </c>
      <c r="W34" s="88">
        <f t="shared" si="7"/>
        <v>1</v>
      </c>
      <c r="X34" s="76">
        <f>分析係数表!E37</f>
        <v>8.3386552321868437E-2</v>
      </c>
      <c r="Y34" s="89">
        <f t="shared" si="8"/>
        <v>1</v>
      </c>
    </row>
    <row r="35" spans="1:25" x14ac:dyDescent="0.2">
      <c r="A35" s="6" t="s">
        <v>23</v>
      </c>
      <c r="B35" s="5" t="s">
        <v>194</v>
      </c>
      <c r="C35" s="90"/>
      <c r="D35" s="107">
        <f>投入係数表!AN35</f>
        <v>0</v>
      </c>
      <c r="E35" s="110">
        <f t="shared" si="9"/>
        <v>0</v>
      </c>
      <c r="F35" s="85">
        <f>分析係数表!C38</f>
        <v>1.0683527744467458E-2</v>
      </c>
      <c r="G35" s="110">
        <f t="shared" si="0"/>
        <v>0</v>
      </c>
      <c r="H35" s="110">
        <v>4.4424657951717145E-3</v>
      </c>
      <c r="I35" s="110">
        <f t="shared" si="1"/>
        <v>4.4424657951717145E-3</v>
      </c>
      <c r="J35" s="85">
        <f>分析係数表!G38</f>
        <v>0.34057971014492755</v>
      </c>
      <c r="K35" s="111">
        <f t="shared" si="2"/>
        <v>1.5130137128483376E-3</v>
      </c>
      <c r="L35" s="79"/>
      <c r="M35" s="80"/>
      <c r="N35" s="81">
        <f>分析係数表!H38</f>
        <v>4.6331956753746927E-2</v>
      </c>
      <c r="O35" s="82">
        <f t="shared" si="3"/>
        <v>0.40749107582402577</v>
      </c>
      <c r="P35" s="76">
        <f>分析係数表!C38</f>
        <v>1.0683527744467458E-2</v>
      </c>
      <c r="Q35" s="82">
        <f t="shared" si="4"/>
        <v>4.3534422141888723E-3</v>
      </c>
      <c r="R35" s="83">
        <v>5.1408934366900085E-3</v>
      </c>
      <c r="S35" s="84">
        <f t="shared" si="5"/>
        <v>9.5833592318617239E-3</v>
      </c>
      <c r="T35" s="85">
        <f>分析係数表!F38</f>
        <v>0.55072463768115942</v>
      </c>
      <c r="U35" s="86">
        <f t="shared" si="6"/>
        <v>5.2777920407354418E-3</v>
      </c>
      <c r="V35" s="87">
        <f>分析係数表!D38</f>
        <v>0.29710144927536231</v>
      </c>
      <c r="W35" s="88">
        <f t="shared" si="7"/>
        <v>0</v>
      </c>
      <c r="X35" s="76">
        <f>分析係数表!E38</f>
        <v>0.18840579710144928</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1.5100299624045061E-2</v>
      </c>
      <c r="I36" s="110">
        <f t="shared" si="1"/>
        <v>1.5100299624045061E-2</v>
      </c>
      <c r="J36" s="85">
        <f>分析係数表!G39</f>
        <v>0.35121951219512193</v>
      </c>
      <c r="K36" s="111">
        <f t="shared" si="2"/>
        <v>5.3035198679572898E-3</v>
      </c>
      <c r="L36" s="79"/>
      <c r="M36" s="80"/>
      <c r="N36" s="81">
        <f>分析係数表!H39</f>
        <v>4.1645399285415987E-3</v>
      </c>
      <c r="O36" s="82">
        <f t="shared" si="3"/>
        <v>3.6627264952635262E-2</v>
      </c>
      <c r="P36" s="76">
        <f>分析係数表!C39</f>
        <v>1</v>
      </c>
      <c r="Q36" s="82">
        <f t="shared" si="4"/>
        <v>3.6627264952635262E-2</v>
      </c>
      <c r="R36" s="83">
        <v>4.6322840653416644E-2</v>
      </c>
      <c r="S36" s="84">
        <f t="shared" si="5"/>
        <v>6.1423140277461707E-2</v>
      </c>
      <c r="T36" s="85">
        <f>分析係数表!F39</f>
        <v>0.70184774575018483</v>
      </c>
      <c r="U36" s="86">
        <f t="shared" si="6"/>
        <v>4.3109692540633883E-2</v>
      </c>
      <c r="V36" s="87">
        <f>分析係数表!D39</f>
        <v>7.4944567627494463E-2</v>
      </c>
      <c r="W36" s="88">
        <f t="shared" si="7"/>
        <v>0</v>
      </c>
      <c r="X36" s="76">
        <f>分析係数表!E39</f>
        <v>9.5048041389504803E-2</v>
      </c>
      <c r="Y36" s="89">
        <f t="shared" si="8"/>
        <v>0</v>
      </c>
    </row>
    <row r="37" spans="1:25" x14ac:dyDescent="0.2">
      <c r="A37" s="6" t="s">
        <v>25</v>
      </c>
      <c r="B37" s="5" t="s">
        <v>40</v>
      </c>
      <c r="C37" s="90"/>
      <c r="D37" s="107">
        <f>投入係数表!AN37</f>
        <v>0</v>
      </c>
      <c r="E37" s="110">
        <f t="shared" si="9"/>
        <v>0</v>
      </c>
      <c r="F37" s="85">
        <f>分析係数表!C40</f>
        <v>0.77416905685844439</v>
      </c>
      <c r="G37" s="110">
        <f t="shared" si="0"/>
        <v>0</v>
      </c>
      <c r="H37" s="110">
        <v>6.0757772686489773E-3</v>
      </c>
      <c r="I37" s="110">
        <f t="shared" si="1"/>
        <v>6.0757772686489773E-3</v>
      </c>
      <c r="J37" s="85">
        <f>分析係数表!G40</f>
        <v>0.54967502321262762</v>
      </c>
      <c r="K37" s="111">
        <f t="shared" si="2"/>
        <v>3.3397030111793819E-3</v>
      </c>
      <c r="L37" s="79"/>
      <c r="M37" s="80"/>
      <c r="N37" s="81">
        <f>分析係数表!H40</f>
        <v>3.1866270706695746E-2</v>
      </c>
      <c r="O37" s="82">
        <f t="shared" si="3"/>
        <v>0.28026489366264368</v>
      </c>
      <c r="P37" s="76">
        <f>分析係数表!C40</f>
        <v>0.77416905685844439</v>
      </c>
      <c r="Q37" s="82">
        <f t="shared" si="4"/>
        <v>0.21697240839734105</v>
      </c>
      <c r="R37" s="83">
        <v>0.21725574157607414</v>
      </c>
      <c r="S37" s="84">
        <f t="shared" si="5"/>
        <v>0.2233315188447231</v>
      </c>
      <c r="T37" s="85">
        <f>分析係数表!F40</f>
        <v>0.74643369629442058</v>
      </c>
      <c r="U37" s="86">
        <f t="shared" si="6"/>
        <v>0.16670217111031371</v>
      </c>
      <c r="V37" s="87">
        <f>分析係数表!D40</f>
        <v>8.7617118257786786E-2</v>
      </c>
      <c r="W37" s="88">
        <f t="shared" si="7"/>
        <v>0</v>
      </c>
      <c r="X37" s="76">
        <f>分析係数表!E40</f>
        <v>5.7567316620241414E-2</v>
      </c>
      <c r="Y37" s="89">
        <f t="shared" si="8"/>
        <v>0</v>
      </c>
    </row>
    <row r="38" spans="1:25" x14ac:dyDescent="0.2">
      <c r="A38" s="6" t="s">
        <v>26</v>
      </c>
      <c r="B38" s="5" t="s">
        <v>277</v>
      </c>
      <c r="C38" s="90"/>
      <c r="D38" s="107">
        <f>投入係数表!AN38</f>
        <v>0</v>
      </c>
      <c r="E38" s="110">
        <f t="shared" si="9"/>
        <v>0</v>
      </c>
      <c r="F38" s="85">
        <f>分析係数表!C41</f>
        <v>0.79005741127348639</v>
      </c>
      <c r="G38" s="110">
        <f t="shared" si="0"/>
        <v>0</v>
      </c>
      <c r="H38" s="110">
        <v>1.1238034728789269E-2</v>
      </c>
      <c r="I38" s="110">
        <f t="shared" si="1"/>
        <v>1.1238034728789269E-2</v>
      </c>
      <c r="J38" s="85">
        <f>分析係数表!G41</f>
        <v>0.45390187685215672</v>
      </c>
      <c r="K38" s="111">
        <f t="shared" si="2"/>
        <v>5.1009650555271678E-3</v>
      </c>
      <c r="L38" s="79"/>
      <c r="M38" s="80"/>
      <c r="N38" s="81">
        <f>分析係数表!H41</f>
        <v>5.3791007377847894E-2</v>
      </c>
      <c r="O38" s="82">
        <f t="shared" si="3"/>
        <v>0.4730936701542332</v>
      </c>
      <c r="P38" s="76">
        <f>分析係数表!C41</f>
        <v>0.79005741127348639</v>
      </c>
      <c r="Q38" s="82">
        <f t="shared" si="4"/>
        <v>0.37377116033192614</v>
      </c>
      <c r="R38" s="83">
        <v>0.38018903152262196</v>
      </c>
      <c r="S38" s="84">
        <f t="shared" si="5"/>
        <v>0.39142706625141122</v>
      </c>
      <c r="T38" s="85">
        <f>分析係数表!F41</f>
        <v>0.55729338162660524</v>
      </c>
      <c r="U38" s="86">
        <f t="shared" si="6"/>
        <v>0.21813971341143021</v>
      </c>
      <c r="V38" s="87">
        <f>分析係数表!D41</f>
        <v>0.17657227527164965</v>
      </c>
      <c r="W38" s="88">
        <f t="shared" si="7"/>
        <v>0</v>
      </c>
      <c r="X38" s="76">
        <f>分析係数表!E41</f>
        <v>0.1767369114257491</v>
      </c>
      <c r="Y38" s="89">
        <f t="shared" si="8"/>
        <v>0</v>
      </c>
    </row>
    <row r="39" spans="1:25" x14ac:dyDescent="0.2">
      <c r="A39" s="6" t="s">
        <v>51</v>
      </c>
      <c r="B39" s="5" t="s">
        <v>368</v>
      </c>
      <c r="C39" s="90"/>
      <c r="D39" s="107">
        <f>投入係数表!AN39</f>
        <v>0</v>
      </c>
      <c r="E39" s="110">
        <f t="shared" si="9"/>
        <v>0</v>
      </c>
      <c r="F39" s="85">
        <f>分析係数表!C42</f>
        <v>0.34014502307185235</v>
      </c>
      <c r="G39" s="110">
        <f>E39*F39</f>
        <v>0</v>
      </c>
      <c r="H39" s="110">
        <v>1.366584496321642E-2</v>
      </c>
      <c r="I39" s="110">
        <f>C39+H39</f>
        <v>1.366584496321642E-2</v>
      </c>
      <c r="J39" s="85">
        <f>分析係数表!G42</f>
        <v>0.48461538461538461</v>
      </c>
      <c r="K39" s="111">
        <f>I39*J39</f>
        <v>6.6226787129433423E-3</v>
      </c>
      <c r="L39" s="79"/>
      <c r="M39" s="80"/>
      <c r="N39" s="81">
        <f>分析係数表!H42</f>
        <v>1.4175676302723771E-2</v>
      </c>
      <c r="O39" s="82">
        <f t="shared" si="3"/>
        <v>0.12467553696969441</v>
      </c>
      <c r="P39" s="76">
        <f>分析係数表!C42</f>
        <v>0.34014502307185235</v>
      </c>
      <c r="Q39" s="82">
        <f>O39*P39</f>
        <v>4.2407763399052285E-2</v>
      </c>
      <c r="R39" s="83">
        <v>4.4024660179385791E-2</v>
      </c>
      <c r="S39" s="84">
        <f>I39+R39</f>
        <v>5.7690505142602211E-2</v>
      </c>
      <c r="T39" s="85">
        <f>分析係数表!F42</f>
        <v>0.55384615384615388</v>
      </c>
      <c r="U39" s="86">
        <f>S39*T39</f>
        <v>3.1951664386671998E-2</v>
      </c>
      <c r="V39" s="87">
        <f>分析係数表!D42</f>
        <v>0.60961538461538467</v>
      </c>
      <c r="W39" s="88">
        <f>ROUND(S39*V39,0)</f>
        <v>0</v>
      </c>
      <c r="X39" s="76">
        <f>分析係数表!E42</f>
        <v>0.4653846153846154</v>
      </c>
      <c r="Y39" s="89">
        <f>ROUND(S39*X39,0)</f>
        <v>0</v>
      </c>
    </row>
    <row r="40" spans="1:25" x14ac:dyDescent="0.2">
      <c r="A40" s="6" t="s">
        <v>195</v>
      </c>
      <c r="B40" s="5" t="s">
        <v>41</v>
      </c>
      <c r="C40" s="90"/>
      <c r="D40" s="107">
        <f>投入係数表!AN40</f>
        <v>0</v>
      </c>
      <c r="E40" s="110">
        <f t="shared" si="9"/>
        <v>0</v>
      </c>
      <c r="F40" s="85">
        <f>分析係数表!C43</f>
        <v>0.24206930209858468</v>
      </c>
      <c r="G40" s="110">
        <f>E40*F40</f>
        <v>0</v>
      </c>
      <c r="H40" s="110">
        <v>0.48826394590070721</v>
      </c>
      <c r="I40" s="110">
        <f>C40+H40</f>
        <v>0.48826394590070721</v>
      </c>
      <c r="J40" s="85">
        <f>分析係数表!G43</f>
        <v>0.37677668031799566</v>
      </c>
      <c r="K40" s="111">
        <f>I40*J40</f>
        <v>0.1839664686554339</v>
      </c>
      <c r="L40" s="79"/>
      <c r="M40" s="80"/>
      <c r="N40" s="81">
        <f>分析係数表!H43</f>
        <v>3.8768502621688086E-2</v>
      </c>
      <c r="O40" s="82">
        <f t="shared" si="3"/>
        <v>0.34097024922481073</v>
      </c>
      <c r="P40" s="76">
        <f>分析係数表!C43</f>
        <v>0.24206930209858468</v>
      </c>
      <c r="Q40" s="82">
        <f>O40*P40</f>
        <v>8.2538430266230423E-2</v>
      </c>
      <c r="R40" s="83">
        <v>0.1338764414768539</v>
      </c>
      <c r="S40" s="84">
        <f>I40+R40</f>
        <v>0.62214038737756105</v>
      </c>
      <c r="T40" s="85">
        <f>分析係数表!F43</f>
        <v>0.60202360876897132</v>
      </c>
      <c r="U40" s="86">
        <f>S40*T40</f>
        <v>0.37454320116996509</v>
      </c>
      <c r="V40" s="87">
        <f>分析係数表!D43</f>
        <v>0.42833052276559863</v>
      </c>
      <c r="W40" s="88">
        <f>ROUND(S40*V40,0)</f>
        <v>0</v>
      </c>
      <c r="X40" s="76">
        <f>分析係数表!E43</f>
        <v>0.32088653336545409</v>
      </c>
      <c r="Y40" s="89">
        <f>ROUND(S40*X40,0)</f>
        <v>0</v>
      </c>
    </row>
    <row r="41" spans="1:25" x14ac:dyDescent="0.2">
      <c r="A41" s="6" t="s">
        <v>341</v>
      </c>
      <c r="B41" s="5" t="s">
        <v>42</v>
      </c>
      <c r="C41" s="163"/>
      <c r="D41" s="107">
        <f>投入係数表!AN41</f>
        <v>0</v>
      </c>
      <c r="E41" s="110">
        <f t="shared" si="9"/>
        <v>0</v>
      </c>
      <c r="F41" s="85">
        <f>分析係数表!C44</f>
        <v>0.38560429982568278</v>
      </c>
      <c r="G41" s="110">
        <f>E41*F41</f>
        <v>0</v>
      </c>
      <c r="H41" s="110">
        <v>4.1501929405137142E-3</v>
      </c>
      <c r="I41" s="110">
        <f>C41+H41</f>
        <v>4.1501929405137142E-3</v>
      </c>
      <c r="J41" s="85">
        <f>分析係数表!G44</f>
        <v>0.26838368034661209</v>
      </c>
      <c r="K41" s="111">
        <f>I41*J41</f>
        <v>1.1138440555235989E-3</v>
      </c>
      <c r="L41" s="79"/>
      <c r="M41" s="80"/>
      <c r="N41" s="81">
        <f>分析係数表!H44</f>
        <v>0.12265092107094798</v>
      </c>
      <c r="O41" s="82">
        <f t="shared" si="3"/>
        <v>1.078718864468559</v>
      </c>
      <c r="P41" s="76">
        <f>分析係数表!C44</f>
        <v>0.38560429982568278</v>
      </c>
      <c r="Q41" s="82">
        <f>O41*P41</f>
        <v>0.41595863244215431</v>
      </c>
      <c r="R41" s="83">
        <v>0.42109014232173053</v>
      </c>
      <c r="S41" s="84">
        <f>I41+R41</f>
        <v>0.42524033526224425</v>
      </c>
      <c r="T41" s="85">
        <f>分析係数表!F44</f>
        <v>0.48224816464075099</v>
      </c>
      <c r="U41" s="86">
        <f>S41*T41</f>
        <v>0.2050713712114349</v>
      </c>
      <c r="V41" s="87">
        <f>分析係数表!D44</f>
        <v>0.27476230593332529</v>
      </c>
      <c r="W41" s="88">
        <f>ROUND(S41*V41,0)</f>
        <v>0</v>
      </c>
      <c r="X41" s="76">
        <f>分析係数表!E44</f>
        <v>0.19448790468167049</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8.8324585462982802E-2</v>
      </c>
      <c r="I42" s="110">
        <f>C42+H42</f>
        <v>100.08832458546298</v>
      </c>
      <c r="J42" s="85">
        <f>分析係数表!G45</f>
        <v>0</v>
      </c>
      <c r="K42" s="111">
        <f>I42*J42</f>
        <v>0</v>
      </c>
      <c r="L42" s="79"/>
      <c r="M42" s="80"/>
      <c r="N42" s="81">
        <f>分析係数表!H45</f>
        <v>0</v>
      </c>
      <c r="O42" s="82">
        <f t="shared" si="3"/>
        <v>0</v>
      </c>
      <c r="P42" s="76">
        <f>分析係数表!C45</f>
        <v>1</v>
      </c>
      <c r="Q42" s="82">
        <f>O42*P42</f>
        <v>0</v>
      </c>
      <c r="R42" s="83">
        <v>9.9152801619591339E-3</v>
      </c>
      <c r="S42" s="84">
        <f>I42+R42</f>
        <v>100.09823986562495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0</v>
      </c>
      <c r="E43" s="110">
        <f t="shared" si="9"/>
        <v>0</v>
      </c>
      <c r="F43" s="85">
        <f>分析係数表!C46</f>
        <v>0.21981660723382579</v>
      </c>
      <c r="G43" s="110">
        <f>E43*F43</f>
        <v>0</v>
      </c>
      <c r="H43" s="110">
        <v>7.9644873017066936E-2</v>
      </c>
      <c r="I43" s="110">
        <f>C43+H43</f>
        <v>7.9644873017066936E-2</v>
      </c>
      <c r="J43" s="85">
        <f>分析係数表!G46</f>
        <v>9.2485549132947983E-3</v>
      </c>
      <c r="K43" s="111">
        <f>I43*J43</f>
        <v>7.3659998166073469E-4</v>
      </c>
      <c r="L43" s="79"/>
      <c r="M43" s="80"/>
      <c r="N43" s="81">
        <f>分析係数表!H46</f>
        <v>2.3827200593939956E-2</v>
      </c>
      <c r="O43" s="82">
        <f t="shared" si="3"/>
        <v>0.20956100894906082</v>
      </c>
      <c r="P43" s="76">
        <f>分析係数表!C46</f>
        <v>0.21981660723382579</v>
      </c>
      <c r="Q43" s="82">
        <f>O43*P43</f>
        <v>4.6064989995679956E-2</v>
      </c>
      <c r="R43" s="83">
        <v>5.1138249885218971E-2</v>
      </c>
      <c r="S43" s="84">
        <f>I43+R43</f>
        <v>0.13078312290228591</v>
      </c>
      <c r="T43" s="85">
        <f>分析係数表!F46</f>
        <v>0.31329479768786128</v>
      </c>
      <c r="U43" s="86">
        <f>S43*T43</f>
        <v>4.097367203065836E-2</v>
      </c>
      <c r="V43" s="87">
        <f>分析係数表!D46</f>
        <v>4.6242774566473991E-3</v>
      </c>
      <c r="W43" s="88">
        <f>ROUND(S43*V43,0)</f>
        <v>0</v>
      </c>
      <c r="X43" s="76">
        <f>分析係数表!E46</f>
        <v>1.5028901734104046E-2</v>
      </c>
      <c r="Y43" s="89">
        <f>ROUND(S43*X43,0)</f>
        <v>0</v>
      </c>
    </row>
    <row r="44" spans="1:25" x14ac:dyDescent="0.2">
      <c r="A44" s="192">
        <v>40</v>
      </c>
      <c r="B44" s="14" t="s">
        <v>151</v>
      </c>
      <c r="C44" s="197">
        <f>SUM(C5:C43)</f>
        <v>100</v>
      </c>
      <c r="D44" s="108">
        <f>投入係数表!AN44</f>
        <v>1</v>
      </c>
      <c r="E44" s="96">
        <f>SUM(E5:E43)</f>
        <v>99.999999999999972</v>
      </c>
      <c r="F44" s="98">
        <f>分析係数表!C47</f>
        <v>0.36533716964755569</v>
      </c>
      <c r="G44" s="96">
        <f>SUM(G5:G43)</f>
        <v>40.842205431742443</v>
      </c>
      <c r="H44" s="96">
        <f>SUM(H5:H43)</f>
        <v>47.312241104504238</v>
      </c>
      <c r="I44" s="96">
        <f>SUM(I5:I43)</f>
        <v>147.31224110450424</v>
      </c>
      <c r="J44" s="98">
        <f>分析係数表!G47</f>
        <v>0.24761623449681225</v>
      </c>
      <c r="K44" s="112">
        <f>SUM(K5:K43)</f>
        <v>14.019712100164453</v>
      </c>
      <c r="L44" s="94">
        <f>最終需要_まとめ!$L$33</f>
        <v>0.62733333333333341</v>
      </c>
      <c r="M44" s="91">
        <f>K44*L44</f>
        <v>8.7950327241698343</v>
      </c>
      <c r="N44" s="95">
        <f>分析係数表!H47</f>
        <v>1</v>
      </c>
      <c r="O44" s="96">
        <f>SUM(O5:O43)</f>
        <v>8.7950327241698343</v>
      </c>
      <c r="P44" s="92">
        <f>分析係数表!C47</f>
        <v>0.36533716964755569</v>
      </c>
      <c r="Q44" s="96">
        <f>SUM(Q5:Q43)</f>
        <v>3.3775360090470863</v>
      </c>
      <c r="R44" s="91">
        <f>SUM(R5:R43)</f>
        <v>3.8062390569273616</v>
      </c>
      <c r="S44" s="97">
        <f>SUM(S5:S43)</f>
        <v>151.11848016143159</v>
      </c>
      <c r="T44" s="98">
        <f>分析係数表!F47</f>
        <v>0.45972075178637212</v>
      </c>
      <c r="U44" s="99">
        <f>SUM(U5:U43)</f>
        <v>25.853492709097708</v>
      </c>
      <c r="V44" s="100">
        <f>分析係数表!D47</f>
        <v>9.0631212476228726E-2</v>
      </c>
      <c r="W44" s="101">
        <f>SUM(W5:W43)</f>
        <v>4</v>
      </c>
      <c r="X44" s="92">
        <f>分析係数表!E47</f>
        <v>7.5404319154090987E-2</v>
      </c>
      <c r="Y44" s="102">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398" t="str">
        <f>取引基本表!$E$1</f>
        <v>2015年加西市産業連関表</v>
      </c>
      <c r="H1" s="401"/>
      <c r="I1" s="401"/>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0.3615635179153095</v>
      </c>
      <c r="G5" s="110">
        <f t="shared" ref="G5:G38" si="0">E5*F5</f>
        <v>0</v>
      </c>
      <c r="H5" s="110">
        <f t="array" ref="H5:H43">MMULT(逆行列係数!C5:AO43,'39'!G5:G43)</f>
        <v>4.7219261486150738E-3</v>
      </c>
      <c r="I5" s="110">
        <f t="shared" ref="I5:I38" si="1">C5+H5</f>
        <v>4.7219261486150738E-3</v>
      </c>
      <c r="J5" s="85">
        <f>分析係数表!G8</f>
        <v>0.11973969631236442</v>
      </c>
      <c r="K5" s="111">
        <f t="shared" ref="K5:K38" si="2">I5*J5</f>
        <v>5.6540200304458152E-4</v>
      </c>
      <c r="L5" s="79" t="s">
        <v>178</v>
      </c>
      <c r="M5" s="80" t="s">
        <v>178</v>
      </c>
      <c r="N5" s="81">
        <f>分析係数表!H8</f>
        <v>1.2737227970859822E-2</v>
      </c>
      <c r="O5" s="82">
        <f t="shared" ref="O5:O43" si="3">$M$44*N5</f>
        <v>0.11386443871340445</v>
      </c>
      <c r="P5" s="76">
        <f>分析係数表!C8</f>
        <v>0.3615635179153095</v>
      </c>
      <c r="Q5" s="82">
        <f t="shared" ref="Q5:Q38" si="4">O5*P5</f>
        <v>4.1169227026670668E-2</v>
      </c>
      <c r="R5" s="83">
        <f t="array" ref="R5:R43">MMULT(逆行列係数!C5:AO43,'39'!Q5:Q43)</f>
        <v>6.0192768914670354E-2</v>
      </c>
      <c r="S5" s="84">
        <f t="shared" ref="S5:S38" si="5">I5+R5</f>
        <v>6.4914695063285427E-2</v>
      </c>
      <c r="T5" s="85">
        <f>分析係数表!F8</f>
        <v>0.45140997830802604</v>
      </c>
      <c r="U5" s="86">
        <f t="shared" ref="U5:U38" si="6">S5*T5</f>
        <v>2.9303141090389801E-2</v>
      </c>
      <c r="V5" s="87">
        <f>分析係数表!D8</f>
        <v>0.23297180043383947</v>
      </c>
      <c r="W5" s="167">
        <f t="shared" ref="W5:W38" si="7">ROUND(S5*V5,0)</f>
        <v>0</v>
      </c>
      <c r="X5" s="76">
        <f>分析係数表!E8</f>
        <v>7.0498915401301515E-2</v>
      </c>
      <c r="Y5" s="166">
        <f t="shared" ref="Y5:Y38" si="8">ROUND(S5*X5,0)</f>
        <v>0</v>
      </c>
    </row>
    <row r="6" spans="1:25" x14ac:dyDescent="0.2">
      <c r="A6" s="6" t="s">
        <v>220</v>
      </c>
      <c r="B6" s="5" t="s">
        <v>266</v>
      </c>
      <c r="C6" s="90"/>
      <c r="D6" s="107">
        <f>投入係数表!AO6</f>
        <v>0</v>
      </c>
      <c r="E6" s="110">
        <f t="shared" ref="E6:E43" si="9">$C$43*D6</f>
        <v>0</v>
      </c>
      <c r="F6" s="85">
        <f>分析係数表!C9</f>
        <v>5.4524361948955935E-2</v>
      </c>
      <c r="G6" s="110">
        <f t="shared" si="0"/>
        <v>0</v>
      </c>
      <c r="H6" s="110">
        <v>2.4806573811413307E-2</v>
      </c>
      <c r="I6" s="110">
        <f t="shared" si="1"/>
        <v>2.4806573811413307E-2</v>
      </c>
      <c r="J6" s="85">
        <f>分析係数表!G9</f>
        <v>0.23529411764705882</v>
      </c>
      <c r="K6" s="111">
        <f t="shared" si="2"/>
        <v>5.8368408968031311E-3</v>
      </c>
      <c r="L6" s="79"/>
      <c r="M6" s="80"/>
      <c r="N6" s="81">
        <f>分析係数表!H9</f>
        <v>6.7282260683958976E-4</v>
      </c>
      <c r="O6" s="82">
        <f t="shared" si="3"/>
        <v>6.0146971269375744E-3</v>
      </c>
      <c r="P6" s="76">
        <f>分析係数表!C9</f>
        <v>5.4524361948955935E-2</v>
      </c>
      <c r="Q6" s="82">
        <f t="shared" si="4"/>
        <v>3.2794752316248966E-4</v>
      </c>
      <c r="R6" s="83">
        <v>4.6815151065842569E-4</v>
      </c>
      <c r="S6" s="84">
        <f t="shared" si="5"/>
        <v>2.5274725322071732E-2</v>
      </c>
      <c r="T6" s="85">
        <f>分析係数表!F9</f>
        <v>0.68627450980392157</v>
      </c>
      <c r="U6" s="86">
        <f t="shared" si="6"/>
        <v>1.734539973083354E-2</v>
      </c>
      <c r="V6" s="87">
        <f>分析係数表!D9</f>
        <v>3.9215686274509803E-2</v>
      </c>
      <c r="W6" s="167">
        <f t="shared" si="7"/>
        <v>0</v>
      </c>
      <c r="X6" s="76">
        <f>分析係数表!E9</f>
        <v>0</v>
      </c>
      <c r="Y6" s="166">
        <f t="shared" si="8"/>
        <v>0</v>
      </c>
    </row>
    <row r="7" spans="1:25" x14ac:dyDescent="0.2">
      <c r="A7" s="6" t="s">
        <v>221</v>
      </c>
      <c r="B7" s="5" t="s">
        <v>267</v>
      </c>
      <c r="C7" s="90"/>
      <c r="D7" s="107">
        <f>投入係数表!AO7</f>
        <v>0</v>
      </c>
      <c r="E7" s="110">
        <f t="shared" si="9"/>
        <v>0</v>
      </c>
      <c r="F7" s="85">
        <f>分析係数表!C10</f>
        <v>0</v>
      </c>
      <c r="G7" s="110">
        <f t="shared" si="0"/>
        <v>0</v>
      </c>
      <c r="H7" s="110">
        <v>0</v>
      </c>
      <c r="I7" s="110">
        <f t="shared" si="1"/>
        <v>0</v>
      </c>
      <c r="J7" s="85">
        <f>分析係数表!G10</f>
        <v>0</v>
      </c>
      <c r="K7" s="111">
        <f t="shared" si="2"/>
        <v>0</v>
      </c>
      <c r="L7" s="79"/>
      <c r="M7" s="80"/>
      <c r="N7" s="81">
        <f>分析係数表!H10</f>
        <v>1.2992436545867941E-3</v>
      </c>
      <c r="O7" s="82">
        <f t="shared" si="3"/>
        <v>1.1614587555465662E-2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222</v>
      </c>
      <c r="B8" s="5" t="s">
        <v>27</v>
      </c>
      <c r="C8" s="90"/>
      <c r="D8" s="107">
        <f>投入係数表!AO8</f>
        <v>0</v>
      </c>
      <c r="E8" s="110">
        <f t="shared" si="9"/>
        <v>0</v>
      </c>
      <c r="F8" s="85">
        <f>分析係数表!C11</f>
        <v>1.7638036809815905E-2</v>
      </c>
      <c r="G8" s="110">
        <f t="shared" si="0"/>
        <v>0</v>
      </c>
      <c r="H8" s="110">
        <v>1.5992628134434892E-3</v>
      </c>
      <c r="I8" s="110">
        <f t="shared" si="1"/>
        <v>1.5992628134434892E-3</v>
      </c>
      <c r="J8" s="85">
        <f>分析係数表!G11</f>
        <v>0.36619718309859156</v>
      </c>
      <c r="K8" s="111">
        <f t="shared" si="2"/>
        <v>5.8564553731733405E-4</v>
      </c>
      <c r="L8" s="79"/>
      <c r="M8" s="80"/>
      <c r="N8" s="81">
        <f>分析係数表!H11</f>
        <v>-2.3200779546192752E-5</v>
      </c>
      <c r="O8" s="82">
        <f t="shared" si="3"/>
        <v>-2.0740334920474397E-4</v>
      </c>
      <c r="P8" s="76">
        <f>分析係数表!C11</f>
        <v>1.7638036809815905E-2</v>
      </c>
      <c r="Q8" s="82">
        <f t="shared" si="4"/>
        <v>-3.6581879077523764E-6</v>
      </c>
      <c r="R8" s="83">
        <v>1.4025804578597059E-4</v>
      </c>
      <c r="S8" s="84">
        <f t="shared" si="5"/>
        <v>1.7395208592294598E-3</v>
      </c>
      <c r="T8" s="85">
        <f>分析係数表!F11</f>
        <v>0.60563380281690138</v>
      </c>
      <c r="U8" s="86">
        <f t="shared" si="6"/>
        <v>1.0535126330544614E-3</v>
      </c>
      <c r="V8" s="87">
        <f>分析係数表!D11</f>
        <v>0.11267605633802817</v>
      </c>
      <c r="W8" s="167">
        <f t="shared" si="7"/>
        <v>0</v>
      </c>
      <c r="X8" s="76">
        <f>分析係数表!E11</f>
        <v>5.6338028169014086E-2</v>
      </c>
      <c r="Y8" s="166">
        <f t="shared" si="8"/>
        <v>0</v>
      </c>
    </row>
    <row r="9" spans="1:25" x14ac:dyDescent="0.2">
      <c r="A9" s="6" t="s">
        <v>223</v>
      </c>
      <c r="B9" s="5" t="s">
        <v>191</v>
      </c>
      <c r="C9" s="90"/>
      <c r="D9" s="107">
        <f>投入係数表!AO9</f>
        <v>2.3121387283236996E-3</v>
      </c>
      <c r="E9" s="110">
        <f t="shared" si="9"/>
        <v>0.23121387283236997</v>
      </c>
      <c r="F9" s="85">
        <f>分析係数表!C12</f>
        <v>0.17945214392608499</v>
      </c>
      <c r="G9" s="110">
        <f t="shared" si="0"/>
        <v>4.1491825185221966E-2</v>
      </c>
      <c r="H9" s="110">
        <v>4.7678181170518315E-2</v>
      </c>
      <c r="I9" s="110">
        <f t="shared" si="1"/>
        <v>4.7678181170518315E-2</v>
      </c>
      <c r="J9" s="85">
        <f>分析係数表!G12</f>
        <v>0.13812104376337719</v>
      </c>
      <c r="K9" s="111">
        <f t="shared" si="2"/>
        <v>6.5853601480113863E-3</v>
      </c>
      <c r="L9" s="79"/>
      <c r="M9" s="80"/>
      <c r="N9" s="81">
        <f>分析係数表!H12</f>
        <v>9.9856155166813607E-2</v>
      </c>
      <c r="O9" s="82">
        <f t="shared" si="3"/>
        <v>0.89266401497721803</v>
      </c>
      <c r="P9" s="76">
        <f>分析係数表!C12</f>
        <v>0.17945214392608499</v>
      </c>
      <c r="Q9" s="82">
        <f t="shared" si="4"/>
        <v>0.16019047129332861</v>
      </c>
      <c r="R9" s="83">
        <v>0.18147725981054372</v>
      </c>
      <c r="S9" s="84">
        <f t="shared" si="5"/>
        <v>0.22915544098106203</v>
      </c>
      <c r="T9" s="85">
        <f>分析係数表!F12</f>
        <v>0.32915888701671298</v>
      </c>
      <c r="U9" s="86">
        <f t="shared" si="6"/>
        <v>7.5428549907150436E-2</v>
      </c>
      <c r="V9" s="87">
        <f>分析係数表!D12</f>
        <v>3.0966801766929276E-2</v>
      </c>
      <c r="W9" s="167">
        <f t="shared" si="7"/>
        <v>0</v>
      </c>
      <c r="X9" s="76">
        <f>分析係数表!E12</f>
        <v>3.3835784871806551E-2</v>
      </c>
      <c r="Y9" s="166">
        <f t="shared" si="8"/>
        <v>0</v>
      </c>
    </row>
    <row r="10" spans="1:25" x14ac:dyDescent="0.2">
      <c r="A10" s="6" t="s">
        <v>224</v>
      </c>
      <c r="B10" s="5" t="s">
        <v>28</v>
      </c>
      <c r="C10" s="90"/>
      <c r="D10" s="107">
        <f>投入係数表!AO10</f>
        <v>4.6242774566473991E-3</v>
      </c>
      <c r="E10" s="110">
        <f t="shared" si="9"/>
        <v>0.46242774566473993</v>
      </c>
      <c r="F10" s="85">
        <f>分析係数表!C13</f>
        <v>0</v>
      </c>
      <c r="G10" s="110">
        <f t="shared" si="0"/>
        <v>0</v>
      </c>
      <c r="H10" s="110">
        <v>0</v>
      </c>
      <c r="I10" s="110">
        <f t="shared" si="1"/>
        <v>0</v>
      </c>
      <c r="J10" s="85">
        <f>分析係数表!G13</f>
        <v>0.24464487034949267</v>
      </c>
      <c r="K10" s="111">
        <f t="shared" si="2"/>
        <v>0</v>
      </c>
      <c r="L10" s="79"/>
      <c r="M10" s="80"/>
      <c r="N10" s="81">
        <f>分析係数表!H13</f>
        <v>1.5382116839125794E-2</v>
      </c>
      <c r="O10" s="82">
        <f t="shared" si="3"/>
        <v>0.13750842052274526</v>
      </c>
      <c r="P10" s="76">
        <f>分析係数表!C13</f>
        <v>0</v>
      </c>
      <c r="Q10" s="82">
        <f t="shared" si="4"/>
        <v>0</v>
      </c>
      <c r="R10" s="83">
        <v>0</v>
      </c>
      <c r="S10" s="84">
        <f t="shared" si="5"/>
        <v>0</v>
      </c>
      <c r="T10" s="85">
        <f>分析係数表!F13</f>
        <v>0.38331454340473509</v>
      </c>
      <c r="U10" s="86">
        <f t="shared" si="6"/>
        <v>0</v>
      </c>
      <c r="V10" s="87">
        <f>分析係数表!D13</f>
        <v>0.35963923337091319</v>
      </c>
      <c r="W10" s="167">
        <f t="shared" si="7"/>
        <v>0</v>
      </c>
      <c r="X10" s="76">
        <f>分析係数表!E13</f>
        <v>0.25591882750845546</v>
      </c>
      <c r="Y10" s="166">
        <f t="shared" si="8"/>
        <v>0</v>
      </c>
    </row>
    <row r="11" spans="1:25" x14ac:dyDescent="0.2">
      <c r="A11" s="6" t="s">
        <v>225</v>
      </c>
      <c r="B11" s="5" t="s">
        <v>268</v>
      </c>
      <c r="C11" s="90"/>
      <c r="D11" s="107">
        <f>投入係数表!AO11</f>
        <v>0.10404624277456648</v>
      </c>
      <c r="E11" s="110">
        <f t="shared" si="9"/>
        <v>10.404624277456648</v>
      </c>
      <c r="F11" s="85">
        <f>分析係数表!C14</f>
        <v>0.39919982218270722</v>
      </c>
      <c r="G11" s="110">
        <f t="shared" si="0"/>
        <v>4.1535241614385727</v>
      </c>
      <c r="H11" s="110">
        <v>4.7207799347035095</v>
      </c>
      <c r="I11" s="110">
        <f t="shared" si="1"/>
        <v>4.7207799347035095</v>
      </c>
      <c r="J11" s="85">
        <f>分析係数表!G14</f>
        <v>0.17087329631499243</v>
      </c>
      <c r="K11" s="111">
        <f t="shared" si="2"/>
        <v>0.80665522862046335</v>
      </c>
      <c r="L11" s="79"/>
      <c r="M11" s="80"/>
      <c r="N11" s="81">
        <f>分析係数表!H14</f>
        <v>1.2412417057213123E-3</v>
      </c>
      <c r="O11" s="82">
        <f t="shared" si="3"/>
        <v>1.1096079182453802E-2</v>
      </c>
      <c r="P11" s="76">
        <f>分析係数表!C14</f>
        <v>0.39919982218270722</v>
      </c>
      <c r="Q11" s="82">
        <f t="shared" si="4"/>
        <v>4.429552836560797E-3</v>
      </c>
      <c r="R11" s="83">
        <v>1.9645415430072637E-2</v>
      </c>
      <c r="S11" s="84">
        <f t="shared" si="5"/>
        <v>4.7404253501335818</v>
      </c>
      <c r="T11" s="85">
        <f>分析係数表!F14</f>
        <v>0.36951034830893487</v>
      </c>
      <c r="U11" s="86">
        <f t="shared" si="6"/>
        <v>1.7516362222603643</v>
      </c>
      <c r="V11" s="87">
        <f>分析係数表!D14</f>
        <v>9.6163553760726911E-2</v>
      </c>
      <c r="W11" s="167">
        <f t="shared" si="7"/>
        <v>0</v>
      </c>
      <c r="X11" s="76">
        <f>分析係数表!E14</f>
        <v>9.187279151943463E-2</v>
      </c>
      <c r="Y11" s="166">
        <f t="shared" si="8"/>
        <v>0</v>
      </c>
    </row>
    <row r="12" spans="1:25" x14ac:dyDescent="0.2">
      <c r="A12" s="6" t="s">
        <v>226</v>
      </c>
      <c r="B12" s="5" t="s">
        <v>29</v>
      </c>
      <c r="C12" s="90"/>
      <c r="D12" s="107">
        <f>投入係数表!AO12</f>
        <v>8.0924855491329474E-3</v>
      </c>
      <c r="E12" s="110">
        <f t="shared" si="9"/>
        <v>0.80924855491329473</v>
      </c>
      <c r="F12" s="85">
        <f>分析係数表!C15</f>
        <v>0</v>
      </c>
      <c r="G12" s="110">
        <f t="shared" si="0"/>
        <v>0</v>
      </c>
      <c r="H12" s="110">
        <v>0</v>
      </c>
      <c r="I12" s="110">
        <f t="shared" si="1"/>
        <v>0</v>
      </c>
      <c r="J12" s="85">
        <f>分析係数表!G15</f>
        <v>9.6153846153846159E-2</v>
      </c>
      <c r="K12" s="111">
        <f t="shared" si="2"/>
        <v>0</v>
      </c>
      <c r="L12" s="79"/>
      <c r="M12" s="80"/>
      <c r="N12" s="81">
        <f>分析係数表!H15</f>
        <v>9.1875087002923298E-3</v>
      </c>
      <c r="O12" s="82">
        <f t="shared" si="3"/>
        <v>8.2131726285078616E-2</v>
      </c>
      <c r="P12" s="76">
        <f>分析係数表!C15</f>
        <v>0</v>
      </c>
      <c r="Q12" s="82">
        <f t="shared" si="4"/>
        <v>0</v>
      </c>
      <c r="R12" s="83">
        <v>0</v>
      </c>
      <c r="S12" s="84">
        <f t="shared" si="5"/>
        <v>0</v>
      </c>
      <c r="T12" s="85">
        <f>分析係数表!F15</f>
        <v>0.30384615384615382</v>
      </c>
      <c r="U12" s="86">
        <f t="shared" si="6"/>
        <v>0</v>
      </c>
      <c r="V12" s="87">
        <f>分析係数表!D15</f>
        <v>3.9743589743589741E-2</v>
      </c>
      <c r="W12" s="167">
        <f t="shared" si="7"/>
        <v>0</v>
      </c>
      <c r="X12" s="76">
        <f>分析係数表!E15</f>
        <v>3.3974358974358972E-2</v>
      </c>
      <c r="Y12" s="166">
        <f t="shared" si="8"/>
        <v>0</v>
      </c>
    </row>
    <row r="13" spans="1:25" x14ac:dyDescent="0.2">
      <c r="A13" s="6" t="s">
        <v>227</v>
      </c>
      <c r="B13" s="5" t="s">
        <v>30</v>
      </c>
      <c r="C13" s="90"/>
      <c r="D13" s="107">
        <f>投入係数表!AO13</f>
        <v>1.5028901734104046E-2</v>
      </c>
      <c r="E13" s="110">
        <f t="shared" si="9"/>
        <v>1.5028901734104045</v>
      </c>
      <c r="F13" s="85">
        <f>分析係数表!C16</f>
        <v>2.8203419942260721E-2</v>
      </c>
      <c r="G13" s="110">
        <f t="shared" si="0"/>
        <v>4.2386642687790674E-2</v>
      </c>
      <c r="H13" s="110">
        <v>5.7693842226023501E-2</v>
      </c>
      <c r="I13" s="110">
        <f t="shared" si="1"/>
        <v>5.7693842226023501E-2</v>
      </c>
      <c r="J13" s="85">
        <f>分析係数表!G16</f>
        <v>3.2028469750889681E-2</v>
      </c>
      <c r="K13" s="111">
        <f t="shared" si="2"/>
        <v>1.8478454805487955E-3</v>
      </c>
      <c r="L13" s="79"/>
      <c r="M13" s="80"/>
      <c r="N13" s="81">
        <f>分析係数表!H16</f>
        <v>1.817781077444202E-2</v>
      </c>
      <c r="O13" s="82">
        <f t="shared" si="3"/>
        <v>0.1625005241019169</v>
      </c>
      <c r="P13" s="76">
        <f>分析係数表!C16</f>
        <v>2.8203419942260721E-2</v>
      </c>
      <c r="Q13" s="82">
        <f t="shared" si="4"/>
        <v>4.5830705220838222E-3</v>
      </c>
      <c r="R13" s="83">
        <v>5.3696762590155836E-3</v>
      </c>
      <c r="S13" s="84">
        <f t="shared" si="5"/>
        <v>6.3063518485039077E-2</v>
      </c>
      <c r="T13" s="85">
        <f>分析係数表!F16</f>
        <v>0.28469750889679718</v>
      </c>
      <c r="U13" s="86">
        <f t="shared" si="6"/>
        <v>1.7954026614957746E-2</v>
      </c>
      <c r="V13" s="87">
        <f>分析係数表!D16</f>
        <v>0</v>
      </c>
      <c r="W13" s="167">
        <f t="shared" si="7"/>
        <v>0</v>
      </c>
      <c r="X13" s="76">
        <f>分析係数表!E16</f>
        <v>0</v>
      </c>
      <c r="Y13" s="166">
        <f t="shared" si="8"/>
        <v>0</v>
      </c>
    </row>
    <row r="14" spans="1:25" x14ac:dyDescent="0.2">
      <c r="A14" s="6" t="s">
        <v>2</v>
      </c>
      <c r="B14" s="5" t="s">
        <v>365</v>
      </c>
      <c r="C14" s="90"/>
      <c r="D14" s="107">
        <f>投入係数表!AO14</f>
        <v>1.3872832369942197E-2</v>
      </c>
      <c r="E14" s="110">
        <f t="shared" si="9"/>
        <v>1.3872832369942196</v>
      </c>
      <c r="F14" s="85">
        <f>分析係数表!C17</f>
        <v>0.39389614666813044</v>
      </c>
      <c r="G14" s="110">
        <f t="shared" si="0"/>
        <v>0.5464455213893139</v>
      </c>
      <c r="H14" s="110">
        <v>0.74460535366173564</v>
      </c>
      <c r="I14" s="110">
        <f t="shared" si="1"/>
        <v>0.74460535366173564</v>
      </c>
      <c r="J14" s="85">
        <f>分析係数表!G17</f>
        <v>0.21203948952564411</v>
      </c>
      <c r="K14" s="111">
        <f t="shared" si="2"/>
        <v>0.15788573908849612</v>
      </c>
      <c r="L14" s="79"/>
      <c r="M14" s="80"/>
      <c r="N14" s="81">
        <f>分析係数表!H17</f>
        <v>3.0625029000974431E-3</v>
      </c>
      <c r="O14" s="82">
        <f t="shared" si="3"/>
        <v>2.7377242095026202E-2</v>
      </c>
      <c r="P14" s="76">
        <f>分析係数表!C17</f>
        <v>0.39389614666813044</v>
      </c>
      <c r="Q14" s="82">
        <f t="shared" si="4"/>
        <v>1.0783790167631355E-2</v>
      </c>
      <c r="R14" s="83">
        <v>2.3547444729647728E-2</v>
      </c>
      <c r="S14" s="84">
        <f t="shared" si="5"/>
        <v>0.7681527983913834</v>
      </c>
      <c r="T14" s="85">
        <f>分析係数表!F17</f>
        <v>0.32203226583192873</v>
      </c>
      <c r="U14" s="86">
        <f t="shared" si="6"/>
        <v>0.24736998617111394</v>
      </c>
      <c r="V14" s="87">
        <f>分析係数表!D17</f>
        <v>4.2475319046472428E-2</v>
      </c>
      <c r="W14" s="167">
        <f t="shared" si="7"/>
        <v>0</v>
      </c>
      <c r="X14" s="76">
        <f>分析係数表!E17</f>
        <v>3.9345051769804962E-2</v>
      </c>
      <c r="Y14" s="166">
        <f t="shared" si="8"/>
        <v>0</v>
      </c>
    </row>
    <row r="15" spans="1:25" x14ac:dyDescent="0.2">
      <c r="A15" s="6" t="s">
        <v>3</v>
      </c>
      <c r="B15" s="5" t="s">
        <v>31</v>
      </c>
      <c r="C15" s="90"/>
      <c r="D15" s="107">
        <f>投入係数表!AO15</f>
        <v>4.6242774566473991E-3</v>
      </c>
      <c r="E15" s="110">
        <f t="shared" si="9"/>
        <v>0.46242774566473993</v>
      </c>
      <c r="F15" s="85">
        <f>分析係数表!C18</f>
        <v>0.54026666666666667</v>
      </c>
      <c r="G15" s="110">
        <f t="shared" si="0"/>
        <v>0.24983429672447016</v>
      </c>
      <c r="H15" s="110">
        <v>0.29010437105878434</v>
      </c>
      <c r="I15" s="110">
        <f t="shared" si="1"/>
        <v>0.29010437105878434</v>
      </c>
      <c r="J15" s="85">
        <f>分析係数表!G18</f>
        <v>0.21567989590110606</v>
      </c>
      <c r="K15" s="111">
        <f t="shared" si="2"/>
        <v>6.2569680550414453E-2</v>
      </c>
      <c r="L15" s="79"/>
      <c r="M15" s="80"/>
      <c r="N15" s="81">
        <f>分析係数表!H18</f>
        <v>4.8721637047004782E-4</v>
      </c>
      <c r="O15" s="82">
        <f t="shared" si="3"/>
        <v>4.3554703332996233E-3</v>
      </c>
      <c r="P15" s="76">
        <f>分析係数表!C18</f>
        <v>0.54026666666666667</v>
      </c>
      <c r="Q15" s="82">
        <f t="shared" si="4"/>
        <v>2.3531154387373431E-3</v>
      </c>
      <c r="R15" s="83">
        <v>5.3783205724849265E-3</v>
      </c>
      <c r="S15" s="84">
        <f t="shared" si="5"/>
        <v>0.29548269163126928</v>
      </c>
      <c r="T15" s="85">
        <f>分析係数表!F18</f>
        <v>0.45949902407286924</v>
      </c>
      <c r="U15" s="86">
        <f t="shared" si="6"/>
        <v>0.13577400843499279</v>
      </c>
      <c r="V15" s="87">
        <f>分析係数表!D18</f>
        <v>4.4079375406636305E-2</v>
      </c>
      <c r="W15" s="167">
        <f t="shared" si="7"/>
        <v>0</v>
      </c>
      <c r="X15" s="76">
        <f>分析係数表!E18</f>
        <v>4.0663630448926479E-2</v>
      </c>
      <c r="Y15" s="166">
        <f t="shared" si="8"/>
        <v>0</v>
      </c>
    </row>
    <row r="16" spans="1:25" x14ac:dyDescent="0.2">
      <c r="A16" s="6" t="s">
        <v>4</v>
      </c>
      <c r="B16" s="5" t="s">
        <v>32</v>
      </c>
      <c r="C16" s="90"/>
      <c r="D16" s="107">
        <f>投入係数表!AO16</f>
        <v>3.4682080924855491E-3</v>
      </c>
      <c r="E16" s="110">
        <f t="shared" si="9"/>
        <v>0.34682080924855491</v>
      </c>
      <c r="F16" s="85">
        <f>分析係数表!C19</f>
        <v>0.24452905261713653</v>
      </c>
      <c r="G16" s="110">
        <f t="shared" si="0"/>
        <v>8.4807763913457762E-2</v>
      </c>
      <c r="H16" s="110">
        <v>0.14771186403166142</v>
      </c>
      <c r="I16" s="110">
        <f t="shared" si="1"/>
        <v>0.14771186403166142</v>
      </c>
      <c r="J16" s="85">
        <f>分析係数表!G19</f>
        <v>5.7649667405764965E-2</v>
      </c>
      <c r="K16" s="111">
        <f t="shared" si="2"/>
        <v>8.5155398333108586E-3</v>
      </c>
      <c r="L16" s="79"/>
      <c r="M16" s="80"/>
      <c r="N16" s="81">
        <f>分析係数表!H19</f>
        <v>-1.2760428750406013E-4</v>
      </c>
      <c r="O16" s="82">
        <f t="shared" si="3"/>
        <v>-1.1407184206260917E-3</v>
      </c>
      <c r="P16" s="76">
        <f>分析係数表!C19</f>
        <v>0.24452905261713653</v>
      </c>
      <c r="Q16" s="82">
        <f t="shared" si="4"/>
        <v>-2.7893879469861443E-4</v>
      </c>
      <c r="R16" s="83">
        <v>2.3559628895588438E-3</v>
      </c>
      <c r="S16" s="84">
        <f t="shared" si="5"/>
        <v>0.15006782692122025</v>
      </c>
      <c r="T16" s="85">
        <f>分析係数表!F19</f>
        <v>0.24006968641114981</v>
      </c>
      <c r="U16" s="86">
        <f t="shared" si="6"/>
        <v>3.6026736149380054E-2</v>
      </c>
      <c r="V16" s="87">
        <f>分析係数表!D19</f>
        <v>1.4982578397212544E-2</v>
      </c>
      <c r="W16" s="167">
        <f t="shared" si="7"/>
        <v>0</v>
      </c>
      <c r="X16" s="76">
        <f>分析係数表!E19</f>
        <v>1.6312955337345583E-2</v>
      </c>
      <c r="Y16" s="166">
        <f t="shared" si="8"/>
        <v>0</v>
      </c>
    </row>
    <row r="17" spans="1:25" x14ac:dyDescent="0.2">
      <c r="A17" s="6" t="s">
        <v>5</v>
      </c>
      <c r="B17" s="5" t="s">
        <v>33</v>
      </c>
      <c r="C17" s="90"/>
      <c r="D17" s="107">
        <f>投入係数表!AO17</f>
        <v>3.4682080924855491E-3</v>
      </c>
      <c r="E17" s="110">
        <f t="shared" si="9"/>
        <v>0.34682080924855491</v>
      </c>
      <c r="F17" s="85">
        <f>分析係数表!C20</f>
        <v>4.2707629979743422E-2</v>
      </c>
      <c r="G17" s="110">
        <f t="shared" si="0"/>
        <v>1.4811894790662458E-2</v>
      </c>
      <c r="H17" s="110">
        <v>1.8959507341400773E-2</v>
      </c>
      <c r="I17" s="110">
        <f t="shared" si="1"/>
        <v>1.8959507341400773E-2</v>
      </c>
      <c r="J17" s="85">
        <f>分析係数表!G20</f>
        <v>0.10064412238325282</v>
      </c>
      <c r="K17" s="111">
        <f t="shared" si="2"/>
        <v>1.9081629771941196E-3</v>
      </c>
      <c r="L17" s="79"/>
      <c r="M17" s="80"/>
      <c r="N17" s="81">
        <f>分析係数表!H20</f>
        <v>6.0322026820101154E-4</v>
      </c>
      <c r="O17" s="82">
        <f t="shared" si="3"/>
        <v>5.3924870793233427E-3</v>
      </c>
      <c r="P17" s="76">
        <f>分析係数表!C20</f>
        <v>4.2707629979743422E-2</v>
      </c>
      <c r="Q17" s="82">
        <f t="shared" si="4"/>
        <v>2.3030034285428865E-4</v>
      </c>
      <c r="R17" s="83">
        <v>6.1666326161104504E-4</v>
      </c>
      <c r="S17" s="84">
        <f t="shared" si="5"/>
        <v>1.9576170603011818E-2</v>
      </c>
      <c r="T17" s="85">
        <f>分析係数表!F20</f>
        <v>0.22302737520128824</v>
      </c>
      <c r="U17" s="86">
        <f t="shared" si="6"/>
        <v>4.3660219460823456E-3</v>
      </c>
      <c r="V17" s="87">
        <f>分析係数表!D20</f>
        <v>6.5217391304347824E-2</v>
      </c>
      <c r="W17" s="167">
        <f t="shared" si="7"/>
        <v>0</v>
      </c>
      <c r="X17" s="76">
        <f>分析係数表!E20</f>
        <v>4.9919484702093397E-2</v>
      </c>
      <c r="Y17" s="166">
        <f t="shared" si="8"/>
        <v>0</v>
      </c>
    </row>
    <row r="18" spans="1:25" x14ac:dyDescent="0.2">
      <c r="A18" s="6" t="s">
        <v>6</v>
      </c>
      <c r="B18" s="5" t="s">
        <v>34</v>
      </c>
      <c r="C18" s="90"/>
      <c r="D18" s="107">
        <f>投入係数表!AO18</f>
        <v>4.6242774566473991E-3</v>
      </c>
      <c r="E18" s="110">
        <f t="shared" si="9"/>
        <v>0.46242774566473993</v>
      </c>
      <c r="F18" s="85">
        <f>分析係数表!C21</f>
        <v>0.66002922908293749</v>
      </c>
      <c r="G18" s="110">
        <f t="shared" si="0"/>
        <v>0.30521582847765899</v>
      </c>
      <c r="H18" s="110">
        <v>0.47304861747453592</v>
      </c>
      <c r="I18" s="110">
        <f t="shared" si="1"/>
        <v>0.47304861747453592</v>
      </c>
      <c r="J18" s="85">
        <f>分析係数表!G21</f>
        <v>0.28519544705706157</v>
      </c>
      <c r="K18" s="111">
        <f t="shared" si="2"/>
        <v>0.13491131194037517</v>
      </c>
      <c r="L18" s="79"/>
      <c r="M18" s="80"/>
      <c r="N18" s="81">
        <f>分析係数表!H21</f>
        <v>9.9763352048628834E-4</v>
      </c>
      <c r="O18" s="82">
        <f t="shared" si="3"/>
        <v>8.91834401580399E-3</v>
      </c>
      <c r="P18" s="76">
        <f>分析係数表!C21</f>
        <v>0.66002922908293749</v>
      </c>
      <c r="Q18" s="82">
        <f t="shared" si="4"/>
        <v>5.8863677254475362E-3</v>
      </c>
      <c r="R18" s="83">
        <v>1.3989305241705781E-2</v>
      </c>
      <c r="S18" s="84">
        <f t="shared" si="5"/>
        <v>0.48703792271624169</v>
      </c>
      <c r="T18" s="85">
        <f>分析係数表!F21</f>
        <v>0.42593979332035348</v>
      </c>
      <c r="U18" s="86">
        <f t="shared" si="6"/>
        <v>0.20744883214093027</v>
      </c>
      <c r="V18" s="87">
        <f>分析係数表!D21</f>
        <v>6.6534371723828062E-2</v>
      </c>
      <c r="W18" s="167">
        <f t="shared" si="7"/>
        <v>0</v>
      </c>
      <c r="X18" s="76">
        <f>分析係数表!E21</f>
        <v>5.7623184064699719E-2</v>
      </c>
      <c r="Y18" s="166">
        <f t="shared" si="8"/>
        <v>0</v>
      </c>
    </row>
    <row r="19" spans="1:25" x14ac:dyDescent="0.2">
      <c r="A19" s="6" t="s">
        <v>7</v>
      </c>
      <c r="B19" s="5" t="s">
        <v>269</v>
      </c>
      <c r="C19" s="90"/>
      <c r="D19" s="107">
        <f>投入係数表!AO19</f>
        <v>0</v>
      </c>
      <c r="E19" s="110">
        <f t="shared" si="9"/>
        <v>0</v>
      </c>
      <c r="F19" s="85">
        <f>分析係数表!C22</f>
        <v>0.17124965967873673</v>
      </c>
      <c r="G19" s="110">
        <f t="shared" si="0"/>
        <v>0</v>
      </c>
      <c r="H19" s="110">
        <v>7.4693659559256021E-3</v>
      </c>
      <c r="I19" s="110">
        <f t="shared" si="1"/>
        <v>7.4693659559256021E-3</v>
      </c>
      <c r="J19" s="85">
        <f>分析係数表!G22</f>
        <v>0.19461524128936092</v>
      </c>
      <c r="K19" s="111">
        <f t="shared" si="2"/>
        <v>1.4536524577909991E-3</v>
      </c>
      <c r="L19" s="79"/>
      <c r="M19" s="80"/>
      <c r="N19" s="81">
        <f>分析係数表!H22</f>
        <v>4.6401559092385505E-5</v>
      </c>
      <c r="O19" s="82">
        <f t="shared" si="3"/>
        <v>4.1480669840948794E-4</v>
      </c>
      <c r="P19" s="76">
        <f>分析係数表!C22</f>
        <v>0.17124965967873673</v>
      </c>
      <c r="Q19" s="82">
        <f t="shared" si="4"/>
        <v>7.1035505935085195E-5</v>
      </c>
      <c r="R19" s="83">
        <v>7.8294265805700755E-4</v>
      </c>
      <c r="S19" s="84">
        <f t="shared" si="5"/>
        <v>8.2523086139826094E-3</v>
      </c>
      <c r="T19" s="85">
        <f>分析係数表!F22</f>
        <v>0.41301782497981493</v>
      </c>
      <c r="U19" s="86">
        <f t="shared" si="6"/>
        <v>3.4083505548092884E-3</v>
      </c>
      <c r="V19" s="87">
        <f>分析係数表!D22</f>
        <v>5.1580647164772377E-2</v>
      </c>
      <c r="W19" s="167">
        <f t="shared" si="7"/>
        <v>0</v>
      </c>
      <c r="X19" s="76">
        <f>分析係数表!E22</f>
        <v>5.2356996459847212E-2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0.21567238203202493</v>
      </c>
      <c r="K20" s="111">
        <f t="shared" si="2"/>
        <v>0</v>
      </c>
      <c r="L20" s="79"/>
      <c r="M20" s="80"/>
      <c r="N20" s="81">
        <f>分析係数表!H23</f>
        <v>2.3200779546192752E-5</v>
      </c>
      <c r="O20" s="82">
        <f t="shared" si="3"/>
        <v>2.0740334920474397E-4</v>
      </c>
      <c r="P20" s="76">
        <f>分析係数表!C23</f>
        <v>0</v>
      </c>
      <c r="Q20" s="82">
        <f t="shared" si="4"/>
        <v>0</v>
      </c>
      <c r="R20" s="83">
        <v>0</v>
      </c>
      <c r="S20" s="84">
        <f t="shared" si="5"/>
        <v>0</v>
      </c>
      <c r="T20" s="85">
        <f>分析係数表!F23</f>
        <v>0.44083888337820604</v>
      </c>
      <c r="U20" s="86">
        <f t="shared" si="6"/>
        <v>0</v>
      </c>
      <c r="V20" s="87">
        <f>分析係数表!D23</f>
        <v>0.13461810967833357</v>
      </c>
      <c r="W20" s="167">
        <f t="shared" si="7"/>
        <v>0</v>
      </c>
      <c r="X20" s="76">
        <f>分析係数表!E23</f>
        <v>0.12611591327759672</v>
      </c>
      <c r="Y20" s="166">
        <f t="shared" si="8"/>
        <v>0</v>
      </c>
    </row>
    <row r="21" spans="1:25" x14ac:dyDescent="0.2">
      <c r="A21" s="6" t="s">
        <v>9</v>
      </c>
      <c r="B21" s="5" t="s">
        <v>271</v>
      </c>
      <c r="C21" s="90"/>
      <c r="D21" s="107">
        <f>投入係数表!AO21</f>
        <v>5.7803468208092483E-3</v>
      </c>
      <c r="E21" s="110">
        <f t="shared" si="9"/>
        <v>0.57803468208092479</v>
      </c>
      <c r="F21" s="85">
        <f>分析係数表!C24</f>
        <v>0.51311288483466355</v>
      </c>
      <c r="G21" s="110">
        <f t="shared" si="0"/>
        <v>0.2965970432570309</v>
      </c>
      <c r="H21" s="110">
        <v>0.35258054371696906</v>
      </c>
      <c r="I21" s="110">
        <f t="shared" si="1"/>
        <v>0.35258054371696906</v>
      </c>
      <c r="J21" s="85">
        <f>分析係数表!G24</f>
        <v>0.20766129032258066</v>
      </c>
      <c r="K21" s="111">
        <f t="shared" si="2"/>
        <v>7.3217330650902857E-2</v>
      </c>
      <c r="L21" s="79"/>
      <c r="M21" s="80"/>
      <c r="N21" s="81">
        <f>分析係数表!H24</f>
        <v>3.8281286251218039E-4</v>
      </c>
      <c r="O21" s="82">
        <f t="shared" si="3"/>
        <v>3.4221552618782752E-3</v>
      </c>
      <c r="P21" s="76">
        <f>分析係数表!C24</f>
        <v>0.51311288483466355</v>
      </c>
      <c r="Q21" s="82">
        <f t="shared" si="4"/>
        <v>1.7559519587744853E-3</v>
      </c>
      <c r="R21" s="83">
        <v>5.8928937358833132E-3</v>
      </c>
      <c r="S21" s="84">
        <f t="shared" si="5"/>
        <v>0.35847343745285237</v>
      </c>
      <c r="T21" s="85">
        <f>分析係数表!F24</f>
        <v>0.39045698924731181</v>
      </c>
      <c r="U21" s="86">
        <f t="shared" si="6"/>
        <v>0.13996845911297529</v>
      </c>
      <c r="V21" s="87">
        <f>分析係数表!D24</f>
        <v>0.10147849462365591</v>
      </c>
      <c r="W21" s="167">
        <f t="shared" si="7"/>
        <v>0</v>
      </c>
      <c r="X21" s="76">
        <f>分析係数表!E24</f>
        <v>0.10215053763440861</v>
      </c>
      <c r="Y21" s="166">
        <f t="shared" si="8"/>
        <v>0</v>
      </c>
    </row>
    <row r="22" spans="1:25" x14ac:dyDescent="0.2">
      <c r="A22" s="6" t="s">
        <v>10</v>
      </c>
      <c r="B22" s="5" t="s">
        <v>272</v>
      </c>
      <c r="C22" s="90"/>
      <c r="D22" s="107">
        <f>投入係数表!AO22</f>
        <v>9.2485549132947983E-3</v>
      </c>
      <c r="E22" s="110">
        <f t="shared" si="9"/>
        <v>0.92485549132947986</v>
      </c>
      <c r="F22" s="85">
        <f>分析係数表!C25</f>
        <v>1.2221950623319433E-2</v>
      </c>
      <c r="G22" s="110">
        <f t="shared" si="0"/>
        <v>1.1303538148734736E-2</v>
      </c>
      <c r="H22" s="110">
        <v>1.3121863482645497E-2</v>
      </c>
      <c r="I22" s="110">
        <f t="shared" si="1"/>
        <v>1.3121863482645497E-2</v>
      </c>
      <c r="J22" s="85">
        <f>分析係数表!G25</f>
        <v>0.19604612850082373</v>
      </c>
      <c r="K22" s="111">
        <f t="shared" si="2"/>
        <v>2.5724905344889854E-3</v>
      </c>
      <c r="L22" s="79"/>
      <c r="M22" s="80"/>
      <c r="N22" s="81">
        <f>分析係数表!H25</f>
        <v>5.5681870910862603E-4</v>
      </c>
      <c r="O22" s="82">
        <f t="shared" si="3"/>
        <v>4.9776803809138551E-3</v>
      </c>
      <c r="P22" s="76">
        <f>分析係数表!C25</f>
        <v>1.2221950623319433E-2</v>
      </c>
      <c r="Q22" s="82">
        <f t="shared" si="4"/>
        <v>6.0836963834195003E-5</v>
      </c>
      <c r="R22" s="83">
        <v>2.6730404202993075E-4</v>
      </c>
      <c r="S22" s="84">
        <f t="shared" si="5"/>
        <v>1.3389167524675429E-2</v>
      </c>
      <c r="T22" s="85">
        <f>分析係数表!F25</f>
        <v>0.34761120263591433</v>
      </c>
      <c r="U22" s="86">
        <f t="shared" si="6"/>
        <v>4.6542246255461541E-3</v>
      </c>
      <c r="V22" s="87">
        <f>分析係数表!D25</f>
        <v>0.15321252059308071</v>
      </c>
      <c r="W22" s="167">
        <f t="shared" si="7"/>
        <v>0</v>
      </c>
      <c r="X22" s="76">
        <f>分析係数表!E25</f>
        <v>0.13179571663920922</v>
      </c>
      <c r="Y22" s="166">
        <f t="shared" si="8"/>
        <v>0</v>
      </c>
    </row>
    <row r="23" spans="1:25" x14ac:dyDescent="0.2">
      <c r="A23" s="6" t="s">
        <v>11</v>
      </c>
      <c r="B23" s="5" t="s">
        <v>35</v>
      </c>
      <c r="C23" s="90"/>
      <c r="D23" s="107">
        <f>投入係数表!AO23</f>
        <v>1.1560693641618498E-3</v>
      </c>
      <c r="E23" s="110">
        <f t="shared" si="9"/>
        <v>0.11560693641618498</v>
      </c>
      <c r="F23" s="85">
        <f>分析係数表!C26</f>
        <v>0.60782312925170068</v>
      </c>
      <c r="G23" s="110">
        <f t="shared" si="0"/>
        <v>7.026856985568794E-2</v>
      </c>
      <c r="H23" s="110">
        <v>0.11832575413802883</v>
      </c>
      <c r="I23" s="110">
        <f t="shared" si="1"/>
        <v>0.11832575413802883</v>
      </c>
      <c r="J23" s="85">
        <f>分析係数表!G26</f>
        <v>0.19637522405895241</v>
      </c>
      <c r="K23" s="111">
        <f t="shared" si="2"/>
        <v>2.3236246480799926E-2</v>
      </c>
      <c r="L23" s="79"/>
      <c r="M23" s="80"/>
      <c r="N23" s="81">
        <f>分析係数表!H26</f>
        <v>1.1774395619692821E-2</v>
      </c>
      <c r="O23" s="82">
        <f t="shared" si="3"/>
        <v>0.10525719972140755</v>
      </c>
      <c r="P23" s="76">
        <f>分析係数表!C26</f>
        <v>0.60782312925170068</v>
      </c>
      <c r="Q23" s="82">
        <f t="shared" si="4"/>
        <v>6.3977760510937176E-2</v>
      </c>
      <c r="R23" s="83">
        <v>7.1177617260912027E-2</v>
      </c>
      <c r="S23" s="84">
        <f t="shared" si="5"/>
        <v>0.18950337139894086</v>
      </c>
      <c r="T23" s="85">
        <f>分析係数表!F26</f>
        <v>0.33484365664210319</v>
      </c>
      <c r="U23" s="86">
        <f t="shared" si="6"/>
        <v>6.345400182522791E-2</v>
      </c>
      <c r="V23" s="87">
        <f>分析係数表!D26</f>
        <v>7.1200955984863576E-2</v>
      </c>
      <c r="W23" s="167">
        <f t="shared" si="7"/>
        <v>0</v>
      </c>
      <c r="X23" s="76">
        <f>分析係数表!E26</f>
        <v>7.8271260705038842E-2</v>
      </c>
      <c r="Y23" s="166">
        <f t="shared" si="8"/>
        <v>0</v>
      </c>
    </row>
    <row r="24" spans="1:25" x14ac:dyDescent="0.2">
      <c r="A24" s="6" t="s">
        <v>12</v>
      </c>
      <c r="B24" s="5" t="s">
        <v>366</v>
      </c>
      <c r="C24" s="90"/>
      <c r="D24" s="107">
        <f>投入係数表!AO24</f>
        <v>0</v>
      </c>
      <c r="E24" s="110">
        <f t="shared" si="9"/>
        <v>0</v>
      </c>
      <c r="F24" s="85">
        <f>分析係数表!C27</f>
        <v>3.3949453036589916E-2</v>
      </c>
      <c r="G24" s="110">
        <f t="shared" si="0"/>
        <v>0</v>
      </c>
      <c r="H24" s="110">
        <v>1.2679773722497423E-3</v>
      </c>
      <c r="I24" s="110">
        <f t="shared" si="1"/>
        <v>1.2679773722497423E-3</v>
      </c>
      <c r="J24" s="85">
        <f>分析係数表!G27</f>
        <v>0.16810344827586207</v>
      </c>
      <c r="K24" s="111">
        <f t="shared" si="2"/>
        <v>2.1315136861094807E-4</v>
      </c>
      <c r="L24" s="79"/>
      <c r="M24" s="80"/>
      <c r="N24" s="81">
        <f>分析係数表!H27</f>
        <v>1.1983202635608557E-2</v>
      </c>
      <c r="O24" s="82">
        <f t="shared" si="3"/>
        <v>0.10712382986425026</v>
      </c>
      <c r="P24" s="76">
        <f>分析係数表!C27</f>
        <v>3.3949453036589916E-2</v>
      </c>
      <c r="Q24" s="82">
        <f t="shared" si="4"/>
        <v>3.6367954310760125E-3</v>
      </c>
      <c r="R24" s="83">
        <v>3.6641544434888491E-3</v>
      </c>
      <c r="S24" s="84">
        <f t="shared" si="5"/>
        <v>4.9321318157385914E-3</v>
      </c>
      <c r="T24" s="85">
        <f>分析係数表!F27</f>
        <v>0.32327586206896552</v>
      </c>
      <c r="U24" s="86">
        <f t="shared" si="6"/>
        <v>1.5944391645706655E-3</v>
      </c>
      <c r="V24" s="87">
        <f>分析係数表!D27</f>
        <v>0.10344827586206896</v>
      </c>
      <c r="W24" s="167">
        <f t="shared" si="7"/>
        <v>0</v>
      </c>
      <c r="X24" s="76">
        <f>分析係数表!E27</f>
        <v>0.10344827586206896</v>
      </c>
      <c r="Y24" s="166">
        <f t="shared" si="8"/>
        <v>0</v>
      </c>
    </row>
    <row r="25" spans="1:25" x14ac:dyDescent="0.2">
      <c r="A25" s="6" t="s">
        <v>13</v>
      </c>
      <c r="B25" s="5" t="s">
        <v>192</v>
      </c>
      <c r="C25" s="90"/>
      <c r="D25" s="107">
        <f>投入係数表!AO25</f>
        <v>0</v>
      </c>
      <c r="E25" s="110">
        <f t="shared" si="9"/>
        <v>0</v>
      </c>
      <c r="F25" s="85">
        <f>分析係数表!C28</f>
        <v>0.13648255813953492</v>
      </c>
      <c r="G25" s="110">
        <f t="shared" si="0"/>
        <v>0</v>
      </c>
      <c r="H25" s="110">
        <v>2.6173869688402872E-2</v>
      </c>
      <c r="I25" s="110">
        <f t="shared" si="1"/>
        <v>2.6173869688402872E-2</v>
      </c>
      <c r="J25" s="85">
        <f>分析係数表!G28</f>
        <v>0.12488465087665333</v>
      </c>
      <c r="K25" s="111">
        <f t="shared" si="2"/>
        <v>3.2687145781272117E-3</v>
      </c>
      <c r="L25" s="79"/>
      <c r="M25" s="80"/>
      <c r="N25" s="81">
        <f>分析係数表!H28</f>
        <v>2.2469954990487682E-2</v>
      </c>
      <c r="O25" s="82">
        <f t="shared" si="3"/>
        <v>0.20087014370479453</v>
      </c>
      <c r="P25" s="76">
        <f>分析係数表!C28</f>
        <v>0.13648255813953492</v>
      </c>
      <c r="Q25" s="82">
        <f t="shared" si="4"/>
        <v>2.7415271066686352E-2</v>
      </c>
      <c r="R25" s="83">
        <v>3.0350983396964178E-2</v>
      </c>
      <c r="S25" s="84">
        <f t="shared" si="5"/>
        <v>5.6524853085367047E-2</v>
      </c>
      <c r="T25" s="85">
        <f>分析係数表!F28</f>
        <v>0.21362657643801908</v>
      </c>
      <c r="U25" s="86">
        <f t="shared" si="6"/>
        <v>1.2075210848288961E-2</v>
      </c>
      <c r="V25" s="87">
        <f>分析係数表!D28</f>
        <v>9.3202091664103356E-2</v>
      </c>
      <c r="W25" s="167">
        <f t="shared" si="7"/>
        <v>0</v>
      </c>
      <c r="X25" s="76">
        <f>分析係数表!E28</f>
        <v>8.2743771147339273E-2</v>
      </c>
      <c r="Y25" s="166">
        <f t="shared" si="8"/>
        <v>0</v>
      </c>
    </row>
    <row r="26" spans="1:25" x14ac:dyDescent="0.2">
      <c r="A26" s="6" t="s">
        <v>14</v>
      </c>
      <c r="B26" s="5" t="s">
        <v>50</v>
      </c>
      <c r="C26" s="90"/>
      <c r="D26" s="107">
        <f>投入係数表!AO26</f>
        <v>3.6994219653179193E-2</v>
      </c>
      <c r="E26" s="110">
        <f t="shared" si="9"/>
        <v>3.6994219653179194</v>
      </c>
      <c r="F26" s="85">
        <f>分析係数表!C29</f>
        <v>0.28024852844996728</v>
      </c>
      <c r="G26" s="110">
        <f t="shared" si="0"/>
        <v>1.0367575618958329</v>
      </c>
      <c r="H26" s="110">
        <v>1.1367810807482135</v>
      </c>
      <c r="I26" s="110">
        <f t="shared" si="1"/>
        <v>1.1367810807482135</v>
      </c>
      <c r="J26" s="85">
        <f>分析係数表!G29</f>
        <v>0.26283748014822655</v>
      </c>
      <c r="K26" s="111">
        <f t="shared" si="2"/>
        <v>0.29878867474403809</v>
      </c>
      <c r="L26" s="79"/>
      <c r="M26" s="80"/>
      <c r="N26" s="81">
        <f>分析係数表!H29</f>
        <v>1.0707159760567955E-2</v>
      </c>
      <c r="O26" s="82">
        <f t="shared" si="3"/>
        <v>9.5716645657989333E-2</v>
      </c>
      <c r="P26" s="76">
        <f>分析係数表!C29</f>
        <v>0.28024852844996728</v>
      </c>
      <c r="Q26" s="82">
        <f t="shared" si="4"/>
        <v>2.682444909381846E-2</v>
      </c>
      <c r="R26" s="83">
        <v>3.4176839912283069E-2</v>
      </c>
      <c r="S26" s="84">
        <f t="shared" si="5"/>
        <v>1.1709579206604965</v>
      </c>
      <c r="T26" s="85">
        <f>分析係数表!F29</f>
        <v>0.48438327157226047</v>
      </c>
      <c r="U26" s="86">
        <f t="shared" si="6"/>
        <v>0.56719242848298268</v>
      </c>
      <c r="V26" s="87">
        <f>分析係数表!D29</f>
        <v>0.14107993647432504</v>
      </c>
      <c r="W26" s="167">
        <f t="shared" si="7"/>
        <v>0</v>
      </c>
      <c r="X26" s="76">
        <f>分析係数表!E29</f>
        <v>9.6876654314452096E-2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0.22823314754038582</v>
      </c>
      <c r="I27" s="110">
        <f t="shared" si="1"/>
        <v>0.22823314754038582</v>
      </c>
      <c r="J27" s="85">
        <f>分析係数表!G30</f>
        <v>0.34440913030915921</v>
      </c>
      <c r="K27" s="111">
        <f t="shared" si="2"/>
        <v>7.8605579852106297E-2</v>
      </c>
      <c r="L27" s="79"/>
      <c r="M27" s="80"/>
      <c r="N27" s="81">
        <f>分析係数表!H30</f>
        <v>0</v>
      </c>
      <c r="O27" s="82">
        <f t="shared" si="3"/>
        <v>0</v>
      </c>
      <c r="P27" s="76">
        <f>分析係数表!C30</f>
        <v>1</v>
      </c>
      <c r="Q27" s="82">
        <f t="shared" si="4"/>
        <v>0</v>
      </c>
      <c r="R27" s="83">
        <v>1.8679524099761632E-2</v>
      </c>
      <c r="S27" s="84">
        <f t="shared" si="5"/>
        <v>0.24691267164014746</v>
      </c>
      <c r="T27" s="85">
        <f>分析係数表!F30</f>
        <v>0.44047963016469227</v>
      </c>
      <c r="U27" s="86">
        <f t="shared" si="6"/>
        <v>0.10876000228702826</v>
      </c>
      <c r="V27" s="87">
        <f>分析係数表!D30</f>
        <v>0.18679572377925455</v>
      </c>
      <c r="W27" s="167">
        <f t="shared" si="7"/>
        <v>0</v>
      </c>
      <c r="X27" s="76">
        <f>分析係数表!E30</f>
        <v>0.11282866223634788</v>
      </c>
      <c r="Y27" s="166">
        <f t="shared" si="8"/>
        <v>0</v>
      </c>
    </row>
    <row r="28" spans="1:25" x14ac:dyDescent="0.2">
      <c r="A28" s="6" t="s">
        <v>16</v>
      </c>
      <c r="B28" s="5" t="s">
        <v>193</v>
      </c>
      <c r="C28" s="90"/>
      <c r="D28" s="107">
        <f>投入係数表!AO28</f>
        <v>3.4682080924855491E-3</v>
      </c>
      <c r="E28" s="110">
        <f t="shared" si="9"/>
        <v>0.34682080924855491</v>
      </c>
      <c r="F28" s="85">
        <f>分析係数表!C31</f>
        <v>5.0425200622829069E-2</v>
      </c>
      <c r="G28" s="110">
        <f t="shared" si="0"/>
        <v>1.7488508886530314E-2</v>
      </c>
      <c r="H28" s="110">
        <v>5.1977448198004865E-2</v>
      </c>
      <c r="I28" s="110">
        <f t="shared" si="1"/>
        <v>5.1977448198004865E-2</v>
      </c>
      <c r="J28" s="85">
        <f>分析係数表!G31</f>
        <v>7.0921985815602842E-2</v>
      </c>
      <c r="K28" s="111">
        <f t="shared" si="2"/>
        <v>3.6863438438301324E-3</v>
      </c>
      <c r="L28" s="79"/>
      <c r="M28" s="80"/>
      <c r="N28" s="81">
        <f>分析係数表!H31</f>
        <v>2.4500023200779545E-2</v>
      </c>
      <c r="O28" s="82">
        <f t="shared" si="3"/>
        <v>0.21901793676020961</v>
      </c>
      <c r="P28" s="76">
        <f>分析係数表!C31</f>
        <v>5.0425200622829069E-2</v>
      </c>
      <c r="Q28" s="82">
        <f t="shared" si="4"/>
        <v>1.1044023401131659E-2</v>
      </c>
      <c r="R28" s="83">
        <v>1.3898055896366288E-2</v>
      </c>
      <c r="S28" s="84">
        <f t="shared" si="5"/>
        <v>6.5875504094371151E-2</v>
      </c>
      <c r="T28" s="85">
        <f>分析係数表!F31</f>
        <v>0.3475177304964539</v>
      </c>
      <c r="U28" s="86">
        <f t="shared" si="6"/>
        <v>2.2892905678185721E-2</v>
      </c>
      <c r="V28" s="87">
        <f>分析係数表!D31</f>
        <v>0</v>
      </c>
      <c r="W28" s="167">
        <f t="shared" si="7"/>
        <v>0</v>
      </c>
      <c r="X28" s="76">
        <f>分析係数表!E31</f>
        <v>0</v>
      </c>
      <c r="Y28" s="166">
        <f t="shared" si="8"/>
        <v>0</v>
      </c>
    </row>
    <row r="29" spans="1:25" x14ac:dyDescent="0.2">
      <c r="A29" s="6" t="s">
        <v>17</v>
      </c>
      <c r="B29" s="5" t="s">
        <v>273</v>
      </c>
      <c r="C29" s="90"/>
      <c r="D29" s="107">
        <f>投入係数表!AO29</f>
        <v>1.1560693641618498E-3</v>
      </c>
      <c r="E29" s="110">
        <f t="shared" si="9"/>
        <v>0.11560693641618498</v>
      </c>
      <c r="F29" s="85">
        <f>分析係数表!C32</f>
        <v>0.71921182266009853</v>
      </c>
      <c r="G29" s="110">
        <f t="shared" si="0"/>
        <v>8.3145875452034515E-2</v>
      </c>
      <c r="H29" s="110">
        <v>0.1750725523684894</v>
      </c>
      <c r="I29" s="110">
        <f t="shared" si="1"/>
        <v>0.1750725523684894</v>
      </c>
      <c r="J29" s="85">
        <f>分析係数表!G32</f>
        <v>0.13945578231292516</v>
      </c>
      <c r="K29" s="111">
        <f t="shared" si="2"/>
        <v>2.4414879752068248E-2</v>
      </c>
      <c r="L29" s="79"/>
      <c r="M29" s="80"/>
      <c r="N29" s="81">
        <f>分析係数表!H32</f>
        <v>7.0646373718156932E-3</v>
      </c>
      <c r="O29" s="82">
        <f t="shared" si="3"/>
        <v>6.3154319832844544E-2</v>
      </c>
      <c r="P29" s="76">
        <f>分析係数表!C32</f>
        <v>0.71921182266009853</v>
      </c>
      <c r="Q29" s="82">
        <f t="shared" si="4"/>
        <v>4.5421333475838932E-2</v>
      </c>
      <c r="R29" s="83">
        <v>5.7195747828205634E-2</v>
      </c>
      <c r="S29" s="84">
        <f t="shared" si="5"/>
        <v>0.23226830019669503</v>
      </c>
      <c r="T29" s="85">
        <f>分析係数表!F32</f>
        <v>0.48185941043083902</v>
      </c>
      <c r="U29" s="86">
        <f t="shared" si="6"/>
        <v>0.1119206661945526</v>
      </c>
      <c r="V29" s="87">
        <f>分析係数表!D32</f>
        <v>7.9365079365079361E-3</v>
      </c>
      <c r="W29" s="167">
        <f t="shared" si="7"/>
        <v>0</v>
      </c>
      <c r="X29" s="76">
        <f>分析係数表!E32</f>
        <v>1.2471655328798186E-2</v>
      </c>
      <c r="Y29" s="166">
        <f t="shared" si="8"/>
        <v>0</v>
      </c>
    </row>
    <row r="30" spans="1:25" x14ac:dyDescent="0.2">
      <c r="A30" s="6" t="s">
        <v>18</v>
      </c>
      <c r="B30" s="5" t="s">
        <v>274</v>
      </c>
      <c r="C30" s="90"/>
      <c r="D30" s="107">
        <f>投入係数表!AO30</f>
        <v>1.1560693641618497E-2</v>
      </c>
      <c r="E30" s="110">
        <f t="shared" si="9"/>
        <v>1.1560693641618496</v>
      </c>
      <c r="F30" s="85">
        <f>分析係数表!C33</f>
        <v>0.83046964490263453</v>
      </c>
      <c r="G30" s="110">
        <f t="shared" si="0"/>
        <v>0.96008051433830566</v>
      </c>
      <c r="H30" s="110">
        <v>1.4138287067366098</v>
      </c>
      <c r="I30" s="110">
        <f t="shared" si="1"/>
        <v>1.4138287067366098</v>
      </c>
      <c r="J30" s="85">
        <f>分析係数表!G33</f>
        <v>0.50688705234159781</v>
      </c>
      <c r="K30" s="111">
        <f t="shared" si="2"/>
        <v>0.71665146567365345</v>
      </c>
      <c r="L30" s="79"/>
      <c r="M30" s="80"/>
      <c r="N30" s="81">
        <f>分析係数表!H33</f>
        <v>1.0440350795786737E-3</v>
      </c>
      <c r="O30" s="82">
        <f t="shared" si="3"/>
        <v>9.3331507142134767E-3</v>
      </c>
      <c r="P30" s="76">
        <f>分析係数表!C33</f>
        <v>0.83046964490263453</v>
      </c>
      <c r="Q30" s="82">
        <f t="shared" si="4"/>
        <v>7.7508983594556363E-3</v>
      </c>
      <c r="R30" s="83">
        <v>2.005468951451192E-2</v>
      </c>
      <c r="S30" s="84">
        <f t="shared" si="5"/>
        <v>1.4338833962511217</v>
      </c>
      <c r="T30" s="85">
        <f>分析係数表!F33</f>
        <v>0.64600550964187331</v>
      </c>
      <c r="U30" s="86">
        <f t="shared" si="6"/>
        <v>0.92629657416222611</v>
      </c>
      <c r="V30" s="87">
        <f>分析係数表!D33</f>
        <v>3.9944903581267219E-2</v>
      </c>
      <c r="W30" s="167">
        <f t="shared" si="7"/>
        <v>0</v>
      </c>
      <c r="X30" s="76">
        <f>分析係数表!E33</f>
        <v>3.71900826446281E-2</v>
      </c>
      <c r="Y30" s="166">
        <f t="shared" si="8"/>
        <v>0</v>
      </c>
    </row>
    <row r="31" spans="1:25" x14ac:dyDescent="0.2">
      <c r="A31" s="6" t="s">
        <v>19</v>
      </c>
      <c r="B31" s="5" t="s">
        <v>275</v>
      </c>
      <c r="C31" s="90"/>
      <c r="D31" s="107">
        <f>投入係数表!AO31</f>
        <v>6.2427745664739881E-2</v>
      </c>
      <c r="E31" s="110">
        <f t="shared" si="9"/>
        <v>6.2427745664739884</v>
      </c>
      <c r="F31" s="85">
        <f>分析係数表!C34</f>
        <v>0.2537092984222894</v>
      </c>
      <c r="G31" s="110">
        <f t="shared" si="0"/>
        <v>1.5838499554686274</v>
      </c>
      <c r="H31" s="110">
        <v>1.8196536416309643</v>
      </c>
      <c r="I31" s="110">
        <f t="shared" si="1"/>
        <v>1.8196536416309643</v>
      </c>
      <c r="J31" s="85">
        <f>分析係数表!G34</f>
        <v>0.42494765662747624</v>
      </c>
      <c r="K31" s="111">
        <f t="shared" si="2"/>
        <v>0.77325755088473169</v>
      </c>
      <c r="L31" s="79"/>
      <c r="M31" s="80"/>
      <c r="N31" s="81">
        <f>分析係数表!H34</f>
        <v>0.17513108440443598</v>
      </c>
      <c r="O31" s="82">
        <f t="shared" si="3"/>
        <v>1.5655841814720097</v>
      </c>
      <c r="P31" s="76">
        <f>分析係数表!C34</f>
        <v>0.2537092984222894</v>
      </c>
      <c r="Q31" s="82">
        <f t="shared" si="4"/>
        <v>0.3972032643022978</v>
      </c>
      <c r="R31" s="83">
        <v>0.42823112711401973</v>
      </c>
      <c r="S31" s="84">
        <f t="shared" si="5"/>
        <v>2.2478847687449841</v>
      </c>
      <c r="T31" s="85">
        <f>分析係数表!F34</f>
        <v>0.69995168304074729</v>
      </c>
      <c r="U31" s="86">
        <f t="shared" si="6"/>
        <v>1.5734107271647126</v>
      </c>
      <c r="V31" s="87">
        <f>分析係数表!D34</f>
        <v>0.29215654694797877</v>
      </c>
      <c r="W31" s="167">
        <f t="shared" si="7"/>
        <v>1</v>
      </c>
      <c r="X31" s="76">
        <f>分析係数表!E34</f>
        <v>0.2001932678370108</v>
      </c>
      <c r="Y31" s="166">
        <f t="shared" si="8"/>
        <v>0</v>
      </c>
    </row>
    <row r="32" spans="1:25" x14ac:dyDescent="0.2">
      <c r="A32" s="6" t="s">
        <v>20</v>
      </c>
      <c r="B32" s="5" t="s">
        <v>37</v>
      </c>
      <c r="C32" s="90"/>
      <c r="D32" s="107">
        <f>投入係数表!AO32</f>
        <v>2.3121387283236996E-3</v>
      </c>
      <c r="E32" s="110">
        <f t="shared" si="9"/>
        <v>0.23121387283236997</v>
      </c>
      <c r="F32" s="85">
        <f>分析係数表!C35</f>
        <v>0.44329670329670334</v>
      </c>
      <c r="G32" s="110">
        <f t="shared" si="0"/>
        <v>0.1024963475830528</v>
      </c>
      <c r="H32" s="110">
        <v>0.45853624662097375</v>
      </c>
      <c r="I32" s="110">
        <f t="shared" si="1"/>
        <v>0.45853624662097375</v>
      </c>
      <c r="J32" s="85">
        <f>分析係数表!G35</f>
        <v>0.31419939577039274</v>
      </c>
      <c r="K32" s="111">
        <f t="shared" si="2"/>
        <v>0.14407181162713376</v>
      </c>
      <c r="L32" s="79"/>
      <c r="M32" s="80"/>
      <c r="N32" s="81">
        <f>分析係数表!H35</f>
        <v>6.616862326574173E-2</v>
      </c>
      <c r="O32" s="82">
        <f t="shared" si="3"/>
        <v>0.5915143519319298</v>
      </c>
      <c r="P32" s="76">
        <f>分析係数表!C35</f>
        <v>0.44329670329670334</v>
      </c>
      <c r="Q32" s="82">
        <f t="shared" si="4"/>
        <v>0.26221636216411043</v>
      </c>
      <c r="R32" s="83">
        <v>0.31000128295146073</v>
      </c>
      <c r="S32" s="84">
        <f t="shared" si="5"/>
        <v>0.76853752957243449</v>
      </c>
      <c r="T32" s="85">
        <f>分析係数表!F35</f>
        <v>0.64443411573320941</v>
      </c>
      <c r="U32" s="86">
        <f t="shared" si="6"/>
        <v>0.49527180327779707</v>
      </c>
      <c r="V32" s="87">
        <f>分析係数表!D35</f>
        <v>7.0415988844991867E-2</v>
      </c>
      <c r="W32" s="167">
        <f t="shared" si="7"/>
        <v>0</v>
      </c>
      <c r="X32" s="76">
        <f>分析係数表!E35</f>
        <v>6.2979316755751802E-2</v>
      </c>
      <c r="Y32" s="166">
        <f t="shared" si="8"/>
        <v>0</v>
      </c>
    </row>
    <row r="33" spans="1:25" x14ac:dyDescent="0.2">
      <c r="A33" s="6" t="s">
        <v>21</v>
      </c>
      <c r="B33" s="5" t="s">
        <v>38</v>
      </c>
      <c r="C33" s="90"/>
      <c r="D33" s="107">
        <f>投入係数表!AO33</f>
        <v>2.4277456647398842E-2</v>
      </c>
      <c r="E33" s="110">
        <f t="shared" si="9"/>
        <v>2.4277456647398843</v>
      </c>
      <c r="F33" s="85">
        <f>分析係数表!C36</f>
        <v>0.8186980166346769</v>
      </c>
      <c r="G33" s="110">
        <f t="shared" si="0"/>
        <v>1.9875905606159785</v>
      </c>
      <c r="H33" s="110">
        <v>2.2464084424188955</v>
      </c>
      <c r="I33" s="110">
        <f t="shared" si="1"/>
        <v>2.2464084424188955</v>
      </c>
      <c r="J33" s="85">
        <f>分析係数表!G36</f>
        <v>7.7781269641734763E-2</v>
      </c>
      <c r="K33" s="111">
        <f t="shared" si="2"/>
        <v>0.17472850078525351</v>
      </c>
      <c r="L33" s="79"/>
      <c r="M33" s="80"/>
      <c r="N33" s="81">
        <f>分析係数表!H36</f>
        <v>0.1158646930536866</v>
      </c>
      <c r="O33" s="82">
        <f t="shared" si="3"/>
        <v>1.0357723259284914</v>
      </c>
      <c r="P33" s="76">
        <f>分析係数表!C36</f>
        <v>0.8186980166346769</v>
      </c>
      <c r="Q33" s="82">
        <f t="shared" si="4"/>
        <v>0.84798474892274212</v>
      </c>
      <c r="R33" s="83">
        <v>0.91853122040656421</v>
      </c>
      <c r="S33" s="84">
        <f t="shared" si="5"/>
        <v>3.1649396628254598</v>
      </c>
      <c r="T33" s="85">
        <f>分析係数表!F36</f>
        <v>0.82023884349465748</v>
      </c>
      <c r="U33" s="86">
        <f t="shared" si="6"/>
        <v>2.5960064487663264</v>
      </c>
      <c r="V33" s="87">
        <f>分析係数表!D36</f>
        <v>8.8780641106222507E-3</v>
      </c>
      <c r="W33" s="167">
        <f t="shared" si="7"/>
        <v>0</v>
      </c>
      <c r="X33" s="76">
        <f>分析係数表!E36</f>
        <v>3.4569453174104338E-3</v>
      </c>
      <c r="Y33" s="166">
        <f t="shared" si="8"/>
        <v>0</v>
      </c>
    </row>
    <row r="34" spans="1:25" x14ac:dyDescent="0.2">
      <c r="A34" s="6" t="s">
        <v>22</v>
      </c>
      <c r="B34" s="5" t="s">
        <v>378</v>
      </c>
      <c r="C34" s="90"/>
      <c r="D34" s="107">
        <f>投入係数表!AO34</f>
        <v>7.6300578034682084E-2</v>
      </c>
      <c r="E34" s="110">
        <f t="shared" si="9"/>
        <v>7.6300578034682083</v>
      </c>
      <c r="F34" s="85">
        <f>分析係数表!C37</f>
        <v>0.56668970283344855</v>
      </c>
      <c r="G34" s="110">
        <f t="shared" si="0"/>
        <v>4.323875189249434</v>
      </c>
      <c r="H34" s="110">
        <v>4.9559375463531712</v>
      </c>
      <c r="I34" s="110">
        <f t="shared" si="1"/>
        <v>4.9559375463531712</v>
      </c>
      <c r="J34" s="85">
        <f>分析係数表!G37</f>
        <v>0.49872274427515739</v>
      </c>
      <c r="K34" s="111">
        <f t="shared" si="2"/>
        <v>2.4716387735735434</v>
      </c>
      <c r="L34" s="79"/>
      <c r="M34" s="80"/>
      <c r="N34" s="81">
        <f>分析係数表!H37</f>
        <v>5.3152985940327593E-2</v>
      </c>
      <c r="O34" s="82">
        <f t="shared" si="3"/>
        <v>0.47516107302806843</v>
      </c>
      <c r="P34" s="76">
        <f>分析係数表!C37</f>
        <v>0.56668970283344855</v>
      </c>
      <c r="Q34" s="82">
        <f t="shared" si="4"/>
        <v>0.26926888727229864</v>
      </c>
      <c r="R34" s="83">
        <v>0.31222036208947818</v>
      </c>
      <c r="S34" s="84">
        <f t="shared" si="5"/>
        <v>5.2681579084426495</v>
      </c>
      <c r="T34" s="85">
        <f>分析係数表!F37</f>
        <v>0.72283550770915062</v>
      </c>
      <c r="U34" s="86">
        <f t="shared" si="6"/>
        <v>3.8080115964411196</v>
      </c>
      <c r="V34" s="87">
        <f>分析係数表!D37</f>
        <v>9.0457075084390104E-2</v>
      </c>
      <c r="W34" s="167">
        <f t="shared" si="7"/>
        <v>0</v>
      </c>
      <c r="X34" s="76">
        <f>分析係数表!E37</f>
        <v>8.3386552321868437E-2</v>
      </c>
      <c r="Y34" s="166">
        <f t="shared" si="8"/>
        <v>0</v>
      </c>
    </row>
    <row r="35" spans="1:25" x14ac:dyDescent="0.2">
      <c r="A35" s="6" t="s">
        <v>23</v>
      </c>
      <c r="B35" s="5" t="s">
        <v>194</v>
      </c>
      <c r="C35" s="90"/>
      <c r="D35" s="107">
        <f>投入係数表!AO35</f>
        <v>5.8959537572254334E-2</v>
      </c>
      <c r="E35" s="110">
        <f t="shared" si="9"/>
        <v>5.895953757225433</v>
      </c>
      <c r="F35" s="85">
        <f>分析係数表!C38</f>
        <v>1.0683527744467458E-2</v>
      </c>
      <c r="G35" s="110">
        <f t="shared" si="0"/>
        <v>6.2989585545415061E-2</v>
      </c>
      <c r="H35" s="110">
        <v>7.2135077452152516E-2</v>
      </c>
      <c r="I35" s="110">
        <f t="shared" si="1"/>
        <v>7.2135077452152516E-2</v>
      </c>
      <c r="J35" s="85">
        <f>分析係数表!G38</f>
        <v>0.34057971014492755</v>
      </c>
      <c r="K35" s="111">
        <f t="shared" si="2"/>
        <v>2.4567743769936003E-2</v>
      </c>
      <c r="L35" s="79"/>
      <c r="M35" s="80"/>
      <c r="N35" s="81">
        <f>分析係数表!H38</f>
        <v>4.6331956753746927E-2</v>
      </c>
      <c r="O35" s="82">
        <f t="shared" si="3"/>
        <v>0.41418448836187371</v>
      </c>
      <c r="P35" s="76">
        <f>分析係数表!C38</f>
        <v>1.0683527744467458E-2</v>
      </c>
      <c r="Q35" s="82">
        <f t="shared" si="4"/>
        <v>4.424951472742137E-3</v>
      </c>
      <c r="R35" s="83">
        <v>5.2253372997004988E-3</v>
      </c>
      <c r="S35" s="84">
        <f t="shared" si="5"/>
        <v>7.7360414751853013E-2</v>
      </c>
      <c r="T35" s="85">
        <f>分析係数表!F38</f>
        <v>0.55072463768115942</v>
      </c>
      <c r="U35" s="86">
        <f t="shared" si="6"/>
        <v>4.2604286385078474E-2</v>
      </c>
      <c r="V35" s="87">
        <f>分析係数表!D38</f>
        <v>0.29710144927536231</v>
      </c>
      <c r="W35" s="167">
        <f t="shared" si="7"/>
        <v>0</v>
      </c>
      <c r="X35" s="76">
        <f>分析係数表!E38</f>
        <v>0.18840579710144928</v>
      </c>
      <c r="Y35" s="166">
        <f t="shared" si="8"/>
        <v>0</v>
      </c>
    </row>
    <row r="36" spans="1:25" x14ac:dyDescent="0.2">
      <c r="A36" s="6" t="s">
        <v>24</v>
      </c>
      <c r="B36" s="5" t="s">
        <v>39</v>
      </c>
      <c r="C36" s="90"/>
      <c r="D36" s="107">
        <f>投入係数表!AO36</f>
        <v>0.18959537572254334</v>
      </c>
      <c r="E36" s="110">
        <f t="shared" si="9"/>
        <v>18.959537572254334</v>
      </c>
      <c r="F36" s="85">
        <f>分析係数表!C39</f>
        <v>1</v>
      </c>
      <c r="G36" s="110">
        <f t="shared" si="0"/>
        <v>18.959537572254334</v>
      </c>
      <c r="H36" s="110">
        <v>18.970115284174277</v>
      </c>
      <c r="I36" s="110">
        <f t="shared" si="1"/>
        <v>18.970115284174277</v>
      </c>
      <c r="J36" s="85">
        <f>分析係数表!G39</f>
        <v>0.35121951219512193</v>
      </c>
      <c r="K36" s="111">
        <f t="shared" si="2"/>
        <v>6.6626746363929161</v>
      </c>
      <c r="L36" s="79"/>
      <c r="M36" s="80"/>
      <c r="N36" s="81">
        <f>分析係数表!H39</f>
        <v>4.1645399285415987E-3</v>
      </c>
      <c r="O36" s="82">
        <f t="shared" si="3"/>
        <v>3.7228901182251542E-2</v>
      </c>
      <c r="P36" s="76">
        <f>分析係数表!C39</f>
        <v>1</v>
      </c>
      <c r="Q36" s="82">
        <f t="shared" si="4"/>
        <v>3.7228901182251542E-2</v>
      </c>
      <c r="R36" s="83">
        <v>4.7083735555940143E-2</v>
      </c>
      <c r="S36" s="84">
        <f t="shared" si="5"/>
        <v>19.017199019730217</v>
      </c>
      <c r="T36" s="85">
        <f>分析係数表!F39</f>
        <v>0.70184774575018483</v>
      </c>
      <c r="U36" s="86">
        <f t="shared" si="6"/>
        <v>13.347178262480277</v>
      </c>
      <c r="V36" s="87">
        <f>分析係数表!D39</f>
        <v>7.4944567627494463E-2</v>
      </c>
      <c r="W36" s="167">
        <f t="shared" si="7"/>
        <v>1</v>
      </c>
      <c r="X36" s="76">
        <f>分析係数表!E39</f>
        <v>9.5048041389504803E-2</v>
      </c>
      <c r="Y36" s="166">
        <f t="shared" si="8"/>
        <v>2</v>
      </c>
    </row>
    <row r="37" spans="1:25" x14ac:dyDescent="0.2">
      <c r="A37" s="6" t="s">
        <v>25</v>
      </c>
      <c r="B37" s="5" t="s">
        <v>40</v>
      </c>
      <c r="C37" s="90"/>
      <c r="D37" s="107">
        <f>投入係数表!AO37</f>
        <v>0</v>
      </c>
      <c r="E37" s="110">
        <f t="shared" si="9"/>
        <v>0</v>
      </c>
      <c r="F37" s="85">
        <f>分析係数表!C40</f>
        <v>0.77416905685844439</v>
      </c>
      <c r="G37" s="110">
        <f t="shared" si="0"/>
        <v>0</v>
      </c>
      <c r="H37" s="110">
        <v>4.4255814292764603E-3</v>
      </c>
      <c r="I37" s="110">
        <f t="shared" si="1"/>
        <v>4.4255814292764603E-3</v>
      </c>
      <c r="J37" s="85">
        <f>分析係数表!G40</f>
        <v>0.54967502321262762</v>
      </c>
      <c r="K37" s="111">
        <f t="shared" si="2"/>
        <v>2.4326315748669121E-3</v>
      </c>
      <c r="L37" s="79"/>
      <c r="M37" s="80"/>
      <c r="N37" s="81">
        <f>分析係数表!H40</f>
        <v>3.1866270706695746E-2</v>
      </c>
      <c r="O37" s="82">
        <f t="shared" si="3"/>
        <v>0.28486850013271586</v>
      </c>
      <c r="P37" s="76">
        <f>分析係数表!C40</f>
        <v>0.77416905685844439</v>
      </c>
      <c r="Q37" s="82">
        <f t="shared" si="4"/>
        <v>0.22053637807642429</v>
      </c>
      <c r="R37" s="83">
        <v>0.2208243652610079</v>
      </c>
      <c r="S37" s="84">
        <f t="shared" si="5"/>
        <v>0.22524994669028436</v>
      </c>
      <c r="T37" s="85">
        <f>分析係数表!F40</f>
        <v>0.74643369629442058</v>
      </c>
      <c r="U37" s="86">
        <f t="shared" si="6"/>
        <v>0.16813415029815015</v>
      </c>
      <c r="V37" s="87">
        <f>分析係数表!D40</f>
        <v>8.7617118257786786E-2</v>
      </c>
      <c r="W37" s="167">
        <f t="shared" si="7"/>
        <v>0</v>
      </c>
      <c r="X37" s="76">
        <f>分析係数表!E40</f>
        <v>5.7567316620241414E-2</v>
      </c>
      <c r="Y37" s="166">
        <f t="shared" si="8"/>
        <v>0</v>
      </c>
    </row>
    <row r="38" spans="1:25" x14ac:dyDescent="0.2">
      <c r="A38" s="6" t="s">
        <v>26</v>
      </c>
      <c r="B38" s="5" t="s">
        <v>277</v>
      </c>
      <c r="C38" s="90"/>
      <c r="D38" s="107">
        <f>投入係数表!AO38</f>
        <v>1.1560693641618498E-3</v>
      </c>
      <c r="E38" s="110">
        <f t="shared" si="9"/>
        <v>0.11560693641618498</v>
      </c>
      <c r="F38" s="85">
        <f>分析係数表!C41</f>
        <v>0.79005741127348639</v>
      </c>
      <c r="G38" s="110">
        <f t="shared" si="0"/>
        <v>9.1336116910229651E-2</v>
      </c>
      <c r="H38" s="110">
        <v>9.6874277520791002E-2</v>
      </c>
      <c r="I38" s="110">
        <f t="shared" si="1"/>
        <v>9.6874277520791002E-2</v>
      </c>
      <c r="J38" s="85">
        <f>分析係数表!G41</f>
        <v>0.45390187685215672</v>
      </c>
      <c r="K38" s="111">
        <f t="shared" si="2"/>
        <v>4.3971416385383731E-2</v>
      </c>
      <c r="L38" s="79"/>
      <c r="M38" s="80"/>
      <c r="N38" s="81">
        <f>分析係数表!H41</f>
        <v>5.3791007377847894E-2</v>
      </c>
      <c r="O38" s="82">
        <f t="shared" si="3"/>
        <v>0.48086466513119885</v>
      </c>
      <c r="P38" s="76">
        <f>分析係数表!C41</f>
        <v>0.79005741127348639</v>
      </c>
      <c r="Q38" s="82">
        <f t="shared" si="4"/>
        <v>0.37991069250644688</v>
      </c>
      <c r="R38" s="83">
        <v>0.38643398308432125</v>
      </c>
      <c r="S38" s="84">
        <f t="shared" si="5"/>
        <v>0.48330826060511223</v>
      </c>
      <c r="T38" s="85">
        <f>分析係数表!F41</f>
        <v>0.55729338162660524</v>
      </c>
      <c r="U38" s="86">
        <f t="shared" si="6"/>
        <v>0.26934449492069557</v>
      </c>
      <c r="V38" s="87">
        <f>分析係数表!D41</f>
        <v>0.17657227527164965</v>
      </c>
      <c r="W38" s="167">
        <f t="shared" si="7"/>
        <v>0</v>
      </c>
      <c r="X38" s="76">
        <f>分析係数表!E41</f>
        <v>0.1767369114257491</v>
      </c>
      <c r="Y38" s="166">
        <f t="shared" si="8"/>
        <v>0</v>
      </c>
    </row>
    <row r="39" spans="1:25" x14ac:dyDescent="0.2">
      <c r="A39" s="6" t="s">
        <v>51</v>
      </c>
      <c r="B39" s="5" t="s">
        <v>368</v>
      </c>
      <c r="C39" s="90"/>
      <c r="D39" s="107">
        <f>投入係数表!AO39</f>
        <v>3.4682080924855491E-3</v>
      </c>
      <c r="E39" s="110">
        <f t="shared" si="9"/>
        <v>0.34682080924855491</v>
      </c>
      <c r="F39" s="85">
        <f>分析係数表!C42</f>
        <v>0.34014502307185235</v>
      </c>
      <c r="G39" s="110">
        <f>E39*F39</f>
        <v>0.11796937216364821</v>
      </c>
      <c r="H39" s="110">
        <v>0.12542743212753216</v>
      </c>
      <c r="I39" s="110">
        <f>C39+H39</f>
        <v>0.12542743212753216</v>
      </c>
      <c r="J39" s="85">
        <f>分析係数表!G42</f>
        <v>0.48461538461538461</v>
      </c>
      <c r="K39" s="111">
        <f>I39*J39</f>
        <v>6.0784063261804043E-2</v>
      </c>
      <c r="L39" s="79"/>
      <c r="M39" s="80"/>
      <c r="N39" s="81">
        <f>分析係数表!H42</f>
        <v>1.4175676302723771E-2</v>
      </c>
      <c r="O39" s="82">
        <f t="shared" si="3"/>
        <v>0.12672344636409857</v>
      </c>
      <c r="P39" s="76">
        <f>分析係数表!C42</f>
        <v>0.34014502307185235</v>
      </c>
      <c r="Q39" s="82">
        <f>O39*P39</f>
        <v>4.3104349587260955E-2</v>
      </c>
      <c r="R39" s="83">
        <v>4.4747805371764073E-2</v>
      </c>
      <c r="S39" s="84">
        <f>I39+R39</f>
        <v>0.17017523749929622</v>
      </c>
      <c r="T39" s="85">
        <f>分析係数表!F42</f>
        <v>0.55384615384615388</v>
      </c>
      <c r="U39" s="86">
        <f>S39*T39</f>
        <v>9.4250900768840989E-2</v>
      </c>
      <c r="V39" s="87">
        <f>分析係数表!D42</f>
        <v>0.60961538461538467</v>
      </c>
      <c r="W39" s="167">
        <f>ROUND(S39*V39,0)</f>
        <v>0</v>
      </c>
      <c r="X39" s="76">
        <f>分析係数表!E42</f>
        <v>0.4653846153846154</v>
      </c>
      <c r="Y39" s="166">
        <f>ROUND(S39*X39,0)</f>
        <v>0</v>
      </c>
    </row>
    <row r="40" spans="1:25" x14ac:dyDescent="0.2">
      <c r="A40" s="6" t="s">
        <v>195</v>
      </c>
      <c r="B40" s="5" t="s">
        <v>41</v>
      </c>
      <c r="C40" s="90"/>
      <c r="D40" s="107">
        <f>投入係数表!AO40</f>
        <v>3.0057803468208091E-2</v>
      </c>
      <c r="E40" s="110">
        <f t="shared" si="9"/>
        <v>3.0057803468208091</v>
      </c>
      <c r="F40" s="85">
        <f>分析係数表!C43</f>
        <v>0.24206930209858468</v>
      </c>
      <c r="G40" s="110">
        <f>E40*F40</f>
        <v>0.72760715081655503</v>
      </c>
      <c r="H40" s="110">
        <v>1.4293037356360059</v>
      </c>
      <c r="I40" s="110">
        <f>C40+H40</f>
        <v>1.4293037356360059</v>
      </c>
      <c r="J40" s="85">
        <f>分析係数表!G43</f>
        <v>0.37677668031799566</v>
      </c>
      <c r="K40" s="111">
        <f>I40*J40</f>
        <v>0.53852831667904433</v>
      </c>
      <c r="L40" s="79"/>
      <c r="M40" s="80"/>
      <c r="N40" s="81">
        <f>分析係数表!H43</f>
        <v>3.8768502621688086E-2</v>
      </c>
      <c r="O40" s="82">
        <f t="shared" si="3"/>
        <v>0.34657099652112716</v>
      </c>
      <c r="P40" s="76">
        <f>分析係数表!C43</f>
        <v>0.24206930209858468</v>
      </c>
      <c r="Q40" s="82">
        <f>O40*P40</f>
        <v>8.3894199255480278E-2</v>
      </c>
      <c r="R40" s="83">
        <v>0.13607548411868742</v>
      </c>
      <c r="S40" s="84">
        <f>I40+R40</f>
        <v>1.5653792197546932</v>
      </c>
      <c r="T40" s="85">
        <f>分析係数表!F43</f>
        <v>0.60202360876897132</v>
      </c>
      <c r="U40" s="86">
        <f>S40*T40</f>
        <v>0.94239524696867694</v>
      </c>
      <c r="V40" s="87">
        <f>分析係数表!D43</f>
        <v>0.42833052276559863</v>
      </c>
      <c r="W40" s="167">
        <f>ROUND(S40*V40,0)</f>
        <v>1</v>
      </c>
      <c r="X40" s="76">
        <f>分析係数表!E43</f>
        <v>0.32088653336545409</v>
      </c>
      <c r="Y40" s="166">
        <f>ROUND(S40*X40,0)</f>
        <v>1</v>
      </c>
    </row>
    <row r="41" spans="1:25" x14ac:dyDescent="0.2">
      <c r="A41" s="6" t="s">
        <v>341</v>
      </c>
      <c r="B41" s="5" t="s">
        <v>42</v>
      </c>
      <c r="C41" s="90"/>
      <c r="D41" s="107">
        <f>投入係数表!AO41</f>
        <v>1.1560693641618498E-3</v>
      </c>
      <c r="E41" s="110">
        <f t="shared" si="9"/>
        <v>0.11560693641618498</v>
      </c>
      <c r="F41" s="85">
        <f>分析係数表!C44</f>
        <v>0.38560429982568278</v>
      </c>
      <c r="G41" s="110">
        <f>E41*F41</f>
        <v>4.4578531771755241E-2</v>
      </c>
      <c r="H41" s="110">
        <v>5.2150889536159574E-2</v>
      </c>
      <c r="I41" s="110">
        <f>C41+H41</f>
        <v>5.2150889536159574E-2</v>
      </c>
      <c r="J41" s="85">
        <f>分析係数表!G44</f>
        <v>0.26838368034661209</v>
      </c>
      <c r="K41" s="111">
        <f>I41*J41</f>
        <v>1.3996447667064128E-2</v>
      </c>
      <c r="L41" s="79"/>
      <c r="M41" s="80"/>
      <c r="N41" s="81">
        <f>分析係数表!H44</f>
        <v>0.12265092107094798</v>
      </c>
      <c r="O41" s="82">
        <f t="shared" si="3"/>
        <v>1.096437805570879</v>
      </c>
      <c r="P41" s="76">
        <f>分析係数表!C44</f>
        <v>0.38560429982568278</v>
      </c>
      <c r="Q41" s="82">
        <f>O41*P41</f>
        <v>0.42279113231956689</v>
      </c>
      <c r="R41" s="83">
        <v>0.42800693192867045</v>
      </c>
      <c r="S41" s="84">
        <f>I41+R41</f>
        <v>0.48015782146483005</v>
      </c>
      <c r="T41" s="85">
        <f>分析係数表!F44</f>
        <v>0.48224816464075099</v>
      </c>
      <c r="U41" s="86">
        <f>S41*T41</f>
        <v>0.23155522813931567</v>
      </c>
      <c r="V41" s="87">
        <f>分析係数表!D44</f>
        <v>0.27476230593332529</v>
      </c>
      <c r="W41" s="167">
        <f>ROUND(S41*V41,0)</f>
        <v>0</v>
      </c>
      <c r="X41" s="76">
        <f>分析係数表!E44</f>
        <v>0.19448790468167049</v>
      </c>
      <c r="Y41" s="166">
        <f>ROUND(S41*X41,0)</f>
        <v>0</v>
      </c>
    </row>
    <row r="42" spans="1:25" x14ac:dyDescent="0.2">
      <c r="A42" s="6" t="s">
        <v>342</v>
      </c>
      <c r="B42" s="5" t="s">
        <v>279</v>
      </c>
      <c r="C42" s="90"/>
      <c r="D42" s="107">
        <f>投入係数表!AO42</f>
        <v>0</v>
      </c>
      <c r="E42" s="110">
        <f t="shared" si="9"/>
        <v>0</v>
      </c>
      <c r="F42" s="85">
        <f>分析係数表!C45</f>
        <v>1</v>
      </c>
      <c r="G42" s="110">
        <f>E42*F42</f>
        <v>0</v>
      </c>
      <c r="H42" s="110">
        <v>0.14177971872727152</v>
      </c>
      <c r="I42" s="110">
        <f>C42+H42</f>
        <v>0.14177971872727152</v>
      </c>
      <c r="J42" s="85">
        <f>分析係数表!G45</f>
        <v>0</v>
      </c>
      <c r="K42" s="111">
        <f>I42*J42</f>
        <v>0</v>
      </c>
      <c r="L42" s="79"/>
      <c r="M42" s="80"/>
      <c r="N42" s="81">
        <f>分析係数表!H45</f>
        <v>0</v>
      </c>
      <c r="O42" s="82">
        <f t="shared" si="3"/>
        <v>0</v>
      </c>
      <c r="P42" s="76">
        <f>分析係数表!C45</f>
        <v>1</v>
      </c>
      <c r="Q42" s="82">
        <f>O42*P42</f>
        <v>0</v>
      </c>
      <c r="R42" s="83">
        <v>1.0078147681003874E-2</v>
      </c>
      <c r="S42" s="84">
        <f>I42+R42</f>
        <v>0.15185786640827539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0</v>
      </c>
      <c r="E43" s="110">
        <f t="shared" si="9"/>
        <v>0</v>
      </c>
      <c r="F43" s="85">
        <f>分析係数表!C46</f>
        <v>0.21981660723382579</v>
      </c>
      <c r="G43" s="110">
        <f>E43*F43</f>
        <v>0</v>
      </c>
      <c r="H43" s="110">
        <v>5.57909805533768E-2</v>
      </c>
      <c r="I43" s="110">
        <f>C43+H43</f>
        <v>100.05579098055338</v>
      </c>
      <c r="J43" s="85">
        <f>分析係数表!G46</f>
        <v>9.2485549132947983E-3</v>
      </c>
      <c r="K43" s="111">
        <f>I43*J43</f>
        <v>0.92537147727679436</v>
      </c>
      <c r="L43" s="79"/>
      <c r="M43" s="80"/>
      <c r="N43" s="81">
        <f>分析係数表!H46</f>
        <v>2.3827200593939956E-2</v>
      </c>
      <c r="O43" s="82">
        <f t="shared" si="3"/>
        <v>0.21300323963327206</v>
      </c>
      <c r="P43" s="76">
        <f>分析係数表!C46</f>
        <v>0.21981660723382579</v>
      </c>
      <c r="Q43" s="82">
        <f>O43*P43</f>
        <v>4.682164946599944E-2</v>
      </c>
      <c r="R43" s="83">
        <v>5.1978242275857588E-2</v>
      </c>
      <c r="S43" s="84">
        <f>I43+R43</f>
        <v>100.10776922282923</v>
      </c>
      <c r="T43" s="85">
        <f>分析係数表!F46</f>
        <v>0.31329479768786128</v>
      </c>
      <c r="U43" s="86">
        <f>S43*T43</f>
        <v>31.363243305649391</v>
      </c>
      <c r="V43" s="87">
        <f>分析係数表!D46</f>
        <v>4.6242774566473991E-3</v>
      </c>
      <c r="W43" s="167">
        <f>ROUND(S43*V43,0)</f>
        <v>0</v>
      </c>
      <c r="X43" s="76">
        <f>分析係数表!E46</f>
        <v>1.5028901734104046E-2</v>
      </c>
      <c r="Y43" s="166">
        <f>ROUND(S43*X43,0)</f>
        <v>2</v>
      </c>
    </row>
    <row r="44" spans="1:25" x14ac:dyDescent="0.2">
      <c r="A44" s="192">
        <v>40</v>
      </c>
      <c r="B44" s="14" t="s">
        <v>151</v>
      </c>
      <c r="C44" s="197">
        <f>SUM(C5:C43)</f>
        <v>100</v>
      </c>
      <c r="D44" s="108">
        <f>投入係数表!AO44</f>
        <v>0.68323699421965323</v>
      </c>
      <c r="E44" s="96">
        <f>SUM(E5:E43)</f>
        <v>68.32369942196533</v>
      </c>
      <c r="F44" s="98">
        <f>分析係数表!C47</f>
        <v>0.36533716964755569</v>
      </c>
      <c r="G44" s="96">
        <f>SUM(G5:G43)</f>
        <v>35.915989928820331</v>
      </c>
      <c r="H44" s="96">
        <f>SUM(H5:H43)</f>
        <v>40.485080598568402</v>
      </c>
      <c r="I44" s="96">
        <f>SUM(I5:I43)</f>
        <v>140.4850805985684</v>
      </c>
      <c r="J44" s="98">
        <f>分析係数表!G47</f>
        <v>0.24761623449681225</v>
      </c>
      <c r="K44" s="112">
        <f>SUM(K5:K43)</f>
        <v>14.249998656890872</v>
      </c>
      <c r="L44" s="94">
        <f>最終需要_まとめ!$L$33</f>
        <v>0.62733333333333341</v>
      </c>
      <c r="M44" s="91">
        <f>K44*L44</f>
        <v>8.9394991574228744</v>
      </c>
      <c r="N44" s="95">
        <f>分析係数表!H47</f>
        <v>1</v>
      </c>
      <c r="O44" s="96">
        <f>SUM(O5:O43)</f>
        <v>8.9394991574228744</v>
      </c>
      <c r="P44" s="92">
        <f>分析係数表!C47</f>
        <v>0.36533716964755569</v>
      </c>
      <c r="Q44" s="96">
        <f>SUM(Q5:Q43)</f>
        <v>3.433015118188981</v>
      </c>
      <c r="R44" s="91">
        <f>SUM(R5:R43)</f>
        <v>3.8687600045926955</v>
      </c>
      <c r="S44" s="97">
        <f>SUM(S5:S43)</f>
        <v>144.35384060316113</v>
      </c>
      <c r="T44" s="98">
        <f>分析係数表!F47</f>
        <v>0.45972075178637212</v>
      </c>
      <c r="U44" s="99">
        <f>SUM(U5:U43)</f>
        <v>59.417330151276026</v>
      </c>
      <c r="V44" s="100">
        <f>分析係数表!D47</f>
        <v>9.0631212476228726E-2</v>
      </c>
      <c r="W44" s="164">
        <f>SUM(W5:W43)</f>
        <v>3</v>
      </c>
      <c r="X44" s="92">
        <f>分析係数表!E47</f>
        <v>7.5404319154090987E-2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AA8" activePane="bottomRight" state="frozen"/>
      <selection activeCell="F63" sqref="F63"/>
      <selection pane="topRight" activeCell="F63" sqref="F63"/>
      <selection pane="bottomLeft" activeCell="F63" sqref="F63"/>
      <selection pane="bottomRight" activeCell="AF3" sqref="AF3"/>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548</v>
      </c>
      <c r="K1" s="393"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0" t="s">
        <v>67</v>
      </c>
      <c r="X5" s="461"/>
      <c r="Z5" s="104"/>
      <c r="AA5" s="105"/>
      <c r="AB5" s="371"/>
      <c r="AC5" s="371"/>
      <c r="AD5" s="371"/>
      <c r="AE5" s="371"/>
      <c r="AF5" s="371"/>
      <c r="AG5" s="371"/>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77" t="s">
        <v>440</v>
      </c>
      <c r="U6" s="378" t="s">
        <v>351</v>
      </c>
      <c r="V6" s="379" t="s">
        <v>352</v>
      </c>
      <c r="W6" s="218" t="s">
        <v>212</v>
      </c>
      <c r="X6" s="218" t="s">
        <v>214</v>
      </c>
      <c r="Z6" s="213" t="s">
        <v>1</v>
      </c>
      <c r="AA6" s="158" t="s">
        <v>350</v>
      </c>
      <c r="AB6" s="372" t="s">
        <v>53</v>
      </c>
      <c r="AC6" s="372" t="s">
        <v>54</v>
      </c>
      <c r="AD6" s="372" t="s">
        <v>55</v>
      </c>
      <c r="AE6" s="372" t="s">
        <v>56</v>
      </c>
      <c r="AF6" s="372" t="s">
        <v>57</v>
      </c>
      <c r="AG6" s="372"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2">
        <f t="shared" ref="C8:C41" si="0">P8</f>
        <v>0.3615635179153095</v>
      </c>
      <c r="D8" s="403">
        <f t="shared" ref="D8:E41" si="1">W8</f>
        <v>0.23297180043383947</v>
      </c>
      <c r="E8" s="403">
        <f t="shared" si="1"/>
        <v>7.0498915401301515E-2</v>
      </c>
      <c r="F8" s="403">
        <f t="shared" ref="F8:G41" si="2">AH8</f>
        <v>0.45140997830802604</v>
      </c>
      <c r="G8" s="403">
        <f t="shared" si="2"/>
        <v>0.11973969631236442</v>
      </c>
      <c r="H8" s="404">
        <f t="shared" ref="H8:H41" si="3">AN8</f>
        <v>1.2737227970859822E-2</v>
      </c>
      <c r="K8" s="224" t="s">
        <v>264</v>
      </c>
      <c r="L8" s="158" t="s">
        <v>265</v>
      </c>
      <c r="M8" s="383">
        <f>取引基本表!AX5</f>
        <v>6140</v>
      </c>
      <c r="N8" s="367">
        <f>ABS(取引基本表!BB5)</f>
        <v>3920</v>
      </c>
      <c r="O8" s="411">
        <f t="shared" ref="O8:O41" si="4">N8/M8</f>
        <v>0.6384364820846905</v>
      </c>
      <c r="P8" s="407">
        <f t="shared" ref="P8:P43" si="5">1-O8</f>
        <v>0.3615635179153095</v>
      </c>
      <c r="R8" s="224" t="s">
        <v>264</v>
      </c>
      <c r="S8" s="158" t="s">
        <v>265</v>
      </c>
      <c r="T8" s="365">
        <f>取引基本表!BD5</f>
        <v>4610</v>
      </c>
      <c r="U8" s="446">
        <f>雇用表!W5</f>
        <v>1074</v>
      </c>
      <c r="V8" s="447">
        <f>雇用表!W51</f>
        <v>325</v>
      </c>
      <c r="W8" s="413">
        <f>U8/T8</f>
        <v>0.23297180043383947</v>
      </c>
      <c r="X8" s="413">
        <f>V8/T8</f>
        <v>7.0498915401301515E-2</v>
      </c>
      <c r="Z8" s="224" t="s">
        <v>264</v>
      </c>
      <c r="AA8" s="48" t="s">
        <v>265</v>
      </c>
      <c r="AB8" s="452">
        <f t="array" ref="AB8:AF47">TRANSPOSE(取引基本表!C46:AP50)</f>
        <v>552</v>
      </c>
      <c r="AC8" s="453">
        <v>930</v>
      </c>
      <c r="AD8" s="453">
        <v>737</v>
      </c>
      <c r="AE8" s="453">
        <v>183</v>
      </c>
      <c r="AF8" s="453">
        <v>-321</v>
      </c>
      <c r="AG8" s="368">
        <f t="array" ref="AG8:AG47">TRANSPOSE(取引基本表!C52:AP52)</f>
        <v>4610</v>
      </c>
      <c r="AH8" s="404">
        <f>SUM(AB8:AF8)/AG8</f>
        <v>0.45140997830802604</v>
      </c>
      <c r="AI8" s="415">
        <f>AB8/AG8</f>
        <v>0.11973969631236442</v>
      </c>
      <c r="AK8" s="224" t="s">
        <v>264</v>
      </c>
      <c r="AL8" s="158" t="s">
        <v>265</v>
      </c>
      <c r="AM8" s="383">
        <f>取引基本表!AR5</f>
        <v>1098</v>
      </c>
      <c r="AN8" s="407">
        <f t="shared" ref="AN8:AN47" si="6">AM8/AM$47</f>
        <v>1.2737227970859822E-2</v>
      </c>
      <c r="AP8" s="224" t="s">
        <v>264</v>
      </c>
      <c r="AQ8" s="158" t="s">
        <v>265</v>
      </c>
      <c r="AR8" s="386">
        <f>取引基本表!AX5</f>
        <v>6140</v>
      </c>
      <c r="AS8" s="387">
        <f>取引基本表!AY5</f>
        <v>2390</v>
      </c>
      <c r="AT8" s="387">
        <f>ABS(取引基本表!BB5)</f>
        <v>3920</v>
      </c>
      <c r="AU8" s="388">
        <f>AS8-AT8</f>
        <v>-1530</v>
      </c>
      <c r="AV8" s="411">
        <v>0.83011676085593211</v>
      </c>
      <c r="AW8" s="407">
        <v>0.16988323914406789</v>
      </c>
    </row>
    <row r="9" spans="1:49" x14ac:dyDescent="0.2">
      <c r="A9" s="225" t="s">
        <v>220</v>
      </c>
      <c r="B9" s="158" t="s">
        <v>266</v>
      </c>
      <c r="C9" s="405">
        <f t="shared" si="0"/>
        <v>5.4524361948955935E-2</v>
      </c>
      <c r="D9" s="406">
        <f t="shared" si="1"/>
        <v>3.9215686274509803E-2</v>
      </c>
      <c r="E9" s="406">
        <f t="shared" si="1"/>
        <v>0</v>
      </c>
      <c r="F9" s="406">
        <f t="shared" si="2"/>
        <v>0.68627450980392157</v>
      </c>
      <c r="G9" s="406">
        <f t="shared" si="2"/>
        <v>0.23529411764705882</v>
      </c>
      <c r="H9" s="407">
        <f t="shared" si="3"/>
        <v>6.7282260683958976E-4</v>
      </c>
      <c r="K9" s="225" t="s">
        <v>220</v>
      </c>
      <c r="L9" s="158" t="s">
        <v>266</v>
      </c>
      <c r="M9" s="383">
        <f>取引基本表!AX6</f>
        <v>862</v>
      </c>
      <c r="N9" s="367">
        <f>ABS(取引基本表!BB6)</f>
        <v>815</v>
      </c>
      <c r="O9" s="411">
        <f t="shared" si="4"/>
        <v>0.94547563805104406</v>
      </c>
      <c r="P9" s="407">
        <f t="shared" si="5"/>
        <v>5.4524361948955935E-2</v>
      </c>
      <c r="R9" s="225" t="s">
        <v>220</v>
      </c>
      <c r="S9" s="158" t="s">
        <v>266</v>
      </c>
      <c r="T9" s="365">
        <f>取引基本表!BD6</f>
        <v>51</v>
      </c>
      <c r="U9" s="446">
        <f>雇用表!W6</f>
        <v>2</v>
      </c>
      <c r="V9" s="447">
        <f>雇用表!W52</f>
        <v>0</v>
      </c>
      <c r="W9" s="413">
        <f t="shared" ref="W9:W47" si="7">U9/T9</f>
        <v>3.9215686274509803E-2</v>
      </c>
      <c r="X9" s="413">
        <f t="shared" ref="X9:X47" si="8">V9/T9</f>
        <v>0</v>
      </c>
      <c r="Z9" s="225" t="s">
        <v>220</v>
      </c>
      <c r="AA9" s="48" t="s">
        <v>266</v>
      </c>
      <c r="AB9" s="454">
        <v>12</v>
      </c>
      <c r="AC9" s="387">
        <v>20</v>
      </c>
      <c r="AD9" s="387">
        <v>3</v>
      </c>
      <c r="AE9" s="387">
        <v>2</v>
      </c>
      <c r="AF9" s="387">
        <v>-2</v>
      </c>
      <c r="AG9" s="369">
        <v>51</v>
      </c>
      <c r="AH9" s="407">
        <f t="shared" ref="AH9:AH41" si="9">SUM(AB9:AF9)/AG9</f>
        <v>0.68627450980392157</v>
      </c>
      <c r="AI9" s="411">
        <f t="shared" ref="AI9:AI41" si="10">AB9/AG9</f>
        <v>0.23529411764705882</v>
      </c>
      <c r="AK9" s="225" t="s">
        <v>220</v>
      </c>
      <c r="AL9" s="158" t="s">
        <v>266</v>
      </c>
      <c r="AM9" s="383">
        <f>取引基本表!AR6</f>
        <v>58</v>
      </c>
      <c r="AN9" s="407">
        <f t="shared" si="6"/>
        <v>6.7282260683958976E-4</v>
      </c>
      <c r="AP9" s="225" t="s">
        <v>220</v>
      </c>
      <c r="AQ9" s="158" t="s">
        <v>266</v>
      </c>
      <c r="AR9" s="386">
        <f>取引基本表!AX6</f>
        <v>862</v>
      </c>
      <c r="AS9" s="387">
        <f>取引基本表!AY6</f>
        <v>4</v>
      </c>
      <c r="AT9" s="387">
        <f>ABS(取引基本表!BB6)</f>
        <v>815</v>
      </c>
      <c r="AU9" s="388">
        <f t="shared" ref="AU9:AU47" si="11">AS9-AT9</f>
        <v>-811</v>
      </c>
      <c r="AV9" s="411">
        <v>0.59023354564755837</v>
      </c>
      <c r="AW9" s="407">
        <v>0.40976645435244163</v>
      </c>
    </row>
    <row r="10" spans="1:49" x14ac:dyDescent="0.2">
      <c r="A10" s="225" t="s">
        <v>221</v>
      </c>
      <c r="B10" s="158" t="s">
        <v>267</v>
      </c>
      <c r="C10" s="405">
        <f t="shared" si="0"/>
        <v>0</v>
      </c>
      <c r="D10" s="406">
        <f t="shared" si="1"/>
        <v>0</v>
      </c>
      <c r="E10" s="406">
        <f t="shared" si="1"/>
        <v>0</v>
      </c>
      <c r="F10" s="406">
        <f t="shared" si="2"/>
        <v>0</v>
      </c>
      <c r="G10" s="406">
        <f t="shared" si="2"/>
        <v>0</v>
      </c>
      <c r="H10" s="407">
        <f t="shared" si="3"/>
        <v>1.2992436545867941E-3</v>
      </c>
      <c r="K10" s="225" t="s">
        <v>221</v>
      </c>
      <c r="L10" s="158" t="s">
        <v>267</v>
      </c>
      <c r="M10" s="383">
        <f>取引基本表!AX7</f>
        <v>891</v>
      </c>
      <c r="N10" s="367">
        <f>ABS(取引基本表!BB7)</f>
        <v>891</v>
      </c>
      <c r="O10" s="411">
        <f t="shared" si="4"/>
        <v>1</v>
      </c>
      <c r="P10" s="407">
        <f t="shared" si="5"/>
        <v>0</v>
      </c>
      <c r="R10" s="225" t="s">
        <v>221</v>
      </c>
      <c r="S10" s="158" t="s">
        <v>267</v>
      </c>
      <c r="T10" s="365">
        <f>取引基本表!BD7</f>
        <v>0</v>
      </c>
      <c r="U10" s="446">
        <f>雇用表!W7</f>
        <v>0</v>
      </c>
      <c r="V10" s="447">
        <f>雇用表!W53</f>
        <v>0</v>
      </c>
      <c r="W10" s="450">
        <v>0</v>
      </c>
      <c r="X10" s="450">
        <v>0</v>
      </c>
      <c r="Z10" s="225" t="s">
        <v>221</v>
      </c>
      <c r="AA10" s="48" t="s">
        <v>267</v>
      </c>
      <c r="AB10" s="454">
        <v>0</v>
      </c>
      <c r="AC10" s="387">
        <v>0</v>
      </c>
      <c r="AD10" s="387">
        <v>0</v>
      </c>
      <c r="AE10" s="387">
        <v>0</v>
      </c>
      <c r="AF10" s="387">
        <v>0</v>
      </c>
      <c r="AG10" s="369">
        <v>0</v>
      </c>
      <c r="AH10" s="451">
        <v>0</v>
      </c>
      <c r="AI10" s="450">
        <v>0</v>
      </c>
      <c r="AK10" s="225" t="s">
        <v>221</v>
      </c>
      <c r="AL10" s="158" t="s">
        <v>267</v>
      </c>
      <c r="AM10" s="383">
        <f>取引基本表!AR7</f>
        <v>112</v>
      </c>
      <c r="AN10" s="407">
        <f t="shared" si="6"/>
        <v>1.2992436545867941E-3</v>
      </c>
      <c r="AP10" s="225" t="s">
        <v>221</v>
      </c>
      <c r="AQ10" s="158" t="s">
        <v>267</v>
      </c>
      <c r="AR10" s="386">
        <f>取引基本表!AX7</f>
        <v>891</v>
      </c>
      <c r="AS10" s="387">
        <f>取引基本表!AY7</f>
        <v>0</v>
      </c>
      <c r="AT10" s="387">
        <f>ABS(取引基本表!BB7)</f>
        <v>891</v>
      </c>
      <c r="AU10" s="388">
        <f t="shared" si="11"/>
        <v>-891</v>
      </c>
      <c r="AV10" s="411">
        <v>0.31992289294256238</v>
      </c>
      <c r="AW10" s="407">
        <v>0.68007710705743762</v>
      </c>
    </row>
    <row r="11" spans="1:49" x14ac:dyDescent="0.2">
      <c r="A11" s="225" t="s">
        <v>222</v>
      </c>
      <c r="B11" s="158" t="s">
        <v>27</v>
      </c>
      <c r="C11" s="405">
        <f t="shared" si="0"/>
        <v>1.7638036809815905E-2</v>
      </c>
      <c r="D11" s="406">
        <f t="shared" si="1"/>
        <v>0.11267605633802817</v>
      </c>
      <c r="E11" s="406">
        <f t="shared" si="1"/>
        <v>5.6338028169014086E-2</v>
      </c>
      <c r="F11" s="406">
        <f t="shared" si="2"/>
        <v>0.60563380281690138</v>
      </c>
      <c r="G11" s="406">
        <f t="shared" si="2"/>
        <v>0.36619718309859156</v>
      </c>
      <c r="H11" s="407">
        <f t="shared" si="3"/>
        <v>-2.3200779546192752E-5</v>
      </c>
      <c r="K11" s="225" t="s">
        <v>222</v>
      </c>
      <c r="L11" s="158" t="s">
        <v>27</v>
      </c>
      <c r="M11" s="383">
        <f>取引基本表!AX8</f>
        <v>2608</v>
      </c>
      <c r="N11" s="367">
        <f>ABS(取引基本表!BB8)</f>
        <v>2562</v>
      </c>
      <c r="O11" s="411">
        <f t="shared" si="4"/>
        <v>0.9823619631901841</v>
      </c>
      <c r="P11" s="407">
        <f t="shared" si="5"/>
        <v>1.7638036809815905E-2</v>
      </c>
      <c r="R11" s="225" t="s">
        <v>222</v>
      </c>
      <c r="S11" s="158" t="s">
        <v>27</v>
      </c>
      <c r="T11" s="365">
        <f>取引基本表!BD8</f>
        <v>71</v>
      </c>
      <c r="U11" s="446">
        <f>雇用表!W8</f>
        <v>8</v>
      </c>
      <c r="V11" s="447">
        <f>雇用表!W54</f>
        <v>4</v>
      </c>
      <c r="W11" s="413">
        <f t="shared" si="7"/>
        <v>0.11267605633802817</v>
      </c>
      <c r="X11" s="413">
        <f t="shared" si="8"/>
        <v>5.6338028169014086E-2</v>
      </c>
      <c r="Z11" s="225" t="s">
        <v>222</v>
      </c>
      <c r="AA11" s="48" t="s">
        <v>27</v>
      </c>
      <c r="AB11" s="454">
        <v>26</v>
      </c>
      <c r="AC11" s="387">
        <v>4</v>
      </c>
      <c r="AD11" s="387">
        <v>8</v>
      </c>
      <c r="AE11" s="387">
        <v>5</v>
      </c>
      <c r="AF11" s="387">
        <v>0</v>
      </c>
      <c r="AG11" s="369">
        <v>71</v>
      </c>
      <c r="AH11" s="407">
        <f t="shared" si="9"/>
        <v>0.60563380281690138</v>
      </c>
      <c r="AI11" s="411">
        <f t="shared" si="10"/>
        <v>0.36619718309859156</v>
      </c>
      <c r="AK11" s="225" t="s">
        <v>222</v>
      </c>
      <c r="AL11" s="158" t="s">
        <v>27</v>
      </c>
      <c r="AM11" s="383">
        <f>取引基本表!AR8</f>
        <v>-2</v>
      </c>
      <c r="AN11" s="407">
        <f t="shared" si="6"/>
        <v>-2.3200779546192752E-5</v>
      </c>
      <c r="AP11" s="225" t="s">
        <v>222</v>
      </c>
      <c r="AQ11" s="158" t="s">
        <v>27</v>
      </c>
      <c r="AR11" s="386">
        <f>取引基本表!AX8</f>
        <v>2608</v>
      </c>
      <c r="AS11" s="387">
        <f>取引基本表!AY8</f>
        <v>25</v>
      </c>
      <c r="AT11" s="387">
        <f>ABS(取引基本表!BB8)</f>
        <v>2562</v>
      </c>
      <c r="AU11" s="388">
        <f t="shared" si="11"/>
        <v>-2537</v>
      </c>
      <c r="AV11" s="411">
        <v>0.97885279843965589</v>
      </c>
      <c r="AW11" s="407">
        <v>2.1147201560344109E-2</v>
      </c>
    </row>
    <row r="12" spans="1:49" x14ac:dyDescent="0.2">
      <c r="A12" s="225" t="s">
        <v>223</v>
      </c>
      <c r="B12" s="158" t="s">
        <v>191</v>
      </c>
      <c r="C12" s="405">
        <f t="shared" si="0"/>
        <v>0.17945214392608499</v>
      </c>
      <c r="D12" s="406">
        <f t="shared" si="1"/>
        <v>3.0966801766929276E-2</v>
      </c>
      <c r="E12" s="406">
        <f t="shared" si="1"/>
        <v>3.3835784871806551E-2</v>
      </c>
      <c r="F12" s="406">
        <f t="shared" si="2"/>
        <v>0.32915888701671298</v>
      </c>
      <c r="G12" s="406">
        <f t="shared" si="2"/>
        <v>0.13812104376337719</v>
      </c>
      <c r="H12" s="407">
        <f t="shared" si="3"/>
        <v>9.9856155166813607E-2</v>
      </c>
      <c r="K12" s="225" t="s">
        <v>223</v>
      </c>
      <c r="L12" s="158" t="s">
        <v>191</v>
      </c>
      <c r="M12" s="383">
        <f>取引基本表!AX9</f>
        <v>15369</v>
      </c>
      <c r="N12" s="367">
        <f>ABS(取引基本表!BB9)</f>
        <v>12611</v>
      </c>
      <c r="O12" s="411">
        <f t="shared" si="4"/>
        <v>0.82054785607391501</v>
      </c>
      <c r="P12" s="407">
        <f t="shared" si="5"/>
        <v>0.17945214392608499</v>
      </c>
      <c r="R12" s="225" t="s">
        <v>223</v>
      </c>
      <c r="S12" s="158" t="s">
        <v>191</v>
      </c>
      <c r="T12" s="365">
        <f>取引基本表!BD9</f>
        <v>21959</v>
      </c>
      <c r="U12" s="446">
        <f>雇用表!W9</f>
        <v>680</v>
      </c>
      <c r="V12" s="447">
        <f>雇用表!W55</f>
        <v>743</v>
      </c>
      <c r="W12" s="413">
        <f t="shared" si="7"/>
        <v>3.0966801766929276E-2</v>
      </c>
      <c r="X12" s="413">
        <f t="shared" si="8"/>
        <v>3.3835784871806551E-2</v>
      </c>
      <c r="Z12" s="225" t="s">
        <v>223</v>
      </c>
      <c r="AA12" s="48" t="s">
        <v>191</v>
      </c>
      <c r="AB12" s="454">
        <v>3033</v>
      </c>
      <c r="AC12" s="387">
        <v>1760</v>
      </c>
      <c r="AD12" s="387">
        <v>1162</v>
      </c>
      <c r="AE12" s="387">
        <v>1357</v>
      </c>
      <c r="AF12" s="387">
        <v>-84</v>
      </c>
      <c r="AG12" s="369">
        <v>21959</v>
      </c>
      <c r="AH12" s="407">
        <f t="shared" si="9"/>
        <v>0.32915888701671298</v>
      </c>
      <c r="AI12" s="411">
        <f t="shared" si="10"/>
        <v>0.13812104376337719</v>
      </c>
      <c r="AK12" s="225" t="s">
        <v>223</v>
      </c>
      <c r="AL12" s="158" t="s">
        <v>191</v>
      </c>
      <c r="AM12" s="383">
        <f>取引基本表!AR9</f>
        <v>8608</v>
      </c>
      <c r="AN12" s="407">
        <f t="shared" si="6"/>
        <v>9.9856155166813607E-2</v>
      </c>
      <c r="AP12" s="225" t="s">
        <v>223</v>
      </c>
      <c r="AQ12" s="158" t="s">
        <v>191</v>
      </c>
      <c r="AR12" s="386">
        <f>取引基本表!AX9</f>
        <v>15369</v>
      </c>
      <c r="AS12" s="387">
        <f>取引基本表!AY9</f>
        <v>19201</v>
      </c>
      <c r="AT12" s="387">
        <f>ABS(取引基本表!BB9)</f>
        <v>12611</v>
      </c>
      <c r="AU12" s="388">
        <f t="shared" si="11"/>
        <v>6590</v>
      </c>
      <c r="AV12" s="411">
        <v>0.73020703224841943</v>
      </c>
      <c r="AW12" s="407">
        <v>0.26979296775158057</v>
      </c>
    </row>
    <row r="13" spans="1:49" x14ac:dyDescent="0.2">
      <c r="A13" s="225" t="s">
        <v>224</v>
      </c>
      <c r="B13" s="158" t="s">
        <v>28</v>
      </c>
      <c r="C13" s="405">
        <f t="shared" si="0"/>
        <v>0</v>
      </c>
      <c r="D13" s="406">
        <f t="shared" si="1"/>
        <v>0.35963923337091319</v>
      </c>
      <c r="E13" s="406">
        <f t="shared" si="1"/>
        <v>0.25591882750845546</v>
      </c>
      <c r="F13" s="406">
        <f t="shared" si="2"/>
        <v>0.38331454340473509</v>
      </c>
      <c r="G13" s="406">
        <f t="shared" si="2"/>
        <v>0.24464487034949267</v>
      </c>
      <c r="H13" s="407">
        <f t="shared" si="3"/>
        <v>1.5382116839125794E-2</v>
      </c>
      <c r="K13" s="225" t="s">
        <v>224</v>
      </c>
      <c r="L13" s="158" t="s">
        <v>28</v>
      </c>
      <c r="M13" s="383">
        <f>取引基本表!AX10</f>
        <v>2250</v>
      </c>
      <c r="N13" s="367">
        <f>ABS(取引基本表!BB10)</f>
        <v>2250</v>
      </c>
      <c r="O13" s="411">
        <f t="shared" si="4"/>
        <v>1</v>
      </c>
      <c r="P13" s="407">
        <f t="shared" si="5"/>
        <v>0</v>
      </c>
      <c r="R13" s="225" t="s">
        <v>224</v>
      </c>
      <c r="S13" s="158" t="s">
        <v>28</v>
      </c>
      <c r="T13" s="365">
        <f>取引基本表!BD10</f>
        <v>887</v>
      </c>
      <c r="U13" s="446">
        <f>雇用表!W10</f>
        <v>319</v>
      </c>
      <c r="V13" s="447">
        <f>雇用表!W56</f>
        <v>227</v>
      </c>
      <c r="W13" s="413">
        <f t="shared" si="7"/>
        <v>0.35963923337091319</v>
      </c>
      <c r="X13" s="413">
        <f t="shared" si="8"/>
        <v>0.25591882750845546</v>
      </c>
      <c r="Z13" s="225" t="s">
        <v>224</v>
      </c>
      <c r="AA13" s="48" t="s">
        <v>28</v>
      </c>
      <c r="AB13" s="454">
        <v>217</v>
      </c>
      <c r="AC13" s="387">
        <v>-17</v>
      </c>
      <c r="AD13" s="387">
        <v>101</v>
      </c>
      <c r="AE13" s="387">
        <v>39</v>
      </c>
      <c r="AF13" s="387">
        <v>0</v>
      </c>
      <c r="AG13" s="369">
        <v>887</v>
      </c>
      <c r="AH13" s="407">
        <f t="shared" si="9"/>
        <v>0.38331454340473509</v>
      </c>
      <c r="AI13" s="411">
        <f t="shared" si="10"/>
        <v>0.24464487034949267</v>
      </c>
      <c r="AK13" s="225" t="s">
        <v>224</v>
      </c>
      <c r="AL13" s="158" t="s">
        <v>28</v>
      </c>
      <c r="AM13" s="383">
        <f>取引基本表!AR10</f>
        <v>1326</v>
      </c>
      <c r="AN13" s="407">
        <f t="shared" si="6"/>
        <v>1.5382116839125794E-2</v>
      </c>
      <c r="AP13" s="225" t="s">
        <v>224</v>
      </c>
      <c r="AQ13" s="158" t="s">
        <v>28</v>
      </c>
      <c r="AR13" s="386">
        <f>取引基本表!AX10</f>
        <v>2250</v>
      </c>
      <c r="AS13" s="387">
        <f>取引基本表!AY10</f>
        <v>887</v>
      </c>
      <c r="AT13" s="387">
        <f>ABS(取引基本表!BB10)</f>
        <v>2250</v>
      </c>
      <c r="AU13" s="388">
        <f t="shared" si="11"/>
        <v>-1363</v>
      </c>
      <c r="AV13" s="411">
        <v>0.93315766467397665</v>
      </c>
      <c r="AW13" s="407">
        <v>6.684233532602335E-2</v>
      </c>
    </row>
    <row r="14" spans="1:49" x14ac:dyDescent="0.2">
      <c r="A14" s="225" t="s">
        <v>225</v>
      </c>
      <c r="B14" s="158" t="s">
        <v>268</v>
      </c>
      <c r="C14" s="405">
        <f t="shared" si="0"/>
        <v>0.39919982218270722</v>
      </c>
      <c r="D14" s="406">
        <f t="shared" si="1"/>
        <v>9.6163553760726911E-2</v>
      </c>
      <c r="E14" s="406">
        <f t="shared" si="1"/>
        <v>9.187279151943463E-2</v>
      </c>
      <c r="F14" s="406">
        <f t="shared" si="2"/>
        <v>0.36951034830893487</v>
      </c>
      <c r="G14" s="406">
        <f t="shared" si="2"/>
        <v>0.17087329631499243</v>
      </c>
      <c r="H14" s="407">
        <f t="shared" si="3"/>
        <v>1.2412417057213123E-3</v>
      </c>
      <c r="K14" s="225" t="s">
        <v>225</v>
      </c>
      <c r="L14" s="158" t="s">
        <v>268</v>
      </c>
      <c r="M14" s="383">
        <f>取引基本表!AX11</f>
        <v>4499</v>
      </c>
      <c r="N14" s="367">
        <f>ABS(取引基本表!BB11)</f>
        <v>2703</v>
      </c>
      <c r="O14" s="411">
        <f t="shared" si="4"/>
        <v>0.60080017781729278</v>
      </c>
      <c r="P14" s="407">
        <f t="shared" si="5"/>
        <v>0.39919982218270722</v>
      </c>
      <c r="R14" s="225" t="s">
        <v>225</v>
      </c>
      <c r="S14" s="158" t="s">
        <v>268</v>
      </c>
      <c r="T14" s="365">
        <f>取引基本表!BD11</f>
        <v>7924</v>
      </c>
      <c r="U14" s="446">
        <f>雇用表!W11</f>
        <v>762</v>
      </c>
      <c r="V14" s="447">
        <f>雇用表!W57</f>
        <v>728</v>
      </c>
      <c r="W14" s="413">
        <f t="shared" si="7"/>
        <v>9.6163553760726911E-2</v>
      </c>
      <c r="X14" s="413">
        <f t="shared" si="8"/>
        <v>9.187279151943463E-2</v>
      </c>
      <c r="Z14" s="225" t="s">
        <v>225</v>
      </c>
      <c r="AA14" s="48" t="s">
        <v>268</v>
      </c>
      <c r="AB14" s="454">
        <v>1354</v>
      </c>
      <c r="AC14" s="387">
        <v>829</v>
      </c>
      <c r="AD14" s="387">
        <v>508</v>
      </c>
      <c r="AE14" s="387">
        <v>237</v>
      </c>
      <c r="AF14" s="387">
        <v>0</v>
      </c>
      <c r="AG14" s="369">
        <v>7924</v>
      </c>
      <c r="AH14" s="407">
        <f t="shared" si="9"/>
        <v>0.36951034830893487</v>
      </c>
      <c r="AI14" s="411">
        <f t="shared" si="10"/>
        <v>0.17087329631499243</v>
      </c>
      <c r="AK14" s="225" t="s">
        <v>225</v>
      </c>
      <c r="AL14" s="158" t="s">
        <v>268</v>
      </c>
      <c r="AM14" s="383">
        <f>取引基本表!AR11</f>
        <v>107</v>
      </c>
      <c r="AN14" s="407">
        <f t="shared" si="6"/>
        <v>1.2412417057213123E-3</v>
      </c>
      <c r="AP14" s="225" t="s">
        <v>225</v>
      </c>
      <c r="AQ14" s="158" t="s">
        <v>268</v>
      </c>
      <c r="AR14" s="386">
        <f>取引基本表!AX11</f>
        <v>4499</v>
      </c>
      <c r="AS14" s="387">
        <f>取引基本表!AY11</f>
        <v>6128</v>
      </c>
      <c r="AT14" s="387">
        <f>ABS(取引基本表!BB11)</f>
        <v>2703</v>
      </c>
      <c r="AU14" s="388">
        <f t="shared" si="11"/>
        <v>3425</v>
      </c>
      <c r="AV14" s="411">
        <v>0.78289172072298208</v>
      </c>
      <c r="AW14" s="407">
        <v>0.21710827927701792</v>
      </c>
    </row>
    <row r="15" spans="1:49" x14ac:dyDescent="0.2">
      <c r="A15" s="225" t="s">
        <v>226</v>
      </c>
      <c r="B15" s="158" t="s">
        <v>29</v>
      </c>
      <c r="C15" s="405">
        <f t="shared" si="0"/>
        <v>0</v>
      </c>
      <c r="D15" s="406">
        <f t="shared" si="1"/>
        <v>3.9743589743589741E-2</v>
      </c>
      <c r="E15" s="406">
        <f t="shared" si="1"/>
        <v>3.3974358974358972E-2</v>
      </c>
      <c r="F15" s="406">
        <f t="shared" si="2"/>
        <v>0.30384615384615382</v>
      </c>
      <c r="G15" s="406">
        <f t="shared" si="2"/>
        <v>9.6153846153846159E-2</v>
      </c>
      <c r="H15" s="407">
        <f t="shared" si="3"/>
        <v>9.1875087002923298E-3</v>
      </c>
      <c r="K15" s="225" t="s">
        <v>226</v>
      </c>
      <c r="L15" s="158" t="s">
        <v>29</v>
      </c>
      <c r="M15" s="383">
        <f>取引基本表!AX12</f>
        <v>10421</v>
      </c>
      <c r="N15" s="367">
        <f>ABS(取引基本表!BB12)</f>
        <v>10421</v>
      </c>
      <c r="O15" s="411">
        <f t="shared" si="4"/>
        <v>1</v>
      </c>
      <c r="P15" s="407">
        <f t="shared" si="5"/>
        <v>0</v>
      </c>
      <c r="R15" s="225" t="s">
        <v>226</v>
      </c>
      <c r="S15" s="158" t="s">
        <v>29</v>
      </c>
      <c r="T15" s="365">
        <f>取引基本表!BD12</f>
        <v>1560</v>
      </c>
      <c r="U15" s="446">
        <f>雇用表!W12</f>
        <v>62</v>
      </c>
      <c r="V15" s="447">
        <f>雇用表!W58</f>
        <v>53</v>
      </c>
      <c r="W15" s="413">
        <f t="shared" si="7"/>
        <v>3.9743589743589741E-2</v>
      </c>
      <c r="X15" s="413">
        <f t="shared" si="8"/>
        <v>3.3974358974358972E-2</v>
      </c>
      <c r="Z15" s="225" t="s">
        <v>226</v>
      </c>
      <c r="AA15" s="48" t="s">
        <v>29</v>
      </c>
      <c r="AB15" s="454">
        <v>150</v>
      </c>
      <c r="AC15" s="387">
        <v>94</v>
      </c>
      <c r="AD15" s="387">
        <v>200</v>
      </c>
      <c r="AE15" s="387">
        <v>30</v>
      </c>
      <c r="AF15" s="387">
        <v>0</v>
      </c>
      <c r="AG15" s="369">
        <v>1560</v>
      </c>
      <c r="AH15" s="407">
        <f t="shared" si="9"/>
        <v>0.30384615384615382</v>
      </c>
      <c r="AI15" s="411">
        <f t="shared" si="10"/>
        <v>9.6153846153846159E-2</v>
      </c>
      <c r="AK15" s="225" t="s">
        <v>226</v>
      </c>
      <c r="AL15" s="158" t="s">
        <v>29</v>
      </c>
      <c r="AM15" s="383">
        <f>取引基本表!AR12</f>
        <v>792</v>
      </c>
      <c r="AN15" s="407">
        <f t="shared" si="6"/>
        <v>9.1875087002923298E-3</v>
      </c>
      <c r="AP15" s="225" t="s">
        <v>226</v>
      </c>
      <c r="AQ15" s="158" t="s">
        <v>29</v>
      </c>
      <c r="AR15" s="386">
        <f>取引基本表!AX12</f>
        <v>10421</v>
      </c>
      <c r="AS15" s="387">
        <f>取引基本表!AY12</f>
        <v>1560</v>
      </c>
      <c r="AT15" s="387">
        <f>ABS(取引基本表!BB12)</f>
        <v>10421</v>
      </c>
      <c r="AU15" s="388">
        <f t="shared" si="11"/>
        <v>-8861</v>
      </c>
      <c r="AV15" s="411">
        <v>0.8222762164835401</v>
      </c>
      <c r="AW15" s="407">
        <v>0.1777237835164599</v>
      </c>
    </row>
    <row r="16" spans="1:49" x14ac:dyDescent="0.2">
      <c r="A16" s="225" t="s">
        <v>227</v>
      </c>
      <c r="B16" s="158" t="s">
        <v>30</v>
      </c>
      <c r="C16" s="405">
        <f t="shared" si="0"/>
        <v>2.8203419942260721E-2</v>
      </c>
      <c r="D16" s="406">
        <f t="shared" si="1"/>
        <v>0</v>
      </c>
      <c r="E16" s="406">
        <f t="shared" si="1"/>
        <v>0</v>
      </c>
      <c r="F16" s="406">
        <f t="shared" si="2"/>
        <v>0.28469750889679718</v>
      </c>
      <c r="G16" s="406">
        <f t="shared" si="2"/>
        <v>3.2028469750889681E-2</v>
      </c>
      <c r="H16" s="407">
        <f t="shared" si="3"/>
        <v>1.817781077444202E-2</v>
      </c>
      <c r="K16" s="225" t="s">
        <v>227</v>
      </c>
      <c r="L16" s="158" t="s">
        <v>30</v>
      </c>
      <c r="M16" s="383">
        <f>取引基本表!AX13</f>
        <v>4503</v>
      </c>
      <c r="N16" s="367">
        <f>ABS(取引基本表!BB13)</f>
        <v>4376</v>
      </c>
      <c r="O16" s="411">
        <f t="shared" si="4"/>
        <v>0.97179658005773928</v>
      </c>
      <c r="P16" s="407">
        <f t="shared" si="5"/>
        <v>2.8203419942260721E-2</v>
      </c>
      <c r="R16" s="225" t="s">
        <v>227</v>
      </c>
      <c r="S16" s="158" t="s">
        <v>30</v>
      </c>
      <c r="T16" s="365">
        <f>取引基本表!BD13</f>
        <v>281</v>
      </c>
      <c r="U16" s="446">
        <f>雇用表!W13</f>
        <v>0</v>
      </c>
      <c r="V16" s="447">
        <f>雇用表!W59</f>
        <v>0</v>
      </c>
      <c r="W16" s="413">
        <f t="shared" si="7"/>
        <v>0</v>
      </c>
      <c r="X16" s="413">
        <f t="shared" si="8"/>
        <v>0</v>
      </c>
      <c r="Z16" s="225" t="s">
        <v>227</v>
      </c>
      <c r="AA16" s="48" t="s">
        <v>30</v>
      </c>
      <c r="AB16" s="454">
        <v>9</v>
      </c>
      <c r="AC16" s="387">
        <v>8</v>
      </c>
      <c r="AD16" s="387">
        <v>26</v>
      </c>
      <c r="AE16" s="387">
        <v>38</v>
      </c>
      <c r="AF16" s="387">
        <v>-1</v>
      </c>
      <c r="AG16" s="369">
        <v>281</v>
      </c>
      <c r="AH16" s="407">
        <f t="shared" si="9"/>
        <v>0.28469750889679718</v>
      </c>
      <c r="AI16" s="411">
        <f t="shared" si="10"/>
        <v>3.2028469750889681E-2</v>
      </c>
      <c r="AK16" s="225" t="s">
        <v>227</v>
      </c>
      <c r="AL16" s="158" t="s">
        <v>30</v>
      </c>
      <c r="AM16" s="383">
        <f>取引基本表!AR13</f>
        <v>1567</v>
      </c>
      <c r="AN16" s="407">
        <f t="shared" si="6"/>
        <v>1.817781077444202E-2</v>
      </c>
      <c r="AP16" s="225" t="s">
        <v>227</v>
      </c>
      <c r="AQ16" s="158" t="s">
        <v>30</v>
      </c>
      <c r="AR16" s="386">
        <f>取引基本表!AX13</f>
        <v>4503</v>
      </c>
      <c r="AS16" s="387">
        <f>取引基本表!AY13</f>
        <v>154</v>
      </c>
      <c r="AT16" s="387">
        <f>ABS(取引基本表!BB13)</f>
        <v>4376</v>
      </c>
      <c r="AU16" s="388">
        <f t="shared" si="11"/>
        <v>-4222</v>
      </c>
      <c r="AV16" s="411">
        <v>0.87631747448336361</v>
      </c>
      <c r="AW16" s="407">
        <v>0.12368252551663639</v>
      </c>
    </row>
    <row r="17" spans="1:49" x14ac:dyDescent="0.2">
      <c r="A17" s="225" t="s">
        <v>2</v>
      </c>
      <c r="B17" s="158" t="s">
        <v>375</v>
      </c>
      <c r="C17" s="405">
        <f t="shared" si="0"/>
        <v>0.39389614666813044</v>
      </c>
      <c r="D17" s="406">
        <f t="shared" si="1"/>
        <v>4.2475319046472428E-2</v>
      </c>
      <c r="E17" s="406">
        <f t="shared" si="1"/>
        <v>3.9345051769804962E-2</v>
      </c>
      <c r="F17" s="406">
        <f t="shared" si="2"/>
        <v>0.32203226583192873</v>
      </c>
      <c r="G17" s="406">
        <f t="shared" si="2"/>
        <v>0.21203948952564411</v>
      </c>
      <c r="H17" s="407">
        <f t="shared" si="3"/>
        <v>3.0625029000974431E-3</v>
      </c>
      <c r="K17" s="225" t="s">
        <v>2</v>
      </c>
      <c r="L17" s="158" t="s">
        <v>375</v>
      </c>
      <c r="M17" s="383">
        <f>取引基本表!AX14</f>
        <v>9109</v>
      </c>
      <c r="N17" s="367">
        <f>ABS(取引基本表!BB14)</f>
        <v>5521</v>
      </c>
      <c r="O17" s="411">
        <f t="shared" si="4"/>
        <v>0.60610385333186956</v>
      </c>
      <c r="P17" s="407">
        <f t="shared" si="5"/>
        <v>0.39389614666813044</v>
      </c>
      <c r="R17" s="225" t="s">
        <v>2</v>
      </c>
      <c r="S17" s="158" t="s">
        <v>375</v>
      </c>
      <c r="T17" s="365">
        <f>取引基本表!BD14</f>
        <v>20765</v>
      </c>
      <c r="U17" s="446">
        <f>雇用表!W14</f>
        <v>882</v>
      </c>
      <c r="V17" s="447">
        <f>雇用表!W60</f>
        <v>817</v>
      </c>
      <c r="W17" s="413">
        <f t="shared" si="7"/>
        <v>4.2475319046472428E-2</v>
      </c>
      <c r="X17" s="413">
        <f t="shared" si="8"/>
        <v>3.9345051769804962E-2</v>
      </c>
      <c r="Z17" s="225" t="s">
        <v>2</v>
      </c>
      <c r="AA17" s="48" t="s">
        <v>375</v>
      </c>
      <c r="AB17" s="454">
        <v>4403</v>
      </c>
      <c r="AC17" s="387">
        <v>-136</v>
      </c>
      <c r="AD17" s="387">
        <v>1661</v>
      </c>
      <c r="AE17" s="387">
        <v>759</v>
      </c>
      <c r="AF17" s="387">
        <v>0</v>
      </c>
      <c r="AG17" s="369">
        <v>20765</v>
      </c>
      <c r="AH17" s="407">
        <f t="shared" si="9"/>
        <v>0.32203226583192873</v>
      </c>
      <c r="AI17" s="411">
        <f t="shared" si="10"/>
        <v>0.21203948952564411</v>
      </c>
      <c r="AK17" s="225" t="s">
        <v>2</v>
      </c>
      <c r="AL17" s="158" t="s">
        <v>375</v>
      </c>
      <c r="AM17" s="383">
        <f>取引基本表!AR14</f>
        <v>264</v>
      </c>
      <c r="AN17" s="407">
        <f t="shared" si="6"/>
        <v>3.0625029000974431E-3</v>
      </c>
      <c r="AP17" s="225" t="s">
        <v>2</v>
      </c>
      <c r="AQ17" s="158" t="s">
        <v>365</v>
      </c>
      <c r="AR17" s="386">
        <f>取引基本表!AX14</f>
        <v>9109</v>
      </c>
      <c r="AS17" s="387">
        <f>取引基本表!AY14</f>
        <v>17177</v>
      </c>
      <c r="AT17" s="387">
        <f>ABS(取引基本表!BB14)</f>
        <v>5521</v>
      </c>
      <c r="AU17" s="388">
        <f t="shared" si="11"/>
        <v>11656</v>
      </c>
      <c r="AV17" s="411">
        <v>0.80716043298169571</v>
      </c>
      <c r="AW17" s="407">
        <v>0.19283956701830429</v>
      </c>
    </row>
    <row r="18" spans="1:49" x14ac:dyDescent="0.2">
      <c r="A18" s="225" t="s">
        <v>3</v>
      </c>
      <c r="B18" s="158" t="s">
        <v>31</v>
      </c>
      <c r="C18" s="405">
        <f t="shared" si="0"/>
        <v>0.54026666666666667</v>
      </c>
      <c r="D18" s="406">
        <f t="shared" si="1"/>
        <v>4.4079375406636305E-2</v>
      </c>
      <c r="E18" s="406">
        <f t="shared" si="1"/>
        <v>4.0663630448926479E-2</v>
      </c>
      <c r="F18" s="406">
        <f t="shared" si="2"/>
        <v>0.45949902407286924</v>
      </c>
      <c r="G18" s="406">
        <f t="shared" si="2"/>
        <v>0.21567989590110606</v>
      </c>
      <c r="H18" s="407">
        <f t="shared" si="3"/>
        <v>4.8721637047004782E-4</v>
      </c>
      <c r="K18" s="225" t="s">
        <v>3</v>
      </c>
      <c r="L18" s="158" t="s">
        <v>31</v>
      </c>
      <c r="M18" s="383">
        <f>取引基本表!AX15</f>
        <v>1875</v>
      </c>
      <c r="N18" s="367">
        <f>ABS(取引基本表!BB15)</f>
        <v>862</v>
      </c>
      <c r="O18" s="411">
        <f t="shared" si="4"/>
        <v>0.45973333333333333</v>
      </c>
      <c r="P18" s="407">
        <f t="shared" si="5"/>
        <v>0.54026666666666667</v>
      </c>
      <c r="R18" s="225" t="s">
        <v>3</v>
      </c>
      <c r="S18" s="158" t="s">
        <v>31</v>
      </c>
      <c r="T18" s="365">
        <f>取引基本表!BD15</f>
        <v>6148</v>
      </c>
      <c r="U18" s="446">
        <f>雇用表!W15</f>
        <v>271</v>
      </c>
      <c r="V18" s="447">
        <f>雇用表!W61</f>
        <v>250</v>
      </c>
      <c r="W18" s="413">
        <f t="shared" si="7"/>
        <v>4.4079375406636305E-2</v>
      </c>
      <c r="X18" s="413">
        <f t="shared" si="8"/>
        <v>4.0663630448926479E-2</v>
      </c>
      <c r="Z18" s="225" t="s">
        <v>3</v>
      </c>
      <c r="AA18" s="48" t="s">
        <v>31</v>
      </c>
      <c r="AB18" s="454">
        <v>1326</v>
      </c>
      <c r="AC18" s="387">
        <v>595</v>
      </c>
      <c r="AD18" s="387">
        <v>714</v>
      </c>
      <c r="AE18" s="387">
        <v>190</v>
      </c>
      <c r="AF18" s="387">
        <v>0</v>
      </c>
      <c r="AG18" s="369">
        <v>6148</v>
      </c>
      <c r="AH18" s="407">
        <f t="shared" si="9"/>
        <v>0.45949902407286924</v>
      </c>
      <c r="AI18" s="411">
        <f t="shared" si="10"/>
        <v>0.21567989590110606</v>
      </c>
      <c r="AK18" s="225" t="s">
        <v>3</v>
      </c>
      <c r="AL18" s="158" t="s">
        <v>31</v>
      </c>
      <c r="AM18" s="383">
        <f>取引基本表!AR15</f>
        <v>42</v>
      </c>
      <c r="AN18" s="407">
        <f t="shared" si="6"/>
        <v>4.8721637047004782E-4</v>
      </c>
      <c r="AP18" s="225" t="s">
        <v>3</v>
      </c>
      <c r="AQ18" s="158" t="s">
        <v>31</v>
      </c>
      <c r="AR18" s="386">
        <f>取引基本表!AX15</f>
        <v>1875</v>
      </c>
      <c r="AS18" s="387">
        <f>取引基本表!AY15</f>
        <v>5135</v>
      </c>
      <c r="AT18" s="387">
        <f>ABS(取引基本表!BB15)</f>
        <v>862</v>
      </c>
      <c r="AU18" s="388">
        <f t="shared" si="11"/>
        <v>4273</v>
      </c>
      <c r="AV18" s="411">
        <v>0.69369460950567885</v>
      </c>
      <c r="AW18" s="407">
        <v>0.30630539049432115</v>
      </c>
    </row>
    <row r="19" spans="1:49" x14ac:dyDescent="0.2">
      <c r="A19" s="225" t="s">
        <v>4</v>
      </c>
      <c r="B19" s="158" t="s">
        <v>32</v>
      </c>
      <c r="C19" s="405">
        <f t="shared" si="0"/>
        <v>0.24452905261713653</v>
      </c>
      <c r="D19" s="406">
        <f t="shared" si="1"/>
        <v>1.4982578397212544E-2</v>
      </c>
      <c r="E19" s="406">
        <f t="shared" si="1"/>
        <v>1.6312955337345583E-2</v>
      </c>
      <c r="F19" s="406">
        <f t="shared" si="2"/>
        <v>0.24006968641114981</v>
      </c>
      <c r="G19" s="406">
        <f t="shared" si="2"/>
        <v>5.7649667405764965E-2</v>
      </c>
      <c r="H19" s="407">
        <f t="shared" si="3"/>
        <v>-1.2760428750406013E-4</v>
      </c>
      <c r="K19" s="225" t="s">
        <v>4</v>
      </c>
      <c r="L19" s="158" t="s">
        <v>32</v>
      </c>
      <c r="M19" s="383">
        <f>取引基本表!AX16</f>
        <v>29154</v>
      </c>
      <c r="N19" s="367">
        <f>ABS(取引基本表!BB16)</f>
        <v>22025</v>
      </c>
      <c r="O19" s="411">
        <f t="shared" si="4"/>
        <v>0.75547094738286347</v>
      </c>
      <c r="P19" s="407">
        <f t="shared" si="5"/>
        <v>0.24452905261713653</v>
      </c>
      <c r="R19" s="225" t="s">
        <v>4</v>
      </c>
      <c r="S19" s="158" t="s">
        <v>32</v>
      </c>
      <c r="T19" s="365">
        <f>取引基本表!BD16</f>
        <v>31570</v>
      </c>
      <c r="U19" s="446">
        <f>雇用表!W16</f>
        <v>473</v>
      </c>
      <c r="V19" s="447">
        <f>雇用表!W62</f>
        <v>515</v>
      </c>
      <c r="W19" s="413">
        <f t="shared" si="7"/>
        <v>1.4982578397212544E-2</v>
      </c>
      <c r="X19" s="413">
        <f t="shared" si="8"/>
        <v>1.6312955337345583E-2</v>
      </c>
      <c r="Z19" s="225" t="s">
        <v>4</v>
      </c>
      <c r="AA19" s="48" t="s">
        <v>32</v>
      </c>
      <c r="AB19" s="454">
        <v>1820</v>
      </c>
      <c r="AC19" s="387">
        <v>3466</v>
      </c>
      <c r="AD19" s="387">
        <v>1738</v>
      </c>
      <c r="AE19" s="387">
        <v>555</v>
      </c>
      <c r="AF19" s="387">
        <v>0</v>
      </c>
      <c r="AG19" s="369">
        <v>31570</v>
      </c>
      <c r="AH19" s="407">
        <f t="shared" si="9"/>
        <v>0.24006968641114981</v>
      </c>
      <c r="AI19" s="411">
        <f t="shared" si="10"/>
        <v>5.7649667405764965E-2</v>
      </c>
      <c r="AK19" s="225" t="s">
        <v>4</v>
      </c>
      <c r="AL19" s="158" t="s">
        <v>32</v>
      </c>
      <c r="AM19" s="383">
        <f>取引基本表!AR16</f>
        <v>-11</v>
      </c>
      <c r="AN19" s="407">
        <f t="shared" si="6"/>
        <v>-1.2760428750406013E-4</v>
      </c>
      <c r="AP19" s="225" t="s">
        <v>4</v>
      </c>
      <c r="AQ19" s="158" t="s">
        <v>32</v>
      </c>
      <c r="AR19" s="386">
        <f>取引基本表!AX16</f>
        <v>29154</v>
      </c>
      <c r="AS19" s="387">
        <f>取引基本表!AY16</f>
        <v>24441</v>
      </c>
      <c r="AT19" s="387">
        <f>ABS(取引基本表!BB16)</f>
        <v>22025</v>
      </c>
      <c r="AU19" s="388">
        <f t="shared" si="11"/>
        <v>2416</v>
      </c>
      <c r="AV19" s="411">
        <v>0.63033685044372512</v>
      </c>
      <c r="AW19" s="407">
        <v>0.36966314955627488</v>
      </c>
    </row>
    <row r="20" spans="1:49" x14ac:dyDescent="0.2">
      <c r="A20" s="225" t="s">
        <v>5</v>
      </c>
      <c r="B20" s="158" t="s">
        <v>33</v>
      </c>
      <c r="C20" s="405">
        <f t="shared" si="0"/>
        <v>4.2707629979743422E-2</v>
      </c>
      <c r="D20" s="406">
        <f t="shared" si="1"/>
        <v>6.5217391304347824E-2</v>
      </c>
      <c r="E20" s="406">
        <f t="shared" si="1"/>
        <v>4.9919484702093397E-2</v>
      </c>
      <c r="F20" s="406">
        <f t="shared" si="2"/>
        <v>0.22302737520128824</v>
      </c>
      <c r="G20" s="406">
        <f t="shared" si="2"/>
        <v>0.10064412238325282</v>
      </c>
      <c r="H20" s="407">
        <f t="shared" si="3"/>
        <v>6.0322026820101154E-4</v>
      </c>
      <c r="K20" s="225" t="s">
        <v>5</v>
      </c>
      <c r="L20" s="158" t="s">
        <v>33</v>
      </c>
      <c r="M20" s="383">
        <f>取引基本表!AX17</f>
        <v>5924</v>
      </c>
      <c r="N20" s="367">
        <f>ABS(取引基本表!BB17)</f>
        <v>5671</v>
      </c>
      <c r="O20" s="411">
        <f t="shared" si="4"/>
        <v>0.95729237002025658</v>
      </c>
      <c r="P20" s="407">
        <f t="shared" si="5"/>
        <v>4.2707629979743422E-2</v>
      </c>
      <c r="R20" s="225" t="s">
        <v>5</v>
      </c>
      <c r="S20" s="158" t="s">
        <v>33</v>
      </c>
      <c r="T20" s="365">
        <f>取引基本表!BD17</f>
        <v>1242</v>
      </c>
      <c r="U20" s="446">
        <f>雇用表!W17</f>
        <v>81</v>
      </c>
      <c r="V20" s="447">
        <f>雇用表!W63</f>
        <v>62</v>
      </c>
      <c r="W20" s="413">
        <f t="shared" si="7"/>
        <v>6.5217391304347824E-2</v>
      </c>
      <c r="X20" s="413">
        <f t="shared" si="8"/>
        <v>4.9919484702093397E-2</v>
      </c>
      <c r="Z20" s="225" t="s">
        <v>5</v>
      </c>
      <c r="AA20" s="48" t="s">
        <v>33</v>
      </c>
      <c r="AB20" s="454">
        <v>125</v>
      </c>
      <c r="AC20" s="387">
        <v>106</v>
      </c>
      <c r="AD20" s="387">
        <v>37</v>
      </c>
      <c r="AE20" s="387">
        <v>9</v>
      </c>
      <c r="AF20" s="387">
        <v>0</v>
      </c>
      <c r="AG20" s="369">
        <v>1242</v>
      </c>
      <c r="AH20" s="407">
        <f t="shared" si="9"/>
        <v>0.22302737520128824</v>
      </c>
      <c r="AI20" s="411">
        <f t="shared" si="10"/>
        <v>0.10064412238325282</v>
      </c>
      <c r="AK20" s="225" t="s">
        <v>5</v>
      </c>
      <c r="AL20" s="158" t="s">
        <v>33</v>
      </c>
      <c r="AM20" s="383">
        <f>取引基本表!AR17</f>
        <v>52</v>
      </c>
      <c r="AN20" s="407">
        <f t="shared" si="6"/>
        <v>6.0322026820101154E-4</v>
      </c>
      <c r="AP20" s="225" t="s">
        <v>5</v>
      </c>
      <c r="AQ20" s="158" t="s">
        <v>33</v>
      </c>
      <c r="AR20" s="386">
        <f>取引基本表!AX17</f>
        <v>5924</v>
      </c>
      <c r="AS20" s="387">
        <f>取引基本表!AY17</f>
        <v>989</v>
      </c>
      <c r="AT20" s="387">
        <f>ABS(取引基本表!BB17)</f>
        <v>5671</v>
      </c>
      <c r="AU20" s="388">
        <f t="shared" si="11"/>
        <v>-4682</v>
      </c>
      <c r="AV20" s="411">
        <v>0.88159848319713086</v>
      </c>
      <c r="AW20" s="407">
        <v>0.11840151680286914</v>
      </c>
    </row>
    <row r="21" spans="1:49" x14ac:dyDescent="0.2">
      <c r="A21" s="225" t="s">
        <v>6</v>
      </c>
      <c r="B21" s="158" t="s">
        <v>34</v>
      </c>
      <c r="C21" s="405">
        <f t="shared" si="0"/>
        <v>0.66002922908293749</v>
      </c>
      <c r="D21" s="406">
        <f t="shared" si="1"/>
        <v>6.6534371723828062E-2</v>
      </c>
      <c r="E21" s="406">
        <f t="shared" si="1"/>
        <v>5.7623184064699719E-2</v>
      </c>
      <c r="F21" s="406">
        <f t="shared" si="2"/>
        <v>0.42593979332035348</v>
      </c>
      <c r="G21" s="406">
        <f t="shared" si="2"/>
        <v>0.28519544705706157</v>
      </c>
      <c r="H21" s="407">
        <f t="shared" si="3"/>
        <v>9.9763352048628834E-4</v>
      </c>
      <c r="K21" s="225" t="s">
        <v>6</v>
      </c>
      <c r="L21" s="158" t="s">
        <v>34</v>
      </c>
      <c r="M21" s="383">
        <f>取引基本表!AX18</f>
        <v>5474</v>
      </c>
      <c r="N21" s="367">
        <f>ABS(取引基本表!BB18)</f>
        <v>1861</v>
      </c>
      <c r="O21" s="411">
        <f t="shared" si="4"/>
        <v>0.33997077091706246</v>
      </c>
      <c r="P21" s="407">
        <f t="shared" si="5"/>
        <v>0.66002922908293749</v>
      </c>
      <c r="R21" s="225" t="s">
        <v>6</v>
      </c>
      <c r="S21" s="158" t="s">
        <v>34</v>
      </c>
      <c r="T21" s="365">
        <f>取引基本表!BD18</f>
        <v>26708</v>
      </c>
      <c r="U21" s="446">
        <f>雇用表!W18</f>
        <v>1777</v>
      </c>
      <c r="V21" s="447">
        <f>雇用表!W64</f>
        <v>1539</v>
      </c>
      <c r="W21" s="413">
        <f t="shared" si="7"/>
        <v>6.6534371723828062E-2</v>
      </c>
      <c r="X21" s="413">
        <f t="shared" si="8"/>
        <v>5.7623184064699719E-2</v>
      </c>
      <c r="Z21" s="225" t="s">
        <v>6</v>
      </c>
      <c r="AA21" s="48" t="s">
        <v>34</v>
      </c>
      <c r="AB21" s="454">
        <v>7617</v>
      </c>
      <c r="AC21" s="387">
        <v>797</v>
      </c>
      <c r="AD21" s="387">
        <v>2224</v>
      </c>
      <c r="AE21" s="387">
        <v>738</v>
      </c>
      <c r="AF21" s="387">
        <v>0</v>
      </c>
      <c r="AG21" s="369">
        <v>26708</v>
      </c>
      <c r="AH21" s="407">
        <f t="shared" si="9"/>
        <v>0.42593979332035348</v>
      </c>
      <c r="AI21" s="411">
        <f t="shared" si="10"/>
        <v>0.28519544705706157</v>
      </c>
      <c r="AK21" s="225" t="s">
        <v>6</v>
      </c>
      <c r="AL21" s="158" t="s">
        <v>34</v>
      </c>
      <c r="AM21" s="383">
        <f>取引基本表!AR18</f>
        <v>86</v>
      </c>
      <c r="AN21" s="407">
        <f t="shared" si="6"/>
        <v>9.9763352048628834E-4</v>
      </c>
      <c r="AP21" s="225" t="s">
        <v>6</v>
      </c>
      <c r="AQ21" s="158" t="s">
        <v>34</v>
      </c>
      <c r="AR21" s="386">
        <f>取引基本表!AX18</f>
        <v>5474</v>
      </c>
      <c r="AS21" s="387">
        <f>取引基本表!AY18</f>
        <v>23095</v>
      </c>
      <c r="AT21" s="387">
        <f>ABS(取引基本表!BB18)</f>
        <v>1861</v>
      </c>
      <c r="AU21" s="388">
        <f t="shared" si="11"/>
        <v>21234</v>
      </c>
      <c r="AV21" s="411">
        <v>0.73741787363403832</v>
      </c>
      <c r="AW21" s="407">
        <v>0.26258212636596168</v>
      </c>
    </row>
    <row r="22" spans="1:49" x14ac:dyDescent="0.2">
      <c r="A22" s="225" t="s">
        <v>7</v>
      </c>
      <c r="B22" s="158" t="s">
        <v>269</v>
      </c>
      <c r="C22" s="405">
        <f t="shared" si="0"/>
        <v>0.17124965967873673</v>
      </c>
      <c r="D22" s="406">
        <f t="shared" si="1"/>
        <v>5.1580647164772377E-2</v>
      </c>
      <c r="E22" s="406">
        <f t="shared" si="1"/>
        <v>5.2356996459847212E-2</v>
      </c>
      <c r="F22" s="406">
        <f t="shared" si="2"/>
        <v>0.41301782497981493</v>
      </c>
      <c r="G22" s="406">
        <f t="shared" si="2"/>
        <v>0.19461524128936092</v>
      </c>
      <c r="H22" s="407">
        <f t="shared" si="3"/>
        <v>4.6401559092385505E-5</v>
      </c>
      <c r="K22" s="225" t="s">
        <v>7</v>
      </c>
      <c r="L22" s="158" t="s">
        <v>269</v>
      </c>
      <c r="M22" s="383">
        <f>取引基本表!AX19</f>
        <v>7346</v>
      </c>
      <c r="N22" s="367">
        <f>ABS(取引基本表!BB19)</f>
        <v>6088</v>
      </c>
      <c r="O22" s="411">
        <f t="shared" si="4"/>
        <v>0.82875034032126327</v>
      </c>
      <c r="P22" s="407">
        <f t="shared" si="5"/>
        <v>0.17124965967873673</v>
      </c>
      <c r="R22" s="225" t="s">
        <v>7</v>
      </c>
      <c r="S22" s="158" t="s">
        <v>269</v>
      </c>
      <c r="T22" s="365">
        <f>取引基本表!BD19</f>
        <v>32202</v>
      </c>
      <c r="U22" s="446">
        <f>雇用表!W19</f>
        <v>1661</v>
      </c>
      <c r="V22" s="447">
        <f>雇用表!W65</f>
        <v>1686</v>
      </c>
      <c r="W22" s="413">
        <f t="shared" si="7"/>
        <v>5.1580647164772377E-2</v>
      </c>
      <c r="X22" s="413">
        <f t="shared" si="8"/>
        <v>5.2356996459847212E-2</v>
      </c>
      <c r="Z22" s="225" t="s">
        <v>7</v>
      </c>
      <c r="AA22" s="48" t="s">
        <v>269</v>
      </c>
      <c r="AB22" s="454">
        <v>6267</v>
      </c>
      <c r="AC22" s="387">
        <v>3433</v>
      </c>
      <c r="AD22" s="387">
        <v>3390</v>
      </c>
      <c r="AE22" s="387">
        <v>210</v>
      </c>
      <c r="AF22" s="387">
        <v>0</v>
      </c>
      <c r="AG22" s="369">
        <v>32202</v>
      </c>
      <c r="AH22" s="407">
        <f t="shared" si="9"/>
        <v>0.41301782497981493</v>
      </c>
      <c r="AI22" s="411">
        <f t="shared" si="10"/>
        <v>0.19461524128936092</v>
      </c>
      <c r="AK22" s="225" t="s">
        <v>7</v>
      </c>
      <c r="AL22" s="158" t="s">
        <v>269</v>
      </c>
      <c r="AM22" s="383">
        <f>取引基本表!AR19</f>
        <v>4</v>
      </c>
      <c r="AN22" s="407">
        <f t="shared" si="6"/>
        <v>4.6401559092385505E-5</v>
      </c>
      <c r="AP22" s="225" t="s">
        <v>7</v>
      </c>
      <c r="AQ22" s="158" t="s">
        <v>269</v>
      </c>
      <c r="AR22" s="386">
        <f>取引基本表!AX19</f>
        <v>7346</v>
      </c>
      <c r="AS22" s="387">
        <f>取引基本表!AY19</f>
        <v>30944</v>
      </c>
      <c r="AT22" s="387">
        <f>ABS(取引基本表!BB19)</f>
        <v>6088</v>
      </c>
      <c r="AU22" s="388">
        <f t="shared" si="11"/>
        <v>24856</v>
      </c>
      <c r="AV22" s="411">
        <v>0.80743251432126495</v>
      </c>
      <c r="AW22" s="407">
        <v>0.19256748567873505</v>
      </c>
    </row>
    <row r="23" spans="1:49" x14ac:dyDescent="0.2">
      <c r="A23" s="225" t="s">
        <v>8</v>
      </c>
      <c r="B23" s="158" t="s">
        <v>270</v>
      </c>
      <c r="C23" s="405">
        <f t="shared" si="0"/>
        <v>0</v>
      </c>
      <c r="D23" s="406">
        <f t="shared" si="1"/>
        <v>0.13461810967833357</v>
      </c>
      <c r="E23" s="406">
        <f t="shared" si="1"/>
        <v>0.12611591327759672</v>
      </c>
      <c r="F23" s="406">
        <f t="shared" si="2"/>
        <v>0.44083888337820604</v>
      </c>
      <c r="G23" s="406">
        <f t="shared" si="2"/>
        <v>0.21567238203202493</v>
      </c>
      <c r="H23" s="407">
        <f t="shared" si="3"/>
        <v>2.3200779546192752E-5</v>
      </c>
      <c r="K23" s="225" t="s">
        <v>8</v>
      </c>
      <c r="L23" s="158" t="s">
        <v>270</v>
      </c>
      <c r="M23" s="383">
        <f>取引基本表!AX20</f>
        <v>2332</v>
      </c>
      <c r="N23" s="367">
        <f>ABS(取引基本表!BB20)</f>
        <v>2332</v>
      </c>
      <c r="O23" s="411">
        <f t="shared" si="4"/>
        <v>1</v>
      </c>
      <c r="P23" s="407">
        <f t="shared" si="5"/>
        <v>0</v>
      </c>
      <c r="R23" s="225" t="s">
        <v>8</v>
      </c>
      <c r="S23" s="158" t="s">
        <v>270</v>
      </c>
      <c r="T23" s="365">
        <f>取引基本表!BD20</f>
        <v>7057</v>
      </c>
      <c r="U23" s="446">
        <f>雇用表!W20</f>
        <v>950</v>
      </c>
      <c r="V23" s="447">
        <f>雇用表!W66</f>
        <v>890</v>
      </c>
      <c r="W23" s="413">
        <f t="shared" si="7"/>
        <v>0.13461810967833357</v>
      </c>
      <c r="X23" s="413">
        <f t="shared" si="8"/>
        <v>0.12611591327759672</v>
      </c>
      <c r="Z23" s="225" t="s">
        <v>8</v>
      </c>
      <c r="AA23" s="48" t="s">
        <v>270</v>
      </c>
      <c r="AB23" s="454">
        <v>1522</v>
      </c>
      <c r="AC23" s="387">
        <v>793</v>
      </c>
      <c r="AD23" s="387">
        <v>727</v>
      </c>
      <c r="AE23" s="387">
        <v>69</v>
      </c>
      <c r="AF23" s="387">
        <v>0</v>
      </c>
      <c r="AG23" s="369">
        <v>7057</v>
      </c>
      <c r="AH23" s="407">
        <f t="shared" si="9"/>
        <v>0.44083888337820604</v>
      </c>
      <c r="AI23" s="411">
        <f t="shared" si="10"/>
        <v>0.21567238203202493</v>
      </c>
      <c r="AK23" s="225" t="s">
        <v>8</v>
      </c>
      <c r="AL23" s="158" t="s">
        <v>270</v>
      </c>
      <c r="AM23" s="383">
        <f>取引基本表!AR20</f>
        <v>2</v>
      </c>
      <c r="AN23" s="407">
        <f t="shared" si="6"/>
        <v>2.3200779546192752E-5</v>
      </c>
      <c r="AP23" s="225" t="s">
        <v>8</v>
      </c>
      <c r="AQ23" s="158" t="s">
        <v>270</v>
      </c>
      <c r="AR23" s="386">
        <f>取引基本表!AX20</f>
        <v>2332</v>
      </c>
      <c r="AS23" s="387">
        <f>取引基本表!AY20</f>
        <v>7057</v>
      </c>
      <c r="AT23" s="387">
        <f>ABS(取引基本表!BB20)</f>
        <v>2332</v>
      </c>
      <c r="AU23" s="388">
        <f t="shared" si="11"/>
        <v>4725</v>
      </c>
      <c r="AV23" s="411">
        <v>0.79883567479416906</v>
      </c>
      <c r="AW23" s="407">
        <v>0.20116432520583094</v>
      </c>
    </row>
    <row r="24" spans="1:49" x14ac:dyDescent="0.2">
      <c r="A24" s="225" t="s">
        <v>9</v>
      </c>
      <c r="B24" s="158" t="s">
        <v>271</v>
      </c>
      <c r="C24" s="405">
        <f t="shared" si="0"/>
        <v>0.51311288483466355</v>
      </c>
      <c r="D24" s="406">
        <f t="shared" si="1"/>
        <v>0.10147849462365591</v>
      </c>
      <c r="E24" s="406">
        <f t="shared" si="1"/>
        <v>0.10215053763440861</v>
      </c>
      <c r="F24" s="406">
        <f t="shared" si="2"/>
        <v>0.39045698924731181</v>
      </c>
      <c r="G24" s="406">
        <f t="shared" si="2"/>
        <v>0.20766129032258066</v>
      </c>
      <c r="H24" s="407">
        <f t="shared" si="3"/>
        <v>3.8281286251218039E-4</v>
      </c>
      <c r="K24" s="225" t="s">
        <v>9</v>
      </c>
      <c r="L24" s="158" t="s">
        <v>271</v>
      </c>
      <c r="M24" s="383">
        <f>取引基本表!AX21</f>
        <v>1754</v>
      </c>
      <c r="N24" s="367">
        <f>ABS(取引基本表!BB21)</f>
        <v>854</v>
      </c>
      <c r="O24" s="411">
        <f t="shared" si="4"/>
        <v>0.48688711516533639</v>
      </c>
      <c r="P24" s="407">
        <f t="shared" si="5"/>
        <v>0.51311288483466355</v>
      </c>
      <c r="R24" s="225" t="s">
        <v>9</v>
      </c>
      <c r="S24" s="158" t="s">
        <v>271</v>
      </c>
      <c r="T24" s="365">
        <f>取引基本表!BD21</f>
        <v>1488</v>
      </c>
      <c r="U24" s="446">
        <f>雇用表!W21</f>
        <v>151</v>
      </c>
      <c r="V24" s="447">
        <f>雇用表!W67</f>
        <v>152</v>
      </c>
      <c r="W24" s="413">
        <f t="shared" si="7"/>
        <v>0.10147849462365591</v>
      </c>
      <c r="X24" s="413">
        <f t="shared" si="8"/>
        <v>0.10215053763440861</v>
      </c>
      <c r="Z24" s="225" t="s">
        <v>9</v>
      </c>
      <c r="AA24" s="48" t="s">
        <v>271</v>
      </c>
      <c r="AB24" s="454">
        <v>309</v>
      </c>
      <c r="AC24" s="387">
        <v>37</v>
      </c>
      <c r="AD24" s="387">
        <v>212</v>
      </c>
      <c r="AE24" s="387">
        <v>23</v>
      </c>
      <c r="AF24" s="387">
        <v>0</v>
      </c>
      <c r="AG24" s="369">
        <v>1488</v>
      </c>
      <c r="AH24" s="407">
        <f t="shared" si="9"/>
        <v>0.39045698924731181</v>
      </c>
      <c r="AI24" s="411">
        <f t="shared" si="10"/>
        <v>0.20766129032258066</v>
      </c>
      <c r="AK24" s="225" t="s">
        <v>9</v>
      </c>
      <c r="AL24" s="158" t="s">
        <v>271</v>
      </c>
      <c r="AM24" s="383">
        <f>取引基本表!AR21</f>
        <v>33</v>
      </c>
      <c r="AN24" s="407">
        <f t="shared" si="6"/>
        <v>3.8281286251218039E-4</v>
      </c>
      <c r="AP24" s="225" t="s">
        <v>9</v>
      </c>
      <c r="AQ24" s="158" t="s">
        <v>271</v>
      </c>
      <c r="AR24" s="386">
        <f>取引基本表!AX21</f>
        <v>1754</v>
      </c>
      <c r="AS24" s="387">
        <f>取引基本表!AY21</f>
        <v>588</v>
      </c>
      <c r="AT24" s="387">
        <f>ABS(取引基本表!BB21)</f>
        <v>854</v>
      </c>
      <c r="AU24" s="388">
        <f t="shared" si="11"/>
        <v>-266</v>
      </c>
      <c r="AV24" s="411">
        <v>0.53203541493025519</v>
      </c>
      <c r="AW24" s="407">
        <v>0.46796458506974481</v>
      </c>
    </row>
    <row r="25" spans="1:49" x14ac:dyDescent="0.2">
      <c r="A25" s="225" t="s">
        <v>10</v>
      </c>
      <c r="B25" s="158" t="s">
        <v>272</v>
      </c>
      <c r="C25" s="405">
        <f t="shared" si="0"/>
        <v>1.2221950623319433E-2</v>
      </c>
      <c r="D25" s="406">
        <f t="shared" si="1"/>
        <v>0.15321252059308071</v>
      </c>
      <c r="E25" s="406">
        <f t="shared" si="1"/>
        <v>0.13179571663920922</v>
      </c>
      <c r="F25" s="406">
        <f t="shared" si="2"/>
        <v>0.34761120263591433</v>
      </c>
      <c r="G25" s="406">
        <f t="shared" si="2"/>
        <v>0.19604612850082373</v>
      </c>
      <c r="H25" s="407">
        <f t="shared" si="3"/>
        <v>5.5681870910862603E-4</v>
      </c>
      <c r="K25" s="225" t="s">
        <v>10</v>
      </c>
      <c r="L25" s="158" t="s">
        <v>272</v>
      </c>
      <c r="M25" s="383">
        <f>取引基本表!AX22</f>
        <v>4091</v>
      </c>
      <c r="N25" s="367">
        <f>ABS(取引基本表!BB22)</f>
        <v>4041</v>
      </c>
      <c r="O25" s="411">
        <f t="shared" si="4"/>
        <v>0.98777804937668057</v>
      </c>
      <c r="P25" s="407">
        <f t="shared" si="5"/>
        <v>1.2221950623319433E-2</v>
      </c>
      <c r="R25" s="225" t="s">
        <v>10</v>
      </c>
      <c r="S25" s="158" t="s">
        <v>272</v>
      </c>
      <c r="T25" s="365">
        <f>取引基本表!BD22</f>
        <v>607</v>
      </c>
      <c r="U25" s="446">
        <f>雇用表!W22</f>
        <v>93</v>
      </c>
      <c r="V25" s="447">
        <f>雇用表!W68</f>
        <v>80</v>
      </c>
      <c r="W25" s="413">
        <f t="shared" si="7"/>
        <v>0.15321252059308071</v>
      </c>
      <c r="X25" s="413">
        <f t="shared" si="8"/>
        <v>0.13179571663920922</v>
      </c>
      <c r="Z25" s="225" t="s">
        <v>10</v>
      </c>
      <c r="AA25" s="48" t="s">
        <v>272</v>
      </c>
      <c r="AB25" s="454">
        <v>119</v>
      </c>
      <c r="AC25" s="387">
        <v>-26</v>
      </c>
      <c r="AD25" s="387">
        <v>113</v>
      </c>
      <c r="AE25" s="387">
        <v>5</v>
      </c>
      <c r="AF25" s="387">
        <v>0</v>
      </c>
      <c r="AG25" s="369">
        <v>607</v>
      </c>
      <c r="AH25" s="407">
        <f t="shared" si="9"/>
        <v>0.34761120263591433</v>
      </c>
      <c r="AI25" s="411">
        <f t="shared" si="10"/>
        <v>0.19604612850082373</v>
      </c>
      <c r="AK25" s="225" t="s">
        <v>10</v>
      </c>
      <c r="AL25" s="158" t="s">
        <v>272</v>
      </c>
      <c r="AM25" s="383">
        <f>取引基本表!AR22</f>
        <v>48</v>
      </c>
      <c r="AN25" s="407">
        <f t="shared" si="6"/>
        <v>5.5681870910862603E-4</v>
      </c>
      <c r="AP25" s="225" t="s">
        <v>10</v>
      </c>
      <c r="AQ25" s="158" t="s">
        <v>272</v>
      </c>
      <c r="AR25" s="386">
        <f>取引基本表!AX22</f>
        <v>4091</v>
      </c>
      <c r="AS25" s="387">
        <f>取引基本表!AY22</f>
        <v>557</v>
      </c>
      <c r="AT25" s="387">
        <f>ABS(取引基本表!BB22)</f>
        <v>4041</v>
      </c>
      <c r="AU25" s="388">
        <f t="shared" si="11"/>
        <v>-3484</v>
      </c>
      <c r="AV25" s="411">
        <v>0.88160188384965898</v>
      </c>
      <c r="AW25" s="407">
        <v>0.11839811615034102</v>
      </c>
    </row>
    <row r="26" spans="1:49" x14ac:dyDescent="0.2">
      <c r="A26" s="225" t="s">
        <v>11</v>
      </c>
      <c r="B26" s="158" t="s">
        <v>35</v>
      </c>
      <c r="C26" s="405">
        <f t="shared" si="0"/>
        <v>0.60782312925170068</v>
      </c>
      <c r="D26" s="406">
        <f t="shared" si="1"/>
        <v>7.1200955984863576E-2</v>
      </c>
      <c r="E26" s="406">
        <f t="shared" si="1"/>
        <v>7.8271260705038842E-2</v>
      </c>
      <c r="F26" s="406">
        <f t="shared" si="2"/>
        <v>0.33484365664210319</v>
      </c>
      <c r="G26" s="406">
        <f t="shared" si="2"/>
        <v>0.19637522405895241</v>
      </c>
      <c r="H26" s="407">
        <f t="shared" si="3"/>
        <v>1.1774395619692821E-2</v>
      </c>
      <c r="K26" s="225" t="s">
        <v>11</v>
      </c>
      <c r="L26" s="158" t="s">
        <v>35</v>
      </c>
      <c r="M26" s="383">
        <f>取引基本表!AX23</f>
        <v>5880</v>
      </c>
      <c r="N26" s="367">
        <f>ABS(取引基本表!BB23)</f>
        <v>2306</v>
      </c>
      <c r="O26" s="411">
        <f t="shared" si="4"/>
        <v>0.39217687074829932</v>
      </c>
      <c r="P26" s="407">
        <f t="shared" si="5"/>
        <v>0.60782312925170068</v>
      </c>
      <c r="R26" s="225" t="s">
        <v>11</v>
      </c>
      <c r="S26" s="158" t="s">
        <v>35</v>
      </c>
      <c r="T26" s="365">
        <f>取引基本表!BD23</f>
        <v>20084</v>
      </c>
      <c r="U26" s="446">
        <f>雇用表!W23</f>
        <v>1430</v>
      </c>
      <c r="V26" s="447">
        <f>雇用表!W69</f>
        <v>1572</v>
      </c>
      <c r="W26" s="413">
        <f t="shared" si="7"/>
        <v>7.1200955984863576E-2</v>
      </c>
      <c r="X26" s="413">
        <f t="shared" si="8"/>
        <v>7.8271260705038842E-2</v>
      </c>
      <c r="Z26" s="225" t="s">
        <v>11</v>
      </c>
      <c r="AA26" s="48" t="s">
        <v>35</v>
      </c>
      <c r="AB26" s="454">
        <v>3944</v>
      </c>
      <c r="AC26" s="387">
        <v>-434</v>
      </c>
      <c r="AD26" s="387">
        <v>3136</v>
      </c>
      <c r="AE26" s="387">
        <v>79</v>
      </c>
      <c r="AF26" s="387">
        <v>0</v>
      </c>
      <c r="AG26" s="369">
        <v>20084</v>
      </c>
      <c r="AH26" s="407">
        <f t="shared" si="9"/>
        <v>0.33484365664210319</v>
      </c>
      <c r="AI26" s="411">
        <f t="shared" si="10"/>
        <v>0.19637522405895241</v>
      </c>
      <c r="AK26" s="225" t="s">
        <v>11</v>
      </c>
      <c r="AL26" s="158" t="s">
        <v>35</v>
      </c>
      <c r="AM26" s="383">
        <f>取引基本表!AR23</f>
        <v>1015</v>
      </c>
      <c r="AN26" s="407">
        <f t="shared" si="6"/>
        <v>1.1774395619692821E-2</v>
      </c>
      <c r="AP26" s="225" t="s">
        <v>11</v>
      </c>
      <c r="AQ26" s="158" t="s">
        <v>35</v>
      </c>
      <c r="AR26" s="386">
        <f>取引基本表!AX23</f>
        <v>5880</v>
      </c>
      <c r="AS26" s="387">
        <f>取引基本表!AY23</f>
        <v>16510</v>
      </c>
      <c r="AT26" s="387">
        <f>ABS(取引基本表!BB23)</f>
        <v>2306</v>
      </c>
      <c r="AU26" s="388">
        <f t="shared" si="11"/>
        <v>14204</v>
      </c>
      <c r="AV26" s="411">
        <v>0.70886039128338962</v>
      </c>
      <c r="AW26" s="407">
        <v>0.29113960871661038</v>
      </c>
    </row>
    <row r="27" spans="1:49" x14ac:dyDescent="0.2">
      <c r="A27" s="225" t="s">
        <v>12</v>
      </c>
      <c r="B27" s="158" t="s">
        <v>376</v>
      </c>
      <c r="C27" s="405">
        <f t="shared" si="0"/>
        <v>3.3949453036589916E-2</v>
      </c>
      <c r="D27" s="406">
        <f t="shared" si="1"/>
        <v>0.10344827586206896</v>
      </c>
      <c r="E27" s="406">
        <f t="shared" si="1"/>
        <v>0.10344827586206896</v>
      </c>
      <c r="F27" s="406">
        <f t="shared" si="2"/>
        <v>0.32327586206896552</v>
      </c>
      <c r="G27" s="406">
        <f t="shared" si="2"/>
        <v>0.16810344827586207</v>
      </c>
      <c r="H27" s="407">
        <f t="shared" si="3"/>
        <v>1.1983202635608557E-2</v>
      </c>
      <c r="K27" s="225" t="s">
        <v>12</v>
      </c>
      <c r="L27" s="158" t="s">
        <v>377</v>
      </c>
      <c r="M27" s="383">
        <f>取引基本表!AX24</f>
        <v>2651</v>
      </c>
      <c r="N27" s="367">
        <f>ABS(取引基本表!BB24)</f>
        <v>2561</v>
      </c>
      <c r="O27" s="411">
        <f t="shared" si="4"/>
        <v>0.96605054696341008</v>
      </c>
      <c r="P27" s="407">
        <f t="shared" si="5"/>
        <v>3.3949453036589916E-2</v>
      </c>
      <c r="R27" s="225" t="s">
        <v>12</v>
      </c>
      <c r="S27" s="158" t="s">
        <v>377</v>
      </c>
      <c r="T27" s="365">
        <f>取引基本表!BD24</f>
        <v>232</v>
      </c>
      <c r="U27" s="446">
        <f>雇用表!W24</f>
        <v>24</v>
      </c>
      <c r="V27" s="447">
        <f>雇用表!W70</f>
        <v>24</v>
      </c>
      <c r="W27" s="413">
        <f t="shared" si="7"/>
        <v>0.10344827586206896</v>
      </c>
      <c r="X27" s="413">
        <f t="shared" si="8"/>
        <v>0.10344827586206896</v>
      </c>
      <c r="Z27" s="225" t="s">
        <v>12</v>
      </c>
      <c r="AA27" s="48" t="s">
        <v>366</v>
      </c>
      <c r="AB27" s="454">
        <v>39</v>
      </c>
      <c r="AC27" s="387">
        <v>-11</v>
      </c>
      <c r="AD27" s="387">
        <v>44</v>
      </c>
      <c r="AE27" s="387">
        <v>3</v>
      </c>
      <c r="AF27" s="387">
        <v>0</v>
      </c>
      <c r="AG27" s="369">
        <v>232</v>
      </c>
      <c r="AH27" s="407">
        <f t="shared" si="9"/>
        <v>0.32327586206896552</v>
      </c>
      <c r="AI27" s="411">
        <f t="shared" si="10"/>
        <v>0.16810344827586207</v>
      </c>
      <c r="AK27" s="225" t="s">
        <v>12</v>
      </c>
      <c r="AL27" s="158" t="s">
        <v>366</v>
      </c>
      <c r="AM27" s="383">
        <f>取引基本表!AR24</f>
        <v>1033</v>
      </c>
      <c r="AN27" s="407">
        <f t="shared" si="6"/>
        <v>1.1983202635608557E-2</v>
      </c>
      <c r="AP27" s="225" t="s">
        <v>12</v>
      </c>
      <c r="AQ27" s="158" t="s">
        <v>366</v>
      </c>
      <c r="AR27" s="386">
        <f>取引基本表!AX24</f>
        <v>2651</v>
      </c>
      <c r="AS27" s="387">
        <f>取引基本表!AY24</f>
        <v>142</v>
      </c>
      <c r="AT27" s="387">
        <f>ABS(取引基本表!BB24)</f>
        <v>2561</v>
      </c>
      <c r="AU27" s="388">
        <f t="shared" si="11"/>
        <v>-2419</v>
      </c>
      <c r="AV27" s="411">
        <v>0.77609965062016961</v>
      </c>
      <c r="AW27" s="407">
        <v>0.22390034937983039</v>
      </c>
    </row>
    <row r="28" spans="1:49" x14ac:dyDescent="0.2">
      <c r="A28" s="225" t="s">
        <v>13</v>
      </c>
      <c r="B28" s="158" t="s">
        <v>192</v>
      </c>
      <c r="C28" s="405">
        <f t="shared" si="0"/>
        <v>0.13648255813953492</v>
      </c>
      <c r="D28" s="406">
        <f t="shared" si="1"/>
        <v>9.3202091664103356E-2</v>
      </c>
      <c r="E28" s="406">
        <f t="shared" si="1"/>
        <v>8.2743771147339273E-2</v>
      </c>
      <c r="F28" s="406">
        <f t="shared" si="2"/>
        <v>0.21362657643801908</v>
      </c>
      <c r="G28" s="406">
        <f t="shared" si="2"/>
        <v>0.12488465087665333</v>
      </c>
      <c r="H28" s="407">
        <f t="shared" si="3"/>
        <v>2.2469954990487682E-2</v>
      </c>
      <c r="K28" s="225" t="s">
        <v>13</v>
      </c>
      <c r="L28" s="158" t="s">
        <v>192</v>
      </c>
      <c r="M28" s="383">
        <f>取引基本表!AX25</f>
        <v>6880</v>
      </c>
      <c r="N28" s="367">
        <f>ABS(取引基本表!BB25)</f>
        <v>5941</v>
      </c>
      <c r="O28" s="411">
        <f t="shared" si="4"/>
        <v>0.86351744186046508</v>
      </c>
      <c r="P28" s="407">
        <f t="shared" si="5"/>
        <v>0.13648255813953492</v>
      </c>
      <c r="R28" s="225" t="s">
        <v>13</v>
      </c>
      <c r="S28" s="158" t="s">
        <v>192</v>
      </c>
      <c r="T28" s="365">
        <f>取引基本表!BD25</f>
        <v>6502</v>
      </c>
      <c r="U28" s="446">
        <f>雇用表!W25</f>
        <v>606</v>
      </c>
      <c r="V28" s="447">
        <f>雇用表!W71</f>
        <v>538</v>
      </c>
      <c r="W28" s="413">
        <f t="shared" si="7"/>
        <v>9.3202091664103356E-2</v>
      </c>
      <c r="X28" s="413">
        <f t="shared" si="8"/>
        <v>8.2743771147339273E-2</v>
      </c>
      <c r="Z28" s="225" t="s">
        <v>13</v>
      </c>
      <c r="AA28" s="48" t="s">
        <v>192</v>
      </c>
      <c r="AB28" s="454">
        <v>812</v>
      </c>
      <c r="AC28" s="387">
        <v>82</v>
      </c>
      <c r="AD28" s="387">
        <v>443</v>
      </c>
      <c r="AE28" s="387">
        <v>52</v>
      </c>
      <c r="AF28" s="387">
        <v>0</v>
      </c>
      <c r="AG28" s="369">
        <v>6502</v>
      </c>
      <c r="AH28" s="407">
        <f t="shared" si="9"/>
        <v>0.21362657643801908</v>
      </c>
      <c r="AI28" s="411">
        <f t="shared" si="10"/>
        <v>0.12488465087665333</v>
      </c>
      <c r="AK28" s="225" t="s">
        <v>13</v>
      </c>
      <c r="AL28" s="158" t="s">
        <v>192</v>
      </c>
      <c r="AM28" s="383">
        <f>取引基本表!AR25</f>
        <v>1937</v>
      </c>
      <c r="AN28" s="407">
        <f t="shared" si="6"/>
        <v>2.2469954990487682E-2</v>
      </c>
      <c r="AP28" s="225" t="s">
        <v>13</v>
      </c>
      <c r="AQ28" s="158" t="s">
        <v>192</v>
      </c>
      <c r="AR28" s="386">
        <f>取引基本表!AX25</f>
        <v>6880</v>
      </c>
      <c r="AS28" s="387">
        <f>取引基本表!AY25</f>
        <v>5563</v>
      </c>
      <c r="AT28" s="387">
        <f>ABS(取引基本表!BB25)</f>
        <v>5941</v>
      </c>
      <c r="AU28" s="388">
        <f t="shared" si="11"/>
        <v>-378</v>
      </c>
      <c r="AV28" s="411">
        <v>0.77487185874795916</v>
      </c>
      <c r="AW28" s="407">
        <v>0.22512814125204084</v>
      </c>
    </row>
    <row r="29" spans="1:49" x14ac:dyDescent="0.2">
      <c r="A29" s="225" t="s">
        <v>14</v>
      </c>
      <c r="B29" s="158" t="s">
        <v>50</v>
      </c>
      <c r="C29" s="405">
        <f t="shared" si="0"/>
        <v>0.28024852844996728</v>
      </c>
      <c r="D29" s="406">
        <f t="shared" si="1"/>
        <v>0.14107993647432504</v>
      </c>
      <c r="E29" s="406">
        <f t="shared" si="1"/>
        <v>9.6876654314452096E-2</v>
      </c>
      <c r="F29" s="406">
        <f t="shared" si="2"/>
        <v>0.48438327157226047</v>
      </c>
      <c r="G29" s="406">
        <f t="shared" si="2"/>
        <v>0.26283748014822655</v>
      </c>
      <c r="H29" s="407">
        <f t="shared" si="3"/>
        <v>1.0707159760567955E-2</v>
      </c>
      <c r="K29" s="225" t="s">
        <v>14</v>
      </c>
      <c r="L29" s="158" t="s">
        <v>50</v>
      </c>
      <c r="M29" s="383">
        <f>取引基本表!AX26</f>
        <v>3058</v>
      </c>
      <c r="N29" s="367">
        <f>ABS(取引基本表!BB26)</f>
        <v>2201</v>
      </c>
      <c r="O29" s="411">
        <f t="shared" si="4"/>
        <v>0.71975147155003272</v>
      </c>
      <c r="P29" s="407">
        <f t="shared" si="5"/>
        <v>0.28024852844996728</v>
      </c>
      <c r="R29" s="225" t="s">
        <v>14</v>
      </c>
      <c r="S29" s="158" t="s">
        <v>50</v>
      </c>
      <c r="T29" s="365">
        <f>取引基本表!BD26</f>
        <v>3778</v>
      </c>
      <c r="U29" s="446">
        <f>雇用表!W26</f>
        <v>533</v>
      </c>
      <c r="V29" s="447">
        <f>雇用表!W72</f>
        <v>366</v>
      </c>
      <c r="W29" s="413">
        <f t="shared" si="7"/>
        <v>0.14107993647432504</v>
      </c>
      <c r="X29" s="413">
        <f t="shared" si="8"/>
        <v>9.6876654314452096E-2</v>
      </c>
      <c r="Z29" s="225" t="s">
        <v>14</v>
      </c>
      <c r="AA29" s="48" t="s">
        <v>50</v>
      </c>
      <c r="AB29" s="454">
        <v>993</v>
      </c>
      <c r="AC29" s="387">
        <v>296</v>
      </c>
      <c r="AD29" s="387">
        <v>412</v>
      </c>
      <c r="AE29" s="387">
        <v>129</v>
      </c>
      <c r="AF29" s="387">
        <v>0</v>
      </c>
      <c r="AG29" s="369">
        <v>3778</v>
      </c>
      <c r="AH29" s="407">
        <f t="shared" si="9"/>
        <v>0.48438327157226047</v>
      </c>
      <c r="AI29" s="411">
        <f t="shared" si="10"/>
        <v>0.26283748014822655</v>
      </c>
      <c r="AK29" s="225" t="s">
        <v>14</v>
      </c>
      <c r="AL29" s="158" t="s">
        <v>50</v>
      </c>
      <c r="AM29" s="383">
        <f>取引基本表!AR26</f>
        <v>923</v>
      </c>
      <c r="AN29" s="407">
        <f t="shared" si="6"/>
        <v>1.0707159760567955E-2</v>
      </c>
      <c r="AP29" s="225" t="s">
        <v>14</v>
      </c>
      <c r="AQ29" s="158" t="s">
        <v>50</v>
      </c>
      <c r="AR29" s="386">
        <f>取引基本表!AX26</f>
        <v>3058</v>
      </c>
      <c r="AS29" s="387">
        <f>取引基本表!AY26</f>
        <v>2921</v>
      </c>
      <c r="AT29" s="387">
        <f>ABS(取引基本表!BB26)</f>
        <v>2201</v>
      </c>
      <c r="AU29" s="388">
        <f t="shared" si="11"/>
        <v>720</v>
      </c>
      <c r="AV29" s="411">
        <v>0.79707187916920597</v>
      </c>
      <c r="AW29" s="407">
        <v>0.20292812083079403</v>
      </c>
    </row>
    <row r="30" spans="1:49" x14ac:dyDescent="0.2">
      <c r="A30" s="225" t="s">
        <v>15</v>
      </c>
      <c r="B30" s="158" t="s">
        <v>36</v>
      </c>
      <c r="C30" s="405">
        <f t="shared" si="0"/>
        <v>1</v>
      </c>
      <c r="D30" s="406">
        <f t="shared" si="1"/>
        <v>0.18679572377925455</v>
      </c>
      <c r="E30" s="406">
        <f t="shared" si="1"/>
        <v>0.11282866223634788</v>
      </c>
      <c r="F30" s="406">
        <f t="shared" si="2"/>
        <v>0.44047963016469227</v>
      </c>
      <c r="G30" s="406">
        <f t="shared" si="2"/>
        <v>0.34440913030915921</v>
      </c>
      <c r="H30" s="407">
        <f t="shared" si="3"/>
        <v>0</v>
      </c>
      <c r="K30" s="225" t="s">
        <v>15</v>
      </c>
      <c r="L30" s="158" t="s">
        <v>36</v>
      </c>
      <c r="M30" s="383">
        <f>取引基本表!AX27</f>
        <v>6922</v>
      </c>
      <c r="N30" s="367">
        <f>ABS(取引基本表!BB27)</f>
        <v>0</v>
      </c>
      <c r="O30" s="411">
        <f t="shared" si="4"/>
        <v>0</v>
      </c>
      <c r="P30" s="407">
        <f t="shared" si="5"/>
        <v>1</v>
      </c>
      <c r="R30" s="225" t="s">
        <v>15</v>
      </c>
      <c r="S30" s="158" t="s">
        <v>36</v>
      </c>
      <c r="T30" s="365">
        <f>取引基本表!BD27</f>
        <v>6922</v>
      </c>
      <c r="U30" s="446">
        <f>雇用表!W27</f>
        <v>1293</v>
      </c>
      <c r="V30" s="447">
        <f>雇用表!W73</f>
        <v>781</v>
      </c>
      <c r="W30" s="413">
        <f t="shared" si="7"/>
        <v>0.18679572377925455</v>
      </c>
      <c r="X30" s="413">
        <f t="shared" si="8"/>
        <v>0.11282866223634788</v>
      </c>
      <c r="Z30" s="225" t="s">
        <v>15</v>
      </c>
      <c r="AA30" s="48" t="s">
        <v>36</v>
      </c>
      <c r="AB30" s="454">
        <v>2384</v>
      </c>
      <c r="AC30" s="387">
        <v>185</v>
      </c>
      <c r="AD30" s="387">
        <v>254</v>
      </c>
      <c r="AE30" s="387">
        <v>255</v>
      </c>
      <c r="AF30" s="387">
        <v>-29</v>
      </c>
      <c r="AG30" s="369">
        <v>6922</v>
      </c>
      <c r="AH30" s="407">
        <f t="shared" si="9"/>
        <v>0.44047963016469227</v>
      </c>
      <c r="AI30" s="411">
        <f t="shared" si="10"/>
        <v>0.34440913030915921</v>
      </c>
      <c r="AK30" s="225" t="s">
        <v>15</v>
      </c>
      <c r="AL30" s="158" t="s">
        <v>36</v>
      </c>
      <c r="AM30" s="383">
        <f>取引基本表!AR27</f>
        <v>0</v>
      </c>
      <c r="AN30" s="407">
        <f t="shared" si="6"/>
        <v>0</v>
      </c>
      <c r="AP30" s="225" t="s">
        <v>15</v>
      </c>
      <c r="AQ30" s="158" t="s">
        <v>36</v>
      </c>
      <c r="AR30" s="386">
        <f>取引基本表!AX27</f>
        <v>6922</v>
      </c>
      <c r="AS30" s="387">
        <f>取引基本表!AY27</f>
        <v>0</v>
      </c>
      <c r="AT30" s="387">
        <f>ABS(取引基本表!BB27)</f>
        <v>0</v>
      </c>
      <c r="AU30" s="388">
        <f t="shared" si="11"/>
        <v>0</v>
      </c>
      <c r="AV30" s="411">
        <v>0</v>
      </c>
      <c r="AW30" s="407">
        <v>1</v>
      </c>
    </row>
    <row r="31" spans="1:49" x14ac:dyDescent="0.2">
      <c r="A31" s="225" t="s">
        <v>16</v>
      </c>
      <c r="B31" s="158" t="s">
        <v>193</v>
      </c>
      <c r="C31" s="405">
        <f t="shared" si="0"/>
        <v>5.0425200622829069E-2</v>
      </c>
      <c r="D31" s="406">
        <f t="shared" si="1"/>
        <v>0</v>
      </c>
      <c r="E31" s="406">
        <f t="shared" si="1"/>
        <v>0</v>
      </c>
      <c r="F31" s="406">
        <f t="shared" si="2"/>
        <v>0.3475177304964539</v>
      </c>
      <c r="G31" s="406">
        <f t="shared" si="2"/>
        <v>7.0921985815602842E-2</v>
      </c>
      <c r="H31" s="407">
        <f t="shared" si="3"/>
        <v>2.4500023200779545E-2</v>
      </c>
      <c r="K31" s="225" t="s">
        <v>16</v>
      </c>
      <c r="L31" s="158" t="s">
        <v>193</v>
      </c>
      <c r="M31" s="383">
        <f>取引基本表!AX28</f>
        <v>8349</v>
      </c>
      <c r="N31" s="367">
        <f>ABS(取引基本表!BB28)</f>
        <v>7928</v>
      </c>
      <c r="O31" s="411">
        <f t="shared" si="4"/>
        <v>0.94957479937717093</v>
      </c>
      <c r="P31" s="407">
        <f t="shared" si="5"/>
        <v>5.0425200622829069E-2</v>
      </c>
      <c r="R31" s="225" t="s">
        <v>16</v>
      </c>
      <c r="S31" s="158" t="s">
        <v>193</v>
      </c>
      <c r="T31" s="365">
        <f>取引基本表!BD28</f>
        <v>423</v>
      </c>
      <c r="U31" s="446">
        <f>雇用表!W28</f>
        <v>0</v>
      </c>
      <c r="V31" s="447">
        <f>雇用表!W74</f>
        <v>0</v>
      </c>
      <c r="W31" s="413">
        <f t="shared" si="7"/>
        <v>0</v>
      </c>
      <c r="X31" s="413">
        <f t="shared" si="8"/>
        <v>0</v>
      </c>
      <c r="Z31" s="225" t="s">
        <v>16</v>
      </c>
      <c r="AA31" s="48" t="s">
        <v>193</v>
      </c>
      <c r="AB31" s="454">
        <v>30</v>
      </c>
      <c r="AC31" s="387">
        <v>22</v>
      </c>
      <c r="AD31" s="387">
        <v>82</v>
      </c>
      <c r="AE31" s="387">
        <v>13</v>
      </c>
      <c r="AF31" s="387">
        <v>0</v>
      </c>
      <c r="AG31" s="369">
        <v>423</v>
      </c>
      <c r="AH31" s="407">
        <f t="shared" si="9"/>
        <v>0.3475177304964539</v>
      </c>
      <c r="AI31" s="411">
        <f t="shared" si="10"/>
        <v>7.0921985815602842E-2</v>
      </c>
      <c r="AK31" s="225" t="s">
        <v>16</v>
      </c>
      <c r="AL31" s="158" t="s">
        <v>193</v>
      </c>
      <c r="AM31" s="383">
        <f>取引基本表!AR28</f>
        <v>2112</v>
      </c>
      <c r="AN31" s="407">
        <f t="shared" si="6"/>
        <v>2.4500023200779545E-2</v>
      </c>
      <c r="AP31" s="225" t="s">
        <v>16</v>
      </c>
      <c r="AQ31" s="158" t="s">
        <v>193</v>
      </c>
      <c r="AR31" s="386">
        <f>取引基本表!AX28</f>
        <v>8349</v>
      </c>
      <c r="AS31" s="387">
        <f>取引基本表!AY28</f>
        <v>2</v>
      </c>
      <c r="AT31" s="387">
        <f>ABS(取引基本表!BB28)</f>
        <v>7928</v>
      </c>
      <c r="AU31" s="388">
        <f t="shared" si="11"/>
        <v>-7926</v>
      </c>
      <c r="AV31" s="411">
        <v>3.3200621348077096E-3</v>
      </c>
      <c r="AW31" s="407">
        <v>0.99667993786519227</v>
      </c>
    </row>
    <row r="32" spans="1:49" x14ac:dyDescent="0.2">
      <c r="A32" s="225" t="s">
        <v>17</v>
      </c>
      <c r="B32" s="158" t="s">
        <v>273</v>
      </c>
      <c r="C32" s="405">
        <f t="shared" si="0"/>
        <v>0.71921182266009853</v>
      </c>
      <c r="D32" s="406">
        <f t="shared" si="1"/>
        <v>7.9365079365079361E-3</v>
      </c>
      <c r="E32" s="406">
        <f t="shared" si="1"/>
        <v>1.2471655328798186E-2</v>
      </c>
      <c r="F32" s="406">
        <f t="shared" si="2"/>
        <v>0.48185941043083902</v>
      </c>
      <c r="G32" s="406">
        <f t="shared" si="2"/>
        <v>0.13945578231292516</v>
      </c>
      <c r="H32" s="407">
        <f t="shared" si="3"/>
        <v>7.0646373718156932E-3</v>
      </c>
      <c r="K32" s="225" t="s">
        <v>17</v>
      </c>
      <c r="L32" s="158" t="s">
        <v>273</v>
      </c>
      <c r="M32" s="383">
        <f>取引基本表!AX29</f>
        <v>1218</v>
      </c>
      <c r="N32" s="367">
        <f>ABS(取引基本表!BB29)</f>
        <v>342</v>
      </c>
      <c r="O32" s="411">
        <f t="shared" si="4"/>
        <v>0.28078817733990147</v>
      </c>
      <c r="P32" s="407">
        <f t="shared" si="5"/>
        <v>0.71921182266009853</v>
      </c>
      <c r="R32" s="225" t="s">
        <v>17</v>
      </c>
      <c r="S32" s="158" t="s">
        <v>273</v>
      </c>
      <c r="T32" s="365">
        <f>取引基本表!BD29</f>
        <v>882</v>
      </c>
      <c r="U32" s="446">
        <f>雇用表!W29</f>
        <v>7</v>
      </c>
      <c r="V32" s="447">
        <f>雇用表!W75</f>
        <v>11</v>
      </c>
      <c r="W32" s="413">
        <f t="shared" si="7"/>
        <v>7.9365079365079361E-3</v>
      </c>
      <c r="X32" s="413">
        <f t="shared" si="8"/>
        <v>1.2471655328798186E-2</v>
      </c>
      <c r="Z32" s="225" t="s">
        <v>17</v>
      </c>
      <c r="AA32" s="48" t="s">
        <v>273</v>
      </c>
      <c r="AB32" s="454">
        <v>123</v>
      </c>
      <c r="AC32" s="387">
        <v>115</v>
      </c>
      <c r="AD32" s="387">
        <v>190</v>
      </c>
      <c r="AE32" s="387">
        <v>40</v>
      </c>
      <c r="AF32" s="387">
        <v>-43</v>
      </c>
      <c r="AG32" s="369">
        <v>882</v>
      </c>
      <c r="AH32" s="407">
        <f t="shared" si="9"/>
        <v>0.48185941043083902</v>
      </c>
      <c r="AI32" s="411">
        <f t="shared" si="10"/>
        <v>0.13945578231292516</v>
      </c>
      <c r="AK32" s="225" t="s">
        <v>17</v>
      </c>
      <c r="AL32" s="158" t="s">
        <v>273</v>
      </c>
      <c r="AM32" s="383">
        <f>取引基本表!AR29</f>
        <v>609</v>
      </c>
      <c r="AN32" s="407">
        <f t="shared" si="6"/>
        <v>7.0646373718156932E-3</v>
      </c>
      <c r="AP32" s="225" t="s">
        <v>17</v>
      </c>
      <c r="AQ32" s="158" t="s">
        <v>273</v>
      </c>
      <c r="AR32" s="386">
        <f>取引基本表!AX29</f>
        <v>1218</v>
      </c>
      <c r="AS32" s="387">
        <f>取引基本表!AY29</f>
        <v>6</v>
      </c>
      <c r="AT32" s="387">
        <f>ABS(取引基本表!BB29)</f>
        <v>342</v>
      </c>
      <c r="AU32" s="388">
        <f t="shared" si="11"/>
        <v>-336</v>
      </c>
      <c r="AV32" s="411">
        <v>2.6249531258370389E-4</v>
      </c>
      <c r="AW32" s="407">
        <v>0.99973750468741629</v>
      </c>
    </row>
    <row r="33" spans="1:49" x14ac:dyDescent="0.2">
      <c r="A33" s="225" t="s">
        <v>18</v>
      </c>
      <c r="B33" s="158" t="s">
        <v>274</v>
      </c>
      <c r="C33" s="405">
        <f t="shared" si="0"/>
        <v>0.83046964490263453</v>
      </c>
      <c r="D33" s="406">
        <f t="shared" si="1"/>
        <v>3.9944903581267219E-2</v>
      </c>
      <c r="E33" s="406">
        <f t="shared" si="1"/>
        <v>3.71900826446281E-2</v>
      </c>
      <c r="F33" s="406">
        <f t="shared" si="2"/>
        <v>0.64600550964187331</v>
      </c>
      <c r="G33" s="406">
        <f t="shared" si="2"/>
        <v>0.50688705234159781</v>
      </c>
      <c r="H33" s="407">
        <f t="shared" si="3"/>
        <v>1.0440350795786737E-3</v>
      </c>
      <c r="K33" s="225" t="s">
        <v>18</v>
      </c>
      <c r="L33" s="158" t="s">
        <v>274</v>
      </c>
      <c r="M33" s="383">
        <f>取引基本表!AX30</f>
        <v>873</v>
      </c>
      <c r="N33" s="367">
        <f>ABS(取引基本表!BB30)</f>
        <v>148</v>
      </c>
      <c r="O33" s="411">
        <f t="shared" si="4"/>
        <v>0.16953035509736541</v>
      </c>
      <c r="P33" s="407">
        <f t="shared" si="5"/>
        <v>0.83046964490263453</v>
      </c>
      <c r="R33" s="225" t="s">
        <v>18</v>
      </c>
      <c r="S33" s="158" t="s">
        <v>274</v>
      </c>
      <c r="T33" s="365">
        <f>取引基本表!BD30</f>
        <v>726</v>
      </c>
      <c r="U33" s="446">
        <f>雇用表!W30</f>
        <v>29</v>
      </c>
      <c r="V33" s="447">
        <f>雇用表!W76</f>
        <v>27</v>
      </c>
      <c r="W33" s="413">
        <f t="shared" si="7"/>
        <v>3.9944903581267219E-2</v>
      </c>
      <c r="X33" s="413">
        <f t="shared" si="8"/>
        <v>3.71900826446281E-2</v>
      </c>
      <c r="Z33" s="225" t="s">
        <v>18</v>
      </c>
      <c r="AA33" s="48" t="s">
        <v>274</v>
      </c>
      <c r="AB33" s="454">
        <v>368</v>
      </c>
      <c r="AC33" s="387">
        <v>27</v>
      </c>
      <c r="AD33" s="387">
        <v>59</v>
      </c>
      <c r="AE33" s="387">
        <v>15</v>
      </c>
      <c r="AF33" s="387">
        <v>0</v>
      </c>
      <c r="AG33" s="369">
        <v>726</v>
      </c>
      <c r="AH33" s="407">
        <f t="shared" si="9"/>
        <v>0.64600550964187331</v>
      </c>
      <c r="AI33" s="411">
        <f t="shared" si="10"/>
        <v>0.50688705234159781</v>
      </c>
      <c r="AK33" s="225" t="s">
        <v>18</v>
      </c>
      <c r="AL33" s="158" t="s">
        <v>274</v>
      </c>
      <c r="AM33" s="383">
        <f>取引基本表!AR30</f>
        <v>90</v>
      </c>
      <c r="AN33" s="407">
        <f t="shared" si="6"/>
        <v>1.0440350795786737E-3</v>
      </c>
      <c r="AP33" s="225" t="s">
        <v>18</v>
      </c>
      <c r="AQ33" s="158" t="s">
        <v>274</v>
      </c>
      <c r="AR33" s="386">
        <f>取引基本表!AX30</f>
        <v>873</v>
      </c>
      <c r="AS33" s="387">
        <f>取引基本表!AY30</f>
        <v>1</v>
      </c>
      <c r="AT33" s="387">
        <f>ABS(取引基本表!BB30)</f>
        <v>148</v>
      </c>
      <c r="AU33" s="388">
        <f t="shared" si="11"/>
        <v>-147</v>
      </c>
      <c r="AV33" s="411">
        <v>7.2791995281517016E-2</v>
      </c>
      <c r="AW33" s="407">
        <v>0.92720800471848297</v>
      </c>
    </row>
    <row r="34" spans="1:49" x14ac:dyDescent="0.2">
      <c r="A34" s="225" t="s">
        <v>19</v>
      </c>
      <c r="B34" s="158" t="s">
        <v>275</v>
      </c>
      <c r="C34" s="405">
        <f t="shared" si="0"/>
        <v>0.2537092984222894</v>
      </c>
      <c r="D34" s="406">
        <f t="shared" si="1"/>
        <v>0.29215654694797877</v>
      </c>
      <c r="E34" s="406">
        <f t="shared" si="1"/>
        <v>0.2001932678370108</v>
      </c>
      <c r="F34" s="406">
        <f t="shared" si="2"/>
        <v>0.69995168304074729</v>
      </c>
      <c r="G34" s="406">
        <f t="shared" si="2"/>
        <v>0.42494765662747624</v>
      </c>
      <c r="H34" s="407">
        <f t="shared" si="3"/>
        <v>0.17513108440443598</v>
      </c>
      <c r="K34" s="225" t="s">
        <v>19</v>
      </c>
      <c r="L34" s="158" t="s">
        <v>275</v>
      </c>
      <c r="M34" s="383">
        <f>取引基本表!AX31</f>
        <v>29790</v>
      </c>
      <c r="N34" s="367">
        <f>ABS(取引基本表!BB31)</f>
        <v>22232</v>
      </c>
      <c r="O34" s="411">
        <f t="shared" si="4"/>
        <v>0.7462907015777106</v>
      </c>
      <c r="P34" s="407">
        <f t="shared" si="5"/>
        <v>0.2537092984222894</v>
      </c>
      <c r="R34" s="225" t="s">
        <v>19</v>
      </c>
      <c r="S34" s="158" t="s">
        <v>275</v>
      </c>
      <c r="T34" s="365">
        <f>取引基本表!BD31</f>
        <v>12418</v>
      </c>
      <c r="U34" s="446">
        <f>雇用表!W31</f>
        <v>3628</v>
      </c>
      <c r="V34" s="447">
        <f>雇用表!W77</f>
        <v>2486</v>
      </c>
      <c r="W34" s="413">
        <f t="shared" si="7"/>
        <v>0.29215654694797877</v>
      </c>
      <c r="X34" s="413">
        <f t="shared" si="8"/>
        <v>0.2001932678370108</v>
      </c>
      <c r="Z34" s="225" t="s">
        <v>19</v>
      </c>
      <c r="AA34" s="48" t="s">
        <v>275</v>
      </c>
      <c r="AB34" s="454">
        <v>5277</v>
      </c>
      <c r="AC34" s="387">
        <v>1701</v>
      </c>
      <c r="AD34" s="387">
        <v>1180</v>
      </c>
      <c r="AE34" s="387">
        <v>541</v>
      </c>
      <c r="AF34" s="387">
        <v>-7</v>
      </c>
      <c r="AG34" s="369">
        <v>12418</v>
      </c>
      <c r="AH34" s="407">
        <f t="shared" si="9"/>
        <v>0.69995168304074729</v>
      </c>
      <c r="AI34" s="411">
        <f t="shared" si="10"/>
        <v>0.42494765662747624</v>
      </c>
      <c r="AK34" s="225" t="s">
        <v>19</v>
      </c>
      <c r="AL34" s="158" t="s">
        <v>275</v>
      </c>
      <c r="AM34" s="383">
        <f>取引基本表!AR31</f>
        <v>15097</v>
      </c>
      <c r="AN34" s="407">
        <f t="shared" si="6"/>
        <v>0.17513108440443598</v>
      </c>
      <c r="AP34" s="225" t="s">
        <v>19</v>
      </c>
      <c r="AQ34" s="158" t="s">
        <v>275</v>
      </c>
      <c r="AR34" s="386">
        <f>取引基本表!AX31</f>
        <v>29790</v>
      </c>
      <c r="AS34" s="387">
        <f>取引基本表!AY31</f>
        <v>4860</v>
      </c>
      <c r="AT34" s="387">
        <f>ABS(取引基本表!BB31)</f>
        <v>22232</v>
      </c>
      <c r="AU34" s="388">
        <f t="shared" si="11"/>
        <v>-17372</v>
      </c>
      <c r="AV34" s="411">
        <v>0.56941832909614032</v>
      </c>
      <c r="AW34" s="407">
        <v>0.43058167090385968</v>
      </c>
    </row>
    <row r="35" spans="1:49" x14ac:dyDescent="0.2">
      <c r="A35" s="225" t="s">
        <v>20</v>
      </c>
      <c r="B35" s="158" t="s">
        <v>37</v>
      </c>
      <c r="C35" s="405">
        <f t="shared" si="0"/>
        <v>0.44329670329670334</v>
      </c>
      <c r="D35" s="406">
        <f t="shared" si="1"/>
        <v>7.0415988844991867E-2</v>
      </c>
      <c r="E35" s="406">
        <f t="shared" si="1"/>
        <v>6.2979316755751802E-2</v>
      </c>
      <c r="F35" s="406">
        <f t="shared" si="2"/>
        <v>0.64443411573320941</v>
      </c>
      <c r="G35" s="406">
        <f t="shared" si="2"/>
        <v>0.31419939577039274</v>
      </c>
      <c r="H35" s="407">
        <f t="shared" si="3"/>
        <v>6.616862326574173E-2</v>
      </c>
      <c r="K35" s="225" t="s">
        <v>20</v>
      </c>
      <c r="L35" s="158" t="s">
        <v>37</v>
      </c>
      <c r="M35" s="383">
        <f>取引基本表!AX32</f>
        <v>9100</v>
      </c>
      <c r="N35" s="367">
        <f>ABS(取引基本表!BB32)</f>
        <v>5066</v>
      </c>
      <c r="O35" s="411">
        <f t="shared" si="4"/>
        <v>0.55670329670329666</v>
      </c>
      <c r="P35" s="407">
        <f t="shared" si="5"/>
        <v>0.44329670329670334</v>
      </c>
      <c r="R35" s="225" t="s">
        <v>20</v>
      </c>
      <c r="S35" s="158" t="s">
        <v>37</v>
      </c>
      <c r="T35" s="365">
        <f>取引基本表!BD32</f>
        <v>4303</v>
      </c>
      <c r="U35" s="446">
        <f>雇用表!W32</f>
        <v>303</v>
      </c>
      <c r="V35" s="447">
        <f>雇用表!W78</f>
        <v>271</v>
      </c>
      <c r="W35" s="413">
        <f t="shared" si="7"/>
        <v>7.0415988844991867E-2</v>
      </c>
      <c r="X35" s="413">
        <f t="shared" si="8"/>
        <v>6.2979316755751802E-2</v>
      </c>
      <c r="Z35" s="225" t="s">
        <v>20</v>
      </c>
      <c r="AA35" s="48" t="s">
        <v>37</v>
      </c>
      <c r="AB35" s="454">
        <v>1352</v>
      </c>
      <c r="AC35" s="387">
        <v>1080</v>
      </c>
      <c r="AD35" s="387">
        <v>318</v>
      </c>
      <c r="AE35" s="387">
        <v>88</v>
      </c>
      <c r="AF35" s="387">
        <v>-65</v>
      </c>
      <c r="AG35" s="369">
        <v>4303</v>
      </c>
      <c r="AH35" s="407">
        <f t="shared" si="9"/>
        <v>0.64443411573320941</v>
      </c>
      <c r="AI35" s="411">
        <f t="shared" si="10"/>
        <v>0.31419939577039274</v>
      </c>
      <c r="AK35" s="225" t="s">
        <v>20</v>
      </c>
      <c r="AL35" s="158" t="s">
        <v>37</v>
      </c>
      <c r="AM35" s="383">
        <f>取引基本表!AR32</f>
        <v>5704</v>
      </c>
      <c r="AN35" s="407">
        <f t="shared" si="6"/>
        <v>6.616862326574173E-2</v>
      </c>
      <c r="AP35" s="225" t="s">
        <v>20</v>
      </c>
      <c r="AQ35" s="158" t="s">
        <v>37</v>
      </c>
      <c r="AR35" s="386">
        <f>取引基本表!AX32</f>
        <v>9100</v>
      </c>
      <c r="AS35" s="387">
        <f>取引基本表!AY32</f>
        <v>269</v>
      </c>
      <c r="AT35" s="387">
        <f>ABS(取引基本表!BB32)</f>
        <v>5066</v>
      </c>
      <c r="AU35" s="388">
        <f t="shared" si="11"/>
        <v>-4797</v>
      </c>
      <c r="AV35" s="411">
        <v>0.14958058191588852</v>
      </c>
      <c r="AW35" s="407">
        <v>0.85041941808411148</v>
      </c>
    </row>
    <row r="36" spans="1:49" x14ac:dyDescent="0.2">
      <c r="A36" s="225" t="s">
        <v>21</v>
      </c>
      <c r="B36" s="158" t="s">
        <v>38</v>
      </c>
      <c r="C36" s="405">
        <f t="shared" si="0"/>
        <v>0.8186980166346769</v>
      </c>
      <c r="D36" s="406">
        <f t="shared" si="1"/>
        <v>8.8780641106222507E-3</v>
      </c>
      <c r="E36" s="406">
        <f t="shared" si="1"/>
        <v>3.4569453174104338E-3</v>
      </c>
      <c r="F36" s="406">
        <f t="shared" si="2"/>
        <v>0.82023884349465748</v>
      </c>
      <c r="G36" s="406">
        <f t="shared" si="2"/>
        <v>7.7781269641734763E-2</v>
      </c>
      <c r="H36" s="407">
        <f t="shared" si="3"/>
        <v>0.1158646930536866</v>
      </c>
      <c r="K36" s="225" t="s">
        <v>21</v>
      </c>
      <c r="L36" s="158" t="s">
        <v>38</v>
      </c>
      <c r="M36" s="383">
        <f>取引基本表!AX33</f>
        <v>12504</v>
      </c>
      <c r="N36" s="367">
        <f>ABS(取引基本表!BB33)</f>
        <v>2267</v>
      </c>
      <c r="O36" s="411">
        <f t="shared" si="4"/>
        <v>0.1813019833653231</v>
      </c>
      <c r="P36" s="407">
        <f t="shared" si="5"/>
        <v>0.8186980166346769</v>
      </c>
      <c r="R36" s="225" t="s">
        <v>21</v>
      </c>
      <c r="S36" s="158" t="s">
        <v>38</v>
      </c>
      <c r="T36" s="365">
        <f>取引基本表!BD33</f>
        <v>12728</v>
      </c>
      <c r="U36" s="446">
        <f>雇用表!W33</f>
        <v>113</v>
      </c>
      <c r="V36" s="447">
        <f>雇用表!W79</f>
        <v>44</v>
      </c>
      <c r="W36" s="413">
        <f t="shared" si="7"/>
        <v>8.8780641106222507E-3</v>
      </c>
      <c r="X36" s="413">
        <f t="shared" si="8"/>
        <v>3.4569453174104338E-3</v>
      </c>
      <c r="Z36" s="225" t="s">
        <v>21</v>
      </c>
      <c r="AA36" s="48" t="s">
        <v>38</v>
      </c>
      <c r="AB36" s="454">
        <v>990</v>
      </c>
      <c r="AC36" s="387">
        <v>4809</v>
      </c>
      <c r="AD36" s="387">
        <v>4112</v>
      </c>
      <c r="AE36" s="387">
        <v>539</v>
      </c>
      <c r="AF36" s="387">
        <v>-10</v>
      </c>
      <c r="AG36" s="369">
        <v>12728</v>
      </c>
      <c r="AH36" s="407">
        <f>SUM(AB36:AF36)/AG36</f>
        <v>0.82023884349465748</v>
      </c>
      <c r="AI36" s="411">
        <f>AB36/AG36</f>
        <v>7.7781269641734763E-2</v>
      </c>
      <c r="AK36" s="225" t="s">
        <v>21</v>
      </c>
      <c r="AL36" s="158" t="s">
        <v>38</v>
      </c>
      <c r="AM36" s="383">
        <f>取引基本表!AR33</f>
        <v>9988</v>
      </c>
      <c r="AN36" s="407">
        <f t="shared" si="6"/>
        <v>0.1158646930536866</v>
      </c>
      <c r="AP36" s="225" t="s">
        <v>21</v>
      </c>
      <c r="AQ36" s="158" t="s">
        <v>38</v>
      </c>
      <c r="AR36" s="386">
        <f>取引基本表!AX33</f>
        <v>12504</v>
      </c>
      <c r="AS36" s="387">
        <f>取引基本表!AY33</f>
        <v>2491</v>
      </c>
      <c r="AT36" s="387">
        <f>ABS(取引基本表!BB33)</f>
        <v>2267</v>
      </c>
      <c r="AU36" s="388">
        <f t="shared" si="11"/>
        <v>224</v>
      </c>
      <c r="AV36" s="411">
        <v>6.3278791478513889E-3</v>
      </c>
      <c r="AW36" s="407">
        <v>0.99367212085214862</v>
      </c>
    </row>
    <row r="37" spans="1:49" x14ac:dyDescent="0.2">
      <c r="A37" s="225" t="s">
        <v>22</v>
      </c>
      <c r="B37" s="158" t="s">
        <v>378</v>
      </c>
      <c r="C37" s="405">
        <f t="shared" si="0"/>
        <v>0.56668970283344855</v>
      </c>
      <c r="D37" s="406">
        <f t="shared" si="1"/>
        <v>9.0457075084390104E-2</v>
      </c>
      <c r="E37" s="406">
        <f t="shared" si="1"/>
        <v>8.3386552321868437E-2</v>
      </c>
      <c r="F37" s="406">
        <f t="shared" si="2"/>
        <v>0.72283550770915062</v>
      </c>
      <c r="G37" s="406">
        <f t="shared" si="2"/>
        <v>0.49872274427515739</v>
      </c>
      <c r="H37" s="407">
        <f t="shared" si="3"/>
        <v>5.3152985940327593E-2</v>
      </c>
      <c r="K37" s="225" t="s">
        <v>22</v>
      </c>
      <c r="L37" s="158" t="s">
        <v>378</v>
      </c>
      <c r="M37" s="383">
        <f>取引基本表!AX34</f>
        <v>11576</v>
      </c>
      <c r="N37" s="367">
        <f>ABS(取引基本表!BB34)</f>
        <v>5016</v>
      </c>
      <c r="O37" s="411">
        <f t="shared" si="4"/>
        <v>0.43331029716655151</v>
      </c>
      <c r="P37" s="407">
        <f t="shared" si="5"/>
        <v>0.56668970283344855</v>
      </c>
      <c r="R37" s="225" t="s">
        <v>22</v>
      </c>
      <c r="S37" s="158" t="s">
        <v>378</v>
      </c>
      <c r="T37" s="365">
        <f>取引基本表!BD34</f>
        <v>21922</v>
      </c>
      <c r="U37" s="446">
        <f>雇用表!W34</f>
        <v>1983</v>
      </c>
      <c r="V37" s="447">
        <f>雇用表!W80</f>
        <v>1828</v>
      </c>
      <c r="W37" s="413">
        <f t="shared" si="7"/>
        <v>9.0457075084390104E-2</v>
      </c>
      <c r="X37" s="413">
        <f t="shared" si="8"/>
        <v>8.3386552321868437E-2</v>
      </c>
      <c r="Z37" s="225" t="s">
        <v>22</v>
      </c>
      <c r="AA37" s="48" t="s">
        <v>378</v>
      </c>
      <c r="AB37" s="454">
        <v>10933</v>
      </c>
      <c r="AC37" s="387">
        <v>1049</v>
      </c>
      <c r="AD37" s="387">
        <v>2083</v>
      </c>
      <c r="AE37" s="387">
        <v>1833</v>
      </c>
      <c r="AF37" s="387">
        <v>-52</v>
      </c>
      <c r="AG37" s="369">
        <v>21922</v>
      </c>
      <c r="AH37" s="407">
        <f t="shared" si="9"/>
        <v>0.72283550770915062</v>
      </c>
      <c r="AI37" s="411">
        <f t="shared" si="10"/>
        <v>0.49872274427515739</v>
      </c>
      <c r="AK37" s="225" t="s">
        <v>22</v>
      </c>
      <c r="AL37" s="158" t="s">
        <v>378</v>
      </c>
      <c r="AM37" s="383">
        <f>取引基本表!AR34</f>
        <v>4582</v>
      </c>
      <c r="AN37" s="407">
        <f t="shared" si="6"/>
        <v>5.3152985940327593E-2</v>
      </c>
      <c r="AP37" s="225" t="s">
        <v>22</v>
      </c>
      <c r="AQ37" s="158" t="s">
        <v>378</v>
      </c>
      <c r="AR37" s="386">
        <f>取引基本表!AX34</f>
        <v>11576</v>
      </c>
      <c r="AS37" s="387">
        <f>取引基本表!AY34</f>
        <v>15362</v>
      </c>
      <c r="AT37" s="387">
        <f>ABS(取引基本表!BB34)</f>
        <v>5016</v>
      </c>
      <c r="AU37" s="388">
        <f t="shared" si="11"/>
        <v>10346</v>
      </c>
      <c r="AV37" s="411">
        <v>0.42821641302313979</v>
      </c>
      <c r="AW37" s="407">
        <v>0.57178358697686016</v>
      </c>
    </row>
    <row r="38" spans="1:49" x14ac:dyDescent="0.2">
      <c r="A38" s="225" t="s">
        <v>23</v>
      </c>
      <c r="B38" s="158" t="s">
        <v>194</v>
      </c>
      <c r="C38" s="405">
        <f t="shared" si="0"/>
        <v>1.0683527744467458E-2</v>
      </c>
      <c r="D38" s="406">
        <f t="shared" si="1"/>
        <v>0.29710144927536231</v>
      </c>
      <c r="E38" s="406">
        <f t="shared" si="1"/>
        <v>0.18840579710144928</v>
      </c>
      <c r="F38" s="406">
        <f t="shared" si="2"/>
        <v>0.55072463768115942</v>
      </c>
      <c r="G38" s="406">
        <f t="shared" si="2"/>
        <v>0.34057971014492755</v>
      </c>
      <c r="H38" s="407">
        <f t="shared" si="3"/>
        <v>4.6331956753746927E-2</v>
      </c>
      <c r="K38" s="225" t="s">
        <v>23</v>
      </c>
      <c r="L38" s="158" t="s">
        <v>194</v>
      </c>
      <c r="M38" s="383">
        <f>取引基本表!AX35</f>
        <v>9173</v>
      </c>
      <c r="N38" s="367">
        <f>ABS(取引基本表!BB35)</f>
        <v>9075</v>
      </c>
      <c r="O38" s="411">
        <f t="shared" si="4"/>
        <v>0.98931647225553254</v>
      </c>
      <c r="P38" s="407">
        <f t="shared" si="5"/>
        <v>1.0683527744467458E-2</v>
      </c>
      <c r="R38" s="225" t="s">
        <v>23</v>
      </c>
      <c r="S38" s="158" t="s">
        <v>194</v>
      </c>
      <c r="T38" s="365">
        <f>取引基本表!BD35</f>
        <v>138</v>
      </c>
      <c r="U38" s="446">
        <f>雇用表!W35</f>
        <v>41</v>
      </c>
      <c r="V38" s="447">
        <f>雇用表!W81</f>
        <v>26</v>
      </c>
      <c r="W38" s="413">
        <f t="shared" si="7"/>
        <v>0.29710144927536231</v>
      </c>
      <c r="X38" s="413">
        <f t="shared" si="8"/>
        <v>0.18840579710144928</v>
      </c>
      <c r="Z38" s="225" t="s">
        <v>23</v>
      </c>
      <c r="AA38" s="48" t="s">
        <v>194</v>
      </c>
      <c r="AB38" s="454">
        <v>47</v>
      </c>
      <c r="AC38" s="387">
        <v>15</v>
      </c>
      <c r="AD38" s="387">
        <v>10</v>
      </c>
      <c r="AE38" s="387">
        <v>4</v>
      </c>
      <c r="AF38" s="387">
        <v>0</v>
      </c>
      <c r="AG38" s="369">
        <v>138</v>
      </c>
      <c r="AH38" s="407">
        <f t="shared" si="9"/>
        <v>0.55072463768115942</v>
      </c>
      <c r="AI38" s="411">
        <f t="shared" si="10"/>
        <v>0.34057971014492755</v>
      </c>
      <c r="AK38" s="225" t="s">
        <v>23</v>
      </c>
      <c r="AL38" s="158" t="s">
        <v>194</v>
      </c>
      <c r="AM38" s="383">
        <f>取引基本表!AR35</f>
        <v>3994</v>
      </c>
      <c r="AN38" s="407">
        <f t="shared" si="6"/>
        <v>4.6331956753746927E-2</v>
      </c>
      <c r="AP38" s="225" t="s">
        <v>23</v>
      </c>
      <c r="AQ38" s="158" t="s">
        <v>194</v>
      </c>
      <c r="AR38" s="386">
        <f>取引基本表!AX35</f>
        <v>9173</v>
      </c>
      <c r="AS38" s="387">
        <f>取引基本表!AY35</f>
        <v>40</v>
      </c>
      <c r="AT38" s="387">
        <f>ABS(取引基本表!BB35)</f>
        <v>9075</v>
      </c>
      <c r="AU38" s="388">
        <f t="shared" si="11"/>
        <v>-9035</v>
      </c>
      <c r="AV38" s="411">
        <v>0.57331716017527301</v>
      </c>
      <c r="AW38" s="407">
        <v>0.42668283982472699</v>
      </c>
    </row>
    <row r="39" spans="1:49" x14ac:dyDescent="0.2">
      <c r="A39" s="225" t="s">
        <v>24</v>
      </c>
      <c r="B39" s="158" t="s">
        <v>39</v>
      </c>
      <c r="C39" s="405">
        <f t="shared" si="0"/>
        <v>1</v>
      </c>
      <c r="D39" s="406">
        <f t="shared" si="1"/>
        <v>7.4944567627494463E-2</v>
      </c>
      <c r="E39" s="406">
        <f t="shared" si="1"/>
        <v>9.5048041389504803E-2</v>
      </c>
      <c r="F39" s="406">
        <f t="shared" si="2"/>
        <v>0.70184774575018483</v>
      </c>
      <c r="G39" s="406">
        <f t="shared" si="2"/>
        <v>0.35121951219512193</v>
      </c>
      <c r="H39" s="407">
        <f t="shared" si="3"/>
        <v>4.1645399285415987E-3</v>
      </c>
      <c r="K39" s="225" t="s">
        <v>24</v>
      </c>
      <c r="L39" s="158" t="s">
        <v>39</v>
      </c>
      <c r="M39" s="383">
        <f>取引基本表!AX36</f>
        <v>6765</v>
      </c>
      <c r="N39" s="367">
        <f>ABS(取引基本表!BB36)</f>
        <v>0</v>
      </c>
      <c r="O39" s="411">
        <f t="shared" si="4"/>
        <v>0</v>
      </c>
      <c r="P39" s="407">
        <f t="shared" si="5"/>
        <v>1</v>
      </c>
      <c r="R39" s="225" t="s">
        <v>24</v>
      </c>
      <c r="S39" s="158" t="s">
        <v>39</v>
      </c>
      <c r="T39" s="365">
        <f>取引基本表!BD36</f>
        <v>6765</v>
      </c>
      <c r="U39" s="446">
        <f>雇用表!W36</f>
        <v>507</v>
      </c>
      <c r="V39" s="447">
        <f>雇用表!W82</f>
        <v>643</v>
      </c>
      <c r="W39" s="413">
        <f t="shared" si="7"/>
        <v>7.4944567627494463E-2</v>
      </c>
      <c r="X39" s="413">
        <f t="shared" si="8"/>
        <v>9.5048041389504803E-2</v>
      </c>
      <c r="Z39" s="225" t="s">
        <v>24</v>
      </c>
      <c r="AA39" s="48" t="s">
        <v>39</v>
      </c>
      <c r="AB39" s="454">
        <v>2376</v>
      </c>
      <c r="AC39" s="387">
        <v>0</v>
      </c>
      <c r="AD39" s="387">
        <v>2361</v>
      </c>
      <c r="AE39" s="387">
        <v>11</v>
      </c>
      <c r="AF39" s="387">
        <v>0</v>
      </c>
      <c r="AG39" s="369">
        <v>6765</v>
      </c>
      <c r="AH39" s="407">
        <f t="shared" si="9"/>
        <v>0.70184774575018483</v>
      </c>
      <c r="AI39" s="411">
        <f t="shared" si="10"/>
        <v>0.35121951219512193</v>
      </c>
      <c r="AK39" s="225" t="s">
        <v>24</v>
      </c>
      <c r="AL39" s="158" t="s">
        <v>39</v>
      </c>
      <c r="AM39" s="383">
        <f>取引基本表!AR36</f>
        <v>359</v>
      </c>
      <c r="AN39" s="407">
        <f t="shared" si="6"/>
        <v>4.1645399285415987E-3</v>
      </c>
      <c r="AP39" s="225" t="s">
        <v>24</v>
      </c>
      <c r="AQ39" s="158" t="s">
        <v>39</v>
      </c>
      <c r="AR39" s="386">
        <f>取引基本表!AX36</f>
        <v>6765</v>
      </c>
      <c r="AS39" s="387">
        <f>取引基本表!AY36</f>
        <v>0</v>
      </c>
      <c r="AT39" s="387">
        <f>ABS(取引基本表!BB36)</f>
        <v>0</v>
      </c>
      <c r="AU39" s="388">
        <f t="shared" si="11"/>
        <v>0</v>
      </c>
      <c r="AV39" s="411">
        <v>0</v>
      </c>
      <c r="AW39" s="407">
        <v>1</v>
      </c>
    </row>
    <row r="40" spans="1:49" x14ac:dyDescent="0.2">
      <c r="A40" s="225" t="s">
        <v>25</v>
      </c>
      <c r="B40" s="158" t="s">
        <v>40</v>
      </c>
      <c r="C40" s="405">
        <f t="shared" si="0"/>
        <v>0.77416905685844439</v>
      </c>
      <c r="D40" s="406">
        <f t="shared" si="1"/>
        <v>8.7617118257786786E-2</v>
      </c>
      <c r="E40" s="406">
        <f t="shared" si="1"/>
        <v>5.7567316620241414E-2</v>
      </c>
      <c r="F40" s="406">
        <f t="shared" si="2"/>
        <v>0.74643369629442058</v>
      </c>
      <c r="G40" s="406">
        <f t="shared" si="2"/>
        <v>0.54967502321262762</v>
      </c>
      <c r="H40" s="407">
        <f t="shared" si="3"/>
        <v>3.1866270706695746E-2</v>
      </c>
      <c r="K40" s="225" t="s">
        <v>25</v>
      </c>
      <c r="L40" s="158" t="s">
        <v>40</v>
      </c>
      <c r="M40" s="383">
        <f>取引基本表!AX37</f>
        <v>11854</v>
      </c>
      <c r="N40" s="367">
        <f>ABS(取引基本表!BB37)</f>
        <v>2677</v>
      </c>
      <c r="O40" s="411">
        <f t="shared" si="4"/>
        <v>0.22583094314155561</v>
      </c>
      <c r="P40" s="407">
        <f t="shared" si="5"/>
        <v>0.77416905685844439</v>
      </c>
      <c r="R40" s="225" t="s">
        <v>25</v>
      </c>
      <c r="S40" s="158" t="s">
        <v>40</v>
      </c>
      <c r="T40" s="365">
        <f>取引基本表!BD37</f>
        <v>11847</v>
      </c>
      <c r="U40" s="446">
        <f>雇用表!W37</f>
        <v>1038</v>
      </c>
      <c r="V40" s="447">
        <f>雇用表!W83</f>
        <v>682</v>
      </c>
      <c r="W40" s="413">
        <f t="shared" si="7"/>
        <v>8.7617118257786786E-2</v>
      </c>
      <c r="X40" s="413">
        <f t="shared" si="8"/>
        <v>5.7567316620241414E-2</v>
      </c>
      <c r="Z40" s="225" t="s">
        <v>25</v>
      </c>
      <c r="AA40" s="48" t="s">
        <v>40</v>
      </c>
      <c r="AB40" s="454">
        <v>6512</v>
      </c>
      <c r="AC40" s="387">
        <v>177</v>
      </c>
      <c r="AD40" s="387">
        <v>2042</v>
      </c>
      <c r="AE40" s="387">
        <v>136</v>
      </c>
      <c r="AF40" s="387">
        <v>-24</v>
      </c>
      <c r="AG40" s="369">
        <v>11847</v>
      </c>
      <c r="AH40" s="407">
        <f t="shared" si="9"/>
        <v>0.74643369629442058</v>
      </c>
      <c r="AI40" s="411">
        <f t="shared" si="10"/>
        <v>0.54967502321262762</v>
      </c>
      <c r="AK40" s="225" t="s">
        <v>25</v>
      </c>
      <c r="AL40" s="158" t="s">
        <v>40</v>
      </c>
      <c r="AM40" s="383">
        <f>取引基本表!AR37</f>
        <v>2747</v>
      </c>
      <c r="AN40" s="407">
        <f t="shared" si="6"/>
        <v>3.1866270706695746E-2</v>
      </c>
      <c r="AP40" s="225" t="s">
        <v>25</v>
      </c>
      <c r="AQ40" s="158" t="s">
        <v>40</v>
      </c>
      <c r="AR40" s="386">
        <f>取引基本表!AX37</f>
        <v>11854</v>
      </c>
      <c r="AS40" s="387">
        <f>取引基本表!AY37</f>
        <v>2670</v>
      </c>
      <c r="AT40" s="387">
        <f>ABS(取引基本表!BB37)</f>
        <v>2677</v>
      </c>
      <c r="AU40" s="388">
        <f t="shared" si="11"/>
        <v>-7</v>
      </c>
      <c r="AV40" s="411">
        <v>0.13187533136804414</v>
      </c>
      <c r="AW40" s="407">
        <v>0.86812466863195592</v>
      </c>
    </row>
    <row r="41" spans="1:49" x14ac:dyDescent="0.2">
      <c r="A41" s="225" t="s">
        <v>26</v>
      </c>
      <c r="B41" s="158" t="s">
        <v>277</v>
      </c>
      <c r="C41" s="405">
        <f t="shared" si="0"/>
        <v>0.79005741127348639</v>
      </c>
      <c r="D41" s="406">
        <f t="shared" si="1"/>
        <v>0.17657227527164965</v>
      </c>
      <c r="E41" s="406">
        <f t="shared" si="1"/>
        <v>0.1767369114257491</v>
      </c>
      <c r="F41" s="406">
        <f t="shared" si="2"/>
        <v>0.55729338162660524</v>
      </c>
      <c r="G41" s="406">
        <f t="shared" si="2"/>
        <v>0.45390187685215672</v>
      </c>
      <c r="H41" s="407">
        <f t="shared" si="3"/>
        <v>5.3791007377847894E-2</v>
      </c>
      <c r="K41" s="225" t="s">
        <v>26</v>
      </c>
      <c r="L41" s="158" t="s">
        <v>277</v>
      </c>
      <c r="M41" s="383">
        <f>取引基本表!AX38</f>
        <v>15328</v>
      </c>
      <c r="N41" s="367">
        <f>ABS(取引基本表!BB38)</f>
        <v>3218</v>
      </c>
      <c r="O41" s="411">
        <f t="shared" si="4"/>
        <v>0.20994258872651356</v>
      </c>
      <c r="P41" s="407">
        <f t="shared" si="5"/>
        <v>0.79005741127348639</v>
      </c>
      <c r="R41" s="225" t="s">
        <v>26</v>
      </c>
      <c r="S41" s="158" t="s">
        <v>277</v>
      </c>
      <c r="T41" s="365">
        <f>取引基本表!BD38</f>
        <v>12148</v>
      </c>
      <c r="U41" s="446">
        <f>雇用表!W38</f>
        <v>2145</v>
      </c>
      <c r="V41" s="447">
        <f>雇用表!W84</f>
        <v>2147</v>
      </c>
      <c r="W41" s="413">
        <f t="shared" si="7"/>
        <v>0.17657227527164965</v>
      </c>
      <c r="X41" s="413">
        <f t="shared" si="8"/>
        <v>0.1767369114257491</v>
      </c>
      <c r="Z41" s="225" t="s">
        <v>26</v>
      </c>
      <c r="AA41" s="48" t="s">
        <v>277</v>
      </c>
      <c r="AB41" s="454">
        <v>5514</v>
      </c>
      <c r="AC41" s="387">
        <v>452</v>
      </c>
      <c r="AD41" s="387">
        <v>780</v>
      </c>
      <c r="AE41" s="387">
        <v>181</v>
      </c>
      <c r="AF41" s="387">
        <v>-157</v>
      </c>
      <c r="AG41" s="369">
        <v>12148</v>
      </c>
      <c r="AH41" s="407">
        <f t="shared" si="9"/>
        <v>0.55729338162660524</v>
      </c>
      <c r="AI41" s="411">
        <f t="shared" si="10"/>
        <v>0.45390187685215672</v>
      </c>
      <c r="AK41" s="225" t="s">
        <v>26</v>
      </c>
      <c r="AL41" s="158" t="s">
        <v>277</v>
      </c>
      <c r="AM41" s="383">
        <f>取引基本表!AR38</f>
        <v>4637</v>
      </c>
      <c r="AN41" s="407">
        <f t="shared" si="6"/>
        <v>5.3791007377847894E-2</v>
      </c>
      <c r="AP41" s="225" t="s">
        <v>26</v>
      </c>
      <c r="AQ41" s="158" t="s">
        <v>277</v>
      </c>
      <c r="AR41" s="386">
        <f>取引基本表!AX38</f>
        <v>15328</v>
      </c>
      <c r="AS41" s="387">
        <f>取引基本表!AY38</f>
        <v>38</v>
      </c>
      <c r="AT41" s="387">
        <f>ABS(取引基本表!BB38)</f>
        <v>3218</v>
      </c>
      <c r="AU41" s="388">
        <f t="shared" si="11"/>
        <v>-3180</v>
      </c>
      <c r="AV41" s="411">
        <v>5.6596812691101581E-5</v>
      </c>
      <c r="AW41" s="407">
        <v>0.9999434031873089</v>
      </c>
    </row>
    <row r="42" spans="1:49" x14ac:dyDescent="0.2">
      <c r="A42" s="225" t="s">
        <v>51</v>
      </c>
      <c r="B42" s="158" t="s">
        <v>368</v>
      </c>
      <c r="C42" s="405">
        <f t="shared" ref="C42:C47" si="12">P42</f>
        <v>0.34014502307185235</v>
      </c>
      <c r="D42" s="406">
        <f t="shared" ref="D42:E47" si="13">W42</f>
        <v>0.60961538461538467</v>
      </c>
      <c r="E42" s="406">
        <f t="shared" si="13"/>
        <v>0.4653846153846154</v>
      </c>
      <c r="F42" s="406">
        <f t="shared" ref="F42:G46" si="14">AH42</f>
        <v>0.55384615384615388</v>
      </c>
      <c r="G42" s="406">
        <f t="shared" si="14"/>
        <v>0.48461538461538461</v>
      </c>
      <c r="H42" s="407">
        <f t="shared" ref="H42:H47" si="15">AN42</f>
        <v>1.4175676302723771E-2</v>
      </c>
      <c r="K42" s="225" t="s">
        <v>51</v>
      </c>
      <c r="L42" s="158" t="s">
        <v>368</v>
      </c>
      <c r="M42" s="383">
        <f>取引基本表!AX39</f>
        <v>1517</v>
      </c>
      <c r="N42" s="367">
        <f>ABS(取引基本表!BB39)</f>
        <v>1001</v>
      </c>
      <c r="O42" s="411">
        <f t="shared" ref="O42:O47" si="16">N42/M42</f>
        <v>0.65985497692814765</v>
      </c>
      <c r="P42" s="407">
        <f t="shared" si="5"/>
        <v>0.34014502307185235</v>
      </c>
      <c r="R42" s="225" t="s">
        <v>51</v>
      </c>
      <c r="S42" s="158" t="s">
        <v>368</v>
      </c>
      <c r="T42" s="365">
        <f>取引基本表!BD39</f>
        <v>520</v>
      </c>
      <c r="U42" s="446">
        <f>雇用表!W39</f>
        <v>317</v>
      </c>
      <c r="V42" s="447">
        <f>雇用表!W85</f>
        <v>242</v>
      </c>
      <c r="W42" s="413">
        <f t="shared" si="7"/>
        <v>0.60961538461538467</v>
      </c>
      <c r="X42" s="413">
        <f t="shared" si="8"/>
        <v>0.4653846153846154</v>
      </c>
      <c r="Z42" s="225" t="s">
        <v>51</v>
      </c>
      <c r="AA42" s="48" t="s">
        <v>368</v>
      </c>
      <c r="AB42" s="454">
        <v>252</v>
      </c>
      <c r="AC42" s="387">
        <v>-3</v>
      </c>
      <c r="AD42" s="387">
        <v>31</v>
      </c>
      <c r="AE42" s="387">
        <v>17</v>
      </c>
      <c r="AF42" s="387">
        <v>-9</v>
      </c>
      <c r="AG42" s="369">
        <v>520</v>
      </c>
      <c r="AH42" s="407">
        <f t="shared" ref="AH42:AH47" si="17">SUM(AB42:AF42)/AG42</f>
        <v>0.55384615384615388</v>
      </c>
      <c r="AI42" s="411">
        <f t="shared" ref="AI42:AI47" si="18">AB42/AG42</f>
        <v>0.48461538461538461</v>
      </c>
      <c r="AK42" s="225" t="s">
        <v>51</v>
      </c>
      <c r="AL42" s="158" t="s">
        <v>368</v>
      </c>
      <c r="AM42" s="383">
        <f>取引基本表!AR39</f>
        <v>1222</v>
      </c>
      <c r="AN42" s="407">
        <f t="shared" si="6"/>
        <v>1.4175676302723771E-2</v>
      </c>
      <c r="AP42" s="225" t="s">
        <v>51</v>
      </c>
      <c r="AQ42" s="158" t="s">
        <v>368</v>
      </c>
      <c r="AR42" s="386">
        <f>取引基本表!AX39</f>
        <v>1517</v>
      </c>
      <c r="AS42" s="387">
        <f>取引基本表!AY39</f>
        <v>4</v>
      </c>
      <c r="AT42" s="387">
        <f>ABS(取引基本表!BB39)</f>
        <v>1001</v>
      </c>
      <c r="AU42" s="388">
        <f t="shared" si="11"/>
        <v>-997</v>
      </c>
      <c r="AV42" s="411">
        <v>6.3071491241979305E-2</v>
      </c>
      <c r="AW42" s="407">
        <v>0.93692850875802069</v>
      </c>
    </row>
    <row r="43" spans="1:49" x14ac:dyDescent="0.2">
      <c r="A43" s="225" t="s">
        <v>195</v>
      </c>
      <c r="B43" s="158" t="s">
        <v>41</v>
      </c>
      <c r="C43" s="405">
        <f t="shared" si="12"/>
        <v>0.24206930209858468</v>
      </c>
      <c r="D43" s="406">
        <f t="shared" si="13"/>
        <v>0.42833052276559863</v>
      </c>
      <c r="E43" s="406">
        <f t="shared" si="13"/>
        <v>0.32088653336545409</v>
      </c>
      <c r="F43" s="406">
        <f t="shared" si="14"/>
        <v>0.60202360876897132</v>
      </c>
      <c r="G43" s="406">
        <f t="shared" si="14"/>
        <v>0.37677668031799566</v>
      </c>
      <c r="H43" s="407">
        <f t="shared" si="15"/>
        <v>3.8768502621688086E-2</v>
      </c>
      <c r="K43" s="225" t="s">
        <v>195</v>
      </c>
      <c r="L43" s="158" t="s">
        <v>41</v>
      </c>
      <c r="M43" s="383">
        <f>取引基本表!AX40</f>
        <v>16392</v>
      </c>
      <c r="N43" s="367">
        <f>ABS(取引基本表!BB40)</f>
        <v>12424</v>
      </c>
      <c r="O43" s="411">
        <f t="shared" si="16"/>
        <v>0.75793069790141532</v>
      </c>
      <c r="P43" s="407">
        <f t="shared" si="5"/>
        <v>0.24206930209858468</v>
      </c>
      <c r="R43" s="225" t="s">
        <v>195</v>
      </c>
      <c r="S43" s="158" t="s">
        <v>41</v>
      </c>
      <c r="T43" s="365">
        <f>取引基本表!BD40</f>
        <v>4151</v>
      </c>
      <c r="U43" s="446">
        <f>雇用表!W40</f>
        <v>1778</v>
      </c>
      <c r="V43" s="447">
        <f>雇用表!W86</f>
        <v>1332</v>
      </c>
      <c r="W43" s="413">
        <f t="shared" si="7"/>
        <v>0.42833052276559863</v>
      </c>
      <c r="X43" s="413">
        <f t="shared" si="8"/>
        <v>0.32088653336545409</v>
      </c>
      <c r="Z43" s="225" t="s">
        <v>195</v>
      </c>
      <c r="AA43" s="48" t="s">
        <v>41</v>
      </c>
      <c r="AB43" s="454">
        <v>1564</v>
      </c>
      <c r="AC43" s="387">
        <v>373</v>
      </c>
      <c r="AD43" s="387">
        <v>344</v>
      </c>
      <c r="AE43" s="387">
        <v>218</v>
      </c>
      <c r="AF43" s="387">
        <v>0</v>
      </c>
      <c r="AG43" s="369">
        <v>4151</v>
      </c>
      <c r="AH43" s="407">
        <f t="shared" si="17"/>
        <v>0.60202360876897132</v>
      </c>
      <c r="AI43" s="411">
        <f t="shared" si="18"/>
        <v>0.37677668031799566</v>
      </c>
      <c r="AK43" s="225" t="s">
        <v>195</v>
      </c>
      <c r="AL43" s="158" t="s">
        <v>41</v>
      </c>
      <c r="AM43" s="383">
        <f>取引基本表!AR40</f>
        <v>3342</v>
      </c>
      <c r="AN43" s="407">
        <f t="shared" si="6"/>
        <v>3.8768502621688086E-2</v>
      </c>
      <c r="AP43" s="225" t="s">
        <v>195</v>
      </c>
      <c r="AQ43" s="158" t="s">
        <v>41</v>
      </c>
      <c r="AR43" s="386">
        <f>取引基本表!AX40</f>
        <v>16392</v>
      </c>
      <c r="AS43" s="387">
        <f>取引基本表!AY40</f>
        <v>183</v>
      </c>
      <c r="AT43" s="387">
        <f>ABS(取引基本表!BB40)</f>
        <v>12424</v>
      </c>
      <c r="AU43" s="388">
        <f t="shared" si="11"/>
        <v>-12241</v>
      </c>
      <c r="AV43" s="411">
        <v>0.35331229564204947</v>
      </c>
      <c r="AW43" s="407">
        <v>0.64668770435795053</v>
      </c>
    </row>
    <row r="44" spans="1:49" x14ac:dyDescent="0.2">
      <c r="A44" s="225" t="s">
        <v>206</v>
      </c>
      <c r="B44" s="158" t="s">
        <v>346</v>
      </c>
      <c r="C44" s="405">
        <f t="shared" si="12"/>
        <v>0.38560429982568278</v>
      </c>
      <c r="D44" s="406">
        <f t="shared" si="13"/>
        <v>0.27476230593332529</v>
      </c>
      <c r="E44" s="406">
        <f t="shared" si="13"/>
        <v>0.19448790468167049</v>
      </c>
      <c r="F44" s="406">
        <f t="shared" si="14"/>
        <v>0.48224816464075099</v>
      </c>
      <c r="G44" s="406">
        <f t="shared" si="14"/>
        <v>0.26838368034661209</v>
      </c>
      <c r="H44" s="407">
        <f t="shared" si="15"/>
        <v>0.12265092107094798</v>
      </c>
      <c r="K44" s="225" t="s">
        <v>206</v>
      </c>
      <c r="L44" s="158" t="s">
        <v>278</v>
      </c>
      <c r="M44" s="383">
        <f>取引基本表!AX41</f>
        <v>13768</v>
      </c>
      <c r="N44" s="367">
        <f>ABS(取引基本表!BB41)</f>
        <v>8459</v>
      </c>
      <c r="O44" s="411">
        <f t="shared" si="16"/>
        <v>0.61439570017431722</v>
      </c>
      <c r="P44" s="407">
        <f>1-O44</f>
        <v>0.38560429982568278</v>
      </c>
      <c r="R44" s="225" t="s">
        <v>206</v>
      </c>
      <c r="S44" s="158" t="s">
        <v>361</v>
      </c>
      <c r="T44" s="365">
        <f>取引基本表!BD41</f>
        <v>8309</v>
      </c>
      <c r="U44" s="446">
        <f>雇用表!W41</f>
        <v>2283</v>
      </c>
      <c r="V44" s="447">
        <f>雇用表!W87</f>
        <v>1616</v>
      </c>
      <c r="W44" s="413">
        <f t="shared" si="7"/>
        <v>0.27476230593332529</v>
      </c>
      <c r="X44" s="413">
        <f t="shared" si="8"/>
        <v>0.19448790468167049</v>
      </c>
      <c r="Z44" s="225" t="s">
        <v>206</v>
      </c>
      <c r="AA44" s="48" t="s">
        <v>42</v>
      </c>
      <c r="AB44" s="454">
        <v>2230</v>
      </c>
      <c r="AC44" s="387">
        <v>710</v>
      </c>
      <c r="AD44" s="387">
        <v>675</v>
      </c>
      <c r="AE44" s="387">
        <v>392</v>
      </c>
      <c r="AF44" s="387">
        <v>0</v>
      </c>
      <c r="AG44" s="369">
        <v>8309</v>
      </c>
      <c r="AH44" s="407">
        <f t="shared" si="17"/>
        <v>0.48224816464075099</v>
      </c>
      <c r="AI44" s="411">
        <f t="shared" si="18"/>
        <v>0.26838368034661209</v>
      </c>
      <c r="AK44" s="225" t="s">
        <v>206</v>
      </c>
      <c r="AL44" s="158" t="s">
        <v>42</v>
      </c>
      <c r="AM44" s="383">
        <f>取引基本表!AR41</f>
        <v>10573</v>
      </c>
      <c r="AN44" s="407">
        <f t="shared" si="6"/>
        <v>0.12265092107094798</v>
      </c>
      <c r="AP44" s="225" t="s">
        <v>201</v>
      </c>
      <c r="AQ44" s="158" t="s">
        <v>42</v>
      </c>
      <c r="AR44" s="386">
        <f>取引基本表!AX41</f>
        <v>13768</v>
      </c>
      <c r="AS44" s="387">
        <f>取引基本表!AY41</f>
        <v>3000</v>
      </c>
      <c r="AT44" s="387">
        <f>ABS(取引基本表!BB41)</f>
        <v>8459</v>
      </c>
      <c r="AU44" s="388">
        <f t="shared" si="11"/>
        <v>-5459</v>
      </c>
      <c r="AV44" s="411">
        <v>0.30843419542811235</v>
      </c>
      <c r="AW44" s="407">
        <v>0.69156580457188765</v>
      </c>
    </row>
    <row r="45" spans="1:49" x14ac:dyDescent="0.2">
      <c r="A45" s="225" t="s">
        <v>342</v>
      </c>
      <c r="B45" s="158" t="s">
        <v>279</v>
      </c>
      <c r="C45" s="405">
        <f t="shared" si="12"/>
        <v>1</v>
      </c>
      <c r="D45" s="406">
        <f t="shared" si="13"/>
        <v>0</v>
      </c>
      <c r="E45" s="406">
        <f t="shared" si="13"/>
        <v>0</v>
      </c>
      <c r="F45" s="406">
        <f t="shared" si="14"/>
        <v>0</v>
      </c>
      <c r="G45" s="406">
        <f t="shared" si="14"/>
        <v>0</v>
      </c>
      <c r="H45" s="407">
        <f t="shared" si="15"/>
        <v>0</v>
      </c>
      <c r="K45" s="225" t="s">
        <v>342</v>
      </c>
      <c r="L45" s="158" t="s">
        <v>279</v>
      </c>
      <c r="M45" s="383">
        <f>取引基本表!AX42</f>
        <v>516</v>
      </c>
      <c r="N45" s="367">
        <f>ABS(取引基本表!BB42)</f>
        <v>0</v>
      </c>
      <c r="O45" s="411">
        <f t="shared" si="16"/>
        <v>0</v>
      </c>
      <c r="P45" s="407">
        <f>1-O45</f>
        <v>1</v>
      </c>
      <c r="R45" s="225" t="s">
        <v>342</v>
      </c>
      <c r="S45" s="158" t="s">
        <v>279</v>
      </c>
      <c r="T45" s="365">
        <f>取引基本表!BD42</f>
        <v>516</v>
      </c>
      <c r="U45" s="446">
        <f>雇用表!W42</f>
        <v>0</v>
      </c>
      <c r="V45" s="447">
        <f>雇用表!W88</f>
        <v>0</v>
      </c>
      <c r="W45" s="413">
        <f t="shared" si="7"/>
        <v>0</v>
      </c>
      <c r="X45" s="413">
        <f t="shared" si="8"/>
        <v>0</v>
      </c>
      <c r="Z45" s="225" t="s">
        <v>342</v>
      </c>
      <c r="AA45" s="48" t="s">
        <v>279</v>
      </c>
      <c r="AB45" s="454">
        <v>0</v>
      </c>
      <c r="AC45" s="387">
        <v>0</v>
      </c>
      <c r="AD45" s="387">
        <v>0</v>
      </c>
      <c r="AE45" s="387">
        <v>0</v>
      </c>
      <c r="AF45" s="387">
        <v>0</v>
      </c>
      <c r="AG45" s="369">
        <v>516</v>
      </c>
      <c r="AH45" s="407">
        <v>0</v>
      </c>
      <c r="AI45" s="411">
        <v>0</v>
      </c>
      <c r="AK45" s="225" t="s">
        <v>342</v>
      </c>
      <c r="AL45" s="158" t="s">
        <v>279</v>
      </c>
      <c r="AM45" s="383">
        <f>取引基本表!AR42</f>
        <v>0</v>
      </c>
      <c r="AN45" s="407">
        <f t="shared" si="6"/>
        <v>0</v>
      </c>
      <c r="AP45" s="225" t="s">
        <v>202</v>
      </c>
      <c r="AQ45" s="158" t="s">
        <v>279</v>
      </c>
      <c r="AR45" s="386">
        <f>取引基本表!AX42</f>
        <v>516</v>
      </c>
      <c r="AS45" s="387">
        <f>取引基本表!AY42</f>
        <v>0</v>
      </c>
      <c r="AT45" s="387">
        <f>ABS(取引基本表!BB42)</f>
        <v>0</v>
      </c>
      <c r="AU45" s="388">
        <f t="shared" si="11"/>
        <v>0</v>
      </c>
      <c r="AV45" s="411">
        <v>0</v>
      </c>
      <c r="AW45" s="407">
        <v>1</v>
      </c>
    </row>
    <row r="46" spans="1:49" x14ac:dyDescent="0.2">
      <c r="A46" s="225" t="s">
        <v>343</v>
      </c>
      <c r="B46" s="158" t="s">
        <v>280</v>
      </c>
      <c r="C46" s="405">
        <f t="shared" si="12"/>
        <v>0.21981660723382579</v>
      </c>
      <c r="D46" s="406">
        <f t="shared" si="13"/>
        <v>4.6242774566473991E-3</v>
      </c>
      <c r="E46" s="406">
        <f t="shared" si="13"/>
        <v>1.5028901734104046E-2</v>
      </c>
      <c r="F46" s="406">
        <f t="shared" si="14"/>
        <v>0.31329479768786128</v>
      </c>
      <c r="G46" s="406">
        <f t="shared" si="14"/>
        <v>9.2485549132947983E-3</v>
      </c>
      <c r="H46" s="407">
        <f t="shared" si="15"/>
        <v>2.3827200593939956E-2</v>
      </c>
      <c r="K46" s="225" t="s">
        <v>343</v>
      </c>
      <c r="L46" s="158" t="s">
        <v>280</v>
      </c>
      <c r="M46" s="383">
        <f>取引基本表!AX43</f>
        <v>3926</v>
      </c>
      <c r="N46" s="367">
        <f>ABS(取引基本表!BB43)</f>
        <v>3063</v>
      </c>
      <c r="O46" s="411">
        <f t="shared" si="16"/>
        <v>0.78018339276617421</v>
      </c>
      <c r="P46" s="407">
        <f>1-O46</f>
        <v>0.21981660723382579</v>
      </c>
      <c r="R46" s="225" t="s">
        <v>343</v>
      </c>
      <c r="S46" s="158" t="s">
        <v>280</v>
      </c>
      <c r="T46" s="365">
        <f>取引基本表!BD43</f>
        <v>865</v>
      </c>
      <c r="U46" s="446">
        <f>雇用表!W43</f>
        <v>4</v>
      </c>
      <c r="V46" s="447">
        <f>雇用表!W89</f>
        <v>13</v>
      </c>
      <c r="W46" s="413">
        <f t="shared" si="7"/>
        <v>4.6242774566473991E-3</v>
      </c>
      <c r="X46" s="413">
        <f t="shared" si="8"/>
        <v>1.5028901734104046E-2</v>
      </c>
      <c r="Z46" s="225" t="s">
        <v>343</v>
      </c>
      <c r="AA46" s="48" t="s">
        <v>280</v>
      </c>
      <c r="AB46" s="454">
        <v>8</v>
      </c>
      <c r="AC46" s="387">
        <v>224</v>
      </c>
      <c r="AD46" s="387">
        <v>31</v>
      </c>
      <c r="AE46" s="387">
        <v>11</v>
      </c>
      <c r="AF46" s="387">
        <v>-3</v>
      </c>
      <c r="AG46" s="369">
        <v>865</v>
      </c>
      <c r="AH46" s="407">
        <f t="shared" si="17"/>
        <v>0.31329479768786128</v>
      </c>
      <c r="AI46" s="411">
        <f t="shared" si="18"/>
        <v>9.2485549132947983E-3</v>
      </c>
      <c r="AK46" s="225" t="s">
        <v>343</v>
      </c>
      <c r="AL46" s="158" t="s">
        <v>280</v>
      </c>
      <c r="AM46" s="383">
        <f>取引基本表!AR43</f>
        <v>2054</v>
      </c>
      <c r="AN46" s="407">
        <f t="shared" si="6"/>
        <v>2.3827200593939956E-2</v>
      </c>
      <c r="AP46" s="225" t="s">
        <v>203</v>
      </c>
      <c r="AQ46" s="158" t="s">
        <v>280</v>
      </c>
      <c r="AR46" s="386">
        <f>取引基本表!AX43</f>
        <v>3926</v>
      </c>
      <c r="AS46" s="387">
        <f>取引基本表!AY43</f>
        <v>2</v>
      </c>
      <c r="AT46" s="387">
        <f>ABS(取引基本表!BB43)</f>
        <v>3063</v>
      </c>
      <c r="AU46" s="388">
        <f t="shared" si="11"/>
        <v>-3061</v>
      </c>
      <c r="AV46" s="411">
        <v>6.99850635196259E-3</v>
      </c>
      <c r="AW46" s="407">
        <v>0.99300149364803736</v>
      </c>
    </row>
    <row r="47" spans="1:49" x14ac:dyDescent="0.2">
      <c r="A47" s="226" t="s">
        <v>348</v>
      </c>
      <c r="B47" s="227" t="s">
        <v>43</v>
      </c>
      <c r="C47" s="408">
        <f t="shared" si="12"/>
        <v>0.36533716964755569</v>
      </c>
      <c r="D47" s="409">
        <f t="shared" si="13"/>
        <v>9.0631212476228726E-2</v>
      </c>
      <c r="E47" s="409">
        <f t="shared" si="13"/>
        <v>7.5404319154090987E-2</v>
      </c>
      <c r="F47" s="409">
        <f>AH47</f>
        <v>0.45972075178637212</v>
      </c>
      <c r="G47" s="409">
        <f>AI47</f>
        <v>0.24761623449681225</v>
      </c>
      <c r="H47" s="410">
        <f t="shared" si="15"/>
        <v>1</v>
      </c>
      <c r="K47" s="226" t="s">
        <v>348</v>
      </c>
      <c r="L47" s="228" t="s">
        <v>43</v>
      </c>
      <c r="M47" s="384">
        <f>取引基本表!AX44</f>
        <v>292642</v>
      </c>
      <c r="N47" s="385">
        <f>ABS(取引基本表!BB44)</f>
        <v>185729</v>
      </c>
      <c r="O47" s="412">
        <f t="shared" si="16"/>
        <v>0.63466283035244431</v>
      </c>
      <c r="P47" s="410">
        <f>1-O47</f>
        <v>0.36533716964755569</v>
      </c>
      <c r="R47" s="226" t="s">
        <v>348</v>
      </c>
      <c r="S47" s="228" t="s">
        <v>43</v>
      </c>
      <c r="T47" s="366">
        <f>取引基本表!BD44</f>
        <v>301309</v>
      </c>
      <c r="U47" s="448">
        <f>雇用表!W44</f>
        <v>27308</v>
      </c>
      <c r="V47" s="449">
        <f>雇用表!W90</f>
        <v>22720</v>
      </c>
      <c r="W47" s="414">
        <f t="shared" si="7"/>
        <v>9.0631212476228726E-2</v>
      </c>
      <c r="X47" s="414">
        <f t="shared" si="8"/>
        <v>7.5404319154090987E-2</v>
      </c>
      <c r="Z47" s="226" t="s">
        <v>348</v>
      </c>
      <c r="AA47" s="229" t="s">
        <v>43</v>
      </c>
      <c r="AB47" s="455">
        <v>74609</v>
      </c>
      <c r="AC47" s="390">
        <v>23562</v>
      </c>
      <c r="AD47" s="390">
        <v>32148</v>
      </c>
      <c r="AE47" s="390">
        <v>9006</v>
      </c>
      <c r="AF47" s="390">
        <v>-807</v>
      </c>
      <c r="AG47" s="370">
        <v>301309</v>
      </c>
      <c r="AH47" s="410">
        <f t="shared" si="17"/>
        <v>0.45972075178637212</v>
      </c>
      <c r="AI47" s="412">
        <f t="shared" si="18"/>
        <v>0.24761623449681225</v>
      </c>
      <c r="AK47" s="226" t="s">
        <v>348</v>
      </c>
      <c r="AL47" s="228" t="s">
        <v>43</v>
      </c>
      <c r="AM47" s="384">
        <f>取引基本表!AR44</f>
        <v>86204</v>
      </c>
      <c r="AN47" s="410">
        <f t="shared" si="6"/>
        <v>1</v>
      </c>
      <c r="AP47" s="226" t="s">
        <v>204</v>
      </c>
      <c r="AQ47" s="228" t="s">
        <v>43</v>
      </c>
      <c r="AR47" s="389">
        <f>取引基本表!AX44</f>
        <v>292642</v>
      </c>
      <c r="AS47" s="390">
        <f>取引基本表!AY44</f>
        <v>194396</v>
      </c>
      <c r="AT47" s="391">
        <f>ABS(取引基本表!BB44)</f>
        <v>185729</v>
      </c>
      <c r="AU47" s="392">
        <f t="shared" si="11"/>
        <v>8667</v>
      </c>
      <c r="AV47" s="412">
        <v>0.41467476400433478</v>
      </c>
      <c r="AW47" s="410">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123086</v>
      </c>
      <c r="AS49" s="231">
        <f>SUM(AS12:AS29)+AS45</f>
        <v>163049</v>
      </c>
      <c r="AT49" s="231">
        <f>SUM(AT12:AT29)+AT45</f>
        <v>94625</v>
      </c>
      <c r="AU49" s="231">
        <f>SUM(AU12:AU29)+AU45</f>
        <v>68424</v>
      </c>
      <c r="AV49" s="230">
        <f>AT49/AR49</f>
        <v>0.76877142810717713</v>
      </c>
      <c r="AW49" s="230">
        <f>1-AV49</f>
        <v>0.23122857189282287</v>
      </c>
    </row>
    <row r="50" spans="43:49" x14ac:dyDescent="0.2">
      <c r="AQ50" s="48" t="s">
        <v>395</v>
      </c>
      <c r="AR50" s="231">
        <f>SUM(AR8:AR11)+SUM(AR30:AR44)+AR46</f>
        <v>169556</v>
      </c>
      <c r="AS50" s="231">
        <f>SUM(AS8:AS11)+SUM(AS30:AS44)+AS46</f>
        <v>31347</v>
      </c>
      <c r="AT50" s="231">
        <f>SUM(AT8:AT11)+SUM(AT30:AT44)+AT46</f>
        <v>91104</v>
      </c>
      <c r="AU50" s="231">
        <f>SUM(AU8:AU11)+SUM(AU30:AU44)+AU46</f>
        <v>-59757</v>
      </c>
      <c r="AV50" s="230">
        <f>AT50/AR50</f>
        <v>0.5373092075774375</v>
      </c>
      <c r="AW50" s="230">
        <f>1-AV50</f>
        <v>0.4626907924225625</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J41"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650</v>
      </c>
      <c r="D5" s="269">
        <v>0</v>
      </c>
      <c r="E5" s="269">
        <v>0</v>
      </c>
      <c r="F5" s="269">
        <v>0</v>
      </c>
      <c r="G5" s="269">
        <v>4105</v>
      </c>
      <c r="H5" s="269">
        <v>8</v>
      </c>
      <c r="I5" s="269">
        <v>1</v>
      </c>
      <c r="J5" s="269">
        <v>2</v>
      </c>
      <c r="K5" s="269">
        <v>0</v>
      </c>
      <c r="L5" s="269">
        <v>10</v>
      </c>
      <c r="M5" s="269">
        <v>1</v>
      </c>
      <c r="N5" s="269">
        <v>0</v>
      </c>
      <c r="O5" s="269">
        <v>0</v>
      </c>
      <c r="P5" s="269">
        <v>0</v>
      </c>
      <c r="Q5" s="269">
        <v>0</v>
      </c>
      <c r="R5" s="269">
        <v>0</v>
      </c>
      <c r="S5" s="269">
        <v>0</v>
      </c>
      <c r="T5" s="269">
        <v>0</v>
      </c>
      <c r="U5" s="269">
        <v>0</v>
      </c>
      <c r="V5" s="269">
        <v>0</v>
      </c>
      <c r="W5" s="269">
        <v>0</v>
      </c>
      <c r="X5" s="269">
        <v>2</v>
      </c>
      <c r="Y5" s="269">
        <v>7</v>
      </c>
      <c r="Z5" s="269">
        <v>0</v>
      </c>
      <c r="AA5" s="269">
        <v>0</v>
      </c>
      <c r="AB5" s="269">
        <v>0</v>
      </c>
      <c r="AC5" s="269">
        <v>1</v>
      </c>
      <c r="AD5" s="269">
        <v>0</v>
      </c>
      <c r="AE5" s="269">
        <v>0</v>
      </c>
      <c r="AF5" s="269">
        <v>0</v>
      </c>
      <c r="AG5" s="269">
        <v>0</v>
      </c>
      <c r="AH5" s="269">
        <v>0</v>
      </c>
      <c r="AI5" s="269">
        <v>28</v>
      </c>
      <c r="AJ5" s="269">
        <v>22</v>
      </c>
      <c r="AK5" s="269">
        <v>1</v>
      </c>
      <c r="AL5" s="269">
        <v>0</v>
      </c>
      <c r="AM5" s="269">
        <v>171</v>
      </c>
      <c r="AN5" s="269">
        <v>0</v>
      </c>
      <c r="AO5" s="269">
        <v>0</v>
      </c>
      <c r="AP5" s="270">
        <v>5009</v>
      </c>
      <c r="AQ5" s="269">
        <v>14</v>
      </c>
      <c r="AR5" s="269">
        <v>1098</v>
      </c>
      <c r="AS5" s="269">
        <v>0</v>
      </c>
      <c r="AT5" s="269">
        <v>0</v>
      </c>
      <c r="AU5" s="269">
        <v>19</v>
      </c>
      <c r="AV5" s="269">
        <v>0</v>
      </c>
      <c r="AW5" s="270">
        <v>1131</v>
      </c>
      <c r="AX5" s="269">
        <v>6140</v>
      </c>
      <c r="AY5" s="270">
        <v>2390</v>
      </c>
      <c r="AZ5" s="270">
        <v>3521</v>
      </c>
      <c r="BA5" s="269">
        <v>8530</v>
      </c>
      <c r="BB5" s="270">
        <v>-3920</v>
      </c>
      <c r="BC5" s="269">
        <v>-399</v>
      </c>
      <c r="BD5" s="270">
        <v>4610</v>
      </c>
      <c r="BE5" s="271"/>
      <c r="BG5" s="267" t="s">
        <v>443</v>
      </c>
      <c r="BH5" s="272" t="s">
        <v>444</v>
      </c>
      <c r="BI5" s="273">
        <f>AX5</f>
        <v>6140</v>
      </c>
      <c r="BJ5" s="274">
        <f>ABS(BB5)</f>
        <v>3920</v>
      </c>
      <c r="BK5" s="275">
        <f>BJ5/BI5</f>
        <v>0.6384364820846905</v>
      </c>
      <c r="BL5" s="276">
        <f>1-BK5</f>
        <v>0.3615635179153095</v>
      </c>
      <c r="BM5" s="277"/>
      <c r="BN5" s="267" t="s">
        <v>443</v>
      </c>
      <c r="BO5" s="272" t="s">
        <v>444</v>
      </c>
      <c r="BP5" s="278">
        <f>AY5</f>
        <v>2390</v>
      </c>
      <c r="BQ5" s="279">
        <f>ABS(BB5)</f>
        <v>3920</v>
      </c>
      <c r="BR5" s="280">
        <f>BP5-BQ5</f>
        <v>-1530</v>
      </c>
      <c r="BS5" s="277"/>
    </row>
    <row r="6" spans="1:71" x14ac:dyDescent="0.2">
      <c r="A6" s="267" t="s">
        <v>445</v>
      </c>
      <c r="B6" s="268" t="s">
        <v>446</v>
      </c>
      <c r="C6" s="269">
        <v>1</v>
      </c>
      <c r="D6" s="269">
        <v>8</v>
      </c>
      <c r="E6" s="269">
        <v>0</v>
      </c>
      <c r="F6" s="269">
        <v>0</v>
      </c>
      <c r="G6" s="269">
        <v>9</v>
      </c>
      <c r="H6" s="269">
        <v>0</v>
      </c>
      <c r="I6" s="269">
        <v>757</v>
      </c>
      <c r="J6" s="269">
        <v>0</v>
      </c>
      <c r="K6" s="269">
        <v>0</v>
      </c>
      <c r="L6" s="269">
        <v>0</v>
      </c>
      <c r="M6" s="269">
        <v>0</v>
      </c>
      <c r="N6" s="269">
        <v>0</v>
      </c>
      <c r="O6" s="269">
        <v>0</v>
      </c>
      <c r="P6" s="269">
        <v>0</v>
      </c>
      <c r="Q6" s="269">
        <v>0</v>
      </c>
      <c r="R6" s="269">
        <v>0</v>
      </c>
      <c r="S6" s="269">
        <v>0</v>
      </c>
      <c r="T6" s="269">
        <v>0</v>
      </c>
      <c r="U6" s="269">
        <v>0</v>
      </c>
      <c r="V6" s="269">
        <v>0</v>
      </c>
      <c r="W6" s="269">
        <v>0</v>
      </c>
      <c r="X6" s="269">
        <v>0</v>
      </c>
      <c r="Y6" s="269">
        <v>0</v>
      </c>
      <c r="Z6" s="269">
        <v>0</v>
      </c>
      <c r="AA6" s="269">
        <v>0</v>
      </c>
      <c r="AB6" s="269">
        <v>0</v>
      </c>
      <c r="AC6" s="269">
        <v>0</v>
      </c>
      <c r="AD6" s="269">
        <v>0</v>
      </c>
      <c r="AE6" s="269">
        <v>0</v>
      </c>
      <c r="AF6" s="269">
        <v>0</v>
      </c>
      <c r="AG6" s="269">
        <v>0</v>
      </c>
      <c r="AH6" s="269">
        <v>0</v>
      </c>
      <c r="AI6" s="269">
        <v>1</v>
      </c>
      <c r="AJ6" s="269">
        <v>0</v>
      </c>
      <c r="AK6" s="269">
        <v>0</v>
      </c>
      <c r="AL6" s="269">
        <v>0</v>
      </c>
      <c r="AM6" s="269">
        <v>10</v>
      </c>
      <c r="AN6" s="269">
        <v>0</v>
      </c>
      <c r="AO6" s="269">
        <v>0</v>
      </c>
      <c r="AP6" s="270">
        <v>786</v>
      </c>
      <c r="AQ6" s="269">
        <v>1</v>
      </c>
      <c r="AR6" s="269">
        <v>58</v>
      </c>
      <c r="AS6" s="269">
        <v>0</v>
      </c>
      <c r="AT6" s="269">
        <v>0</v>
      </c>
      <c r="AU6" s="269">
        <v>0</v>
      </c>
      <c r="AV6" s="269">
        <v>17</v>
      </c>
      <c r="AW6" s="270">
        <v>76</v>
      </c>
      <c r="AX6" s="269">
        <v>862</v>
      </c>
      <c r="AY6" s="270">
        <v>4</v>
      </c>
      <c r="AZ6" s="270">
        <v>80</v>
      </c>
      <c r="BA6" s="269">
        <v>866</v>
      </c>
      <c r="BB6" s="270">
        <v>-815</v>
      </c>
      <c r="BC6" s="269">
        <v>-735</v>
      </c>
      <c r="BD6" s="270">
        <v>51</v>
      </c>
      <c r="BE6" s="271"/>
      <c r="BG6" s="267" t="s">
        <v>445</v>
      </c>
      <c r="BH6" s="272" t="s">
        <v>446</v>
      </c>
      <c r="BI6" s="273">
        <f t="shared" ref="BI6:BI44" si="0">AX6</f>
        <v>862</v>
      </c>
      <c r="BJ6" s="274">
        <f t="shared" ref="BJ6:BJ44" si="1">ABS(BB6)</f>
        <v>815</v>
      </c>
      <c r="BK6" s="275">
        <f t="shared" ref="BK6:BK44" si="2">BJ6/BI6</f>
        <v>0.94547563805104406</v>
      </c>
      <c r="BL6" s="276">
        <f t="shared" ref="BL6:BL44" si="3">1-BK6</f>
        <v>5.4524361948955935E-2</v>
      </c>
      <c r="BM6" s="277"/>
      <c r="BN6" s="267" t="s">
        <v>445</v>
      </c>
      <c r="BO6" s="272" t="s">
        <v>446</v>
      </c>
      <c r="BP6" s="278">
        <f t="shared" ref="BP6:BP44" si="4">AY6</f>
        <v>4</v>
      </c>
      <c r="BQ6" s="279">
        <f t="shared" ref="BQ6:BQ44" si="5">ABS(BB6)</f>
        <v>815</v>
      </c>
      <c r="BR6" s="280">
        <f t="shared" ref="BR6:BR44" si="6">BP6-BQ6</f>
        <v>-811</v>
      </c>
      <c r="BS6" s="277"/>
    </row>
    <row r="7" spans="1:71" x14ac:dyDescent="0.2">
      <c r="A7" s="267" t="s">
        <v>447</v>
      </c>
      <c r="B7" s="268" t="s">
        <v>250</v>
      </c>
      <c r="C7" s="269">
        <v>0</v>
      </c>
      <c r="D7" s="269">
        <v>0</v>
      </c>
      <c r="E7" s="269">
        <v>0</v>
      </c>
      <c r="F7" s="269">
        <v>0</v>
      </c>
      <c r="G7" s="269">
        <v>725</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7</v>
      </c>
      <c r="Y7" s="269">
        <v>0</v>
      </c>
      <c r="Z7" s="269">
        <v>0</v>
      </c>
      <c r="AA7" s="269">
        <v>0</v>
      </c>
      <c r="AB7" s="269">
        <v>0</v>
      </c>
      <c r="AC7" s="269">
        <v>0</v>
      </c>
      <c r="AD7" s="269">
        <v>0</v>
      </c>
      <c r="AE7" s="269">
        <v>0</v>
      </c>
      <c r="AF7" s="269">
        <v>0</v>
      </c>
      <c r="AG7" s="269">
        <v>0</v>
      </c>
      <c r="AH7" s="269">
        <v>0</v>
      </c>
      <c r="AI7" s="269">
        <v>1</v>
      </c>
      <c r="AJ7" s="269">
        <v>5</v>
      </c>
      <c r="AK7" s="269">
        <v>0</v>
      </c>
      <c r="AL7" s="269">
        <v>0</v>
      </c>
      <c r="AM7" s="269">
        <v>37</v>
      </c>
      <c r="AN7" s="269">
        <v>0</v>
      </c>
      <c r="AO7" s="269">
        <v>0</v>
      </c>
      <c r="AP7" s="270">
        <v>775</v>
      </c>
      <c r="AQ7" s="269">
        <v>4</v>
      </c>
      <c r="AR7" s="269">
        <v>112</v>
      </c>
      <c r="AS7" s="269">
        <v>0</v>
      </c>
      <c r="AT7" s="269">
        <v>0</v>
      </c>
      <c r="AU7" s="269">
        <v>0</v>
      </c>
      <c r="AV7" s="269">
        <v>0</v>
      </c>
      <c r="AW7" s="270">
        <v>116</v>
      </c>
      <c r="AX7" s="269">
        <v>891</v>
      </c>
      <c r="AY7" s="270">
        <v>0</v>
      </c>
      <c r="AZ7" s="270">
        <v>116</v>
      </c>
      <c r="BA7" s="269">
        <v>891</v>
      </c>
      <c r="BB7" s="270">
        <v>-891</v>
      </c>
      <c r="BC7" s="269">
        <v>-775</v>
      </c>
      <c r="BD7" s="270">
        <v>0</v>
      </c>
      <c r="BE7" s="271"/>
      <c r="BG7" s="267" t="s">
        <v>447</v>
      </c>
      <c r="BH7" s="272" t="s">
        <v>250</v>
      </c>
      <c r="BI7" s="273">
        <f t="shared" si="0"/>
        <v>891</v>
      </c>
      <c r="BJ7" s="274">
        <f t="shared" si="1"/>
        <v>891</v>
      </c>
      <c r="BK7" s="275">
        <f t="shared" si="2"/>
        <v>1</v>
      </c>
      <c r="BL7" s="276">
        <f t="shared" si="3"/>
        <v>0</v>
      </c>
      <c r="BM7" s="277"/>
      <c r="BN7" s="267" t="s">
        <v>447</v>
      </c>
      <c r="BO7" s="272" t="s">
        <v>250</v>
      </c>
      <c r="BP7" s="278">
        <f t="shared" si="4"/>
        <v>0</v>
      </c>
      <c r="BQ7" s="279">
        <f t="shared" si="5"/>
        <v>891</v>
      </c>
      <c r="BR7" s="280">
        <f t="shared" si="6"/>
        <v>-891</v>
      </c>
      <c r="BS7" s="277"/>
    </row>
    <row r="8" spans="1:71" x14ac:dyDescent="0.2">
      <c r="A8" s="267" t="s">
        <v>448</v>
      </c>
      <c r="B8" s="268" t="s">
        <v>27</v>
      </c>
      <c r="C8" s="269">
        <v>0</v>
      </c>
      <c r="D8" s="269">
        <v>0</v>
      </c>
      <c r="E8" s="269">
        <v>0</v>
      </c>
      <c r="F8" s="269">
        <v>0</v>
      </c>
      <c r="G8" s="269">
        <v>7</v>
      </c>
      <c r="H8" s="269">
        <v>0</v>
      </c>
      <c r="I8" s="269">
        <v>15</v>
      </c>
      <c r="J8" s="269">
        <v>8</v>
      </c>
      <c r="K8" s="269">
        <v>166</v>
      </c>
      <c r="L8" s="269">
        <v>1</v>
      </c>
      <c r="M8" s="269">
        <v>422</v>
      </c>
      <c r="N8" s="269">
        <v>1626</v>
      </c>
      <c r="O8" s="269">
        <v>185</v>
      </c>
      <c r="P8" s="269">
        <v>7</v>
      </c>
      <c r="Q8" s="269">
        <v>2</v>
      </c>
      <c r="R8" s="269">
        <v>0</v>
      </c>
      <c r="S8" s="269">
        <v>0</v>
      </c>
      <c r="T8" s="269">
        <v>0</v>
      </c>
      <c r="U8" s="269">
        <v>1</v>
      </c>
      <c r="V8" s="269">
        <v>0</v>
      </c>
      <c r="W8" s="269">
        <v>1</v>
      </c>
      <c r="X8" s="269">
        <v>0</v>
      </c>
      <c r="Y8" s="269">
        <v>46</v>
      </c>
      <c r="Z8" s="269">
        <v>127</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2614</v>
      </c>
      <c r="AQ8" s="269">
        <v>-1</v>
      </c>
      <c r="AR8" s="269">
        <v>-2</v>
      </c>
      <c r="AS8" s="269">
        <v>0</v>
      </c>
      <c r="AT8" s="269">
        <v>0</v>
      </c>
      <c r="AU8" s="269">
        <v>0</v>
      </c>
      <c r="AV8" s="269">
        <v>-3</v>
      </c>
      <c r="AW8" s="270">
        <v>-6</v>
      </c>
      <c r="AX8" s="269">
        <v>2608</v>
      </c>
      <c r="AY8" s="270">
        <v>25</v>
      </c>
      <c r="AZ8" s="270">
        <v>19</v>
      </c>
      <c r="BA8" s="269">
        <v>2633</v>
      </c>
      <c r="BB8" s="270">
        <v>-2562</v>
      </c>
      <c r="BC8" s="269">
        <v>-2543</v>
      </c>
      <c r="BD8" s="270">
        <v>71</v>
      </c>
      <c r="BE8" s="271"/>
      <c r="BG8" s="267" t="s">
        <v>448</v>
      </c>
      <c r="BH8" s="272" t="s">
        <v>27</v>
      </c>
      <c r="BI8" s="273">
        <f t="shared" si="0"/>
        <v>2608</v>
      </c>
      <c r="BJ8" s="274">
        <f t="shared" si="1"/>
        <v>2562</v>
      </c>
      <c r="BK8" s="275">
        <f t="shared" si="2"/>
        <v>0.9823619631901841</v>
      </c>
      <c r="BL8" s="276">
        <f t="shared" si="3"/>
        <v>1.7638036809815905E-2</v>
      </c>
      <c r="BM8" s="277"/>
      <c r="BN8" s="267" t="s">
        <v>448</v>
      </c>
      <c r="BO8" s="272" t="s">
        <v>27</v>
      </c>
      <c r="BP8" s="278">
        <f t="shared" si="4"/>
        <v>25</v>
      </c>
      <c r="BQ8" s="279">
        <f t="shared" si="5"/>
        <v>2562</v>
      </c>
      <c r="BR8" s="280">
        <f t="shared" si="6"/>
        <v>-2537</v>
      </c>
      <c r="BS8" s="277"/>
    </row>
    <row r="9" spans="1:71" x14ac:dyDescent="0.2">
      <c r="A9" s="267" t="s">
        <v>449</v>
      </c>
      <c r="B9" s="268" t="s">
        <v>191</v>
      </c>
      <c r="C9" s="269">
        <v>609</v>
      </c>
      <c r="D9" s="269">
        <v>2</v>
      </c>
      <c r="E9" s="269">
        <v>0</v>
      </c>
      <c r="F9" s="269">
        <v>0</v>
      </c>
      <c r="G9" s="269">
        <v>4365</v>
      </c>
      <c r="H9" s="269">
        <v>2</v>
      </c>
      <c r="I9" s="269">
        <v>11</v>
      </c>
      <c r="J9" s="269">
        <v>12</v>
      </c>
      <c r="K9" s="269">
        <v>0</v>
      </c>
      <c r="L9" s="269">
        <v>0</v>
      </c>
      <c r="M9" s="269">
        <v>3</v>
      </c>
      <c r="N9" s="269">
        <v>0</v>
      </c>
      <c r="O9" s="269">
        <v>0</v>
      </c>
      <c r="P9" s="269">
        <v>0</v>
      </c>
      <c r="Q9" s="269">
        <v>0</v>
      </c>
      <c r="R9" s="269">
        <v>0</v>
      </c>
      <c r="S9" s="269">
        <v>0</v>
      </c>
      <c r="T9" s="269">
        <v>0</v>
      </c>
      <c r="U9" s="269">
        <v>0</v>
      </c>
      <c r="V9" s="269">
        <v>0</v>
      </c>
      <c r="W9" s="269">
        <v>0</v>
      </c>
      <c r="X9" s="269">
        <v>4</v>
      </c>
      <c r="Y9" s="269">
        <v>0</v>
      </c>
      <c r="Z9" s="269">
        <v>0</v>
      </c>
      <c r="AA9" s="269">
        <v>0</v>
      </c>
      <c r="AB9" s="269">
        <v>0</v>
      </c>
      <c r="AC9" s="269">
        <v>2</v>
      </c>
      <c r="AD9" s="269">
        <v>0</v>
      </c>
      <c r="AE9" s="269">
        <v>0</v>
      </c>
      <c r="AF9" s="269">
        <v>0</v>
      </c>
      <c r="AG9" s="269">
        <v>0</v>
      </c>
      <c r="AH9" s="269">
        <v>2</v>
      </c>
      <c r="AI9" s="269">
        <v>77</v>
      </c>
      <c r="AJ9" s="269">
        <v>81</v>
      </c>
      <c r="AK9" s="269">
        <v>1</v>
      </c>
      <c r="AL9" s="269">
        <v>0</v>
      </c>
      <c r="AM9" s="269">
        <v>1363</v>
      </c>
      <c r="AN9" s="269">
        <v>0</v>
      </c>
      <c r="AO9" s="269">
        <v>2</v>
      </c>
      <c r="AP9" s="270">
        <v>6536</v>
      </c>
      <c r="AQ9" s="269">
        <v>251</v>
      </c>
      <c r="AR9" s="269">
        <v>8608</v>
      </c>
      <c r="AS9" s="269">
        <v>0</v>
      </c>
      <c r="AT9" s="269">
        <v>0</v>
      </c>
      <c r="AU9" s="269">
        <v>0</v>
      </c>
      <c r="AV9" s="269">
        <v>-26</v>
      </c>
      <c r="AW9" s="270">
        <v>8833</v>
      </c>
      <c r="AX9" s="269">
        <v>15369</v>
      </c>
      <c r="AY9" s="270">
        <v>19201</v>
      </c>
      <c r="AZ9" s="270">
        <v>28034</v>
      </c>
      <c r="BA9" s="269">
        <v>34570</v>
      </c>
      <c r="BB9" s="270">
        <v>-12611</v>
      </c>
      <c r="BC9" s="269">
        <v>15423</v>
      </c>
      <c r="BD9" s="270">
        <v>21959</v>
      </c>
      <c r="BE9" s="271"/>
      <c r="BG9" s="267" t="s">
        <v>449</v>
      </c>
      <c r="BH9" s="272" t="s">
        <v>191</v>
      </c>
      <c r="BI9" s="273">
        <f t="shared" si="0"/>
        <v>15369</v>
      </c>
      <c r="BJ9" s="274">
        <f t="shared" si="1"/>
        <v>12611</v>
      </c>
      <c r="BK9" s="275">
        <f t="shared" si="2"/>
        <v>0.82054785607391501</v>
      </c>
      <c r="BL9" s="276">
        <f t="shared" si="3"/>
        <v>0.17945214392608499</v>
      </c>
      <c r="BM9" s="277"/>
      <c r="BN9" s="267" t="s">
        <v>449</v>
      </c>
      <c r="BO9" s="272" t="s">
        <v>191</v>
      </c>
      <c r="BP9" s="278">
        <f t="shared" si="4"/>
        <v>19201</v>
      </c>
      <c r="BQ9" s="279">
        <f t="shared" si="5"/>
        <v>12611</v>
      </c>
      <c r="BR9" s="280">
        <f t="shared" si="6"/>
        <v>6590</v>
      </c>
      <c r="BS9" s="277"/>
    </row>
    <row r="10" spans="1:71" x14ac:dyDescent="0.2">
      <c r="A10" s="281" t="s">
        <v>450</v>
      </c>
      <c r="B10" s="282" t="s">
        <v>28</v>
      </c>
      <c r="C10" s="269">
        <v>20</v>
      </c>
      <c r="D10" s="269">
        <v>0</v>
      </c>
      <c r="E10" s="269">
        <v>0</v>
      </c>
      <c r="F10" s="269">
        <v>0</v>
      </c>
      <c r="G10" s="269">
        <v>24</v>
      </c>
      <c r="H10" s="269">
        <v>218</v>
      </c>
      <c r="I10" s="269">
        <v>37</v>
      </c>
      <c r="J10" s="269">
        <v>2</v>
      </c>
      <c r="K10" s="269">
        <v>0</v>
      </c>
      <c r="L10" s="269">
        <v>27</v>
      </c>
      <c r="M10" s="269">
        <v>21</v>
      </c>
      <c r="N10" s="269">
        <v>10</v>
      </c>
      <c r="O10" s="269">
        <v>1</v>
      </c>
      <c r="P10" s="269">
        <v>34</v>
      </c>
      <c r="Q10" s="269">
        <v>37</v>
      </c>
      <c r="R10" s="269">
        <v>10</v>
      </c>
      <c r="S10" s="269">
        <v>2</v>
      </c>
      <c r="T10" s="269">
        <v>2</v>
      </c>
      <c r="U10" s="269">
        <v>51</v>
      </c>
      <c r="V10" s="269">
        <v>0</v>
      </c>
      <c r="W10" s="269">
        <v>11</v>
      </c>
      <c r="X10" s="269">
        <v>9</v>
      </c>
      <c r="Y10" s="269">
        <v>23</v>
      </c>
      <c r="Z10" s="269">
        <v>0</v>
      </c>
      <c r="AA10" s="269">
        <v>1</v>
      </c>
      <c r="AB10" s="269">
        <v>2</v>
      </c>
      <c r="AC10" s="269">
        <v>55</v>
      </c>
      <c r="AD10" s="269">
        <v>7</v>
      </c>
      <c r="AE10" s="269">
        <v>0</v>
      </c>
      <c r="AF10" s="269">
        <v>29</v>
      </c>
      <c r="AG10" s="269">
        <v>0</v>
      </c>
      <c r="AH10" s="269">
        <v>23</v>
      </c>
      <c r="AI10" s="269">
        <v>5</v>
      </c>
      <c r="AJ10" s="269">
        <v>34</v>
      </c>
      <c r="AK10" s="269">
        <v>14</v>
      </c>
      <c r="AL10" s="269">
        <v>8</v>
      </c>
      <c r="AM10" s="269">
        <v>25</v>
      </c>
      <c r="AN10" s="269">
        <v>17</v>
      </c>
      <c r="AO10" s="269">
        <v>4</v>
      </c>
      <c r="AP10" s="270">
        <v>763</v>
      </c>
      <c r="AQ10" s="269">
        <v>31</v>
      </c>
      <c r="AR10" s="269">
        <v>1326</v>
      </c>
      <c r="AS10" s="269">
        <v>0</v>
      </c>
      <c r="AT10" s="269">
        <v>1</v>
      </c>
      <c r="AU10" s="269">
        <v>20</v>
      </c>
      <c r="AV10" s="269">
        <v>109</v>
      </c>
      <c r="AW10" s="270">
        <v>1487</v>
      </c>
      <c r="AX10" s="269">
        <v>2250</v>
      </c>
      <c r="AY10" s="270">
        <v>887</v>
      </c>
      <c r="AZ10" s="270">
        <v>2374</v>
      </c>
      <c r="BA10" s="269">
        <v>3137</v>
      </c>
      <c r="BB10" s="270">
        <v>-2250</v>
      </c>
      <c r="BC10" s="269">
        <v>124</v>
      </c>
      <c r="BD10" s="270">
        <v>887</v>
      </c>
      <c r="BE10" s="271"/>
      <c r="BG10" s="281" t="s">
        <v>450</v>
      </c>
      <c r="BH10" s="283" t="s">
        <v>28</v>
      </c>
      <c r="BI10" s="273">
        <f t="shared" si="0"/>
        <v>2250</v>
      </c>
      <c r="BJ10" s="274">
        <f t="shared" si="1"/>
        <v>2250</v>
      </c>
      <c r="BK10" s="275">
        <f t="shared" si="2"/>
        <v>1</v>
      </c>
      <c r="BL10" s="276">
        <f t="shared" si="3"/>
        <v>0</v>
      </c>
      <c r="BM10" s="277"/>
      <c r="BN10" s="281" t="s">
        <v>450</v>
      </c>
      <c r="BO10" s="283" t="s">
        <v>28</v>
      </c>
      <c r="BP10" s="278">
        <f t="shared" si="4"/>
        <v>887</v>
      </c>
      <c r="BQ10" s="279">
        <f t="shared" si="5"/>
        <v>2250</v>
      </c>
      <c r="BR10" s="280">
        <f t="shared" si="6"/>
        <v>-1363</v>
      </c>
      <c r="BS10" s="277"/>
    </row>
    <row r="11" spans="1:71" x14ac:dyDescent="0.2">
      <c r="A11" s="281" t="s">
        <v>451</v>
      </c>
      <c r="B11" s="282" t="s">
        <v>285</v>
      </c>
      <c r="C11" s="269">
        <v>124</v>
      </c>
      <c r="D11" s="269">
        <v>0</v>
      </c>
      <c r="E11" s="269">
        <v>0</v>
      </c>
      <c r="F11" s="269">
        <v>0</v>
      </c>
      <c r="G11" s="269">
        <v>375</v>
      </c>
      <c r="H11" s="269">
        <v>6</v>
      </c>
      <c r="I11" s="269">
        <v>1885</v>
      </c>
      <c r="J11" s="269">
        <v>23</v>
      </c>
      <c r="K11" s="269">
        <v>0</v>
      </c>
      <c r="L11" s="269">
        <v>149</v>
      </c>
      <c r="M11" s="269">
        <v>129</v>
      </c>
      <c r="N11" s="269">
        <v>12</v>
      </c>
      <c r="O11" s="269">
        <v>3</v>
      </c>
      <c r="P11" s="269">
        <v>99</v>
      </c>
      <c r="Q11" s="269">
        <v>55</v>
      </c>
      <c r="R11" s="269">
        <v>8</v>
      </c>
      <c r="S11" s="269">
        <v>9</v>
      </c>
      <c r="T11" s="269">
        <v>4</v>
      </c>
      <c r="U11" s="269">
        <v>148</v>
      </c>
      <c r="V11" s="269">
        <v>0</v>
      </c>
      <c r="W11" s="269">
        <v>9</v>
      </c>
      <c r="X11" s="269">
        <v>474</v>
      </c>
      <c r="Y11" s="269">
        <v>346</v>
      </c>
      <c r="Z11" s="269">
        <v>1</v>
      </c>
      <c r="AA11" s="269">
        <v>3</v>
      </c>
      <c r="AB11" s="269">
        <v>3</v>
      </c>
      <c r="AC11" s="269">
        <v>105</v>
      </c>
      <c r="AD11" s="269">
        <v>19</v>
      </c>
      <c r="AE11" s="269">
        <v>8</v>
      </c>
      <c r="AF11" s="269">
        <v>37</v>
      </c>
      <c r="AG11" s="269">
        <v>1</v>
      </c>
      <c r="AH11" s="269">
        <v>8</v>
      </c>
      <c r="AI11" s="269">
        <v>75</v>
      </c>
      <c r="AJ11" s="269">
        <v>51</v>
      </c>
      <c r="AK11" s="269">
        <v>10</v>
      </c>
      <c r="AL11" s="269">
        <v>15</v>
      </c>
      <c r="AM11" s="269">
        <v>45</v>
      </c>
      <c r="AN11" s="269">
        <v>203</v>
      </c>
      <c r="AO11" s="269">
        <v>90</v>
      </c>
      <c r="AP11" s="270">
        <v>4532</v>
      </c>
      <c r="AQ11" s="269">
        <v>21</v>
      </c>
      <c r="AR11" s="269">
        <v>107</v>
      </c>
      <c r="AS11" s="269">
        <v>0</v>
      </c>
      <c r="AT11" s="269">
        <v>19</v>
      </c>
      <c r="AU11" s="269">
        <v>33</v>
      </c>
      <c r="AV11" s="269">
        <v>-213</v>
      </c>
      <c r="AW11" s="270">
        <v>-33</v>
      </c>
      <c r="AX11" s="269">
        <v>4499</v>
      </c>
      <c r="AY11" s="270">
        <v>6128</v>
      </c>
      <c r="AZ11" s="270">
        <v>6095</v>
      </c>
      <c r="BA11" s="269">
        <v>10627</v>
      </c>
      <c r="BB11" s="270">
        <v>-2703</v>
      </c>
      <c r="BC11" s="269">
        <v>3392</v>
      </c>
      <c r="BD11" s="270">
        <v>7924</v>
      </c>
      <c r="BE11" s="271"/>
      <c r="BG11" s="281" t="s">
        <v>451</v>
      </c>
      <c r="BH11" s="283" t="s">
        <v>285</v>
      </c>
      <c r="BI11" s="273">
        <f t="shared" si="0"/>
        <v>4499</v>
      </c>
      <c r="BJ11" s="274">
        <f t="shared" si="1"/>
        <v>2703</v>
      </c>
      <c r="BK11" s="275">
        <f t="shared" si="2"/>
        <v>0.60080017781729278</v>
      </c>
      <c r="BL11" s="276">
        <f t="shared" si="3"/>
        <v>0.39919982218270722</v>
      </c>
      <c r="BM11" s="277"/>
      <c r="BN11" s="281" t="s">
        <v>451</v>
      </c>
      <c r="BO11" s="283" t="s">
        <v>285</v>
      </c>
      <c r="BP11" s="278">
        <f t="shared" si="4"/>
        <v>6128</v>
      </c>
      <c r="BQ11" s="279">
        <f t="shared" si="5"/>
        <v>2703</v>
      </c>
      <c r="BR11" s="280">
        <f t="shared" si="6"/>
        <v>3425</v>
      </c>
      <c r="BS11" s="277"/>
    </row>
    <row r="12" spans="1:71" x14ac:dyDescent="0.2">
      <c r="A12" s="281" t="s">
        <v>452</v>
      </c>
      <c r="B12" s="282" t="s">
        <v>29</v>
      </c>
      <c r="C12" s="269">
        <v>313</v>
      </c>
      <c r="D12" s="269">
        <v>0</v>
      </c>
      <c r="E12" s="269">
        <v>0</v>
      </c>
      <c r="F12" s="269">
        <v>1</v>
      </c>
      <c r="G12" s="269">
        <v>234</v>
      </c>
      <c r="H12" s="269">
        <v>101</v>
      </c>
      <c r="I12" s="269">
        <v>296</v>
      </c>
      <c r="J12" s="269">
        <v>564</v>
      </c>
      <c r="K12" s="269">
        <v>1</v>
      </c>
      <c r="L12" s="269">
        <v>4380</v>
      </c>
      <c r="M12" s="269">
        <v>215</v>
      </c>
      <c r="N12" s="269">
        <v>121</v>
      </c>
      <c r="O12" s="269">
        <v>11</v>
      </c>
      <c r="P12" s="269">
        <v>243</v>
      </c>
      <c r="Q12" s="269">
        <v>146</v>
      </c>
      <c r="R12" s="269">
        <v>29</v>
      </c>
      <c r="S12" s="269">
        <v>26</v>
      </c>
      <c r="T12" s="269">
        <v>11</v>
      </c>
      <c r="U12" s="269">
        <v>276</v>
      </c>
      <c r="V12" s="269">
        <v>3</v>
      </c>
      <c r="W12" s="269">
        <v>65</v>
      </c>
      <c r="X12" s="269">
        <v>130</v>
      </c>
      <c r="Y12" s="269">
        <v>40</v>
      </c>
      <c r="Z12" s="269">
        <v>0</v>
      </c>
      <c r="AA12" s="269">
        <v>8</v>
      </c>
      <c r="AB12" s="269">
        <v>11</v>
      </c>
      <c r="AC12" s="269">
        <v>0</v>
      </c>
      <c r="AD12" s="269">
        <v>0</v>
      </c>
      <c r="AE12" s="269">
        <v>0</v>
      </c>
      <c r="AF12" s="269">
        <v>12</v>
      </c>
      <c r="AG12" s="269">
        <v>0</v>
      </c>
      <c r="AH12" s="269">
        <v>6</v>
      </c>
      <c r="AI12" s="269">
        <v>74</v>
      </c>
      <c r="AJ12" s="269">
        <v>2102</v>
      </c>
      <c r="AK12" s="269">
        <v>2</v>
      </c>
      <c r="AL12" s="269">
        <v>19</v>
      </c>
      <c r="AM12" s="269">
        <v>62</v>
      </c>
      <c r="AN12" s="269">
        <v>1</v>
      </c>
      <c r="AO12" s="269">
        <v>7</v>
      </c>
      <c r="AP12" s="270">
        <v>9510</v>
      </c>
      <c r="AQ12" s="269">
        <v>47</v>
      </c>
      <c r="AR12" s="269">
        <v>792</v>
      </c>
      <c r="AS12" s="269">
        <v>0</v>
      </c>
      <c r="AT12" s="269">
        <v>0</v>
      </c>
      <c r="AU12" s="269">
        <v>0</v>
      </c>
      <c r="AV12" s="269">
        <v>72</v>
      </c>
      <c r="AW12" s="270">
        <v>911</v>
      </c>
      <c r="AX12" s="269">
        <v>10421</v>
      </c>
      <c r="AY12" s="270">
        <v>1560</v>
      </c>
      <c r="AZ12" s="270">
        <v>2471</v>
      </c>
      <c r="BA12" s="269">
        <v>11981</v>
      </c>
      <c r="BB12" s="270">
        <v>-10421</v>
      </c>
      <c r="BC12" s="269">
        <v>-7950</v>
      </c>
      <c r="BD12" s="270">
        <v>1560</v>
      </c>
      <c r="BE12" s="271"/>
      <c r="BG12" s="281" t="s">
        <v>452</v>
      </c>
      <c r="BH12" s="283" t="s">
        <v>29</v>
      </c>
      <c r="BI12" s="273">
        <f t="shared" si="0"/>
        <v>10421</v>
      </c>
      <c r="BJ12" s="274">
        <f t="shared" si="1"/>
        <v>10421</v>
      </c>
      <c r="BK12" s="275">
        <f t="shared" si="2"/>
        <v>1</v>
      </c>
      <c r="BL12" s="276">
        <f t="shared" si="3"/>
        <v>0</v>
      </c>
      <c r="BM12" s="277"/>
      <c r="BN12" s="281" t="s">
        <v>452</v>
      </c>
      <c r="BO12" s="283" t="s">
        <v>29</v>
      </c>
      <c r="BP12" s="278">
        <f t="shared" si="4"/>
        <v>1560</v>
      </c>
      <c r="BQ12" s="279">
        <f t="shared" si="5"/>
        <v>10421</v>
      </c>
      <c r="BR12" s="280">
        <f t="shared" si="6"/>
        <v>-8861</v>
      </c>
      <c r="BS12" s="277"/>
    </row>
    <row r="13" spans="1:71" x14ac:dyDescent="0.2">
      <c r="A13" s="281" t="s">
        <v>453</v>
      </c>
      <c r="B13" s="282" t="s">
        <v>30</v>
      </c>
      <c r="C13" s="269">
        <v>32</v>
      </c>
      <c r="D13" s="269">
        <v>0</v>
      </c>
      <c r="E13" s="269">
        <v>0</v>
      </c>
      <c r="F13" s="269">
        <v>3</v>
      </c>
      <c r="G13" s="269">
        <v>95</v>
      </c>
      <c r="H13" s="269">
        <v>6</v>
      </c>
      <c r="I13" s="269">
        <v>21</v>
      </c>
      <c r="J13" s="269">
        <v>127</v>
      </c>
      <c r="K13" s="269">
        <v>17</v>
      </c>
      <c r="L13" s="269">
        <v>22</v>
      </c>
      <c r="M13" s="269">
        <v>139</v>
      </c>
      <c r="N13" s="269">
        <v>724</v>
      </c>
      <c r="O13" s="269">
        <v>3</v>
      </c>
      <c r="P13" s="269">
        <v>81</v>
      </c>
      <c r="Q13" s="269">
        <v>41</v>
      </c>
      <c r="R13" s="269">
        <v>8</v>
      </c>
      <c r="S13" s="269">
        <v>1</v>
      </c>
      <c r="T13" s="269">
        <v>1</v>
      </c>
      <c r="U13" s="269">
        <v>22</v>
      </c>
      <c r="V13" s="269">
        <v>0</v>
      </c>
      <c r="W13" s="269">
        <v>12</v>
      </c>
      <c r="X13" s="269">
        <v>6</v>
      </c>
      <c r="Y13" s="269">
        <v>89</v>
      </c>
      <c r="Z13" s="269">
        <v>24</v>
      </c>
      <c r="AA13" s="269">
        <v>11</v>
      </c>
      <c r="AB13" s="269">
        <v>9</v>
      </c>
      <c r="AC13" s="269">
        <v>20</v>
      </c>
      <c r="AD13" s="269">
        <v>1</v>
      </c>
      <c r="AE13" s="269">
        <v>4</v>
      </c>
      <c r="AF13" s="269">
        <v>1206</v>
      </c>
      <c r="AG13" s="269">
        <v>0</v>
      </c>
      <c r="AH13" s="269">
        <v>73</v>
      </c>
      <c r="AI13" s="269">
        <v>36</v>
      </c>
      <c r="AJ13" s="269">
        <v>29</v>
      </c>
      <c r="AK13" s="269">
        <v>2</v>
      </c>
      <c r="AL13" s="269">
        <v>10</v>
      </c>
      <c r="AM13" s="269">
        <v>44</v>
      </c>
      <c r="AN13" s="269">
        <v>0</v>
      </c>
      <c r="AO13" s="269">
        <v>13</v>
      </c>
      <c r="AP13" s="270">
        <v>2932</v>
      </c>
      <c r="AQ13" s="269">
        <v>4</v>
      </c>
      <c r="AR13" s="269">
        <v>1567</v>
      </c>
      <c r="AS13" s="269">
        <v>0</v>
      </c>
      <c r="AT13" s="269">
        <v>0</v>
      </c>
      <c r="AU13" s="269">
        <v>0</v>
      </c>
      <c r="AV13" s="269">
        <v>0</v>
      </c>
      <c r="AW13" s="270">
        <v>1571</v>
      </c>
      <c r="AX13" s="269">
        <v>4503</v>
      </c>
      <c r="AY13" s="270">
        <v>154</v>
      </c>
      <c r="AZ13" s="270">
        <v>1725</v>
      </c>
      <c r="BA13" s="269">
        <v>4657</v>
      </c>
      <c r="BB13" s="270">
        <v>-4376</v>
      </c>
      <c r="BC13" s="269">
        <v>-2651</v>
      </c>
      <c r="BD13" s="270">
        <v>281</v>
      </c>
      <c r="BE13" s="271"/>
      <c r="BG13" s="281" t="s">
        <v>453</v>
      </c>
      <c r="BH13" s="283" t="s">
        <v>30</v>
      </c>
      <c r="BI13" s="273">
        <f t="shared" si="0"/>
        <v>4503</v>
      </c>
      <c r="BJ13" s="274">
        <f t="shared" si="1"/>
        <v>4376</v>
      </c>
      <c r="BK13" s="275">
        <f t="shared" si="2"/>
        <v>0.97179658005773928</v>
      </c>
      <c r="BL13" s="276">
        <f t="shared" si="3"/>
        <v>2.8203419942260721E-2</v>
      </c>
      <c r="BM13" s="277"/>
      <c r="BN13" s="281" t="s">
        <v>453</v>
      </c>
      <c r="BO13" s="283" t="s">
        <v>30</v>
      </c>
      <c r="BP13" s="278">
        <f t="shared" si="4"/>
        <v>154</v>
      </c>
      <c r="BQ13" s="279">
        <f t="shared" si="5"/>
        <v>4376</v>
      </c>
      <c r="BR13" s="280">
        <f t="shared" si="6"/>
        <v>-4222</v>
      </c>
      <c r="BS13" s="277"/>
    </row>
    <row r="14" spans="1:71" x14ac:dyDescent="0.2">
      <c r="A14" s="281" t="s">
        <v>454</v>
      </c>
      <c r="B14" s="282" t="s">
        <v>455</v>
      </c>
      <c r="C14" s="269">
        <v>37</v>
      </c>
      <c r="D14" s="269">
        <v>0</v>
      </c>
      <c r="E14" s="269">
        <v>0</v>
      </c>
      <c r="F14" s="269">
        <v>0</v>
      </c>
      <c r="G14" s="269">
        <v>415</v>
      </c>
      <c r="H14" s="269">
        <v>10</v>
      </c>
      <c r="I14" s="269">
        <v>130</v>
      </c>
      <c r="J14" s="269">
        <v>30</v>
      </c>
      <c r="K14" s="269">
        <v>0</v>
      </c>
      <c r="L14" s="269">
        <v>5423</v>
      </c>
      <c r="M14" s="269">
        <v>49</v>
      </c>
      <c r="N14" s="269">
        <v>23</v>
      </c>
      <c r="O14" s="269">
        <v>7</v>
      </c>
      <c r="P14" s="269">
        <v>134</v>
      </c>
      <c r="Q14" s="269">
        <v>438</v>
      </c>
      <c r="R14" s="269">
        <v>150</v>
      </c>
      <c r="S14" s="269">
        <v>61</v>
      </c>
      <c r="T14" s="269">
        <v>13</v>
      </c>
      <c r="U14" s="269">
        <v>811</v>
      </c>
      <c r="V14" s="269">
        <v>11</v>
      </c>
      <c r="W14" s="269">
        <v>247</v>
      </c>
      <c r="X14" s="269">
        <v>207</v>
      </c>
      <c r="Y14" s="269">
        <v>99</v>
      </c>
      <c r="Z14" s="269">
        <v>0</v>
      </c>
      <c r="AA14" s="269">
        <v>34</v>
      </c>
      <c r="AB14" s="269">
        <v>10</v>
      </c>
      <c r="AC14" s="269">
        <v>66</v>
      </c>
      <c r="AD14" s="269">
        <v>13</v>
      </c>
      <c r="AE14" s="269">
        <v>10</v>
      </c>
      <c r="AF14" s="269">
        <v>45</v>
      </c>
      <c r="AG14" s="269">
        <v>1</v>
      </c>
      <c r="AH14" s="269">
        <v>13</v>
      </c>
      <c r="AI14" s="269">
        <v>37</v>
      </c>
      <c r="AJ14" s="269">
        <v>28</v>
      </c>
      <c r="AK14" s="269">
        <v>5</v>
      </c>
      <c r="AL14" s="269">
        <v>67</v>
      </c>
      <c r="AM14" s="269">
        <v>24</v>
      </c>
      <c r="AN14" s="269">
        <v>100</v>
      </c>
      <c r="AO14" s="269">
        <v>12</v>
      </c>
      <c r="AP14" s="270">
        <v>8760</v>
      </c>
      <c r="AQ14" s="269">
        <v>7</v>
      </c>
      <c r="AR14" s="269">
        <v>264</v>
      </c>
      <c r="AS14" s="269">
        <v>1</v>
      </c>
      <c r="AT14" s="269">
        <v>0</v>
      </c>
      <c r="AU14" s="269">
        <v>0</v>
      </c>
      <c r="AV14" s="269">
        <v>77</v>
      </c>
      <c r="AW14" s="270">
        <v>349</v>
      </c>
      <c r="AX14" s="269">
        <v>9109</v>
      </c>
      <c r="AY14" s="270">
        <v>17177</v>
      </c>
      <c r="AZ14" s="270">
        <v>17526</v>
      </c>
      <c r="BA14" s="269">
        <v>26286</v>
      </c>
      <c r="BB14" s="270">
        <v>-5521</v>
      </c>
      <c r="BC14" s="269">
        <v>12005</v>
      </c>
      <c r="BD14" s="270">
        <v>20765</v>
      </c>
      <c r="BE14" s="271"/>
      <c r="BG14" s="281" t="s">
        <v>454</v>
      </c>
      <c r="BH14" s="283" t="s">
        <v>455</v>
      </c>
      <c r="BI14" s="273">
        <f t="shared" si="0"/>
        <v>9109</v>
      </c>
      <c r="BJ14" s="274">
        <f t="shared" si="1"/>
        <v>5521</v>
      </c>
      <c r="BK14" s="275">
        <f t="shared" si="2"/>
        <v>0.60610385333186956</v>
      </c>
      <c r="BL14" s="276">
        <f t="shared" si="3"/>
        <v>0.39389614666813044</v>
      </c>
      <c r="BM14" s="277"/>
      <c r="BN14" s="281" t="s">
        <v>454</v>
      </c>
      <c r="BO14" s="283" t="s">
        <v>455</v>
      </c>
      <c r="BP14" s="278">
        <f t="shared" si="4"/>
        <v>17177</v>
      </c>
      <c r="BQ14" s="279">
        <f t="shared" si="5"/>
        <v>5521</v>
      </c>
      <c r="BR14" s="280">
        <f t="shared" si="6"/>
        <v>11656</v>
      </c>
      <c r="BS14" s="277"/>
    </row>
    <row r="15" spans="1:71" x14ac:dyDescent="0.2">
      <c r="A15" s="281" t="s">
        <v>456</v>
      </c>
      <c r="B15" s="282" t="s">
        <v>31</v>
      </c>
      <c r="C15" s="269">
        <v>12</v>
      </c>
      <c r="D15" s="269">
        <v>0</v>
      </c>
      <c r="E15" s="269">
        <v>0</v>
      </c>
      <c r="F15" s="269">
        <v>0</v>
      </c>
      <c r="G15" s="269">
        <v>52</v>
      </c>
      <c r="H15" s="269">
        <v>1</v>
      </c>
      <c r="I15" s="269">
        <v>20</v>
      </c>
      <c r="J15" s="269">
        <v>11</v>
      </c>
      <c r="K15" s="269">
        <v>0</v>
      </c>
      <c r="L15" s="269">
        <v>78</v>
      </c>
      <c r="M15" s="269">
        <v>535</v>
      </c>
      <c r="N15" s="269">
        <v>159</v>
      </c>
      <c r="O15" s="269">
        <v>11</v>
      </c>
      <c r="P15" s="269">
        <v>99</v>
      </c>
      <c r="Q15" s="269">
        <v>214</v>
      </c>
      <c r="R15" s="269">
        <v>32</v>
      </c>
      <c r="S15" s="269">
        <v>29</v>
      </c>
      <c r="T15" s="269">
        <v>22</v>
      </c>
      <c r="U15" s="269">
        <v>185</v>
      </c>
      <c r="V15" s="269">
        <v>0</v>
      </c>
      <c r="W15" s="269">
        <v>38</v>
      </c>
      <c r="X15" s="269">
        <v>6</v>
      </c>
      <c r="Y15" s="269">
        <v>394</v>
      </c>
      <c r="Z15" s="269">
        <v>0</v>
      </c>
      <c r="AA15" s="269">
        <v>4</v>
      </c>
      <c r="AB15" s="269">
        <v>0</v>
      </c>
      <c r="AC15" s="269">
        <v>2</v>
      </c>
      <c r="AD15" s="269">
        <v>0</v>
      </c>
      <c r="AE15" s="269">
        <v>1</v>
      </c>
      <c r="AF15" s="269">
        <v>1</v>
      </c>
      <c r="AG15" s="269">
        <v>0</v>
      </c>
      <c r="AH15" s="269">
        <v>1</v>
      </c>
      <c r="AI15" s="269">
        <v>22</v>
      </c>
      <c r="AJ15" s="269">
        <v>10</v>
      </c>
      <c r="AK15" s="269">
        <v>0</v>
      </c>
      <c r="AL15" s="269">
        <v>5</v>
      </c>
      <c r="AM15" s="269">
        <v>11</v>
      </c>
      <c r="AN15" s="269">
        <v>7</v>
      </c>
      <c r="AO15" s="269">
        <v>4</v>
      </c>
      <c r="AP15" s="270">
        <v>1966</v>
      </c>
      <c r="AQ15" s="269">
        <v>3</v>
      </c>
      <c r="AR15" s="269">
        <v>42</v>
      </c>
      <c r="AS15" s="269">
        <v>0</v>
      </c>
      <c r="AT15" s="269">
        <v>0</v>
      </c>
      <c r="AU15" s="269">
        <v>0</v>
      </c>
      <c r="AV15" s="269">
        <v>-136</v>
      </c>
      <c r="AW15" s="270">
        <v>-91</v>
      </c>
      <c r="AX15" s="269">
        <v>1875</v>
      </c>
      <c r="AY15" s="270">
        <v>5135</v>
      </c>
      <c r="AZ15" s="270">
        <v>5044</v>
      </c>
      <c r="BA15" s="269">
        <v>7010</v>
      </c>
      <c r="BB15" s="270">
        <v>-862</v>
      </c>
      <c r="BC15" s="269">
        <v>4182</v>
      </c>
      <c r="BD15" s="270">
        <v>6148</v>
      </c>
      <c r="BE15" s="271"/>
      <c r="BG15" s="281" t="s">
        <v>456</v>
      </c>
      <c r="BH15" s="283" t="s">
        <v>31</v>
      </c>
      <c r="BI15" s="273">
        <f t="shared" si="0"/>
        <v>1875</v>
      </c>
      <c r="BJ15" s="274">
        <f t="shared" si="1"/>
        <v>862</v>
      </c>
      <c r="BK15" s="275">
        <f t="shared" si="2"/>
        <v>0.45973333333333333</v>
      </c>
      <c r="BL15" s="276">
        <f t="shared" si="3"/>
        <v>0.54026666666666667</v>
      </c>
      <c r="BM15" s="277"/>
      <c r="BN15" s="281" t="s">
        <v>456</v>
      </c>
      <c r="BO15" s="283" t="s">
        <v>31</v>
      </c>
      <c r="BP15" s="278">
        <f t="shared" si="4"/>
        <v>5135</v>
      </c>
      <c r="BQ15" s="279">
        <f t="shared" si="5"/>
        <v>862</v>
      </c>
      <c r="BR15" s="280">
        <f t="shared" si="6"/>
        <v>4273</v>
      </c>
      <c r="BS15" s="277"/>
    </row>
    <row r="16" spans="1:71" x14ac:dyDescent="0.2">
      <c r="A16" s="281" t="s">
        <v>457</v>
      </c>
      <c r="B16" s="282" t="s">
        <v>32</v>
      </c>
      <c r="C16" s="269">
        <v>0</v>
      </c>
      <c r="D16" s="269">
        <v>0</v>
      </c>
      <c r="E16" s="269">
        <v>0</v>
      </c>
      <c r="F16" s="269">
        <v>0</v>
      </c>
      <c r="G16" s="269">
        <v>0</v>
      </c>
      <c r="H16" s="269">
        <v>0</v>
      </c>
      <c r="I16" s="269">
        <v>65</v>
      </c>
      <c r="J16" s="269">
        <v>0</v>
      </c>
      <c r="K16" s="269">
        <v>0</v>
      </c>
      <c r="L16" s="269">
        <v>33</v>
      </c>
      <c r="M16" s="269">
        <v>51</v>
      </c>
      <c r="N16" s="269">
        <v>16960</v>
      </c>
      <c r="O16" s="269">
        <v>1</v>
      </c>
      <c r="P16" s="269">
        <v>6304</v>
      </c>
      <c r="Q16" s="269">
        <v>3844</v>
      </c>
      <c r="R16" s="269">
        <v>674</v>
      </c>
      <c r="S16" s="269">
        <v>34</v>
      </c>
      <c r="T16" s="269">
        <v>4</v>
      </c>
      <c r="U16" s="269">
        <v>923</v>
      </c>
      <c r="V16" s="269">
        <v>2</v>
      </c>
      <c r="W16" s="269">
        <v>358</v>
      </c>
      <c r="X16" s="269">
        <v>4</v>
      </c>
      <c r="Y16" s="269">
        <v>172</v>
      </c>
      <c r="Z16" s="269">
        <v>0</v>
      </c>
      <c r="AA16" s="269">
        <v>0</v>
      </c>
      <c r="AB16" s="269">
        <v>0</v>
      </c>
      <c r="AC16" s="269">
        <v>0</v>
      </c>
      <c r="AD16" s="269">
        <v>0</v>
      </c>
      <c r="AE16" s="269">
        <v>0</v>
      </c>
      <c r="AF16" s="269">
        <v>1</v>
      </c>
      <c r="AG16" s="269">
        <v>0</v>
      </c>
      <c r="AH16" s="269">
        <v>0</v>
      </c>
      <c r="AI16" s="269">
        <v>0</v>
      </c>
      <c r="AJ16" s="269">
        <v>0</v>
      </c>
      <c r="AK16" s="269">
        <v>0</v>
      </c>
      <c r="AL16" s="269">
        <v>2</v>
      </c>
      <c r="AM16" s="269">
        <v>0</v>
      </c>
      <c r="AN16" s="269">
        <v>0</v>
      </c>
      <c r="AO16" s="269">
        <v>3</v>
      </c>
      <c r="AP16" s="270">
        <v>29435</v>
      </c>
      <c r="AQ16" s="269">
        <v>0</v>
      </c>
      <c r="AR16" s="269">
        <v>-11</v>
      </c>
      <c r="AS16" s="269">
        <v>0</v>
      </c>
      <c r="AT16" s="269">
        <v>-43</v>
      </c>
      <c r="AU16" s="269">
        <v>-12</v>
      </c>
      <c r="AV16" s="269">
        <v>-215</v>
      </c>
      <c r="AW16" s="270">
        <v>-281</v>
      </c>
      <c r="AX16" s="269">
        <v>29154</v>
      </c>
      <c r="AY16" s="270">
        <v>24441</v>
      </c>
      <c r="AZ16" s="270">
        <v>24160</v>
      </c>
      <c r="BA16" s="269">
        <v>53595</v>
      </c>
      <c r="BB16" s="270">
        <v>-22025</v>
      </c>
      <c r="BC16" s="269">
        <v>2135</v>
      </c>
      <c r="BD16" s="270">
        <v>31570</v>
      </c>
      <c r="BE16" s="271"/>
      <c r="BG16" s="281" t="s">
        <v>457</v>
      </c>
      <c r="BH16" s="283" t="s">
        <v>32</v>
      </c>
      <c r="BI16" s="273">
        <f t="shared" si="0"/>
        <v>29154</v>
      </c>
      <c r="BJ16" s="274">
        <f t="shared" si="1"/>
        <v>22025</v>
      </c>
      <c r="BK16" s="275">
        <f t="shared" si="2"/>
        <v>0.75547094738286347</v>
      </c>
      <c r="BL16" s="276">
        <f t="shared" si="3"/>
        <v>0.24452905261713653</v>
      </c>
      <c r="BM16" s="277"/>
      <c r="BN16" s="281" t="s">
        <v>457</v>
      </c>
      <c r="BO16" s="283" t="s">
        <v>32</v>
      </c>
      <c r="BP16" s="278">
        <f t="shared" si="4"/>
        <v>24441</v>
      </c>
      <c r="BQ16" s="279">
        <f t="shared" si="5"/>
        <v>22025</v>
      </c>
      <c r="BR16" s="280">
        <f t="shared" si="6"/>
        <v>2416</v>
      </c>
      <c r="BS16" s="277"/>
    </row>
    <row r="17" spans="1:71" x14ac:dyDescent="0.2">
      <c r="A17" s="281" t="s">
        <v>458</v>
      </c>
      <c r="B17" s="282" t="s">
        <v>33</v>
      </c>
      <c r="C17" s="269">
        <v>0</v>
      </c>
      <c r="D17" s="269">
        <v>0</v>
      </c>
      <c r="E17" s="269">
        <v>0</v>
      </c>
      <c r="F17" s="269">
        <v>0</v>
      </c>
      <c r="G17" s="269">
        <v>34</v>
      </c>
      <c r="H17" s="269">
        <v>0</v>
      </c>
      <c r="I17" s="269">
        <v>20</v>
      </c>
      <c r="J17" s="269">
        <v>8</v>
      </c>
      <c r="K17" s="269">
        <v>0</v>
      </c>
      <c r="L17" s="269">
        <v>54</v>
      </c>
      <c r="M17" s="269">
        <v>64</v>
      </c>
      <c r="N17" s="269">
        <v>275</v>
      </c>
      <c r="O17" s="269">
        <v>522</v>
      </c>
      <c r="P17" s="269">
        <v>1825</v>
      </c>
      <c r="Q17" s="269">
        <v>1261</v>
      </c>
      <c r="R17" s="269">
        <v>142</v>
      </c>
      <c r="S17" s="269">
        <v>56</v>
      </c>
      <c r="T17" s="269">
        <v>29</v>
      </c>
      <c r="U17" s="269">
        <v>1341</v>
      </c>
      <c r="V17" s="269">
        <v>9</v>
      </c>
      <c r="W17" s="269">
        <v>162</v>
      </c>
      <c r="X17" s="269">
        <v>22</v>
      </c>
      <c r="Y17" s="269">
        <v>66</v>
      </c>
      <c r="Z17" s="269">
        <v>0</v>
      </c>
      <c r="AA17" s="269">
        <v>0</v>
      </c>
      <c r="AB17" s="269">
        <v>0</v>
      </c>
      <c r="AC17" s="269">
        <v>0</v>
      </c>
      <c r="AD17" s="269">
        <v>0</v>
      </c>
      <c r="AE17" s="269">
        <v>0</v>
      </c>
      <c r="AF17" s="269">
        <v>0</v>
      </c>
      <c r="AG17" s="269">
        <v>0</v>
      </c>
      <c r="AH17" s="269">
        <v>2</v>
      </c>
      <c r="AI17" s="269">
        <v>1</v>
      </c>
      <c r="AJ17" s="269">
        <v>19</v>
      </c>
      <c r="AK17" s="269">
        <v>0</v>
      </c>
      <c r="AL17" s="269">
        <v>3</v>
      </c>
      <c r="AM17" s="269">
        <v>3</v>
      </c>
      <c r="AN17" s="269">
        <v>0</v>
      </c>
      <c r="AO17" s="269">
        <v>3</v>
      </c>
      <c r="AP17" s="270">
        <v>5921</v>
      </c>
      <c r="AQ17" s="269">
        <v>0</v>
      </c>
      <c r="AR17" s="269">
        <v>52</v>
      </c>
      <c r="AS17" s="269">
        <v>0</v>
      </c>
      <c r="AT17" s="269">
        <v>0</v>
      </c>
      <c r="AU17" s="269">
        <v>-14</v>
      </c>
      <c r="AV17" s="269">
        <v>-35</v>
      </c>
      <c r="AW17" s="270">
        <v>3</v>
      </c>
      <c r="AX17" s="269">
        <v>5924</v>
      </c>
      <c r="AY17" s="270">
        <v>989</v>
      </c>
      <c r="AZ17" s="270">
        <v>992</v>
      </c>
      <c r="BA17" s="269">
        <v>6913</v>
      </c>
      <c r="BB17" s="270">
        <v>-5671</v>
      </c>
      <c r="BC17" s="269">
        <v>-4679</v>
      </c>
      <c r="BD17" s="270">
        <v>1242</v>
      </c>
      <c r="BE17" s="271"/>
      <c r="BG17" s="281" t="s">
        <v>458</v>
      </c>
      <c r="BH17" s="283" t="s">
        <v>33</v>
      </c>
      <c r="BI17" s="273">
        <f t="shared" si="0"/>
        <v>5924</v>
      </c>
      <c r="BJ17" s="274">
        <f t="shared" si="1"/>
        <v>5671</v>
      </c>
      <c r="BK17" s="275">
        <f t="shared" si="2"/>
        <v>0.95729237002025658</v>
      </c>
      <c r="BL17" s="276">
        <f t="shared" si="3"/>
        <v>4.2707629979743422E-2</v>
      </c>
      <c r="BM17" s="277"/>
      <c r="BN17" s="281" t="s">
        <v>458</v>
      </c>
      <c r="BO17" s="283" t="s">
        <v>33</v>
      </c>
      <c r="BP17" s="278">
        <f t="shared" si="4"/>
        <v>989</v>
      </c>
      <c r="BQ17" s="279">
        <f t="shared" si="5"/>
        <v>5671</v>
      </c>
      <c r="BR17" s="280">
        <f t="shared" si="6"/>
        <v>-4682</v>
      </c>
      <c r="BS17" s="277"/>
    </row>
    <row r="18" spans="1:71" x14ac:dyDescent="0.2">
      <c r="A18" s="281" t="s">
        <v>459</v>
      </c>
      <c r="B18" s="282" t="s">
        <v>34</v>
      </c>
      <c r="C18" s="269">
        <v>6</v>
      </c>
      <c r="D18" s="269">
        <v>0</v>
      </c>
      <c r="E18" s="269">
        <v>0</v>
      </c>
      <c r="F18" s="269">
        <v>3</v>
      </c>
      <c r="G18" s="269">
        <v>223</v>
      </c>
      <c r="H18" s="269">
        <v>2</v>
      </c>
      <c r="I18" s="269">
        <v>112</v>
      </c>
      <c r="J18" s="269">
        <v>14</v>
      </c>
      <c r="K18" s="269">
        <v>0</v>
      </c>
      <c r="L18" s="269">
        <v>45</v>
      </c>
      <c r="M18" s="269">
        <v>68</v>
      </c>
      <c r="N18" s="269">
        <v>27</v>
      </c>
      <c r="O18" s="269">
        <v>2</v>
      </c>
      <c r="P18" s="269">
        <v>1962</v>
      </c>
      <c r="Q18" s="269">
        <v>1199</v>
      </c>
      <c r="R18" s="269">
        <v>238</v>
      </c>
      <c r="S18" s="269">
        <v>60</v>
      </c>
      <c r="T18" s="269">
        <v>13</v>
      </c>
      <c r="U18" s="269">
        <v>566</v>
      </c>
      <c r="V18" s="269">
        <v>6</v>
      </c>
      <c r="W18" s="269">
        <v>67</v>
      </c>
      <c r="X18" s="269">
        <v>17</v>
      </c>
      <c r="Y18" s="269">
        <v>706</v>
      </c>
      <c r="Z18" s="269">
        <v>0</v>
      </c>
      <c r="AA18" s="269">
        <v>1</v>
      </c>
      <c r="AB18" s="269">
        <v>0</v>
      </c>
      <c r="AC18" s="269">
        <v>38</v>
      </c>
      <c r="AD18" s="269">
        <v>0</v>
      </c>
      <c r="AE18" s="269">
        <v>5</v>
      </c>
      <c r="AF18" s="269">
        <v>27</v>
      </c>
      <c r="AG18" s="269">
        <v>0</v>
      </c>
      <c r="AH18" s="269">
        <v>30</v>
      </c>
      <c r="AI18" s="269">
        <v>2</v>
      </c>
      <c r="AJ18" s="269">
        <v>4</v>
      </c>
      <c r="AK18" s="269">
        <v>2</v>
      </c>
      <c r="AL18" s="269">
        <v>7</v>
      </c>
      <c r="AM18" s="269">
        <v>20</v>
      </c>
      <c r="AN18" s="269">
        <v>1</v>
      </c>
      <c r="AO18" s="269">
        <v>4</v>
      </c>
      <c r="AP18" s="270">
        <v>5477</v>
      </c>
      <c r="AQ18" s="269">
        <v>8</v>
      </c>
      <c r="AR18" s="269">
        <v>86</v>
      </c>
      <c r="AS18" s="269">
        <v>0</v>
      </c>
      <c r="AT18" s="269">
        <v>25</v>
      </c>
      <c r="AU18" s="269">
        <v>37</v>
      </c>
      <c r="AV18" s="269">
        <v>-159</v>
      </c>
      <c r="AW18" s="270">
        <v>-3</v>
      </c>
      <c r="AX18" s="269">
        <v>5474</v>
      </c>
      <c r="AY18" s="270">
        <v>23095</v>
      </c>
      <c r="AZ18" s="270">
        <v>23092</v>
      </c>
      <c r="BA18" s="269">
        <v>28569</v>
      </c>
      <c r="BB18" s="270">
        <v>-1861</v>
      </c>
      <c r="BC18" s="269">
        <v>21231</v>
      </c>
      <c r="BD18" s="270">
        <v>26708</v>
      </c>
      <c r="BE18" s="271"/>
      <c r="BG18" s="281" t="s">
        <v>459</v>
      </c>
      <c r="BH18" s="283" t="s">
        <v>34</v>
      </c>
      <c r="BI18" s="273">
        <f t="shared" si="0"/>
        <v>5474</v>
      </c>
      <c r="BJ18" s="274">
        <f t="shared" si="1"/>
        <v>1861</v>
      </c>
      <c r="BK18" s="275">
        <f t="shared" si="2"/>
        <v>0.33997077091706246</v>
      </c>
      <c r="BL18" s="276">
        <f t="shared" si="3"/>
        <v>0.66002922908293749</v>
      </c>
      <c r="BM18" s="277"/>
      <c r="BN18" s="281" t="s">
        <v>459</v>
      </c>
      <c r="BO18" s="283" t="s">
        <v>34</v>
      </c>
      <c r="BP18" s="278">
        <f t="shared" si="4"/>
        <v>23095</v>
      </c>
      <c r="BQ18" s="279">
        <f t="shared" si="5"/>
        <v>1861</v>
      </c>
      <c r="BR18" s="280">
        <f t="shared" si="6"/>
        <v>21234</v>
      </c>
      <c r="BS18" s="277"/>
    </row>
    <row r="19" spans="1:71" x14ac:dyDescent="0.2">
      <c r="A19" s="281" t="s">
        <v>460</v>
      </c>
      <c r="B19" s="284" t="s">
        <v>269</v>
      </c>
      <c r="C19" s="269">
        <v>0</v>
      </c>
      <c r="D19" s="269">
        <v>0</v>
      </c>
      <c r="E19" s="269">
        <v>0</v>
      </c>
      <c r="F19" s="269">
        <v>0</v>
      </c>
      <c r="G19" s="269">
        <v>0</v>
      </c>
      <c r="H19" s="269">
        <v>0</v>
      </c>
      <c r="I19" s="269">
        <v>8</v>
      </c>
      <c r="J19" s="269">
        <v>0</v>
      </c>
      <c r="K19" s="269">
        <v>0</v>
      </c>
      <c r="L19" s="269">
        <v>10</v>
      </c>
      <c r="M19" s="269">
        <v>13</v>
      </c>
      <c r="N19" s="269">
        <v>4</v>
      </c>
      <c r="O19" s="269">
        <v>0</v>
      </c>
      <c r="P19" s="269">
        <v>29</v>
      </c>
      <c r="Q19" s="269">
        <v>5273</v>
      </c>
      <c r="R19" s="269">
        <v>290</v>
      </c>
      <c r="S19" s="269">
        <v>23</v>
      </c>
      <c r="T19" s="269">
        <v>2</v>
      </c>
      <c r="U19" s="269">
        <v>274</v>
      </c>
      <c r="V19" s="269">
        <v>0</v>
      </c>
      <c r="W19" s="269">
        <v>53</v>
      </c>
      <c r="X19" s="269">
        <v>0</v>
      </c>
      <c r="Y19" s="269">
        <v>48</v>
      </c>
      <c r="Z19" s="269">
        <v>0</v>
      </c>
      <c r="AA19" s="269">
        <v>10</v>
      </c>
      <c r="AB19" s="269">
        <v>0</v>
      </c>
      <c r="AC19" s="269">
        <v>0</v>
      </c>
      <c r="AD19" s="269">
        <v>0</v>
      </c>
      <c r="AE19" s="269">
        <v>0</v>
      </c>
      <c r="AF19" s="269">
        <v>0</v>
      </c>
      <c r="AG19" s="269">
        <v>0</v>
      </c>
      <c r="AH19" s="269">
        <v>2</v>
      </c>
      <c r="AI19" s="269">
        <v>0</v>
      </c>
      <c r="AJ19" s="269">
        <v>0</v>
      </c>
      <c r="AK19" s="269">
        <v>0</v>
      </c>
      <c r="AL19" s="269">
        <v>57</v>
      </c>
      <c r="AM19" s="269">
        <v>0</v>
      </c>
      <c r="AN19" s="269">
        <v>0</v>
      </c>
      <c r="AO19" s="269">
        <v>0</v>
      </c>
      <c r="AP19" s="270">
        <v>6096</v>
      </c>
      <c r="AQ19" s="269">
        <v>0</v>
      </c>
      <c r="AR19" s="269">
        <v>4</v>
      </c>
      <c r="AS19" s="269">
        <v>0</v>
      </c>
      <c r="AT19" s="269">
        <v>231</v>
      </c>
      <c r="AU19" s="269">
        <v>412</v>
      </c>
      <c r="AV19" s="269">
        <v>603</v>
      </c>
      <c r="AW19" s="270">
        <v>1250</v>
      </c>
      <c r="AX19" s="269">
        <v>7346</v>
      </c>
      <c r="AY19" s="270">
        <v>30944</v>
      </c>
      <c r="AZ19" s="270">
        <v>32194</v>
      </c>
      <c r="BA19" s="269">
        <v>38290</v>
      </c>
      <c r="BB19" s="270">
        <v>-6088</v>
      </c>
      <c r="BC19" s="269">
        <v>26106</v>
      </c>
      <c r="BD19" s="270">
        <v>32202</v>
      </c>
      <c r="BE19" s="271"/>
      <c r="BG19" s="281" t="s">
        <v>460</v>
      </c>
      <c r="BH19" s="285" t="s">
        <v>269</v>
      </c>
      <c r="BI19" s="273">
        <f t="shared" si="0"/>
        <v>7346</v>
      </c>
      <c r="BJ19" s="274">
        <f t="shared" si="1"/>
        <v>6088</v>
      </c>
      <c r="BK19" s="275">
        <f t="shared" si="2"/>
        <v>0.82875034032126327</v>
      </c>
      <c r="BL19" s="276">
        <f t="shared" si="3"/>
        <v>0.17124965967873673</v>
      </c>
      <c r="BM19" s="277"/>
      <c r="BN19" s="281" t="s">
        <v>460</v>
      </c>
      <c r="BO19" s="285" t="s">
        <v>269</v>
      </c>
      <c r="BP19" s="278">
        <f t="shared" si="4"/>
        <v>30944</v>
      </c>
      <c r="BQ19" s="279">
        <f t="shared" si="5"/>
        <v>6088</v>
      </c>
      <c r="BR19" s="280">
        <f t="shared" si="6"/>
        <v>24856</v>
      </c>
      <c r="BS19" s="277"/>
    </row>
    <row r="20" spans="1:71" x14ac:dyDescent="0.2">
      <c r="A20" s="281" t="s">
        <v>461</v>
      </c>
      <c r="B20" s="284" t="s">
        <v>270</v>
      </c>
      <c r="C20" s="269">
        <v>0</v>
      </c>
      <c r="D20" s="269">
        <v>0</v>
      </c>
      <c r="E20" s="269">
        <v>0</v>
      </c>
      <c r="F20" s="269">
        <v>0</v>
      </c>
      <c r="G20" s="269">
        <v>0</v>
      </c>
      <c r="H20" s="269">
        <v>0</v>
      </c>
      <c r="I20" s="269">
        <v>1</v>
      </c>
      <c r="J20" s="269">
        <v>0</v>
      </c>
      <c r="K20" s="269">
        <v>0</v>
      </c>
      <c r="L20" s="269">
        <v>71</v>
      </c>
      <c r="M20" s="269">
        <v>9</v>
      </c>
      <c r="N20" s="269">
        <v>5</v>
      </c>
      <c r="O20" s="269">
        <v>0</v>
      </c>
      <c r="P20" s="269">
        <v>13</v>
      </c>
      <c r="Q20" s="269">
        <v>163</v>
      </c>
      <c r="R20" s="269">
        <v>1075</v>
      </c>
      <c r="S20" s="269">
        <v>3</v>
      </c>
      <c r="T20" s="269">
        <v>2</v>
      </c>
      <c r="U20" s="269">
        <v>49</v>
      </c>
      <c r="V20" s="269">
        <v>0</v>
      </c>
      <c r="W20" s="269">
        <v>6</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83</v>
      </c>
      <c r="AM20" s="269">
        <v>0</v>
      </c>
      <c r="AN20" s="269">
        <v>0</v>
      </c>
      <c r="AO20" s="269">
        <v>0</v>
      </c>
      <c r="AP20" s="270">
        <v>1481</v>
      </c>
      <c r="AQ20" s="269">
        <v>0</v>
      </c>
      <c r="AR20" s="269">
        <v>2</v>
      </c>
      <c r="AS20" s="269">
        <v>0</v>
      </c>
      <c r="AT20" s="269">
        <v>136</v>
      </c>
      <c r="AU20" s="269">
        <v>701</v>
      </c>
      <c r="AV20" s="269">
        <v>12</v>
      </c>
      <c r="AW20" s="270">
        <v>851</v>
      </c>
      <c r="AX20" s="269">
        <v>2332</v>
      </c>
      <c r="AY20" s="270">
        <v>7057</v>
      </c>
      <c r="AZ20" s="270">
        <v>7908</v>
      </c>
      <c r="BA20" s="269">
        <v>9389</v>
      </c>
      <c r="BB20" s="270">
        <v>-2332</v>
      </c>
      <c r="BC20" s="269">
        <v>5576</v>
      </c>
      <c r="BD20" s="270">
        <v>7057</v>
      </c>
      <c r="BE20" s="271"/>
      <c r="BG20" s="281" t="s">
        <v>461</v>
      </c>
      <c r="BH20" s="285" t="s">
        <v>270</v>
      </c>
      <c r="BI20" s="273">
        <f t="shared" si="0"/>
        <v>2332</v>
      </c>
      <c r="BJ20" s="274">
        <f t="shared" si="1"/>
        <v>2332</v>
      </c>
      <c r="BK20" s="275">
        <f t="shared" si="2"/>
        <v>1</v>
      </c>
      <c r="BL20" s="276">
        <f t="shared" si="3"/>
        <v>0</v>
      </c>
      <c r="BM20" s="277"/>
      <c r="BN20" s="281" t="s">
        <v>461</v>
      </c>
      <c r="BO20" s="285" t="s">
        <v>270</v>
      </c>
      <c r="BP20" s="278">
        <f t="shared" si="4"/>
        <v>7057</v>
      </c>
      <c r="BQ20" s="279">
        <f t="shared" si="5"/>
        <v>2332</v>
      </c>
      <c r="BR20" s="280">
        <f t="shared" si="6"/>
        <v>4725</v>
      </c>
      <c r="BS20" s="277"/>
    </row>
    <row r="21" spans="1:71" x14ac:dyDescent="0.2">
      <c r="A21" s="281" t="s">
        <v>462</v>
      </c>
      <c r="B21" s="284" t="s">
        <v>271</v>
      </c>
      <c r="C21" s="269">
        <v>2</v>
      </c>
      <c r="D21" s="269">
        <v>0</v>
      </c>
      <c r="E21" s="269">
        <v>0</v>
      </c>
      <c r="F21" s="269">
        <v>0</v>
      </c>
      <c r="G21" s="269">
        <v>0</v>
      </c>
      <c r="H21" s="269">
        <v>0</v>
      </c>
      <c r="I21" s="269">
        <v>0</v>
      </c>
      <c r="J21" s="269">
        <v>0</v>
      </c>
      <c r="K21" s="269">
        <v>0</v>
      </c>
      <c r="L21" s="269">
        <v>0</v>
      </c>
      <c r="M21" s="269">
        <v>0</v>
      </c>
      <c r="N21" s="269">
        <v>0</v>
      </c>
      <c r="O21" s="269">
        <v>0</v>
      </c>
      <c r="P21" s="269">
        <v>0</v>
      </c>
      <c r="Q21" s="269">
        <v>88</v>
      </c>
      <c r="R21" s="269">
        <v>41</v>
      </c>
      <c r="S21" s="269">
        <v>132</v>
      </c>
      <c r="T21" s="269">
        <v>0</v>
      </c>
      <c r="U21" s="269">
        <v>20</v>
      </c>
      <c r="V21" s="269">
        <v>0</v>
      </c>
      <c r="W21" s="269">
        <v>3</v>
      </c>
      <c r="X21" s="269">
        <v>0</v>
      </c>
      <c r="Y21" s="269">
        <v>1</v>
      </c>
      <c r="Z21" s="269">
        <v>0</v>
      </c>
      <c r="AA21" s="269">
        <v>0</v>
      </c>
      <c r="AB21" s="269">
        <v>0</v>
      </c>
      <c r="AC21" s="269">
        <v>15</v>
      </c>
      <c r="AD21" s="269">
        <v>0</v>
      </c>
      <c r="AE21" s="269">
        <v>0</v>
      </c>
      <c r="AF21" s="269">
        <v>0</v>
      </c>
      <c r="AG21" s="269">
        <v>0</v>
      </c>
      <c r="AH21" s="269">
        <v>22</v>
      </c>
      <c r="AI21" s="269">
        <v>0</v>
      </c>
      <c r="AJ21" s="269">
        <v>162</v>
      </c>
      <c r="AK21" s="269">
        <v>0</v>
      </c>
      <c r="AL21" s="269">
        <v>28</v>
      </c>
      <c r="AM21" s="269">
        <v>4</v>
      </c>
      <c r="AN21" s="269">
        <v>9</v>
      </c>
      <c r="AO21" s="269">
        <v>5</v>
      </c>
      <c r="AP21" s="270">
        <v>532</v>
      </c>
      <c r="AQ21" s="269">
        <v>6</v>
      </c>
      <c r="AR21" s="269">
        <v>33</v>
      </c>
      <c r="AS21" s="269">
        <v>0</v>
      </c>
      <c r="AT21" s="269">
        <v>672</v>
      </c>
      <c r="AU21" s="269">
        <v>449</v>
      </c>
      <c r="AV21" s="269">
        <v>62</v>
      </c>
      <c r="AW21" s="270">
        <v>1222</v>
      </c>
      <c r="AX21" s="269">
        <v>1754</v>
      </c>
      <c r="AY21" s="270">
        <v>588</v>
      </c>
      <c r="AZ21" s="270">
        <v>1810</v>
      </c>
      <c r="BA21" s="269">
        <v>2342</v>
      </c>
      <c r="BB21" s="270">
        <v>-854</v>
      </c>
      <c r="BC21" s="269">
        <v>956</v>
      </c>
      <c r="BD21" s="270">
        <v>1488</v>
      </c>
      <c r="BE21" s="271"/>
      <c r="BG21" s="281" t="s">
        <v>462</v>
      </c>
      <c r="BH21" s="285" t="s">
        <v>271</v>
      </c>
      <c r="BI21" s="273">
        <f t="shared" si="0"/>
        <v>1754</v>
      </c>
      <c r="BJ21" s="274">
        <f t="shared" si="1"/>
        <v>854</v>
      </c>
      <c r="BK21" s="275">
        <f t="shared" si="2"/>
        <v>0.48688711516533639</v>
      </c>
      <c r="BL21" s="276">
        <f t="shared" si="3"/>
        <v>0.51311288483466355</v>
      </c>
      <c r="BM21" s="277"/>
      <c r="BN21" s="281" t="s">
        <v>462</v>
      </c>
      <c r="BO21" s="285" t="s">
        <v>271</v>
      </c>
      <c r="BP21" s="278">
        <f t="shared" si="4"/>
        <v>588</v>
      </c>
      <c r="BQ21" s="279">
        <f t="shared" si="5"/>
        <v>854</v>
      </c>
      <c r="BR21" s="280">
        <f t="shared" si="6"/>
        <v>-266</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0</v>
      </c>
      <c r="P22" s="269">
        <v>74</v>
      </c>
      <c r="Q22" s="269">
        <v>252</v>
      </c>
      <c r="R22" s="269">
        <v>69</v>
      </c>
      <c r="S22" s="269">
        <v>209</v>
      </c>
      <c r="T22" s="269">
        <v>175</v>
      </c>
      <c r="U22" s="269">
        <v>3016</v>
      </c>
      <c r="V22" s="269">
        <v>74</v>
      </c>
      <c r="W22" s="269">
        <v>72</v>
      </c>
      <c r="X22" s="269">
        <v>11</v>
      </c>
      <c r="Y22" s="269">
        <v>2</v>
      </c>
      <c r="Z22" s="269">
        <v>0</v>
      </c>
      <c r="AA22" s="269">
        <v>0</v>
      </c>
      <c r="AB22" s="269">
        <v>0</v>
      </c>
      <c r="AC22" s="269">
        <v>0</v>
      </c>
      <c r="AD22" s="269">
        <v>0</v>
      </c>
      <c r="AE22" s="269">
        <v>0</v>
      </c>
      <c r="AF22" s="269">
        <v>0</v>
      </c>
      <c r="AG22" s="269">
        <v>0</v>
      </c>
      <c r="AH22" s="269">
        <v>15</v>
      </c>
      <c r="AI22" s="269">
        <v>14</v>
      </c>
      <c r="AJ22" s="269">
        <v>0</v>
      </c>
      <c r="AK22" s="269">
        <v>0</v>
      </c>
      <c r="AL22" s="269">
        <v>83</v>
      </c>
      <c r="AM22" s="269">
        <v>0</v>
      </c>
      <c r="AN22" s="269">
        <v>4</v>
      </c>
      <c r="AO22" s="269">
        <v>8</v>
      </c>
      <c r="AP22" s="270">
        <v>4078</v>
      </c>
      <c r="AQ22" s="269">
        <v>0</v>
      </c>
      <c r="AR22" s="269">
        <v>48</v>
      </c>
      <c r="AS22" s="269">
        <v>0</v>
      </c>
      <c r="AT22" s="269">
        <v>0</v>
      </c>
      <c r="AU22" s="269">
        <v>0</v>
      </c>
      <c r="AV22" s="269">
        <v>-35</v>
      </c>
      <c r="AW22" s="270">
        <v>13</v>
      </c>
      <c r="AX22" s="269">
        <v>4091</v>
      </c>
      <c r="AY22" s="270">
        <v>557</v>
      </c>
      <c r="AZ22" s="270">
        <v>570</v>
      </c>
      <c r="BA22" s="269">
        <v>4648</v>
      </c>
      <c r="BB22" s="270">
        <v>-4041</v>
      </c>
      <c r="BC22" s="269">
        <v>-3471</v>
      </c>
      <c r="BD22" s="270">
        <v>607</v>
      </c>
      <c r="BE22" s="271"/>
      <c r="BG22" s="281" t="s">
        <v>463</v>
      </c>
      <c r="BH22" s="285" t="s">
        <v>281</v>
      </c>
      <c r="BI22" s="273">
        <f t="shared" si="0"/>
        <v>4091</v>
      </c>
      <c r="BJ22" s="274">
        <f t="shared" si="1"/>
        <v>4041</v>
      </c>
      <c r="BK22" s="275">
        <f t="shared" si="2"/>
        <v>0.98777804937668057</v>
      </c>
      <c r="BL22" s="276">
        <f t="shared" si="3"/>
        <v>1.2221950623319433E-2</v>
      </c>
      <c r="BM22" s="277"/>
      <c r="BN22" s="281" t="s">
        <v>463</v>
      </c>
      <c r="BO22" s="285" t="s">
        <v>281</v>
      </c>
      <c r="BP22" s="278">
        <f t="shared" si="4"/>
        <v>557</v>
      </c>
      <c r="BQ22" s="279">
        <f t="shared" si="5"/>
        <v>4041</v>
      </c>
      <c r="BR22" s="280">
        <f t="shared" si="6"/>
        <v>-3484</v>
      </c>
      <c r="BS22" s="277"/>
    </row>
    <row r="23" spans="1:71" x14ac:dyDescent="0.2">
      <c r="A23" s="281" t="s">
        <v>464</v>
      </c>
      <c r="B23" s="282" t="s">
        <v>35</v>
      </c>
      <c r="C23" s="269">
        <v>0</v>
      </c>
      <c r="D23" s="269">
        <v>0</v>
      </c>
      <c r="E23" s="269">
        <v>0</v>
      </c>
      <c r="F23" s="269">
        <v>0</v>
      </c>
      <c r="G23" s="269">
        <v>0</v>
      </c>
      <c r="H23" s="269">
        <v>0</v>
      </c>
      <c r="I23" s="269">
        <v>1</v>
      </c>
      <c r="J23" s="269">
        <v>0</v>
      </c>
      <c r="K23" s="269">
        <v>0</v>
      </c>
      <c r="L23" s="269">
        <v>1</v>
      </c>
      <c r="M23" s="269">
        <v>0</v>
      </c>
      <c r="N23" s="269">
        <v>0</v>
      </c>
      <c r="O23" s="269">
        <v>0</v>
      </c>
      <c r="P23" s="269">
        <v>23</v>
      </c>
      <c r="Q23" s="269">
        <v>787</v>
      </c>
      <c r="R23" s="269">
        <v>167</v>
      </c>
      <c r="S23" s="269">
        <v>30</v>
      </c>
      <c r="T23" s="269">
        <v>13</v>
      </c>
      <c r="U23" s="269">
        <v>2390</v>
      </c>
      <c r="V23" s="269">
        <v>5</v>
      </c>
      <c r="W23" s="269">
        <v>214</v>
      </c>
      <c r="X23" s="269">
        <v>1</v>
      </c>
      <c r="Y23" s="269">
        <v>59</v>
      </c>
      <c r="Z23" s="269">
        <v>0</v>
      </c>
      <c r="AA23" s="269">
        <v>0</v>
      </c>
      <c r="AB23" s="269">
        <v>0</v>
      </c>
      <c r="AC23" s="269">
        <v>2</v>
      </c>
      <c r="AD23" s="269">
        <v>0</v>
      </c>
      <c r="AE23" s="269">
        <v>0</v>
      </c>
      <c r="AF23" s="269">
        <v>1</v>
      </c>
      <c r="AG23" s="269">
        <v>0</v>
      </c>
      <c r="AH23" s="269">
        <v>13</v>
      </c>
      <c r="AI23" s="269">
        <v>6</v>
      </c>
      <c r="AJ23" s="269">
        <v>1</v>
      </c>
      <c r="AK23" s="269">
        <v>0</v>
      </c>
      <c r="AL23" s="269">
        <v>47</v>
      </c>
      <c r="AM23" s="269">
        <v>1</v>
      </c>
      <c r="AN23" s="269">
        <v>0</v>
      </c>
      <c r="AO23" s="269">
        <v>1</v>
      </c>
      <c r="AP23" s="270">
        <v>3763</v>
      </c>
      <c r="AQ23" s="269">
        <v>22</v>
      </c>
      <c r="AR23" s="269">
        <v>1015</v>
      </c>
      <c r="AS23" s="269">
        <v>0</v>
      </c>
      <c r="AT23" s="269">
        <v>441</v>
      </c>
      <c r="AU23" s="269">
        <v>459</v>
      </c>
      <c r="AV23" s="269">
        <v>180</v>
      </c>
      <c r="AW23" s="270">
        <v>2117</v>
      </c>
      <c r="AX23" s="269">
        <v>5880</v>
      </c>
      <c r="AY23" s="270">
        <v>16510</v>
      </c>
      <c r="AZ23" s="270">
        <v>18627</v>
      </c>
      <c r="BA23" s="269">
        <v>22390</v>
      </c>
      <c r="BB23" s="270">
        <v>-2306</v>
      </c>
      <c r="BC23" s="269">
        <v>16321</v>
      </c>
      <c r="BD23" s="270">
        <v>20084</v>
      </c>
      <c r="BE23" s="271"/>
      <c r="BG23" s="281" t="s">
        <v>464</v>
      </c>
      <c r="BH23" s="283" t="s">
        <v>35</v>
      </c>
      <c r="BI23" s="273">
        <f t="shared" si="0"/>
        <v>5880</v>
      </c>
      <c r="BJ23" s="274">
        <f t="shared" si="1"/>
        <v>2306</v>
      </c>
      <c r="BK23" s="275">
        <f t="shared" si="2"/>
        <v>0.39217687074829932</v>
      </c>
      <c r="BL23" s="276">
        <f t="shared" si="3"/>
        <v>0.60782312925170068</v>
      </c>
      <c r="BM23" s="277"/>
      <c r="BN23" s="281" t="s">
        <v>464</v>
      </c>
      <c r="BO23" s="283" t="s">
        <v>35</v>
      </c>
      <c r="BP23" s="278">
        <f t="shared" si="4"/>
        <v>16510</v>
      </c>
      <c r="BQ23" s="279">
        <f t="shared" si="5"/>
        <v>2306</v>
      </c>
      <c r="BR23" s="280">
        <f t="shared" si="6"/>
        <v>14204</v>
      </c>
      <c r="BS23" s="277"/>
    </row>
    <row r="24" spans="1:71" x14ac:dyDescent="0.2">
      <c r="A24" s="281" t="s">
        <v>465</v>
      </c>
      <c r="B24" s="282" t="s">
        <v>466</v>
      </c>
      <c r="C24" s="269">
        <v>0</v>
      </c>
      <c r="D24" s="269">
        <v>0</v>
      </c>
      <c r="E24" s="269">
        <v>0</v>
      </c>
      <c r="F24" s="269">
        <v>0</v>
      </c>
      <c r="G24" s="269">
        <v>0</v>
      </c>
      <c r="H24" s="269">
        <v>0</v>
      </c>
      <c r="I24" s="269">
        <v>0</v>
      </c>
      <c r="J24" s="269">
        <v>0</v>
      </c>
      <c r="K24" s="269">
        <v>0</v>
      </c>
      <c r="L24" s="269">
        <v>0</v>
      </c>
      <c r="M24" s="269">
        <v>0</v>
      </c>
      <c r="N24" s="269">
        <v>0</v>
      </c>
      <c r="O24" s="269">
        <v>0</v>
      </c>
      <c r="P24" s="269">
        <v>1</v>
      </c>
      <c r="Q24" s="269">
        <v>25</v>
      </c>
      <c r="R24" s="269">
        <v>2</v>
      </c>
      <c r="S24" s="269">
        <v>0</v>
      </c>
      <c r="T24" s="269">
        <v>0</v>
      </c>
      <c r="U24" s="269">
        <v>1</v>
      </c>
      <c r="V24" s="269">
        <v>6</v>
      </c>
      <c r="W24" s="269">
        <v>42</v>
      </c>
      <c r="X24" s="269">
        <v>0</v>
      </c>
      <c r="Y24" s="269">
        <v>12</v>
      </c>
      <c r="Z24" s="269">
        <v>0</v>
      </c>
      <c r="AA24" s="269">
        <v>0</v>
      </c>
      <c r="AB24" s="269">
        <v>0</v>
      </c>
      <c r="AC24" s="269">
        <v>3</v>
      </c>
      <c r="AD24" s="269">
        <v>0</v>
      </c>
      <c r="AE24" s="269">
        <v>0</v>
      </c>
      <c r="AF24" s="269">
        <v>4</v>
      </c>
      <c r="AG24" s="269">
        <v>0</v>
      </c>
      <c r="AH24" s="269">
        <v>12</v>
      </c>
      <c r="AI24" s="269">
        <v>1</v>
      </c>
      <c r="AJ24" s="269">
        <v>0</v>
      </c>
      <c r="AK24" s="269">
        <v>0</v>
      </c>
      <c r="AL24" s="269">
        <v>5</v>
      </c>
      <c r="AM24" s="269">
        <v>1</v>
      </c>
      <c r="AN24" s="269">
        <v>0</v>
      </c>
      <c r="AO24" s="269">
        <v>0</v>
      </c>
      <c r="AP24" s="270">
        <v>115</v>
      </c>
      <c r="AQ24" s="269">
        <v>3</v>
      </c>
      <c r="AR24" s="269">
        <v>1033</v>
      </c>
      <c r="AS24" s="269">
        <v>0</v>
      </c>
      <c r="AT24" s="269">
        <v>1298</v>
      </c>
      <c r="AU24" s="269">
        <v>204</v>
      </c>
      <c r="AV24" s="269">
        <v>-2</v>
      </c>
      <c r="AW24" s="270">
        <v>2536</v>
      </c>
      <c r="AX24" s="269">
        <v>2651</v>
      </c>
      <c r="AY24" s="270">
        <v>142</v>
      </c>
      <c r="AZ24" s="270">
        <v>2678</v>
      </c>
      <c r="BA24" s="269">
        <v>2793</v>
      </c>
      <c r="BB24" s="270">
        <v>-2561</v>
      </c>
      <c r="BC24" s="269">
        <v>117</v>
      </c>
      <c r="BD24" s="270">
        <v>232</v>
      </c>
      <c r="BE24" s="271"/>
      <c r="BG24" s="281" t="s">
        <v>465</v>
      </c>
      <c r="BH24" s="283" t="s">
        <v>466</v>
      </c>
      <c r="BI24" s="273">
        <f t="shared" si="0"/>
        <v>2651</v>
      </c>
      <c r="BJ24" s="274">
        <f t="shared" si="1"/>
        <v>2561</v>
      </c>
      <c r="BK24" s="275">
        <f t="shared" si="2"/>
        <v>0.96605054696341008</v>
      </c>
      <c r="BL24" s="276">
        <f t="shared" si="3"/>
        <v>3.3949453036589916E-2</v>
      </c>
      <c r="BM24" s="277"/>
      <c r="BN24" s="281" t="s">
        <v>465</v>
      </c>
      <c r="BO24" s="283" t="s">
        <v>466</v>
      </c>
      <c r="BP24" s="278">
        <f t="shared" si="4"/>
        <v>142</v>
      </c>
      <c r="BQ24" s="279">
        <f t="shared" si="5"/>
        <v>2561</v>
      </c>
      <c r="BR24" s="280">
        <f t="shared" si="6"/>
        <v>-2419</v>
      </c>
      <c r="BS24" s="277"/>
    </row>
    <row r="25" spans="1:71" x14ac:dyDescent="0.2">
      <c r="A25" s="281" t="s">
        <v>467</v>
      </c>
      <c r="B25" s="282" t="s">
        <v>192</v>
      </c>
      <c r="C25" s="269">
        <v>0</v>
      </c>
      <c r="D25" s="269">
        <v>0</v>
      </c>
      <c r="E25" s="269">
        <v>0</v>
      </c>
      <c r="F25" s="269">
        <v>0</v>
      </c>
      <c r="G25" s="269">
        <v>0</v>
      </c>
      <c r="H25" s="269">
        <v>0</v>
      </c>
      <c r="I25" s="269">
        <v>0</v>
      </c>
      <c r="J25" s="269">
        <v>0</v>
      </c>
      <c r="K25" s="269">
        <v>0</v>
      </c>
      <c r="L25" s="269">
        <v>0</v>
      </c>
      <c r="M25" s="269">
        <v>0</v>
      </c>
      <c r="N25" s="269">
        <v>0</v>
      </c>
      <c r="O25" s="269">
        <v>0</v>
      </c>
      <c r="P25" s="269">
        <v>0</v>
      </c>
      <c r="Q25" s="269">
        <v>0</v>
      </c>
      <c r="R25" s="269">
        <v>3</v>
      </c>
      <c r="S25" s="269">
        <v>0</v>
      </c>
      <c r="T25" s="269">
        <v>0</v>
      </c>
      <c r="U25" s="269">
        <v>0</v>
      </c>
      <c r="V25" s="269">
        <v>0</v>
      </c>
      <c r="W25" s="269">
        <v>3039</v>
      </c>
      <c r="X25" s="269">
        <v>0</v>
      </c>
      <c r="Y25" s="269">
        <v>0</v>
      </c>
      <c r="Z25" s="269">
        <v>0</v>
      </c>
      <c r="AA25" s="269">
        <v>0</v>
      </c>
      <c r="AB25" s="269">
        <v>0</v>
      </c>
      <c r="AC25" s="269">
        <v>0</v>
      </c>
      <c r="AD25" s="269">
        <v>0</v>
      </c>
      <c r="AE25" s="269">
        <v>0</v>
      </c>
      <c r="AF25" s="269">
        <v>23</v>
      </c>
      <c r="AG25" s="269">
        <v>0</v>
      </c>
      <c r="AH25" s="269">
        <v>37</v>
      </c>
      <c r="AI25" s="269">
        <v>1</v>
      </c>
      <c r="AJ25" s="269">
        <v>0</v>
      </c>
      <c r="AK25" s="269">
        <v>0</v>
      </c>
      <c r="AL25" s="269">
        <v>205</v>
      </c>
      <c r="AM25" s="269">
        <v>0</v>
      </c>
      <c r="AN25" s="269">
        <v>0</v>
      </c>
      <c r="AO25" s="269">
        <v>0</v>
      </c>
      <c r="AP25" s="270">
        <v>3308</v>
      </c>
      <c r="AQ25" s="269">
        <v>0</v>
      </c>
      <c r="AR25" s="269">
        <v>1937</v>
      </c>
      <c r="AS25" s="269">
        <v>0</v>
      </c>
      <c r="AT25" s="269">
        <v>1221</v>
      </c>
      <c r="AU25" s="269">
        <v>368</v>
      </c>
      <c r="AV25" s="269">
        <v>46</v>
      </c>
      <c r="AW25" s="270">
        <v>3572</v>
      </c>
      <c r="AX25" s="269">
        <v>6880</v>
      </c>
      <c r="AY25" s="270">
        <v>5563</v>
      </c>
      <c r="AZ25" s="270">
        <v>9135</v>
      </c>
      <c r="BA25" s="269">
        <v>12443</v>
      </c>
      <c r="BB25" s="270">
        <v>-5941</v>
      </c>
      <c r="BC25" s="269">
        <v>3194</v>
      </c>
      <c r="BD25" s="270">
        <v>6502</v>
      </c>
      <c r="BE25" s="271"/>
      <c r="BG25" s="281" t="s">
        <v>467</v>
      </c>
      <c r="BH25" s="283" t="s">
        <v>192</v>
      </c>
      <c r="BI25" s="273">
        <f t="shared" si="0"/>
        <v>6880</v>
      </c>
      <c r="BJ25" s="274">
        <f t="shared" si="1"/>
        <v>5941</v>
      </c>
      <c r="BK25" s="275">
        <f t="shared" si="2"/>
        <v>0.86351744186046508</v>
      </c>
      <c r="BL25" s="276">
        <f t="shared" si="3"/>
        <v>0.13648255813953492</v>
      </c>
      <c r="BM25" s="277"/>
      <c r="BN25" s="281" t="s">
        <v>467</v>
      </c>
      <c r="BO25" s="283" t="s">
        <v>192</v>
      </c>
      <c r="BP25" s="278">
        <f t="shared" si="4"/>
        <v>5563</v>
      </c>
      <c r="BQ25" s="279">
        <f t="shared" si="5"/>
        <v>5941</v>
      </c>
      <c r="BR25" s="280">
        <f t="shared" si="6"/>
        <v>-378</v>
      </c>
      <c r="BS25" s="277"/>
    </row>
    <row r="26" spans="1:71" x14ac:dyDescent="0.2">
      <c r="A26" s="281" t="s">
        <v>468</v>
      </c>
      <c r="B26" s="282" t="s">
        <v>50</v>
      </c>
      <c r="C26" s="269">
        <v>6</v>
      </c>
      <c r="D26" s="269">
        <v>0</v>
      </c>
      <c r="E26" s="269">
        <v>0</v>
      </c>
      <c r="F26" s="269">
        <v>0</v>
      </c>
      <c r="G26" s="269">
        <v>204</v>
      </c>
      <c r="H26" s="269">
        <v>14</v>
      </c>
      <c r="I26" s="269">
        <v>91</v>
      </c>
      <c r="J26" s="269">
        <v>6</v>
      </c>
      <c r="K26" s="269">
        <v>1</v>
      </c>
      <c r="L26" s="269">
        <v>46</v>
      </c>
      <c r="M26" s="269">
        <v>63</v>
      </c>
      <c r="N26" s="269">
        <v>257</v>
      </c>
      <c r="O26" s="269">
        <v>42</v>
      </c>
      <c r="P26" s="269">
        <v>79</v>
      </c>
      <c r="Q26" s="269">
        <v>43</v>
      </c>
      <c r="R26" s="269">
        <v>23</v>
      </c>
      <c r="S26" s="269">
        <v>11</v>
      </c>
      <c r="T26" s="269">
        <v>4</v>
      </c>
      <c r="U26" s="269">
        <v>83</v>
      </c>
      <c r="V26" s="269">
        <v>2</v>
      </c>
      <c r="W26" s="269">
        <v>11</v>
      </c>
      <c r="X26" s="269">
        <v>203</v>
      </c>
      <c r="Y26" s="269">
        <v>23</v>
      </c>
      <c r="Z26" s="269">
        <v>4</v>
      </c>
      <c r="AA26" s="269">
        <v>3</v>
      </c>
      <c r="AB26" s="269">
        <v>3</v>
      </c>
      <c r="AC26" s="269">
        <v>78</v>
      </c>
      <c r="AD26" s="269">
        <v>71</v>
      </c>
      <c r="AE26" s="269">
        <v>0</v>
      </c>
      <c r="AF26" s="269">
        <v>50</v>
      </c>
      <c r="AG26" s="269">
        <v>3</v>
      </c>
      <c r="AH26" s="269">
        <v>61</v>
      </c>
      <c r="AI26" s="269">
        <v>187</v>
      </c>
      <c r="AJ26" s="269">
        <v>42</v>
      </c>
      <c r="AK26" s="269">
        <v>27</v>
      </c>
      <c r="AL26" s="269">
        <v>25</v>
      </c>
      <c r="AM26" s="269">
        <v>44</v>
      </c>
      <c r="AN26" s="269">
        <v>5</v>
      </c>
      <c r="AO26" s="269">
        <v>32</v>
      </c>
      <c r="AP26" s="270">
        <v>1847</v>
      </c>
      <c r="AQ26" s="269">
        <v>83</v>
      </c>
      <c r="AR26" s="269">
        <v>923</v>
      </c>
      <c r="AS26" s="269">
        <v>0</v>
      </c>
      <c r="AT26" s="269">
        <v>152</v>
      </c>
      <c r="AU26" s="269">
        <v>79</v>
      </c>
      <c r="AV26" s="269">
        <v>-26</v>
      </c>
      <c r="AW26" s="270">
        <v>1211</v>
      </c>
      <c r="AX26" s="269">
        <v>3058</v>
      </c>
      <c r="AY26" s="270">
        <v>2921</v>
      </c>
      <c r="AZ26" s="270">
        <v>4132</v>
      </c>
      <c r="BA26" s="269">
        <v>5979</v>
      </c>
      <c r="BB26" s="270">
        <v>-2201</v>
      </c>
      <c r="BC26" s="269">
        <v>1931</v>
      </c>
      <c r="BD26" s="270">
        <v>3778</v>
      </c>
      <c r="BE26" s="271"/>
      <c r="BG26" s="281" t="s">
        <v>468</v>
      </c>
      <c r="BH26" s="283" t="s">
        <v>50</v>
      </c>
      <c r="BI26" s="273">
        <f t="shared" si="0"/>
        <v>3058</v>
      </c>
      <c r="BJ26" s="274">
        <f t="shared" si="1"/>
        <v>2201</v>
      </c>
      <c r="BK26" s="275">
        <f t="shared" si="2"/>
        <v>0.71975147155003272</v>
      </c>
      <c r="BL26" s="276">
        <f t="shared" si="3"/>
        <v>0.28024852844996728</v>
      </c>
      <c r="BM26" s="277"/>
      <c r="BN26" s="281" t="s">
        <v>468</v>
      </c>
      <c r="BO26" s="283" t="s">
        <v>50</v>
      </c>
      <c r="BP26" s="278">
        <f t="shared" si="4"/>
        <v>2921</v>
      </c>
      <c r="BQ26" s="279">
        <f t="shared" si="5"/>
        <v>2201</v>
      </c>
      <c r="BR26" s="280">
        <f t="shared" si="6"/>
        <v>720</v>
      </c>
      <c r="BS26" s="277"/>
    </row>
    <row r="27" spans="1:71" x14ac:dyDescent="0.2">
      <c r="A27" s="281" t="s">
        <v>469</v>
      </c>
      <c r="B27" s="282" t="s">
        <v>36</v>
      </c>
      <c r="C27" s="269">
        <v>13</v>
      </c>
      <c r="D27" s="269">
        <v>0</v>
      </c>
      <c r="E27" s="269">
        <v>0</v>
      </c>
      <c r="F27" s="269">
        <v>0</v>
      </c>
      <c r="G27" s="269">
        <v>12</v>
      </c>
      <c r="H27" s="269">
        <v>2</v>
      </c>
      <c r="I27" s="269">
        <v>17</v>
      </c>
      <c r="J27" s="269">
        <v>5</v>
      </c>
      <c r="K27" s="269">
        <v>0</v>
      </c>
      <c r="L27" s="269">
        <v>74</v>
      </c>
      <c r="M27" s="269">
        <v>35</v>
      </c>
      <c r="N27" s="269">
        <v>127</v>
      </c>
      <c r="O27" s="269">
        <v>4</v>
      </c>
      <c r="P27" s="269">
        <v>102</v>
      </c>
      <c r="Q27" s="269">
        <v>56</v>
      </c>
      <c r="R27" s="269">
        <v>12</v>
      </c>
      <c r="S27" s="269">
        <v>2</v>
      </c>
      <c r="T27" s="269">
        <v>2</v>
      </c>
      <c r="U27" s="269">
        <v>35</v>
      </c>
      <c r="V27" s="269">
        <v>0</v>
      </c>
      <c r="W27" s="269">
        <v>4</v>
      </c>
      <c r="X27" s="269">
        <v>6</v>
      </c>
      <c r="Y27" s="269">
        <v>5</v>
      </c>
      <c r="Z27" s="269">
        <v>5</v>
      </c>
      <c r="AA27" s="269">
        <v>27</v>
      </c>
      <c r="AB27" s="269">
        <v>2</v>
      </c>
      <c r="AC27" s="269">
        <v>38</v>
      </c>
      <c r="AD27" s="269">
        <v>12</v>
      </c>
      <c r="AE27" s="269">
        <v>131</v>
      </c>
      <c r="AF27" s="269">
        <v>40</v>
      </c>
      <c r="AG27" s="269">
        <v>0</v>
      </c>
      <c r="AH27" s="269">
        <v>56</v>
      </c>
      <c r="AI27" s="269">
        <v>73</v>
      </c>
      <c r="AJ27" s="269">
        <v>28</v>
      </c>
      <c r="AK27" s="269">
        <v>1</v>
      </c>
      <c r="AL27" s="269">
        <v>6</v>
      </c>
      <c r="AM27" s="269">
        <v>17</v>
      </c>
      <c r="AN27" s="269">
        <v>0</v>
      </c>
      <c r="AO27" s="269">
        <v>0</v>
      </c>
      <c r="AP27" s="270">
        <v>949</v>
      </c>
      <c r="AQ27" s="269">
        <v>0</v>
      </c>
      <c r="AR27" s="269">
        <v>0</v>
      </c>
      <c r="AS27" s="269">
        <v>0</v>
      </c>
      <c r="AT27" s="269">
        <v>5462</v>
      </c>
      <c r="AU27" s="269">
        <v>511</v>
      </c>
      <c r="AV27" s="269">
        <v>0</v>
      </c>
      <c r="AW27" s="270">
        <v>5973</v>
      </c>
      <c r="AX27" s="269">
        <v>6922</v>
      </c>
      <c r="AY27" s="270">
        <v>0</v>
      </c>
      <c r="AZ27" s="270">
        <v>5973</v>
      </c>
      <c r="BA27" s="269">
        <v>6922</v>
      </c>
      <c r="BB27" s="270">
        <v>0</v>
      </c>
      <c r="BC27" s="269">
        <v>5973</v>
      </c>
      <c r="BD27" s="270">
        <v>6922</v>
      </c>
      <c r="BE27" s="271"/>
      <c r="BG27" s="281" t="s">
        <v>469</v>
      </c>
      <c r="BH27" s="283" t="s">
        <v>36</v>
      </c>
      <c r="BI27" s="273">
        <f t="shared" si="0"/>
        <v>6922</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46</v>
      </c>
      <c r="D28" s="269">
        <v>0</v>
      </c>
      <c r="E28" s="269">
        <v>0</v>
      </c>
      <c r="F28" s="269">
        <v>4</v>
      </c>
      <c r="G28" s="269">
        <v>309</v>
      </c>
      <c r="H28" s="269">
        <v>28</v>
      </c>
      <c r="I28" s="269">
        <v>236</v>
      </c>
      <c r="J28" s="269">
        <v>48</v>
      </c>
      <c r="K28" s="269">
        <v>2</v>
      </c>
      <c r="L28" s="269">
        <v>715</v>
      </c>
      <c r="M28" s="269">
        <v>356</v>
      </c>
      <c r="N28" s="269">
        <v>1394</v>
      </c>
      <c r="O28" s="269">
        <v>45</v>
      </c>
      <c r="P28" s="269">
        <v>643</v>
      </c>
      <c r="Q28" s="269">
        <v>451</v>
      </c>
      <c r="R28" s="269">
        <v>77</v>
      </c>
      <c r="S28" s="269">
        <v>14</v>
      </c>
      <c r="T28" s="269">
        <v>17</v>
      </c>
      <c r="U28" s="269">
        <v>187</v>
      </c>
      <c r="V28" s="269">
        <v>2</v>
      </c>
      <c r="W28" s="269">
        <v>82</v>
      </c>
      <c r="X28" s="269">
        <v>87</v>
      </c>
      <c r="Y28" s="269">
        <v>22</v>
      </c>
      <c r="Z28" s="269">
        <v>44</v>
      </c>
      <c r="AA28" s="269">
        <v>38</v>
      </c>
      <c r="AB28" s="269">
        <v>56</v>
      </c>
      <c r="AC28" s="269">
        <v>292</v>
      </c>
      <c r="AD28" s="269">
        <v>22</v>
      </c>
      <c r="AE28" s="269">
        <v>39</v>
      </c>
      <c r="AF28" s="269">
        <v>157</v>
      </c>
      <c r="AG28" s="269">
        <v>0</v>
      </c>
      <c r="AH28" s="269">
        <v>81</v>
      </c>
      <c r="AI28" s="269">
        <v>263</v>
      </c>
      <c r="AJ28" s="269">
        <v>137</v>
      </c>
      <c r="AK28" s="269">
        <v>3</v>
      </c>
      <c r="AL28" s="269">
        <v>24</v>
      </c>
      <c r="AM28" s="269">
        <v>311</v>
      </c>
      <c r="AN28" s="269">
        <v>0</v>
      </c>
      <c r="AO28" s="269">
        <v>3</v>
      </c>
      <c r="AP28" s="270">
        <v>6235</v>
      </c>
      <c r="AQ28" s="269">
        <v>2</v>
      </c>
      <c r="AR28" s="269">
        <v>2112</v>
      </c>
      <c r="AS28" s="269">
        <v>0</v>
      </c>
      <c r="AT28" s="269">
        <v>0</v>
      </c>
      <c r="AU28" s="269">
        <v>0</v>
      </c>
      <c r="AV28" s="269">
        <v>0</v>
      </c>
      <c r="AW28" s="270">
        <v>2114</v>
      </c>
      <c r="AX28" s="269">
        <v>8349</v>
      </c>
      <c r="AY28" s="270">
        <v>2</v>
      </c>
      <c r="AZ28" s="270">
        <v>2116</v>
      </c>
      <c r="BA28" s="269">
        <v>8351</v>
      </c>
      <c r="BB28" s="270">
        <v>-7928</v>
      </c>
      <c r="BC28" s="269">
        <v>-5812</v>
      </c>
      <c r="BD28" s="270">
        <v>423</v>
      </c>
      <c r="BE28" s="271"/>
      <c r="BG28" s="281" t="s">
        <v>470</v>
      </c>
      <c r="BH28" s="283" t="s">
        <v>193</v>
      </c>
      <c r="BI28" s="273">
        <f t="shared" si="0"/>
        <v>8349</v>
      </c>
      <c r="BJ28" s="274">
        <f t="shared" si="1"/>
        <v>7928</v>
      </c>
      <c r="BK28" s="275">
        <f t="shared" si="2"/>
        <v>0.94957479937717093</v>
      </c>
      <c r="BL28" s="276">
        <f t="shared" si="3"/>
        <v>5.0425200622829069E-2</v>
      </c>
      <c r="BM28" s="277"/>
      <c r="BN28" s="281" t="s">
        <v>470</v>
      </c>
      <c r="BO28" s="283" t="s">
        <v>193</v>
      </c>
      <c r="BP28" s="278">
        <f t="shared" si="4"/>
        <v>2</v>
      </c>
      <c r="BQ28" s="279">
        <f t="shared" si="5"/>
        <v>7928</v>
      </c>
      <c r="BR28" s="280">
        <f t="shared" si="6"/>
        <v>-7926</v>
      </c>
      <c r="BS28" s="277"/>
    </row>
    <row r="29" spans="1:71" x14ac:dyDescent="0.2">
      <c r="A29" s="281" t="s">
        <v>471</v>
      </c>
      <c r="B29" s="282" t="s">
        <v>286</v>
      </c>
      <c r="C29" s="269">
        <v>3</v>
      </c>
      <c r="D29" s="269">
        <v>0</v>
      </c>
      <c r="E29" s="269">
        <v>0</v>
      </c>
      <c r="F29" s="269">
        <v>0</v>
      </c>
      <c r="G29" s="269">
        <v>42</v>
      </c>
      <c r="H29" s="269">
        <v>1</v>
      </c>
      <c r="I29" s="269">
        <v>9</v>
      </c>
      <c r="J29" s="269">
        <v>4</v>
      </c>
      <c r="K29" s="269">
        <v>0</v>
      </c>
      <c r="L29" s="269">
        <v>22</v>
      </c>
      <c r="M29" s="269">
        <v>8</v>
      </c>
      <c r="N29" s="269">
        <v>30</v>
      </c>
      <c r="O29" s="269">
        <v>1</v>
      </c>
      <c r="P29" s="269">
        <v>17</v>
      </c>
      <c r="Q29" s="269">
        <v>20</v>
      </c>
      <c r="R29" s="269">
        <v>4</v>
      </c>
      <c r="S29" s="269">
        <v>1</v>
      </c>
      <c r="T29" s="269">
        <v>1</v>
      </c>
      <c r="U29" s="269">
        <v>12</v>
      </c>
      <c r="V29" s="269">
        <v>0</v>
      </c>
      <c r="W29" s="269">
        <v>2</v>
      </c>
      <c r="X29" s="269">
        <v>2</v>
      </c>
      <c r="Y29" s="269">
        <v>5</v>
      </c>
      <c r="Z29" s="269">
        <v>0</v>
      </c>
      <c r="AA29" s="269">
        <v>81</v>
      </c>
      <c r="AB29" s="269">
        <v>6</v>
      </c>
      <c r="AC29" s="269">
        <v>29</v>
      </c>
      <c r="AD29" s="269">
        <v>6</v>
      </c>
      <c r="AE29" s="269">
        <v>2</v>
      </c>
      <c r="AF29" s="269">
        <v>24</v>
      </c>
      <c r="AG29" s="269">
        <v>0</v>
      </c>
      <c r="AH29" s="269">
        <v>28</v>
      </c>
      <c r="AI29" s="269">
        <v>112</v>
      </c>
      <c r="AJ29" s="269">
        <v>57</v>
      </c>
      <c r="AK29" s="269">
        <v>1</v>
      </c>
      <c r="AL29" s="269">
        <v>4</v>
      </c>
      <c r="AM29" s="269">
        <v>80</v>
      </c>
      <c r="AN29" s="269">
        <v>0</v>
      </c>
      <c r="AO29" s="269">
        <v>1</v>
      </c>
      <c r="AP29" s="270">
        <v>615</v>
      </c>
      <c r="AQ29" s="269">
        <v>1</v>
      </c>
      <c r="AR29" s="269">
        <v>609</v>
      </c>
      <c r="AS29" s="269">
        <v>-7</v>
      </c>
      <c r="AT29" s="269">
        <v>0</v>
      </c>
      <c r="AU29" s="269">
        <v>0</v>
      </c>
      <c r="AV29" s="269">
        <v>0</v>
      </c>
      <c r="AW29" s="270">
        <v>603</v>
      </c>
      <c r="AX29" s="269">
        <v>1218</v>
      </c>
      <c r="AY29" s="270">
        <v>6</v>
      </c>
      <c r="AZ29" s="270">
        <v>609</v>
      </c>
      <c r="BA29" s="269">
        <v>1224</v>
      </c>
      <c r="BB29" s="270">
        <v>-342</v>
      </c>
      <c r="BC29" s="269">
        <v>267</v>
      </c>
      <c r="BD29" s="270">
        <v>882</v>
      </c>
      <c r="BE29" s="271"/>
      <c r="BG29" s="281" t="s">
        <v>471</v>
      </c>
      <c r="BH29" s="283" t="s">
        <v>286</v>
      </c>
      <c r="BI29" s="273">
        <f t="shared" si="0"/>
        <v>1218</v>
      </c>
      <c r="BJ29" s="274">
        <f t="shared" si="1"/>
        <v>342</v>
      </c>
      <c r="BK29" s="275">
        <f t="shared" si="2"/>
        <v>0.28078817733990147</v>
      </c>
      <c r="BL29" s="276">
        <f t="shared" si="3"/>
        <v>0.71921182266009853</v>
      </c>
      <c r="BM29" s="277"/>
      <c r="BN29" s="281" t="s">
        <v>471</v>
      </c>
      <c r="BO29" s="283" t="s">
        <v>286</v>
      </c>
      <c r="BP29" s="278">
        <f t="shared" si="4"/>
        <v>6</v>
      </c>
      <c r="BQ29" s="279">
        <f t="shared" si="5"/>
        <v>342</v>
      </c>
      <c r="BR29" s="280">
        <f t="shared" si="6"/>
        <v>-336</v>
      </c>
      <c r="BS29" s="277"/>
    </row>
    <row r="30" spans="1:71" x14ac:dyDescent="0.2">
      <c r="A30" s="281" t="s">
        <v>472</v>
      </c>
      <c r="B30" s="282" t="s">
        <v>282</v>
      </c>
      <c r="C30" s="269">
        <v>2</v>
      </c>
      <c r="D30" s="269">
        <v>0</v>
      </c>
      <c r="E30" s="269">
        <v>0</v>
      </c>
      <c r="F30" s="269">
        <v>0</v>
      </c>
      <c r="G30" s="269">
        <v>20</v>
      </c>
      <c r="H30" s="269">
        <v>0</v>
      </c>
      <c r="I30" s="269">
        <v>4</v>
      </c>
      <c r="J30" s="269">
        <v>3</v>
      </c>
      <c r="K30" s="269">
        <v>0</v>
      </c>
      <c r="L30" s="269">
        <v>1</v>
      </c>
      <c r="M30" s="269">
        <v>12</v>
      </c>
      <c r="N30" s="269">
        <v>5</v>
      </c>
      <c r="O30" s="269">
        <v>0</v>
      </c>
      <c r="P30" s="269">
        <v>2</v>
      </c>
      <c r="Q30" s="269">
        <v>9</v>
      </c>
      <c r="R30" s="269">
        <v>0</v>
      </c>
      <c r="S30" s="269">
        <v>1</v>
      </c>
      <c r="T30" s="269">
        <v>1</v>
      </c>
      <c r="U30" s="269">
        <v>4</v>
      </c>
      <c r="V30" s="269">
        <v>0</v>
      </c>
      <c r="W30" s="269">
        <v>2</v>
      </c>
      <c r="X30" s="269">
        <v>2</v>
      </c>
      <c r="Y30" s="269">
        <v>14</v>
      </c>
      <c r="Z30" s="269">
        <v>5</v>
      </c>
      <c r="AA30" s="269">
        <v>2</v>
      </c>
      <c r="AB30" s="269">
        <v>0</v>
      </c>
      <c r="AC30" s="269">
        <v>17</v>
      </c>
      <c r="AD30" s="269">
        <v>15</v>
      </c>
      <c r="AE30" s="269">
        <v>0</v>
      </c>
      <c r="AF30" s="269">
        <v>56</v>
      </c>
      <c r="AG30" s="269">
        <v>0</v>
      </c>
      <c r="AH30" s="269">
        <v>186</v>
      </c>
      <c r="AI30" s="269">
        <v>63</v>
      </c>
      <c r="AJ30" s="269">
        <v>46</v>
      </c>
      <c r="AK30" s="269">
        <v>0</v>
      </c>
      <c r="AL30" s="269">
        <v>2</v>
      </c>
      <c r="AM30" s="269">
        <v>139</v>
      </c>
      <c r="AN30" s="269">
        <v>0</v>
      </c>
      <c r="AO30" s="269">
        <v>10</v>
      </c>
      <c r="AP30" s="270">
        <v>623</v>
      </c>
      <c r="AQ30" s="269">
        <v>0</v>
      </c>
      <c r="AR30" s="269">
        <v>90</v>
      </c>
      <c r="AS30" s="269">
        <v>160</v>
      </c>
      <c r="AT30" s="269">
        <v>0</v>
      </c>
      <c r="AU30" s="269">
        <v>0</v>
      </c>
      <c r="AV30" s="269">
        <v>0</v>
      </c>
      <c r="AW30" s="270">
        <v>250</v>
      </c>
      <c r="AX30" s="269">
        <v>873</v>
      </c>
      <c r="AY30" s="270">
        <v>1</v>
      </c>
      <c r="AZ30" s="270">
        <v>251</v>
      </c>
      <c r="BA30" s="269">
        <v>874</v>
      </c>
      <c r="BB30" s="270">
        <v>-148</v>
      </c>
      <c r="BC30" s="269">
        <v>103</v>
      </c>
      <c r="BD30" s="270">
        <v>726</v>
      </c>
      <c r="BE30" s="271"/>
      <c r="BG30" s="281" t="s">
        <v>472</v>
      </c>
      <c r="BH30" s="283" t="s">
        <v>282</v>
      </c>
      <c r="BI30" s="273">
        <f t="shared" si="0"/>
        <v>873</v>
      </c>
      <c r="BJ30" s="274">
        <f t="shared" si="1"/>
        <v>148</v>
      </c>
      <c r="BK30" s="275">
        <f t="shared" si="2"/>
        <v>0.16953035509736541</v>
      </c>
      <c r="BL30" s="276">
        <f t="shared" si="3"/>
        <v>0.83046964490263453</v>
      </c>
      <c r="BM30" s="277"/>
      <c r="BN30" s="281" t="s">
        <v>472</v>
      </c>
      <c r="BO30" s="283" t="s">
        <v>282</v>
      </c>
      <c r="BP30" s="278">
        <f t="shared" si="4"/>
        <v>1</v>
      </c>
      <c r="BQ30" s="279">
        <f t="shared" si="5"/>
        <v>148</v>
      </c>
      <c r="BR30" s="280">
        <f t="shared" si="6"/>
        <v>-147</v>
      </c>
      <c r="BS30" s="277"/>
    </row>
    <row r="31" spans="1:71" x14ac:dyDescent="0.2">
      <c r="A31" s="281" t="s">
        <v>473</v>
      </c>
      <c r="B31" s="282" t="s">
        <v>385</v>
      </c>
      <c r="C31" s="269">
        <v>334</v>
      </c>
      <c r="D31" s="269">
        <v>2</v>
      </c>
      <c r="E31" s="269">
        <v>0</v>
      </c>
      <c r="F31" s="269">
        <v>3</v>
      </c>
      <c r="G31" s="269">
        <v>1708</v>
      </c>
      <c r="H31" s="269">
        <v>67</v>
      </c>
      <c r="I31" s="269">
        <v>575</v>
      </c>
      <c r="J31" s="269">
        <v>63</v>
      </c>
      <c r="K31" s="269">
        <v>3</v>
      </c>
      <c r="L31" s="269">
        <v>1254</v>
      </c>
      <c r="M31" s="269">
        <v>236</v>
      </c>
      <c r="N31" s="269">
        <v>732</v>
      </c>
      <c r="O31" s="269">
        <v>50</v>
      </c>
      <c r="P31" s="269">
        <v>1237</v>
      </c>
      <c r="Q31" s="269">
        <v>1457</v>
      </c>
      <c r="R31" s="269">
        <v>293</v>
      </c>
      <c r="S31" s="269">
        <v>74</v>
      </c>
      <c r="T31" s="269">
        <v>26</v>
      </c>
      <c r="U31" s="269">
        <v>1044</v>
      </c>
      <c r="V31" s="269">
        <v>11</v>
      </c>
      <c r="W31" s="269">
        <v>261</v>
      </c>
      <c r="X31" s="269">
        <v>283</v>
      </c>
      <c r="Y31" s="269">
        <v>409</v>
      </c>
      <c r="Z31" s="269">
        <v>7</v>
      </c>
      <c r="AA31" s="269">
        <v>16</v>
      </c>
      <c r="AB31" s="269">
        <v>11</v>
      </c>
      <c r="AC31" s="269">
        <v>142</v>
      </c>
      <c r="AD31" s="269">
        <v>25</v>
      </c>
      <c r="AE31" s="269">
        <v>24</v>
      </c>
      <c r="AF31" s="269">
        <v>269</v>
      </c>
      <c r="AG31" s="269">
        <v>1</v>
      </c>
      <c r="AH31" s="269">
        <v>67</v>
      </c>
      <c r="AI31" s="269">
        <v>207</v>
      </c>
      <c r="AJ31" s="269">
        <v>739</v>
      </c>
      <c r="AK31" s="269">
        <v>21</v>
      </c>
      <c r="AL31" s="269">
        <v>113</v>
      </c>
      <c r="AM31" s="269">
        <v>765</v>
      </c>
      <c r="AN31" s="269">
        <v>51</v>
      </c>
      <c r="AO31" s="269">
        <v>54</v>
      </c>
      <c r="AP31" s="270">
        <v>12634</v>
      </c>
      <c r="AQ31" s="269">
        <v>408</v>
      </c>
      <c r="AR31" s="269">
        <v>15097</v>
      </c>
      <c r="AS31" s="269">
        <v>2</v>
      </c>
      <c r="AT31" s="269">
        <v>817</v>
      </c>
      <c r="AU31" s="269">
        <v>819</v>
      </c>
      <c r="AV31" s="269">
        <v>13</v>
      </c>
      <c r="AW31" s="270">
        <v>17156</v>
      </c>
      <c r="AX31" s="269">
        <v>29790</v>
      </c>
      <c r="AY31" s="270">
        <v>4860</v>
      </c>
      <c r="AZ31" s="270">
        <v>22016</v>
      </c>
      <c r="BA31" s="269">
        <v>34650</v>
      </c>
      <c r="BB31" s="270">
        <v>-22232</v>
      </c>
      <c r="BC31" s="269">
        <v>-216</v>
      </c>
      <c r="BD31" s="270">
        <v>12418</v>
      </c>
      <c r="BE31" s="271"/>
      <c r="BG31" s="281" t="s">
        <v>473</v>
      </c>
      <c r="BH31" s="283" t="s">
        <v>385</v>
      </c>
      <c r="BI31" s="273">
        <f t="shared" si="0"/>
        <v>29790</v>
      </c>
      <c r="BJ31" s="274">
        <f t="shared" si="1"/>
        <v>22232</v>
      </c>
      <c r="BK31" s="275">
        <f t="shared" si="2"/>
        <v>0.7462907015777106</v>
      </c>
      <c r="BL31" s="276">
        <f t="shared" si="3"/>
        <v>0.2537092984222894</v>
      </c>
      <c r="BM31" s="277"/>
      <c r="BN31" s="281" t="s">
        <v>473</v>
      </c>
      <c r="BO31" s="283" t="s">
        <v>385</v>
      </c>
      <c r="BP31" s="278">
        <f t="shared" si="4"/>
        <v>4860</v>
      </c>
      <c r="BQ31" s="279">
        <f t="shared" si="5"/>
        <v>22232</v>
      </c>
      <c r="BR31" s="280">
        <f t="shared" si="6"/>
        <v>-17372</v>
      </c>
      <c r="BS31" s="277"/>
    </row>
    <row r="32" spans="1:71" x14ac:dyDescent="0.2">
      <c r="A32" s="281" t="s">
        <v>474</v>
      </c>
      <c r="B32" s="282" t="s">
        <v>37</v>
      </c>
      <c r="C32" s="269">
        <v>23</v>
      </c>
      <c r="D32" s="269">
        <v>0</v>
      </c>
      <c r="E32" s="269">
        <v>0</v>
      </c>
      <c r="F32" s="269">
        <v>4</v>
      </c>
      <c r="G32" s="269">
        <v>112</v>
      </c>
      <c r="H32" s="269">
        <v>16</v>
      </c>
      <c r="I32" s="269">
        <v>65</v>
      </c>
      <c r="J32" s="269">
        <v>9</v>
      </c>
      <c r="K32" s="269">
        <v>1</v>
      </c>
      <c r="L32" s="269">
        <v>59</v>
      </c>
      <c r="M32" s="269">
        <v>67</v>
      </c>
      <c r="N32" s="269">
        <v>121</v>
      </c>
      <c r="O32" s="269">
        <v>9</v>
      </c>
      <c r="P32" s="269">
        <v>302</v>
      </c>
      <c r="Q32" s="269">
        <v>198</v>
      </c>
      <c r="R32" s="269">
        <v>46</v>
      </c>
      <c r="S32" s="269">
        <v>16</v>
      </c>
      <c r="T32" s="269">
        <v>4</v>
      </c>
      <c r="U32" s="269">
        <v>116</v>
      </c>
      <c r="V32" s="269">
        <v>2</v>
      </c>
      <c r="W32" s="269">
        <v>25</v>
      </c>
      <c r="X32" s="269">
        <v>42</v>
      </c>
      <c r="Y32" s="269">
        <v>87</v>
      </c>
      <c r="Z32" s="269">
        <v>8</v>
      </c>
      <c r="AA32" s="269">
        <v>21</v>
      </c>
      <c r="AB32" s="269">
        <v>19</v>
      </c>
      <c r="AC32" s="269">
        <v>219</v>
      </c>
      <c r="AD32" s="269">
        <v>207</v>
      </c>
      <c r="AE32" s="269">
        <v>919</v>
      </c>
      <c r="AF32" s="269">
        <v>256</v>
      </c>
      <c r="AG32" s="269">
        <v>0</v>
      </c>
      <c r="AH32" s="269">
        <v>144</v>
      </c>
      <c r="AI32" s="269">
        <v>102</v>
      </c>
      <c r="AJ32" s="269">
        <v>94</v>
      </c>
      <c r="AK32" s="269">
        <v>14</v>
      </c>
      <c r="AL32" s="269">
        <v>22</v>
      </c>
      <c r="AM32" s="269">
        <v>45</v>
      </c>
      <c r="AN32" s="269">
        <v>0</v>
      </c>
      <c r="AO32" s="269">
        <v>2</v>
      </c>
      <c r="AP32" s="270">
        <v>3396</v>
      </c>
      <c r="AQ32" s="269">
        <v>0</v>
      </c>
      <c r="AR32" s="269">
        <v>5704</v>
      </c>
      <c r="AS32" s="269">
        <v>0</v>
      </c>
      <c r="AT32" s="269">
        <v>0</v>
      </c>
      <c r="AU32" s="269">
        <v>0</v>
      </c>
      <c r="AV32" s="269">
        <v>0</v>
      </c>
      <c r="AW32" s="270">
        <v>5704</v>
      </c>
      <c r="AX32" s="269">
        <v>9100</v>
      </c>
      <c r="AY32" s="270">
        <v>269</v>
      </c>
      <c r="AZ32" s="270">
        <v>5973</v>
      </c>
      <c r="BA32" s="269">
        <v>9369</v>
      </c>
      <c r="BB32" s="270">
        <v>-5066</v>
      </c>
      <c r="BC32" s="269">
        <v>907</v>
      </c>
      <c r="BD32" s="270">
        <v>4303</v>
      </c>
      <c r="BE32" s="271"/>
      <c r="BG32" s="281" t="s">
        <v>474</v>
      </c>
      <c r="BH32" s="283" t="s">
        <v>37</v>
      </c>
      <c r="BI32" s="273">
        <f t="shared" si="0"/>
        <v>9100</v>
      </c>
      <c r="BJ32" s="274">
        <f t="shared" si="1"/>
        <v>5066</v>
      </c>
      <c r="BK32" s="275">
        <f t="shared" si="2"/>
        <v>0.55670329670329666</v>
      </c>
      <c r="BL32" s="276">
        <f t="shared" si="3"/>
        <v>0.44329670329670334</v>
      </c>
      <c r="BM32" s="277"/>
      <c r="BN32" s="281" t="s">
        <v>474</v>
      </c>
      <c r="BO32" s="283" t="s">
        <v>37</v>
      </c>
      <c r="BP32" s="278">
        <f t="shared" si="4"/>
        <v>269</v>
      </c>
      <c r="BQ32" s="279">
        <f t="shared" si="5"/>
        <v>5066</v>
      </c>
      <c r="BR32" s="280">
        <f t="shared" si="6"/>
        <v>-4797</v>
      </c>
      <c r="BS32" s="277"/>
    </row>
    <row r="33" spans="1:71" x14ac:dyDescent="0.2">
      <c r="A33" s="281" t="s">
        <v>475</v>
      </c>
      <c r="B33" s="282" t="s">
        <v>38</v>
      </c>
      <c r="C33" s="269">
        <v>9</v>
      </c>
      <c r="D33" s="269">
        <v>0</v>
      </c>
      <c r="E33" s="269">
        <v>0</v>
      </c>
      <c r="F33" s="269">
        <v>0</v>
      </c>
      <c r="G33" s="269">
        <v>31</v>
      </c>
      <c r="H33" s="269">
        <v>2</v>
      </c>
      <c r="I33" s="269">
        <v>11</v>
      </c>
      <c r="J33" s="269">
        <v>2</v>
      </c>
      <c r="K33" s="269">
        <v>0</v>
      </c>
      <c r="L33" s="269">
        <v>11</v>
      </c>
      <c r="M33" s="269">
        <v>14</v>
      </c>
      <c r="N33" s="269">
        <v>31</v>
      </c>
      <c r="O33" s="269">
        <v>1</v>
      </c>
      <c r="P33" s="269">
        <v>86</v>
      </c>
      <c r="Q33" s="269">
        <v>61</v>
      </c>
      <c r="R33" s="269">
        <v>12</v>
      </c>
      <c r="S33" s="269">
        <v>3</v>
      </c>
      <c r="T33" s="269">
        <v>0</v>
      </c>
      <c r="U33" s="269">
        <v>38</v>
      </c>
      <c r="V33" s="269">
        <v>0</v>
      </c>
      <c r="W33" s="269">
        <v>2</v>
      </c>
      <c r="X33" s="269">
        <v>7</v>
      </c>
      <c r="Y33" s="269">
        <v>23</v>
      </c>
      <c r="Z33" s="269">
        <v>1</v>
      </c>
      <c r="AA33" s="269">
        <v>0</v>
      </c>
      <c r="AB33" s="269">
        <v>1</v>
      </c>
      <c r="AC33" s="269">
        <v>339</v>
      </c>
      <c r="AD33" s="269">
        <v>62</v>
      </c>
      <c r="AE33" s="269">
        <v>671</v>
      </c>
      <c r="AF33" s="269">
        <v>356</v>
      </c>
      <c r="AG33" s="269">
        <v>5</v>
      </c>
      <c r="AH33" s="269">
        <v>11</v>
      </c>
      <c r="AI33" s="269">
        <v>55</v>
      </c>
      <c r="AJ33" s="269">
        <v>228</v>
      </c>
      <c r="AK33" s="269">
        <v>8</v>
      </c>
      <c r="AL33" s="269">
        <v>19</v>
      </c>
      <c r="AM33" s="269">
        <v>89</v>
      </c>
      <c r="AN33" s="269">
        <v>0</v>
      </c>
      <c r="AO33" s="269">
        <v>21</v>
      </c>
      <c r="AP33" s="270">
        <v>2210</v>
      </c>
      <c r="AQ33" s="269">
        <v>0</v>
      </c>
      <c r="AR33" s="269">
        <v>9988</v>
      </c>
      <c r="AS33" s="269">
        <v>3</v>
      </c>
      <c r="AT33" s="269">
        <v>0</v>
      </c>
      <c r="AU33" s="269">
        <v>303</v>
      </c>
      <c r="AV33" s="269">
        <v>0</v>
      </c>
      <c r="AW33" s="270">
        <v>10294</v>
      </c>
      <c r="AX33" s="269">
        <v>12504</v>
      </c>
      <c r="AY33" s="270">
        <v>2491</v>
      </c>
      <c r="AZ33" s="270">
        <v>12785</v>
      </c>
      <c r="BA33" s="269">
        <v>14995</v>
      </c>
      <c r="BB33" s="270">
        <v>-2267</v>
      </c>
      <c r="BC33" s="269">
        <v>10518</v>
      </c>
      <c r="BD33" s="270">
        <v>12728</v>
      </c>
      <c r="BE33" s="271"/>
      <c r="BG33" s="281" t="s">
        <v>475</v>
      </c>
      <c r="BH33" s="283" t="s">
        <v>38</v>
      </c>
      <c r="BI33" s="273">
        <f t="shared" si="0"/>
        <v>12504</v>
      </c>
      <c r="BJ33" s="274">
        <f t="shared" si="1"/>
        <v>2267</v>
      </c>
      <c r="BK33" s="275">
        <f t="shared" si="2"/>
        <v>0.1813019833653231</v>
      </c>
      <c r="BL33" s="276">
        <f t="shared" si="3"/>
        <v>0.8186980166346769</v>
      </c>
      <c r="BM33" s="277"/>
      <c r="BN33" s="281" t="s">
        <v>475</v>
      </c>
      <c r="BO33" s="283" t="s">
        <v>38</v>
      </c>
      <c r="BP33" s="278">
        <f t="shared" si="4"/>
        <v>2491</v>
      </c>
      <c r="BQ33" s="279">
        <f t="shared" si="5"/>
        <v>2267</v>
      </c>
      <c r="BR33" s="280">
        <f t="shared" si="6"/>
        <v>224</v>
      </c>
      <c r="BS33" s="277"/>
    </row>
    <row r="34" spans="1:71" x14ac:dyDescent="0.2">
      <c r="A34" s="281" t="s">
        <v>476</v>
      </c>
      <c r="B34" s="282" t="s">
        <v>477</v>
      </c>
      <c r="C34" s="269">
        <v>139</v>
      </c>
      <c r="D34" s="269">
        <v>2</v>
      </c>
      <c r="E34" s="269">
        <v>0</v>
      </c>
      <c r="F34" s="269">
        <v>1</v>
      </c>
      <c r="G34" s="269">
        <v>584</v>
      </c>
      <c r="H34" s="269">
        <v>15</v>
      </c>
      <c r="I34" s="269">
        <v>245</v>
      </c>
      <c r="J34" s="269">
        <v>33</v>
      </c>
      <c r="K34" s="269">
        <v>5</v>
      </c>
      <c r="L34" s="269">
        <v>354</v>
      </c>
      <c r="M34" s="269">
        <v>280</v>
      </c>
      <c r="N34" s="269">
        <v>537</v>
      </c>
      <c r="O34" s="269">
        <v>35</v>
      </c>
      <c r="P34" s="269">
        <v>544</v>
      </c>
      <c r="Q34" s="269">
        <v>512</v>
      </c>
      <c r="R34" s="269">
        <v>98</v>
      </c>
      <c r="S34" s="269">
        <v>25</v>
      </c>
      <c r="T34" s="269">
        <v>9</v>
      </c>
      <c r="U34" s="269">
        <v>371</v>
      </c>
      <c r="V34" s="269">
        <v>4</v>
      </c>
      <c r="W34" s="269">
        <v>94</v>
      </c>
      <c r="X34" s="269">
        <v>159</v>
      </c>
      <c r="Y34" s="269">
        <v>183</v>
      </c>
      <c r="Z34" s="269">
        <v>13</v>
      </c>
      <c r="AA34" s="269">
        <v>11</v>
      </c>
      <c r="AB34" s="269">
        <v>31</v>
      </c>
      <c r="AC34" s="269">
        <v>261</v>
      </c>
      <c r="AD34" s="269">
        <v>122</v>
      </c>
      <c r="AE34" s="269">
        <v>6</v>
      </c>
      <c r="AF34" s="269">
        <v>1103</v>
      </c>
      <c r="AG34" s="269">
        <v>1</v>
      </c>
      <c r="AH34" s="269">
        <v>158</v>
      </c>
      <c r="AI34" s="269">
        <v>203</v>
      </c>
      <c r="AJ34" s="269">
        <v>145</v>
      </c>
      <c r="AK34" s="269">
        <v>13</v>
      </c>
      <c r="AL34" s="269">
        <v>38</v>
      </c>
      <c r="AM34" s="269">
        <v>184</v>
      </c>
      <c r="AN34" s="269">
        <v>118</v>
      </c>
      <c r="AO34" s="269">
        <v>66</v>
      </c>
      <c r="AP34" s="270">
        <v>6702</v>
      </c>
      <c r="AQ34" s="269">
        <v>116</v>
      </c>
      <c r="AR34" s="269">
        <v>4582</v>
      </c>
      <c r="AS34" s="269">
        <v>18</v>
      </c>
      <c r="AT34" s="269">
        <v>81</v>
      </c>
      <c r="AU34" s="269">
        <v>52</v>
      </c>
      <c r="AV34" s="269">
        <v>25</v>
      </c>
      <c r="AW34" s="270">
        <v>4874</v>
      </c>
      <c r="AX34" s="269">
        <v>11576</v>
      </c>
      <c r="AY34" s="270">
        <v>15362</v>
      </c>
      <c r="AZ34" s="270">
        <v>20236</v>
      </c>
      <c r="BA34" s="269">
        <v>26938</v>
      </c>
      <c r="BB34" s="270">
        <v>-5016</v>
      </c>
      <c r="BC34" s="269">
        <v>15220</v>
      </c>
      <c r="BD34" s="270">
        <v>21922</v>
      </c>
      <c r="BE34" s="271"/>
      <c r="BG34" s="281" t="s">
        <v>476</v>
      </c>
      <c r="BH34" s="283" t="s">
        <v>477</v>
      </c>
      <c r="BI34" s="273">
        <f t="shared" si="0"/>
        <v>11576</v>
      </c>
      <c r="BJ34" s="274">
        <f t="shared" si="1"/>
        <v>5016</v>
      </c>
      <c r="BK34" s="275">
        <f t="shared" si="2"/>
        <v>0.43331029716655151</v>
      </c>
      <c r="BL34" s="276">
        <f t="shared" si="3"/>
        <v>0.56668970283344855</v>
      </c>
      <c r="BM34" s="277"/>
      <c r="BN34" s="281" t="s">
        <v>476</v>
      </c>
      <c r="BO34" s="283" t="s">
        <v>477</v>
      </c>
      <c r="BP34" s="278">
        <f t="shared" si="4"/>
        <v>15362</v>
      </c>
      <c r="BQ34" s="279">
        <f t="shared" si="5"/>
        <v>5016</v>
      </c>
      <c r="BR34" s="280">
        <f t="shared" si="6"/>
        <v>10346</v>
      </c>
      <c r="BS34" s="277"/>
    </row>
    <row r="35" spans="1:71" x14ac:dyDescent="0.2">
      <c r="A35" s="281" t="s">
        <v>478</v>
      </c>
      <c r="B35" s="282" t="s">
        <v>194</v>
      </c>
      <c r="C35" s="269">
        <v>14</v>
      </c>
      <c r="D35" s="269">
        <v>0</v>
      </c>
      <c r="E35" s="269">
        <v>0</v>
      </c>
      <c r="F35" s="269">
        <v>0</v>
      </c>
      <c r="G35" s="269">
        <v>78</v>
      </c>
      <c r="H35" s="269">
        <v>4</v>
      </c>
      <c r="I35" s="269">
        <v>35</v>
      </c>
      <c r="J35" s="269">
        <v>17</v>
      </c>
      <c r="K35" s="269">
        <v>0</v>
      </c>
      <c r="L35" s="269">
        <v>72</v>
      </c>
      <c r="M35" s="269">
        <v>31</v>
      </c>
      <c r="N35" s="269">
        <v>53</v>
      </c>
      <c r="O35" s="269">
        <v>3</v>
      </c>
      <c r="P35" s="269">
        <v>158</v>
      </c>
      <c r="Q35" s="269">
        <v>217</v>
      </c>
      <c r="R35" s="269">
        <v>68</v>
      </c>
      <c r="S35" s="269">
        <v>10</v>
      </c>
      <c r="T35" s="269">
        <v>4</v>
      </c>
      <c r="U35" s="269">
        <v>245</v>
      </c>
      <c r="V35" s="269">
        <v>3</v>
      </c>
      <c r="W35" s="269">
        <v>13</v>
      </c>
      <c r="X35" s="269">
        <v>19</v>
      </c>
      <c r="Y35" s="269">
        <v>60</v>
      </c>
      <c r="Z35" s="269">
        <v>3</v>
      </c>
      <c r="AA35" s="269">
        <v>36</v>
      </c>
      <c r="AB35" s="269">
        <v>8</v>
      </c>
      <c r="AC35" s="269">
        <v>481</v>
      </c>
      <c r="AD35" s="269">
        <v>251</v>
      </c>
      <c r="AE35" s="269">
        <v>36</v>
      </c>
      <c r="AF35" s="269">
        <v>220</v>
      </c>
      <c r="AG35" s="269">
        <v>14</v>
      </c>
      <c r="AH35" s="269">
        <v>207</v>
      </c>
      <c r="AI35" s="269">
        <v>266</v>
      </c>
      <c r="AJ35" s="269">
        <v>140</v>
      </c>
      <c r="AK35" s="269">
        <v>37</v>
      </c>
      <c r="AL35" s="269">
        <v>109</v>
      </c>
      <c r="AM35" s="269">
        <v>159</v>
      </c>
      <c r="AN35" s="269">
        <v>0</v>
      </c>
      <c r="AO35" s="269">
        <v>51</v>
      </c>
      <c r="AP35" s="270">
        <v>3122</v>
      </c>
      <c r="AQ35" s="269">
        <v>49</v>
      </c>
      <c r="AR35" s="269">
        <v>3994</v>
      </c>
      <c r="AS35" s="269">
        <v>1</v>
      </c>
      <c r="AT35" s="269">
        <v>1442</v>
      </c>
      <c r="AU35" s="269">
        <v>565</v>
      </c>
      <c r="AV35" s="269">
        <v>0</v>
      </c>
      <c r="AW35" s="270">
        <v>6051</v>
      </c>
      <c r="AX35" s="269">
        <v>9173</v>
      </c>
      <c r="AY35" s="270">
        <v>40</v>
      </c>
      <c r="AZ35" s="270">
        <v>6091</v>
      </c>
      <c r="BA35" s="269">
        <v>9213</v>
      </c>
      <c r="BB35" s="270">
        <v>-9075</v>
      </c>
      <c r="BC35" s="269">
        <v>-2984</v>
      </c>
      <c r="BD35" s="270">
        <v>138</v>
      </c>
      <c r="BE35" s="271"/>
      <c r="BG35" s="281" t="s">
        <v>478</v>
      </c>
      <c r="BH35" s="283" t="s">
        <v>194</v>
      </c>
      <c r="BI35" s="273">
        <f t="shared" si="0"/>
        <v>9173</v>
      </c>
      <c r="BJ35" s="274">
        <f t="shared" si="1"/>
        <v>9075</v>
      </c>
      <c r="BK35" s="275">
        <f t="shared" si="2"/>
        <v>0.98931647225553254</v>
      </c>
      <c r="BL35" s="276">
        <f t="shared" si="3"/>
        <v>1.0683527744467458E-2</v>
      </c>
      <c r="BM35" s="277"/>
      <c r="BN35" s="281" t="s">
        <v>478</v>
      </c>
      <c r="BO35" s="283" t="s">
        <v>194</v>
      </c>
      <c r="BP35" s="278">
        <f t="shared" si="4"/>
        <v>40</v>
      </c>
      <c r="BQ35" s="279">
        <f t="shared" si="5"/>
        <v>9075</v>
      </c>
      <c r="BR35" s="280">
        <f t="shared" si="6"/>
        <v>-9035</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164</v>
      </c>
      <c r="AP36" s="270">
        <v>164</v>
      </c>
      <c r="AQ36" s="269">
        <v>0</v>
      </c>
      <c r="AR36" s="269">
        <v>359</v>
      </c>
      <c r="AS36" s="269">
        <v>6242</v>
      </c>
      <c r="AT36" s="269">
        <v>0</v>
      </c>
      <c r="AU36" s="269">
        <v>0</v>
      </c>
      <c r="AV36" s="269">
        <v>0</v>
      </c>
      <c r="AW36" s="270">
        <v>6601</v>
      </c>
      <c r="AX36" s="269">
        <v>6765</v>
      </c>
      <c r="AY36" s="270">
        <v>0</v>
      </c>
      <c r="AZ36" s="270">
        <v>6601</v>
      </c>
      <c r="BA36" s="269">
        <v>6765</v>
      </c>
      <c r="BB36" s="270">
        <v>0</v>
      </c>
      <c r="BC36" s="269">
        <v>6601</v>
      </c>
      <c r="BD36" s="270">
        <v>6765</v>
      </c>
      <c r="BE36" s="271"/>
      <c r="BG36" s="281" t="s">
        <v>479</v>
      </c>
      <c r="BH36" s="283" t="s">
        <v>39</v>
      </c>
      <c r="BI36" s="273">
        <f t="shared" si="0"/>
        <v>6765</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2</v>
      </c>
      <c r="H37" s="269">
        <v>0</v>
      </c>
      <c r="I37" s="269">
        <v>1</v>
      </c>
      <c r="J37" s="269">
        <v>0</v>
      </c>
      <c r="K37" s="269">
        <v>0</v>
      </c>
      <c r="L37" s="269">
        <v>3</v>
      </c>
      <c r="M37" s="269">
        <v>2</v>
      </c>
      <c r="N37" s="269">
        <v>2</v>
      </c>
      <c r="O37" s="269">
        <v>0</v>
      </c>
      <c r="P37" s="269">
        <v>7</v>
      </c>
      <c r="Q37" s="269">
        <v>3</v>
      </c>
      <c r="R37" s="269">
        <v>1</v>
      </c>
      <c r="S37" s="269">
        <v>0</v>
      </c>
      <c r="T37" s="269">
        <v>1</v>
      </c>
      <c r="U37" s="269">
        <v>17</v>
      </c>
      <c r="V37" s="269">
        <v>0</v>
      </c>
      <c r="W37" s="269">
        <v>0</v>
      </c>
      <c r="X37" s="269">
        <v>0</v>
      </c>
      <c r="Y37" s="269">
        <v>1</v>
      </c>
      <c r="Z37" s="269">
        <v>0</v>
      </c>
      <c r="AA37" s="269">
        <v>0</v>
      </c>
      <c r="AB37" s="269">
        <v>0</v>
      </c>
      <c r="AC37" s="269">
        <v>0</v>
      </c>
      <c r="AD37" s="269">
        <v>1</v>
      </c>
      <c r="AE37" s="269">
        <v>0</v>
      </c>
      <c r="AF37" s="269">
        <v>6</v>
      </c>
      <c r="AG37" s="269">
        <v>0</v>
      </c>
      <c r="AH37" s="269">
        <v>1</v>
      </c>
      <c r="AI37" s="269">
        <v>0</v>
      </c>
      <c r="AJ37" s="269">
        <v>1</v>
      </c>
      <c r="AK37" s="269">
        <v>0</v>
      </c>
      <c r="AL37" s="269">
        <v>1</v>
      </c>
      <c r="AM37" s="269">
        <v>1</v>
      </c>
      <c r="AN37" s="269">
        <v>0</v>
      </c>
      <c r="AO37" s="269">
        <v>0</v>
      </c>
      <c r="AP37" s="270">
        <v>51</v>
      </c>
      <c r="AQ37" s="269">
        <v>0</v>
      </c>
      <c r="AR37" s="269">
        <v>2747</v>
      </c>
      <c r="AS37" s="269">
        <v>3449</v>
      </c>
      <c r="AT37" s="269">
        <v>3946</v>
      </c>
      <c r="AU37" s="269">
        <v>1661</v>
      </c>
      <c r="AV37" s="269">
        <v>0</v>
      </c>
      <c r="AW37" s="270">
        <v>11803</v>
      </c>
      <c r="AX37" s="269">
        <v>11854</v>
      </c>
      <c r="AY37" s="270">
        <v>2670</v>
      </c>
      <c r="AZ37" s="270">
        <v>14473</v>
      </c>
      <c r="BA37" s="269">
        <v>14524</v>
      </c>
      <c r="BB37" s="270">
        <v>-2677</v>
      </c>
      <c r="BC37" s="269">
        <v>11796</v>
      </c>
      <c r="BD37" s="270">
        <v>11847</v>
      </c>
      <c r="BE37" s="271"/>
      <c r="BG37" s="281" t="s">
        <v>480</v>
      </c>
      <c r="BH37" s="283" t="s">
        <v>40</v>
      </c>
      <c r="BI37" s="273">
        <f t="shared" si="0"/>
        <v>11854</v>
      </c>
      <c r="BJ37" s="274">
        <f t="shared" si="1"/>
        <v>2677</v>
      </c>
      <c r="BK37" s="275">
        <f t="shared" si="2"/>
        <v>0.22583094314155561</v>
      </c>
      <c r="BL37" s="276">
        <f t="shared" si="3"/>
        <v>0.77416905685844439</v>
      </c>
      <c r="BM37" s="277"/>
      <c r="BN37" s="281" t="s">
        <v>480</v>
      </c>
      <c r="BO37" s="283" t="s">
        <v>40</v>
      </c>
      <c r="BP37" s="278">
        <f t="shared" si="4"/>
        <v>2670</v>
      </c>
      <c r="BQ37" s="279">
        <f t="shared" si="5"/>
        <v>2677</v>
      </c>
      <c r="BR37" s="280">
        <f t="shared" si="6"/>
        <v>-7</v>
      </c>
      <c r="BS37" s="277"/>
    </row>
    <row r="38" spans="1:71" x14ac:dyDescent="0.2">
      <c r="A38" s="281" t="s">
        <v>481</v>
      </c>
      <c r="B38" s="282" t="s">
        <v>482</v>
      </c>
      <c r="C38" s="269">
        <v>2</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22</v>
      </c>
      <c r="AG38" s="269">
        <v>0</v>
      </c>
      <c r="AH38" s="269">
        <v>0</v>
      </c>
      <c r="AI38" s="269">
        <v>0</v>
      </c>
      <c r="AJ38" s="269">
        <v>247</v>
      </c>
      <c r="AK38" s="269">
        <v>0</v>
      </c>
      <c r="AL38" s="269">
        <v>0</v>
      </c>
      <c r="AM38" s="269">
        <v>0</v>
      </c>
      <c r="AN38" s="269">
        <v>0</v>
      </c>
      <c r="AO38" s="269">
        <v>1</v>
      </c>
      <c r="AP38" s="270">
        <v>272</v>
      </c>
      <c r="AQ38" s="269">
        <v>150</v>
      </c>
      <c r="AR38" s="269">
        <v>4637</v>
      </c>
      <c r="AS38" s="269">
        <v>10269</v>
      </c>
      <c r="AT38" s="269">
        <v>0</v>
      </c>
      <c r="AU38" s="269">
        <v>0</v>
      </c>
      <c r="AV38" s="269">
        <v>0</v>
      </c>
      <c r="AW38" s="270">
        <v>15056</v>
      </c>
      <c r="AX38" s="269">
        <v>15328</v>
      </c>
      <c r="AY38" s="270">
        <v>38</v>
      </c>
      <c r="AZ38" s="270">
        <v>15094</v>
      </c>
      <c r="BA38" s="269">
        <v>15366</v>
      </c>
      <c r="BB38" s="270">
        <v>-3218</v>
      </c>
      <c r="BC38" s="269">
        <v>11876</v>
      </c>
      <c r="BD38" s="270">
        <v>12148</v>
      </c>
      <c r="BE38" s="271"/>
      <c r="BG38" s="281" t="s">
        <v>481</v>
      </c>
      <c r="BH38" s="283" t="s">
        <v>482</v>
      </c>
      <c r="BI38" s="273">
        <f t="shared" si="0"/>
        <v>15328</v>
      </c>
      <c r="BJ38" s="274">
        <f t="shared" si="1"/>
        <v>3218</v>
      </c>
      <c r="BK38" s="275">
        <f t="shared" si="2"/>
        <v>0.20994258872651356</v>
      </c>
      <c r="BL38" s="276">
        <f t="shared" si="3"/>
        <v>0.79005741127348639</v>
      </c>
      <c r="BM38" s="277"/>
      <c r="BN38" s="281" t="s">
        <v>481</v>
      </c>
      <c r="BO38" s="283" t="s">
        <v>482</v>
      </c>
      <c r="BP38" s="278">
        <f t="shared" si="4"/>
        <v>38</v>
      </c>
      <c r="BQ38" s="279">
        <f t="shared" si="5"/>
        <v>3218</v>
      </c>
      <c r="BR38" s="280">
        <f t="shared" si="6"/>
        <v>-3180</v>
      </c>
      <c r="BS38" s="277"/>
    </row>
    <row r="39" spans="1:71" x14ac:dyDescent="0.2">
      <c r="A39" s="281" t="s">
        <v>483</v>
      </c>
      <c r="B39" s="282" t="s">
        <v>484</v>
      </c>
      <c r="C39" s="269">
        <v>1</v>
      </c>
      <c r="D39" s="269">
        <v>0</v>
      </c>
      <c r="E39" s="269">
        <v>0</v>
      </c>
      <c r="F39" s="269">
        <v>0</v>
      </c>
      <c r="G39" s="269">
        <v>12</v>
      </c>
      <c r="H39" s="269">
        <v>1</v>
      </c>
      <c r="I39" s="269">
        <v>4</v>
      </c>
      <c r="J39" s="269">
        <v>2</v>
      </c>
      <c r="K39" s="269">
        <v>0</v>
      </c>
      <c r="L39" s="269">
        <v>7</v>
      </c>
      <c r="M39" s="269">
        <v>2</v>
      </c>
      <c r="N39" s="269">
        <v>16</v>
      </c>
      <c r="O39" s="269">
        <v>0</v>
      </c>
      <c r="P39" s="269">
        <v>20</v>
      </c>
      <c r="Q39" s="269">
        <v>71</v>
      </c>
      <c r="R39" s="269">
        <v>12</v>
      </c>
      <c r="S39" s="269">
        <v>2</v>
      </c>
      <c r="T39" s="269">
        <v>0</v>
      </c>
      <c r="U39" s="269">
        <v>10</v>
      </c>
      <c r="V39" s="269">
        <v>0</v>
      </c>
      <c r="W39" s="269">
        <v>1</v>
      </c>
      <c r="X39" s="269">
        <v>2</v>
      </c>
      <c r="Y39" s="269">
        <v>5</v>
      </c>
      <c r="Z39" s="269">
        <v>0</v>
      </c>
      <c r="AA39" s="269">
        <v>9</v>
      </c>
      <c r="AB39" s="269">
        <v>1</v>
      </c>
      <c r="AC39" s="269">
        <v>5</v>
      </c>
      <c r="AD39" s="269">
        <v>12</v>
      </c>
      <c r="AE39" s="269">
        <v>4</v>
      </c>
      <c r="AF39" s="269">
        <v>36</v>
      </c>
      <c r="AG39" s="269">
        <v>0</v>
      </c>
      <c r="AH39" s="269">
        <v>0</v>
      </c>
      <c r="AI39" s="269">
        <v>18</v>
      </c>
      <c r="AJ39" s="269">
        <v>12</v>
      </c>
      <c r="AK39" s="269">
        <v>0</v>
      </c>
      <c r="AL39" s="269">
        <v>7</v>
      </c>
      <c r="AM39" s="269">
        <v>20</v>
      </c>
      <c r="AN39" s="269">
        <v>0</v>
      </c>
      <c r="AO39" s="269">
        <v>3</v>
      </c>
      <c r="AP39" s="270">
        <v>295</v>
      </c>
      <c r="AQ39" s="269">
        <v>0</v>
      </c>
      <c r="AR39" s="269">
        <v>1222</v>
      </c>
      <c r="AS39" s="269">
        <v>0</v>
      </c>
      <c r="AT39" s="269">
        <v>0</v>
      </c>
      <c r="AU39" s="269">
        <v>0</v>
      </c>
      <c r="AV39" s="269">
        <v>0</v>
      </c>
      <c r="AW39" s="270">
        <v>1222</v>
      </c>
      <c r="AX39" s="269">
        <v>1517</v>
      </c>
      <c r="AY39" s="270">
        <v>4</v>
      </c>
      <c r="AZ39" s="270">
        <v>1226</v>
      </c>
      <c r="BA39" s="269">
        <v>1521</v>
      </c>
      <c r="BB39" s="270">
        <v>-1001</v>
      </c>
      <c r="BC39" s="269">
        <v>225</v>
      </c>
      <c r="BD39" s="270">
        <v>520</v>
      </c>
      <c r="BE39" s="271"/>
      <c r="BG39" s="281" t="s">
        <v>483</v>
      </c>
      <c r="BH39" s="283" t="s">
        <v>484</v>
      </c>
      <c r="BI39" s="273">
        <f t="shared" si="0"/>
        <v>1517</v>
      </c>
      <c r="BJ39" s="274">
        <f t="shared" si="1"/>
        <v>1001</v>
      </c>
      <c r="BK39" s="275">
        <f t="shared" si="2"/>
        <v>0.65985497692814765</v>
      </c>
      <c r="BL39" s="276">
        <f t="shared" si="3"/>
        <v>0.34014502307185235</v>
      </c>
      <c r="BM39" s="277"/>
      <c r="BN39" s="281" t="s">
        <v>483</v>
      </c>
      <c r="BO39" s="283" t="s">
        <v>484</v>
      </c>
      <c r="BP39" s="278">
        <f t="shared" si="4"/>
        <v>4</v>
      </c>
      <c r="BQ39" s="279">
        <f t="shared" si="5"/>
        <v>1001</v>
      </c>
      <c r="BR39" s="280">
        <f t="shared" si="6"/>
        <v>-997</v>
      </c>
      <c r="BS39" s="277"/>
    </row>
    <row r="40" spans="1:71" x14ac:dyDescent="0.2">
      <c r="A40" s="281" t="s">
        <v>485</v>
      </c>
      <c r="B40" s="282" t="s">
        <v>41</v>
      </c>
      <c r="C40" s="269">
        <v>91</v>
      </c>
      <c r="D40" s="269">
        <v>2</v>
      </c>
      <c r="E40" s="269">
        <v>0</v>
      </c>
      <c r="F40" s="269">
        <v>3</v>
      </c>
      <c r="G40" s="269">
        <v>576</v>
      </c>
      <c r="H40" s="269">
        <v>27</v>
      </c>
      <c r="I40" s="269">
        <v>162</v>
      </c>
      <c r="J40" s="269">
        <v>69</v>
      </c>
      <c r="K40" s="269">
        <v>2</v>
      </c>
      <c r="L40" s="269">
        <v>751</v>
      </c>
      <c r="M40" s="269">
        <v>328</v>
      </c>
      <c r="N40" s="269">
        <v>309</v>
      </c>
      <c r="O40" s="269">
        <v>15</v>
      </c>
      <c r="P40" s="269">
        <v>686</v>
      </c>
      <c r="Q40" s="269">
        <v>1186</v>
      </c>
      <c r="R40" s="269">
        <v>219</v>
      </c>
      <c r="S40" s="269">
        <v>42</v>
      </c>
      <c r="T40" s="269">
        <v>27</v>
      </c>
      <c r="U40" s="269">
        <v>734</v>
      </c>
      <c r="V40" s="269">
        <v>12</v>
      </c>
      <c r="W40" s="269">
        <v>152</v>
      </c>
      <c r="X40" s="269">
        <v>147</v>
      </c>
      <c r="Y40" s="269">
        <v>662</v>
      </c>
      <c r="Z40" s="269">
        <v>29</v>
      </c>
      <c r="AA40" s="269">
        <v>119</v>
      </c>
      <c r="AB40" s="269">
        <v>44</v>
      </c>
      <c r="AC40" s="269">
        <v>1070</v>
      </c>
      <c r="AD40" s="269">
        <v>499</v>
      </c>
      <c r="AE40" s="269">
        <v>343</v>
      </c>
      <c r="AF40" s="269">
        <v>1353</v>
      </c>
      <c r="AG40" s="269">
        <v>33</v>
      </c>
      <c r="AH40" s="269">
        <v>624</v>
      </c>
      <c r="AI40" s="269">
        <v>727</v>
      </c>
      <c r="AJ40" s="269">
        <v>569</v>
      </c>
      <c r="AK40" s="269">
        <v>41</v>
      </c>
      <c r="AL40" s="269">
        <v>543</v>
      </c>
      <c r="AM40" s="269">
        <v>270</v>
      </c>
      <c r="AN40" s="269">
        <v>0</v>
      </c>
      <c r="AO40" s="269">
        <v>26</v>
      </c>
      <c r="AP40" s="270">
        <v>12492</v>
      </c>
      <c r="AQ40" s="269">
        <v>160</v>
      </c>
      <c r="AR40" s="269">
        <v>3342</v>
      </c>
      <c r="AS40" s="269">
        <v>0</v>
      </c>
      <c r="AT40" s="269">
        <v>240</v>
      </c>
      <c r="AU40" s="269">
        <v>158</v>
      </c>
      <c r="AV40" s="269">
        <v>0</v>
      </c>
      <c r="AW40" s="270">
        <v>3900</v>
      </c>
      <c r="AX40" s="269">
        <v>16392</v>
      </c>
      <c r="AY40" s="270">
        <v>183</v>
      </c>
      <c r="AZ40" s="270">
        <v>4083</v>
      </c>
      <c r="BA40" s="269">
        <v>16575</v>
      </c>
      <c r="BB40" s="270">
        <v>-12424</v>
      </c>
      <c r="BC40" s="269">
        <v>-8341</v>
      </c>
      <c r="BD40" s="270">
        <v>4151</v>
      </c>
      <c r="BE40" s="271"/>
      <c r="BG40" s="281" t="s">
        <v>485</v>
      </c>
      <c r="BH40" s="283" t="s">
        <v>41</v>
      </c>
      <c r="BI40" s="273">
        <f t="shared" si="0"/>
        <v>16392</v>
      </c>
      <c r="BJ40" s="274">
        <f t="shared" si="1"/>
        <v>12424</v>
      </c>
      <c r="BK40" s="275">
        <f t="shared" si="2"/>
        <v>0.75793069790141532</v>
      </c>
      <c r="BL40" s="276">
        <f t="shared" si="3"/>
        <v>0.24206930209858468</v>
      </c>
      <c r="BM40" s="277"/>
      <c r="BN40" s="281" t="s">
        <v>485</v>
      </c>
      <c r="BO40" s="283" t="s">
        <v>41</v>
      </c>
      <c r="BP40" s="278">
        <f t="shared" si="4"/>
        <v>183</v>
      </c>
      <c r="BQ40" s="279">
        <f t="shared" si="5"/>
        <v>12424</v>
      </c>
      <c r="BR40" s="280">
        <f t="shared" si="6"/>
        <v>-12241</v>
      </c>
      <c r="BS40" s="277"/>
    </row>
    <row r="41" spans="1:71" x14ac:dyDescent="0.2">
      <c r="A41" s="286">
        <v>37</v>
      </c>
      <c r="B41" s="282" t="s">
        <v>42</v>
      </c>
      <c r="C41" s="269">
        <v>0</v>
      </c>
      <c r="D41" s="269">
        <v>0</v>
      </c>
      <c r="E41" s="269">
        <v>0</v>
      </c>
      <c r="F41" s="269">
        <v>0</v>
      </c>
      <c r="G41" s="269">
        <v>3</v>
      </c>
      <c r="H41" s="269">
        <v>0</v>
      </c>
      <c r="I41" s="269">
        <v>0</v>
      </c>
      <c r="J41" s="269">
        <v>0</v>
      </c>
      <c r="K41" s="269">
        <v>0</v>
      </c>
      <c r="L41" s="269">
        <v>2</v>
      </c>
      <c r="M41" s="269">
        <v>0</v>
      </c>
      <c r="N41" s="269">
        <v>1</v>
      </c>
      <c r="O41" s="269">
        <v>0</v>
      </c>
      <c r="P41" s="269">
        <v>2</v>
      </c>
      <c r="Q41" s="269">
        <v>3</v>
      </c>
      <c r="R41" s="269">
        <v>1</v>
      </c>
      <c r="S41" s="269">
        <v>0</v>
      </c>
      <c r="T41" s="269">
        <v>0</v>
      </c>
      <c r="U41" s="269">
        <v>2</v>
      </c>
      <c r="V41" s="269">
        <v>0</v>
      </c>
      <c r="W41" s="269">
        <v>0</v>
      </c>
      <c r="X41" s="269">
        <v>0</v>
      </c>
      <c r="Y41" s="269">
        <v>2</v>
      </c>
      <c r="Z41" s="269">
        <v>0</v>
      </c>
      <c r="AA41" s="269">
        <v>0</v>
      </c>
      <c r="AB41" s="269">
        <v>0</v>
      </c>
      <c r="AC41" s="269">
        <v>11</v>
      </c>
      <c r="AD41" s="269">
        <v>0</v>
      </c>
      <c r="AE41" s="269">
        <v>4</v>
      </c>
      <c r="AF41" s="269">
        <v>10</v>
      </c>
      <c r="AG41" s="269">
        <v>0</v>
      </c>
      <c r="AH41" s="269">
        <v>4</v>
      </c>
      <c r="AI41" s="269">
        <v>37</v>
      </c>
      <c r="AJ41" s="269">
        <v>155</v>
      </c>
      <c r="AK41" s="269">
        <v>2</v>
      </c>
      <c r="AL41" s="269">
        <v>3</v>
      </c>
      <c r="AM41" s="269">
        <v>130</v>
      </c>
      <c r="AN41" s="269">
        <v>0</v>
      </c>
      <c r="AO41" s="269">
        <v>1</v>
      </c>
      <c r="AP41" s="270">
        <v>373</v>
      </c>
      <c r="AQ41" s="269">
        <v>2822</v>
      </c>
      <c r="AR41" s="269">
        <v>10573</v>
      </c>
      <c r="AS41" s="269">
        <v>0</v>
      </c>
      <c r="AT41" s="269">
        <v>0</v>
      </c>
      <c r="AU41" s="269">
        <v>0</v>
      </c>
      <c r="AV41" s="269">
        <v>0</v>
      </c>
      <c r="AW41" s="270">
        <v>13395</v>
      </c>
      <c r="AX41" s="269">
        <v>13768</v>
      </c>
      <c r="AY41" s="270">
        <v>3000</v>
      </c>
      <c r="AZ41" s="270">
        <v>16395</v>
      </c>
      <c r="BA41" s="269">
        <v>16768</v>
      </c>
      <c r="BB41" s="270">
        <v>-8459</v>
      </c>
      <c r="BC41" s="269">
        <v>7936</v>
      </c>
      <c r="BD41" s="270">
        <v>8309</v>
      </c>
      <c r="BE41" s="271"/>
      <c r="BG41" s="286">
        <v>37</v>
      </c>
      <c r="BH41" s="283" t="s">
        <v>42</v>
      </c>
      <c r="BI41" s="273">
        <f t="shared" si="0"/>
        <v>13768</v>
      </c>
      <c r="BJ41" s="274">
        <f t="shared" si="1"/>
        <v>8459</v>
      </c>
      <c r="BK41" s="275">
        <f t="shared" si="2"/>
        <v>0.61439570017431722</v>
      </c>
      <c r="BL41" s="276">
        <f t="shared" si="3"/>
        <v>0.38560429982568278</v>
      </c>
      <c r="BM41" s="277"/>
      <c r="BN41" s="286">
        <v>37</v>
      </c>
      <c r="BO41" s="283" t="s">
        <v>42</v>
      </c>
      <c r="BP41" s="278">
        <f t="shared" si="4"/>
        <v>3000</v>
      </c>
      <c r="BQ41" s="279">
        <f t="shared" si="5"/>
        <v>8459</v>
      </c>
      <c r="BR41" s="280">
        <f t="shared" si="6"/>
        <v>-5459</v>
      </c>
      <c r="BS41" s="277"/>
    </row>
    <row r="42" spans="1:71" x14ac:dyDescent="0.2">
      <c r="A42" s="287">
        <v>38</v>
      </c>
      <c r="B42" s="268" t="s">
        <v>283</v>
      </c>
      <c r="C42" s="269">
        <v>6</v>
      </c>
      <c r="D42" s="269">
        <v>0</v>
      </c>
      <c r="E42" s="269">
        <v>0</v>
      </c>
      <c r="F42" s="269">
        <v>0</v>
      </c>
      <c r="G42" s="269">
        <v>28</v>
      </c>
      <c r="H42" s="269">
        <v>2</v>
      </c>
      <c r="I42" s="269">
        <v>12</v>
      </c>
      <c r="J42" s="269">
        <v>2</v>
      </c>
      <c r="K42" s="269">
        <v>0</v>
      </c>
      <c r="L42" s="269">
        <v>5</v>
      </c>
      <c r="M42" s="269">
        <v>13</v>
      </c>
      <c r="N42" s="269">
        <v>9</v>
      </c>
      <c r="O42" s="269">
        <v>0</v>
      </c>
      <c r="P42" s="269">
        <v>17</v>
      </c>
      <c r="Q42" s="269">
        <v>33</v>
      </c>
      <c r="R42" s="269">
        <v>11</v>
      </c>
      <c r="S42" s="269">
        <v>3</v>
      </c>
      <c r="T42" s="269">
        <v>2</v>
      </c>
      <c r="U42" s="269">
        <v>32</v>
      </c>
      <c r="V42" s="269">
        <v>0</v>
      </c>
      <c r="W42" s="269">
        <v>8</v>
      </c>
      <c r="X42" s="269">
        <v>7</v>
      </c>
      <c r="Y42" s="269">
        <v>9</v>
      </c>
      <c r="Z42" s="269">
        <v>0</v>
      </c>
      <c r="AA42" s="269">
        <v>2</v>
      </c>
      <c r="AB42" s="269">
        <v>5</v>
      </c>
      <c r="AC42" s="269">
        <v>43</v>
      </c>
      <c r="AD42" s="269">
        <v>25</v>
      </c>
      <c r="AE42" s="269">
        <v>6</v>
      </c>
      <c r="AF42" s="269">
        <v>65</v>
      </c>
      <c r="AG42" s="269">
        <v>0</v>
      </c>
      <c r="AH42" s="269">
        <v>32</v>
      </c>
      <c r="AI42" s="269">
        <v>63</v>
      </c>
      <c r="AJ42" s="269">
        <v>37</v>
      </c>
      <c r="AK42" s="269">
        <v>5</v>
      </c>
      <c r="AL42" s="269">
        <v>11</v>
      </c>
      <c r="AM42" s="269">
        <v>23</v>
      </c>
      <c r="AN42" s="269">
        <v>0</v>
      </c>
      <c r="AO42" s="269">
        <v>0</v>
      </c>
      <c r="AP42" s="270">
        <v>516</v>
      </c>
      <c r="AQ42" s="269">
        <v>0</v>
      </c>
      <c r="AR42" s="269">
        <v>0</v>
      </c>
      <c r="AS42" s="269">
        <v>0</v>
      </c>
      <c r="AT42" s="269">
        <v>0</v>
      </c>
      <c r="AU42" s="269">
        <v>0</v>
      </c>
      <c r="AV42" s="269">
        <v>0</v>
      </c>
      <c r="AW42" s="270">
        <v>0</v>
      </c>
      <c r="AX42" s="269">
        <v>516</v>
      </c>
      <c r="AY42" s="270">
        <v>0</v>
      </c>
      <c r="AZ42" s="270">
        <v>0</v>
      </c>
      <c r="BA42" s="269">
        <v>516</v>
      </c>
      <c r="BB42" s="270">
        <v>0</v>
      </c>
      <c r="BC42" s="269">
        <v>0</v>
      </c>
      <c r="BD42" s="270">
        <v>516</v>
      </c>
      <c r="BE42" s="271"/>
      <c r="BG42" s="287">
        <v>38</v>
      </c>
      <c r="BH42" s="272" t="s">
        <v>283</v>
      </c>
      <c r="BI42" s="273">
        <f t="shared" si="0"/>
        <v>516</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19</v>
      </c>
      <c r="D43" s="269">
        <v>0</v>
      </c>
      <c r="E43" s="269">
        <v>0</v>
      </c>
      <c r="F43" s="269">
        <v>1</v>
      </c>
      <c r="G43" s="269">
        <v>144</v>
      </c>
      <c r="H43" s="269">
        <v>4</v>
      </c>
      <c r="I43" s="269">
        <v>50</v>
      </c>
      <c r="J43" s="269">
        <v>3</v>
      </c>
      <c r="K43" s="269">
        <v>0</v>
      </c>
      <c r="L43" s="269">
        <v>33</v>
      </c>
      <c r="M43" s="269">
        <v>57</v>
      </c>
      <c r="N43" s="269">
        <v>116</v>
      </c>
      <c r="O43" s="269">
        <v>6</v>
      </c>
      <c r="P43" s="269">
        <v>111</v>
      </c>
      <c r="Q43" s="269">
        <v>270</v>
      </c>
      <c r="R43" s="269">
        <v>49</v>
      </c>
      <c r="S43" s="269">
        <v>5</v>
      </c>
      <c r="T43" s="269">
        <v>1</v>
      </c>
      <c r="U43" s="269">
        <v>66</v>
      </c>
      <c r="V43" s="269">
        <v>0</v>
      </c>
      <c r="W43" s="269">
        <v>13</v>
      </c>
      <c r="X43" s="269">
        <v>10</v>
      </c>
      <c r="Y43" s="269">
        <v>108</v>
      </c>
      <c r="Z43" s="269">
        <v>2</v>
      </c>
      <c r="AA43" s="269">
        <v>9</v>
      </c>
      <c r="AB43" s="269">
        <v>18</v>
      </c>
      <c r="AC43" s="269">
        <v>115</v>
      </c>
      <c r="AD43" s="269">
        <v>37</v>
      </c>
      <c r="AE43" s="269">
        <v>12</v>
      </c>
      <c r="AF43" s="269">
        <v>297</v>
      </c>
      <c r="AG43" s="269">
        <v>0</v>
      </c>
      <c r="AH43" s="269">
        <v>26</v>
      </c>
      <c r="AI43" s="269">
        <v>169</v>
      </c>
      <c r="AJ43" s="269">
        <v>61</v>
      </c>
      <c r="AK43" s="269">
        <v>5</v>
      </c>
      <c r="AL43" s="269">
        <v>20</v>
      </c>
      <c r="AM43" s="269">
        <v>35</v>
      </c>
      <c r="AN43" s="269">
        <v>0</v>
      </c>
      <c r="AO43" s="269">
        <v>0</v>
      </c>
      <c r="AP43" s="270">
        <v>1872</v>
      </c>
      <c r="AQ43" s="269">
        <v>0</v>
      </c>
      <c r="AR43" s="269">
        <v>2054</v>
      </c>
      <c r="AS43" s="269">
        <v>0</v>
      </c>
      <c r="AT43" s="269">
        <v>0</v>
      </c>
      <c r="AU43" s="269">
        <v>0</v>
      </c>
      <c r="AV43" s="269">
        <v>0</v>
      </c>
      <c r="AW43" s="270">
        <v>2054</v>
      </c>
      <c r="AX43" s="269">
        <v>3926</v>
      </c>
      <c r="AY43" s="270">
        <v>2</v>
      </c>
      <c r="AZ43" s="270">
        <v>2056</v>
      </c>
      <c r="BA43" s="269">
        <v>3928</v>
      </c>
      <c r="BB43" s="270">
        <v>-3063</v>
      </c>
      <c r="BC43" s="269">
        <v>-1007</v>
      </c>
      <c r="BD43" s="270">
        <v>865</v>
      </c>
      <c r="BE43" s="271"/>
      <c r="BG43" s="287">
        <v>39</v>
      </c>
      <c r="BH43" s="272" t="s">
        <v>284</v>
      </c>
      <c r="BI43" s="273">
        <f t="shared" si="0"/>
        <v>3926</v>
      </c>
      <c r="BJ43" s="274">
        <f t="shared" si="1"/>
        <v>3063</v>
      </c>
      <c r="BK43" s="275">
        <f t="shared" si="2"/>
        <v>0.78018339276617421</v>
      </c>
      <c r="BL43" s="276">
        <f t="shared" si="3"/>
        <v>0.21981660723382579</v>
      </c>
      <c r="BM43" s="277"/>
      <c r="BN43" s="287">
        <v>39</v>
      </c>
      <c r="BO43" s="272" t="s">
        <v>284</v>
      </c>
      <c r="BP43" s="278">
        <f t="shared" si="4"/>
        <v>2</v>
      </c>
      <c r="BQ43" s="279">
        <f t="shared" si="5"/>
        <v>3063</v>
      </c>
      <c r="BR43" s="280">
        <f t="shared" si="6"/>
        <v>-3061</v>
      </c>
      <c r="BS43" s="277"/>
    </row>
    <row r="44" spans="1:71" x14ac:dyDescent="0.2">
      <c r="A44" s="288">
        <v>40</v>
      </c>
      <c r="B44" s="289" t="s">
        <v>43</v>
      </c>
      <c r="C44" s="290">
        <v>2514</v>
      </c>
      <c r="D44" s="290">
        <v>16</v>
      </c>
      <c r="E44" s="290">
        <v>0</v>
      </c>
      <c r="F44" s="290">
        <v>23</v>
      </c>
      <c r="G44" s="290">
        <v>14528</v>
      </c>
      <c r="H44" s="290">
        <v>537</v>
      </c>
      <c r="I44" s="290">
        <v>4897</v>
      </c>
      <c r="J44" s="290">
        <v>1067</v>
      </c>
      <c r="K44" s="290">
        <v>198</v>
      </c>
      <c r="L44" s="290">
        <v>13713</v>
      </c>
      <c r="M44" s="290">
        <v>3223</v>
      </c>
      <c r="N44" s="290">
        <v>23686</v>
      </c>
      <c r="O44" s="290">
        <v>957</v>
      </c>
      <c r="P44" s="290">
        <v>14941</v>
      </c>
      <c r="Q44" s="290">
        <v>18415</v>
      </c>
      <c r="R44" s="290">
        <v>3864</v>
      </c>
      <c r="S44" s="290">
        <v>884</v>
      </c>
      <c r="T44" s="290">
        <v>390</v>
      </c>
      <c r="U44" s="290">
        <v>13070</v>
      </c>
      <c r="V44" s="290">
        <v>152</v>
      </c>
      <c r="W44" s="290">
        <v>5069</v>
      </c>
      <c r="X44" s="290">
        <v>1876</v>
      </c>
      <c r="Y44" s="290">
        <v>3729</v>
      </c>
      <c r="Z44" s="290">
        <v>273</v>
      </c>
      <c r="AA44" s="290">
        <v>446</v>
      </c>
      <c r="AB44" s="290">
        <v>240</v>
      </c>
      <c r="AC44" s="290">
        <v>3449</v>
      </c>
      <c r="AD44" s="290">
        <v>1407</v>
      </c>
      <c r="AE44" s="290">
        <v>2225</v>
      </c>
      <c r="AF44" s="290">
        <v>5706</v>
      </c>
      <c r="AG44" s="290">
        <v>59</v>
      </c>
      <c r="AH44" s="290">
        <v>1945</v>
      </c>
      <c r="AI44" s="290">
        <v>2926</v>
      </c>
      <c r="AJ44" s="290">
        <v>5286</v>
      </c>
      <c r="AK44" s="290">
        <v>215</v>
      </c>
      <c r="AL44" s="290">
        <v>1591</v>
      </c>
      <c r="AM44" s="290">
        <v>4133</v>
      </c>
      <c r="AN44" s="290">
        <v>516</v>
      </c>
      <c r="AO44" s="290">
        <v>591</v>
      </c>
      <c r="AP44" s="291">
        <v>158757</v>
      </c>
      <c r="AQ44" s="290">
        <v>4212</v>
      </c>
      <c r="AR44" s="290">
        <v>86204</v>
      </c>
      <c r="AS44" s="290">
        <v>20138</v>
      </c>
      <c r="AT44" s="290">
        <v>16141</v>
      </c>
      <c r="AU44" s="290">
        <v>6824</v>
      </c>
      <c r="AV44" s="290">
        <v>366</v>
      </c>
      <c r="AW44" s="291">
        <v>133885</v>
      </c>
      <c r="AX44" s="290">
        <v>292642</v>
      </c>
      <c r="AY44" s="291">
        <v>194396</v>
      </c>
      <c r="AZ44" s="291">
        <v>328281</v>
      </c>
      <c r="BA44" s="290">
        <v>487038</v>
      </c>
      <c r="BB44" s="291">
        <v>-185729</v>
      </c>
      <c r="BC44" s="290">
        <v>142552</v>
      </c>
      <c r="BD44" s="291">
        <v>301309</v>
      </c>
      <c r="BE44" s="271"/>
      <c r="BG44" s="288">
        <v>40</v>
      </c>
      <c r="BH44" s="292" t="s">
        <v>43</v>
      </c>
      <c r="BI44" s="293">
        <f t="shared" si="0"/>
        <v>292642</v>
      </c>
      <c r="BJ44" s="294">
        <f t="shared" si="1"/>
        <v>185729</v>
      </c>
      <c r="BK44" s="295">
        <f t="shared" si="2"/>
        <v>0.63466283035244431</v>
      </c>
      <c r="BL44" s="296">
        <f t="shared" si="3"/>
        <v>0.36533716964755569</v>
      </c>
      <c r="BM44" s="277"/>
      <c r="BN44" s="288">
        <v>40</v>
      </c>
      <c r="BO44" s="292" t="s">
        <v>43</v>
      </c>
      <c r="BP44" s="297">
        <f t="shared" si="4"/>
        <v>194396</v>
      </c>
      <c r="BQ44" s="298">
        <f t="shared" si="5"/>
        <v>185729</v>
      </c>
      <c r="BR44" s="299">
        <f t="shared" si="6"/>
        <v>8667</v>
      </c>
    </row>
    <row r="45" spans="1:71" x14ac:dyDescent="0.2">
      <c r="A45" s="300">
        <v>41</v>
      </c>
      <c r="B45" s="301" t="s">
        <v>52</v>
      </c>
      <c r="C45" s="302">
        <v>17</v>
      </c>
      <c r="D45" s="302">
        <v>0</v>
      </c>
      <c r="E45" s="302">
        <v>0</v>
      </c>
      <c r="F45" s="302">
        <v>5</v>
      </c>
      <c r="G45" s="302">
        <v>213</v>
      </c>
      <c r="H45" s="302">
        <v>11</v>
      </c>
      <c r="I45" s="302">
        <v>104</v>
      </c>
      <c r="J45" s="302">
        <v>20</v>
      </c>
      <c r="K45" s="302">
        <v>3</v>
      </c>
      <c r="L45" s="302">
        <v>367</v>
      </c>
      <c r="M45" s="302">
        <v>105</v>
      </c>
      <c r="N45" s="302">
        <v>308</v>
      </c>
      <c r="O45" s="302">
        <v>8</v>
      </c>
      <c r="P45" s="302">
        <v>397</v>
      </c>
      <c r="Q45" s="302">
        <v>499</v>
      </c>
      <c r="R45" s="302">
        <v>86</v>
      </c>
      <c r="S45" s="302">
        <v>24</v>
      </c>
      <c r="T45" s="302">
        <v>7</v>
      </c>
      <c r="U45" s="302">
        <v>301</v>
      </c>
      <c r="V45" s="302">
        <v>5</v>
      </c>
      <c r="W45" s="302">
        <v>47</v>
      </c>
      <c r="X45" s="302">
        <v>75</v>
      </c>
      <c r="Y45" s="302">
        <v>147</v>
      </c>
      <c r="Z45" s="302">
        <v>3</v>
      </c>
      <c r="AA45" s="302">
        <v>12</v>
      </c>
      <c r="AB45" s="302">
        <v>19</v>
      </c>
      <c r="AC45" s="302">
        <v>292</v>
      </c>
      <c r="AD45" s="302">
        <v>132</v>
      </c>
      <c r="AE45" s="302">
        <v>65</v>
      </c>
      <c r="AF45" s="302">
        <v>393</v>
      </c>
      <c r="AG45" s="302">
        <v>3</v>
      </c>
      <c r="AH45" s="302">
        <v>72</v>
      </c>
      <c r="AI45" s="302">
        <v>101</v>
      </c>
      <c r="AJ45" s="302">
        <v>106</v>
      </c>
      <c r="AK45" s="302">
        <v>19</v>
      </c>
      <c r="AL45" s="302">
        <v>65</v>
      </c>
      <c r="AM45" s="302">
        <v>178</v>
      </c>
      <c r="AN45" s="302">
        <v>0</v>
      </c>
      <c r="AO45" s="302">
        <v>3</v>
      </c>
      <c r="AP45" s="303">
        <v>4212</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552</v>
      </c>
      <c r="D46" s="269">
        <v>12</v>
      </c>
      <c r="E46" s="269">
        <v>0</v>
      </c>
      <c r="F46" s="269">
        <v>26</v>
      </c>
      <c r="G46" s="269">
        <v>3033</v>
      </c>
      <c r="H46" s="269">
        <v>217</v>
      </c>
      <c r="I46" s="269">
        <v>1354</v>
      </c>
      <c r="J46" s="269">
        <v>150</v>
      </c>
      <c r="K46" s="269">
        <v>9</v>
      </c>
      <c r="L46" s="269">
        <v>4403</v>
      </c>
      <c r="M46" s="269">
        <v>1326</v>
      </c>
      <c r="N46" s="269">
        <v>1820</v>
      </c>
      <c r="O46" s="269">
        <v>125</v>
      </c>
      <c r="P46" s="269">
        <v>7617</v>
      </c>
      <c r="Q46" s="269">
        <v>6267</v>
      </c>
      <c r="R46" s="269">
        <v>1522</v>
      </c>
      <c r="S46" s="269">
        <v>309</v>
      </c>
      <c r="T46" s="269">
        <v>119</v>
      </c>
      <c r="U46" s="269">
        <v>3944</v>
      </c>
      <c r="V46" s="269">
        <v>39</v>
      </c>
      <c r="W46" s="269">
        <v>812</v>
      </c>
      <c r="X46" s="269">
        <v>993</v>
      </c>
      <c r="Y46" s="269">
        <v>2384</v>
      </c>
      <c r="Z46" s="269">
        <v>30</v>
      </c>
      <c r="AA46" s="269">
        <v>123</v>
      </c>
      <c r="AB46" s="269">
        <v>368</v>
      </c>
      <c r="AC46" s="269">
        <v>5277</v>
      </c>
      <c r="AD46" s="269">
        <v>1352</v>
      </c>
      <c r="AE46" s="269">
        <v>990</v>
      </c>
      <c r="AF46" s="269">
        <v>10933</v>
      </c>
      <c r="AG46" s="269">
        <v>47</v>
      </c>
      <c r="AH46" s="269">
        <v>2376</v>
      </c>
      <c r="AI46" s="269">
        <v>6512</v>
      </c>
      <c r="AJ46" s="269">
        <v>5514</v>
      </c>
      <c r="AK46" s="269">
        <v>252</v>
      </c>
      <c r="AL46" s="269">
        <v>1564</v>
      </c>
      <c r="AM46" s="269">
        <v>2230</v>
      </c>
      <c r="AN46" s="269">
        <v>0</v>
      </c>
      <c r="AO46" s="269">
        <v>8</v>
      </c>
      <c r="AP46" s="270">
        <v>74609</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930</v>
      </c>
      <c r="D47" s="269">
        <v>20</v>
      </c>
      <c r="E47" s="269">
        <v>0</v>
      </c>
      <c r="F47" s="269">
        <v>4</v>
      </c>
      <c r="G47" s="269">
        <v>1760</v>
      </c>
      <c r="H47" s="269">
        <v>-17</v>
      </c>
      <c r="I47" s="269">
        <v>829</v>
      </c>
      <c r="J47" s="269">
        <v>94</v>
      </c>
      <c r="K47" s="269">
        <v>8</v>
      </c>
      <c r="L47" s="269">
        <v>-136</v>
      </c>
      <c r="M47" s="269">
        <v>595</v>
      </c>
      <c r="N47" s="269">
        <v>3466</v>
      </c>
      <c r="O47" s="269">
        <v>106</v>
      </c>
      <c r="P47" s="269">
        <v>797</v>
      </c>
      <c r="Q47" s="269">
        <v>3433</v>
      </c>
      <c r="R47" s="269">
        <v>793</v>
      </c>
      <c r="S47" s="269">
        <v>37</v>
      </c>
      <c r="T47" s="269">
        <v>-26</v>
      </c>
      <c r="U47" s="269">
        <v>-434</v>
      </c>
      <c r="V47" s="269">
        <v>-11</v>
      </c>
      <c r="W47" s="269">
        <v>82</v>
      </c>
      <c r="X47" s="269">
        <v>296</v>
      </c>
      <c r="Y47" s="269">
        <v>185</v>
      </c>
      <c r="Z47" s="269">
        <v>22</v>
      </c>
      <c r="AA47" s="269">
        <v>115</v>
      </c>
      <c r="AB47" s="269">
        <v>27</v>
      </c>
      <c r="AC47" s="269">
        <v>1701</v>
      </c>
      <c r="AD47" s="269">
        <v>1080</v>
      </c>
      <c r="AE47" s="269">
        <v>4809</v>
      </c>
      <c r="AF47" s="269">
        <v>1049</v>
      </c>
      <c r="AG47" s="269">
        <v>15</v>
      </c>
      <c r="AH47" s="269">
        <v>0</v>
      </c>
      <c r="AI47" s="269">
        <v>177</v>
      </c>
      <c r="AJ47" s="269">
        <v>452</v>
      </c>
      <c r="AK47" s="269">
        <v>-3</v>
      </c>
      <c r="AL47" s="269">
        <v>373</v>
      </c>
      <c r="AM47" s="269">
        <v>710</v>
      </c>
      <c r="AN47" s="269">
        <v>0</v>
      </c>
      <c r="AO47" s="269">
        <v>224</v>
      </c>
      <c r="AP47" s="270">
        <v>23562</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737</v>
      </c>
      <c r="D48" s="269">
        <v>3</v>
      </c>
      <c r="E48" s="269">
        <v>0</v>
      </c>
      <c r="F48" s="269">
        <v>8</v>
      </c>
      <c r="G48" s="269">
        <v>1162</v>
      </c>
      <c r="H48" s="269">
        <v>101</v>
      </c>
      <c r="I48" s="269">
        <v>508</v>
      </c>
      <c r="J48" s="269">
        <v>200</v>
      </c>
      <c r="K48" s="269">
        <v>26</v>
      </c>
      <c r="L48" s="269">
        <v>1661</v>
      </c>
      <c r="M48" s="269">
        <v>714</v>
      </c>
      <c r="N48" s="269">
        <v>1738</v>
      </c>
      <c r="O48" s="269">
        <v>37</v>
      </c>
      <c r="P48" s="269">
        <v>2224</v>
      </c>
      <c r="Q48" s="269">
        <v>3390</v>
      </c>
      <c r="R48" s="269">
        <v>727</v>
      </c>
      <c r="S48" s="269">
        <v>212</v>
      </c>
      <c r="T48" s="269">
        <v>113</v>
      </c>
      <c r="U48" s="269">
        <v>3136</v>
      </c>
      <c r="V48" s="269">
        <v>44</v>
      </c>
      <c r="W48" s="269">
        <v>443</v>
      </c>
      <c r="X48" s="269">
        <v>412</v>
      </c>
      <c r="Y48" s="269">
        <v>254</v>
      </c>
      <c r="Z48" s="269">
        <v>82</v>
      </c>
      <c r="AA48" s="269">
        <v>190</v>
      </c>
      <c r="AB48" s="269">
        <v>59</v>
      </c>
      <c r="AC48" s="269">
        <v>1180</v>
      </c>
      <c r="AD48" s="269">
        <v>318</v>
      </c>
      <c r="AE48" s="269">
        <v>4112</v>
      </c>
      <c r="AF48" s="269">
        <v>2083</v>
      </c>
      <c r="AG48" s="269">
        <v>10</v>
      </c>
      <c r="AH48" s="269">
        <v>2361</v>
      </c>
      <c r="AI48" s="269">
        <v>2042</v>
      </c>
      <c r="AJ48" s="269">
        <v>780</v>
      </c>
      <c r="AK48" s="269">
        <v>31</v>
      </c>
      <c r="AL48" s="269">
        <v>344</v>
      </c>
      <c r="AM48" s="269">
        <v>675</v>
      </c>
      <c r="AN48" s="269">
        <v>0</v>
      </c>
      <c r="AO48" s="269">
        <v>31</v>
      </c>
      <c r="AP48" s="270">
        <v>32148</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183</v>
      </c>
      <c r="D49" s="269">
        <v>2</v>
      </c>
      <c r="E49" s="269">
        <v>0</v>
      </c>
      <c r="F49" s="269">
        <v>5</v>
      </c>
      <c r="G49" s="269">
        <v>1357</v>
      </c>
      <c r="H49" s="269">
        <v>39</v>
      </c>
      <c r="I49" s="269">
        <v>237</v>
      </c>
      <c r="J49" s="269">
        <v>30</v>
      </c>
      <c r="K49" s="269">
        <v>38</v>
      </c>
      <c r="L49" s="269">
        <v>759</v>
      </c>
      <c r="M49" s="269">
        <v>190</v>
      </c>
      <c r="N49" s="269">
        <v>555</v>
      </c>
      <c r="O49" s="269">
        <v>9</v>
      </c>
      <c r="P49" s="269">
        <v>738</v>
      </c>
      <c r="Q49" s="269">
        <v>210</v>
      </c>
      <c r="R49" s="269">
        <v>69</v>
      </c>
      <c r="S49" s="269">
        <v>23</v>
      </c>
      <c r="T49" s="269">
        <v>5</v>
      </c>
      <c r="U49" s="269">
        <v>79</v>
      </c>
      <c r="V49" s="269">
        <v>3</v>
      </c>
      <c r="W49" s="269">
        <v>52</v>
      </c>
      <c r="X49" s="269">
        <v>129</v>
      </c>
      <c r="Y49" s="269">
        <v>255</v>
      </c>
      <c r="Z49" s="269">
        <v>13</v>
      </c>
      <c r="AA49" s="269">
        <v>40</v>
      </c>
      <c r="AB49" s="269">
        <v>15</v>
      </c>
      <c r="AC49" s="269">
        <v>541</v>
      </c>
      <c r="AD49" s="269">
        <v>88</v>
      </c>
      <c r="AE49" s="269">
        <v>539</v>
      </c>
      <c r="AF49" s="269">
        <v>1833</v>
      </c>
      <c r="AG49" s="269">
        <v>4</v>
      </c>
      <c r="AH49" s="269">
        <v>11</v>
      </c>
      <c r="AI49" s="269">
        <v>136</v>
      </c>
      <c r="AJ49" s="269">
        <v>181</v>
      </c>
      <c r="AK49" s="269">
        <v>17</v>
      </c>
      <c r="AL49" s="269">
        <v>218</v>
      </c>
      <c r="AM49" s="269">
        <v>392</v>
      </c>
      <c r="AN49" s="269">
        <v>0</v>
      </c>
      <c r="AO49" s="269">
        <v>11</v>
      </c>
      <c r="AP49" s="270">
        <v>9006</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-321</v>
      </c>
      <c r="D50" s="269">
        <v>-2</v>
      </c>
      <c r="E50" s="269">
        <v>0</v>
      </c>
      <c r="F50" s="269">
        <v>0</v>
      </c>
      <c r="G50" s="269">
        <v>-84</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0</v>
      </c>
      <c r="Y50" s="269">
        <v>-29</v>
      </c>
      <c r="Z50" s="269">
        <v>0</v>
      </c>
      <c r="AA50" s="269">
        <v>-43</v>
      </c>
      <c r="AB50" s="269">
        <v>0</v>
      </c>
      <c r="AC50" s="269">
        <v>-7</v>
      </c>
      <c r="AD50" s="269">
        <v>-65</v>
      </c>
      <c r="AE50" s="269">
        <v>-10</v>
      </c>
      <c r="AF50" s="269">
        <v>-52</v>
      </c>
      <c r="AG50" s="269">
        <v>0</v>
      </c>
      <c r="AH50" s="269">
        <v>0</v>
      </c>
      <c r="AI50" s="269">
        <v>-24</v>
      </c>
      <c r="AJ50" s="269">
        <v>-157</v>
      </c>
      <c r="AK50" s="269">
        <v>-9</v>
      </c>
      <c r="AL50" s="269">
        <v>0</v>
      </c>
      <c r="AM50" s="269">
        <v>0</v>
      </c>
      <c r="AN50" s="269">
        <v>0</v>
      </c>
      <c r="AO50" s="269">
        <v>-3</v>
      </c>
      <c r="AP50" s="270">
        <v>-807</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2098</v>
      </c>
      <c r="D51" s="290">
        <v>35</v>
      </c>
      <c r="E51" s="290">
        <v>0</v>
      </c>
      <c r="F51" s="290">
        <v>48</v>
      </c>
      <c r="G51" s="290">
        <v>7441</v>
      </c>
      <c r="H51" s="290">
        <v>351</v>
      </c>
      <c r="I51" s="290">
        <v>3032</v>
      </c>
      <c r="J51" s="290">
        <v>494</v>
      </c>
      <c r="K51" s="290">
        <v>83</v>
      </c>
      <c r="L51" s="290">
        <v>7054</v>
      </c>
      <c r="M51" s="290">
        <v>2930</v>
      </c>
      <c r="N51" s="290">
        <v>7887</v>
      </c>
      <c r="O51" s="290">
        <v>285</v>
      </c>
      <c r="P51" s="290">
        <v>11773</v>
      </c>
      <c r="Q51" s="290">
        <v>13799</v>
      </c>
      <c r="R51" s="290">
        <v>3197</v>
      </c>
      <c r="S51" s="290">
        <v>605</v>
      </c>
      <c r="T51" s="290">
        <v>218</v>
      </c>
      <c r="U51" s="290">
        <v>7026</v>
      </c>
      <c r="V51" s="290">
        <v>80</v>
      </c>
      <c r="W51" s="290">
        <v>1436</v>
      </c>
      <c r="X51" s="290">
        <v>1905</v>
      </c>
      <c r="Y51" s="290">
        <v>3196</v>
      </c>
      <c r="Z51" s="290">
        <v>150</v>
      </c>
      <c r="AA51" s="290">
        <v>437</v>
      </c>
      <c r="AB51" s="290">
        <v>488</v>
      </c>
      <c r="AC51" s="290">
        <v>8984</v>
      </c>
      <c r="AD51" s="290">
        <v>2905</v>
      </c>
      <c r="AE51" s="290">
        <v>10505</v>
      </c>
      <c r="AF51" s="290">
        <v>16239</v>
      </c>
      <c r="AG51" s="290">
        <v>79</v>
      </c>
      <c r="AH51" s="290">
        <v>4820</v>
      </c>
      <c r="AI51" s="290">
        <v>8944</v>
      </c>
      <c r="AJ51" s="290">
        <v>6876</v>
      </c>
      <c r="AK51" s="290">
        <v>307</v>
      </c>
      <c r="AL51" s="290">
        <v>2564</v>
      </c>
      <c r="AM51" s="290">
        <v>4185</v>
      </c>
      <c r="AN51" s="290">
        <v>0</v>
      </c>
      <c r="AO51" s="290">
        <v>274</v>
      </c>
      <c r="AP51" s="291">
        <v>142730</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4610</v>
      </c>
      <c r="D52" s="306">
        <v>51</v>
      </c>
      <c r="E52" s="306">
        <v>0</v>
      </c>
      <c r="F52" s="306">
        <v>71</v>
      </c>
      <c r="G52" s="306">
        <v>21959</v>
      </c>
      <c r="H52" s="306">
        <v>887</v>
      </c>
      <c r="I52" s="306">
        <v>7924</v>
      </c>
      <c r="J52" s="306">
        <v>1560</v>
      </c>
      <c r="K52" s="306">
        <v>281</v>
      </c>
      <c r="L52" s="306">
        <v>20765</v>
      </c>
      <c r="M52" s="306">
        <v>6148</v>
      </c>
      <c r="N52" s="306">
        <v>31570</v>
      </c>
      <c r="O52" s="306">
        <v>1242</v>
      </c>
      <c r="P52" s="306">
        <v>26708</v>
      </c>
      <c r="Q52" s="306">
        <v>32202</v>
      </c>
      <c r="R52" s="306">
        <v>7057</v>
      </c>
      <c r="S52" s="306">
        <v>1488</v>
      </c>
      <c r="T52" s="306">
        <v>607</v>
      </c>
      <c r="U52" s="306">
        <v>20084</v>
      </c>
      <c r="V52" s="306">
        <v>232</v>
      </c>
      <c r="W52" s="306">
        <v>6502</v>
      </c>
      <c r="X52" s="306">
        <v>3778</v>
      </c>
      <c r="Y52" s="306">
        <v>6922</v>
      </c>
      <c r="Z52" s="306">
        <v>423</v>
      </c>
      <c r="AA52" s="306">
        <v>882</v>
      </c>
      <c r="AB52" s="306">
        <v>726</v>
      </c>
      <c r="AC52" s="306">
        <v>12418</v>
      </c>
      <c r="AD52" s="306">
        <v>4303</v>
      </c>
      <c r="AE52" s="306">
        <v>12728</v>
      </c>
      <c r="AF52" s="306">
        <v>21922</v>
      </c>
      <c r="AG52" s="306">
        <v>138</v>
      </c>
      <c r="AH52" s="306">
        <v>6765</v>
      </c>
      <c r="AI52" s="306">
        <v>11847</v>
      </c>
      <c r="AJ52" s="306">
        <v>12148</v>
      </c>
      <c r="AK52" s="306">
        <v>520</v>
      </c>
      <c r="AL52" s="306">
        <v>4151</v>
      </c>
      <c r="AM52" s="306">
        <v>8309</v>
      </c>
      <c r="AN52" s="306">
        <v>516</v>
      </c>
      <c r="AO52" s="306">
        <v>865</v>
      </c>
      <c r="AP52" s="307">
        <v>301309</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442">
        <v>0.14099783080260303</v>
      </c>
      <c r="D5" s="442">
        <v>0</v>
      </c>
      <c r="E5" s="442">
        <v>0</v>
      </c>
      <c r="F5" s="442">
        <v>0</v>
      </c>
      <c r="G5" s="442">
        <v>0.18693929596065395</v>
      </c>
      <c r="H5" s="442">
        <v>9.0191657271702363E-3</v>
      </c>
      <c r="I5" s="442">
        <v>1.2619888944977284E-4</v>
      </c>
      <c r="J5" s="442">
        <v>1.2820512820512821E-3</v>
      </c>
      <c r="K5" s="442">
        <v>0</v>
      </c>
      <c r="L5" s="442">
        <v>4.8157958102576449E-4</v>
      </c>
      <c r="M5" s="442">
        <v>1.6265452179570593E-4</v>
      </c>
      <c r="N5" s="442">
        <v>0</v>
      </c>
      <c r="O5" s="442">
        <v>0</v>
      </c>
      <c r="P5" s="442">
        <v>0</v>
      </c>
      <c r="Q5" s="442">
        <v>0</v>
      </c>
      <c r="R5" s="442">
        <v>0</v>
      </c>
      <c r="S5" s="442">
        <v>0</v>
      </c>
      <c r="T5" s="442">
        <v>0</v>
      </c>
      <c r="U5" s="442">
        <v>0</v>
      </c>
      <c r="V5" s="442">
        <v>0</v>
      </c>
      <c r="W5" s="442">
        <v>0</v>
      </c>
      <c r="X5" s="442">
        <v>5.2938062466913714E-4</v>
      </c>
      <c r="Y5" s="442">
        <v>1.0112684195319273E-3</v>
      </c>
      <c r="Z5" s="442">
        <v>0</v>
      </c>
      <c r="AA5" s="442">
        <v>0</v>
      </c>
      <c r="AB5" s="442">
        <v>0</v>
      </c>
      <c r="AC5" s="442">
        <v>8.052826542116283E-5</v>
      </c>
      <c r="AD5" s="442">
        <v>0</v>
      </c>
      <c r="AE5" s="442">
        <v>0</v>
      </c>
      <c r="AF5" s="442">
        <v>0</v>
      </c>
      <c r="AG5" s="442">
        <v>0</v>
      </c>
      <c r="AH5" s="442">
        <v>0</v>
      </c>
      <c r="AI5" s="442">
        <v>2.3634675445260403E-3</v>
      </c>
      <c r="AJ5" s="442">
        <v>1.8109976950938427E-3</v>
      </c>
      <c r="AK5" s="442">
        <v>1.9230769230769232E-3</v>
      </c>
      <c r="AL5" s="442">
        <v>0</v>
      </c>
      <c r="AM5" s="442">
        <v>2.0580093874112408E-2</v>
      </c>
      <c r="AN5" s="442">
        <v>0</v>
      </c>
      <c r="AO5" s="442">
        <v>0</v>
      </c>
      <c r="AP5" s="443">
        <v>1.6624130045899726E-2</v>
      </c>
      <c r="AQ5" s="442">
        <v>3.3238366571699905E-3</v>
      </c>
      <c r="AR5" s="442">
        <v>1.2737227970859822E-2</v>
      </c>
      <c r="AS5" s="442">
        <v>0</v>
      </c>
      <c r="AT5" s="442">
        <v>0</v>
      </c>
      <c r="AU5" s="442">
        <v>2.784290738569754E-3</v>
      </c>
      <c r="AV5" s="442">
        <v>0</v>
      </c>
      <c r="AW5" s="443">
        <v>8.4475482690368597E-3</v>
      </c>
      <c r="AX5" s="442">
        <v>2.0981267213865406E-2</v>
      </c>
      <c r="AY5" s="443">
        <v>1.2294491656206918E-2</v>
      </c>
      <c r="AZ5" s="443">
        <v>1.0725567425467816E-2</v>
      </c>
      <c r="BA5" s="442">
        <v>1.7514033812556722E-2</v>
      </c>
      <c r="BB5" s="443">
        <v>2.1106020061487436E-2</v>
      </c>
      <c r="BC5" s="442">
        <v>-2.7989786183287503E-3</v>
      </c>
      <c r="BD5" s="443">
        <v>1.529990806779751E-2</v>
      </c>
    </row>
    <row r="6" spans="1:56" x14ac:dyDescent="0.2">
      <c r="A6" s="267" t="s">
        <v>445</v>
      </c>
      <c r="B6" s="272" t="s">
        <v>446</v>
      </c>
      <c r="C6" s="442">
        <v>2.1691973969631235E-4</v>
      </c>
      <c r="D6" s="442">
        <v>0.15686274509803921</v>
      </c>
      <c r="E6" s="442">
        <v>0</v>
      </c>
      <c r="F6" s="442">
        <v>0</v>
      </c>
      <c r="G6" s="442">
        <v>4.0985472926818162E-4</v>
      </c>
      <c r="H6" s="442">
        <v>0</v>
      </c>
      <c r="I6" s="442">
        <v>9.5532559313478038E-2</v>
      </c>
      <c r="J6" s="442">
        <v>0</v>
      </c>
      <c r="K6" s="442">
        <v>0</v>
      </c>
      <c r="L6" s="442">
        <v>0</v>
      </c>
      <c r="M6" s="442">
        <v>0</v>
      </c>
      <c r="N6" s="442">
        <v>0</v>
      </c>
      <c r="O6" s="442">
        <v>0</v>
      </c>
      <c r="P6" s="442">
        <v>0</v>
      </c>
      <c r="Q6" s="442">
        <v>0</v>
      </c>
      <c r="R6" s="442">
        <v>0</v>
      </c>
      <c r="S6" s="442">
        <v>0</v>
      </c>
      <c r="T6" s="442">
        <v>0</v>
      </c>
      <c r="U6" s="442">
        <v>0</v>
      </c>
      <c r="V6" s="442">
        <v>0</v>
      </c>
      <c r="W6" s="442">
        <v>0</v>
      </c>
      <c r="X6" s="442">
        <v>0</v>
      </c>
      <c r="Y6" s="442">
        <v>0</v>
      </c>
      <c r="Z6" s="442">
        <v>0</v>
      </c>
      <c r="AA6" s="442">
        <v>0</v>
      </c>
      <c r="AB6" s="442">
        <v>0</v>
      </c>
      <c r="AC6" s="442">
        <v>0</v>
      </c>
      <c r="AD6" s="442">
        <v>0</v>
      </c>
      <c r="AE6" s="442">
        <v>0</v>
      </c>
      <c r="AF6" s="442">
        <v>0</v>
      </c>
      <c r="AG6" s="442">
        <v>0</v>
      </c>
      <c r="AH6" s="442">
        <v>0</v>
      </c>
      <c r="AI6" s="442">
        <v>8.4409555161644301E-5</v>
      </c>
      <c r="AJ6" s="442">
        <v>0</v>
      </c>
      <c r="AK6" s="442">
        <v>0</v>
      </c>
      <c r="AL6" s="442">
        <v>0</v>
      </c>
      <c r="AM6" s="442">
        <v>1.2035142616440004E-3</v>
      </c>
      <c r="AN6" s="442">
        <v>0</v>
      </c>
      <c r="AO6" s="442">
        <v>0</v>
      </c>
      <c r="AP6" s="443">
        <v>2.6086177312990982E-3</v>
      </c>
      <c r="AQ6" s="442">
        <v>2.3741690408357076E-4</v>
      </c>
      <c r="AR6" s="442">
        <v>6.7282260683958976E-4</v>
      </c>
      <c r="AS6" s="442">
        <v>0</v>
      </c>
      <c r="AT6" s="442">
        <v>0</v>
      </c>
      <c r="AU6" s="442">
        <v>0</v>
      </c>
      <c r="AV6" s="442">
        <v>4.6448087431693992E-2</v>
      </c>
      <c r="AW6" s="443">
        <v>5.6765134257011612E-4</v>
      </c>
      <c r="AX6" s="442">
        <v>2.94557855673485E-3</v>
      </c>
      <c r="AY6" s="443">
        <v>2.0576555073149653E-5</v>
      </c>
      <c r="AZ6" s="443">
        <v>2.4369366487856441E-4</v>
      </c>
      <c r="BA6" s="442">
        <v>1.7780953436898148E-3</v>
      </c>
      <c r="BB6" s="443">
        <v>4.3881138648245565E-3</v>
      </c>
      <c r="BC6" s="442">
        <v>-5.1560132442898029E-3</v>
      </c>
      <c r="BD6" s="443">
        <v>1.6926145584765141E-4</v>
      </c>
    </row>
    <row r="7" spans="1:56" x14ac:dyDescent="0.2">
      <c r="A7" s="267" t="s">
        <v>447</v>
      </c>
      <c r="B7" s="272" t="s">
        <v>250</v>
      </c>
      <c r="C7" s="442">
        <v>0</v>
      </c>
      <c r="D7" s="442">
        <v>0</v>
      </c>
      <c r="E7" s="442">
        <v>0</v>
      </c>
      <c r="F7" s="442">
        <v>0</v>
      </c>
      <c r="G7" s="442">
        <v>3.3016075413270188E-2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1.8528321863419798E-3</v>
      </c>
      <c r="Y7" s="442">
        <v>0</v>
      </c>
      <c r="Z7" s="442">
        <v>0</v>
      </c>
      <c r="AA7" s="442">
        <v>0</v>
      </c>
      <c r="AB7" s="442">
        <v>0</v>
      </c>
      <c r="AC7" s="442">
        <v>0</v>
      </c>
      <c r="AD7" s="442">
        <v>0</v>
      </c>
      <c r="AE7" s="442">
        <v>0</v>
      </c>
      <c r="AF7" s="442">
        <v>0</v>
      </c>
      <c r="AG7" s="442">
        <v>0</v>
      </c>
      <c r="AH7" s="442">
        <v>0</v>
      </c>
      <c r="AI7" s="442">
        <v>8.4409555161644301E-5</v>
      </c>
      <c r="AJ7" s="442">
        <v>4.1159038524860058E-4</v>
      </c>
      <c r="AK7" s="442">
        <v>0</v>
      </c>
      <c r="AL7" s="442">
        <v>0</v>
      </c>
      <c r="AM7" s="442">
        <v>4.4530027680828015E-3</v>
      </c>
      <c r="AN7" s="442">
        <v>0</v>
      </c>
      <c r="AO7" s="442">
        <v>0</v>
      </c>
      <c r="AP7" s="443">
        <v>2.5721103584692125E-3</v>
      </c>
      <c r="AQ7" s="442">
        <v>9.4966761633428305E-4</v>
      </c>
      <c r="AR7" s="442">
        <v>1.2992436545867941E-3</v>
      </c>
      <c r="AS7" s="442">
        <v>0</v>
      </c>
      <c r="AT7" s="442">
        <v>0</v>
      </c>
      <c r="AU7" s="442">
        <v>0</v>
      </c>
      <c r="AV7" s="442">
        <v>0</v>
      </c>
      <c r="AW7" s="443">
        <v>8.6641520708070354E-4</v>
      </c>
      <c r="AX7" s="442">
        <v>3.0446757471586441E-3</v>
      </c>
      <c r="AY7" s="443">
        <v>0</v>
      </c>
      <c r="AZ7" s="443">
        <v>3.5335581407391838E-4</v>
      </c>
      <c r="BA7" s="442">
        <v>1.8294260406785507E-3</v>
      </c>
      <c r="BB7" s="443">
        <v>4.7973122129554352E-3</v>
      </c>
      <c r="BC7" s="442">
        <v>-5.4366126045232617E-3</v>
      </c>
      <c r="BD7" s="443">
        <v>0</v>
      </c>
    </row>
    <row r="8" spans="1:56" x14ac:dyDescent="0.2">
      <c r="A8" s="267" t="s">
        <v>448</v>
      </c>
      <c r="B8" s="272" t="s">
        <v>27</v>
      </c>
      <c r="C8" s="442">
        <v>0</v>
      </c>
      <c r="D8" s="442">
        <v>0</v>
      </c>
      <c r="E8" s="442">
        <v>0</v>
      </c>
      <c r="F8" s="442">
        <v>0</v>
      </c>
      <c r="G8" s="442">
        <v>3.1877590054191901E-4</v>
      </c>
      <c r="H8" s="442">
        <v>0</v>
      </c>
      <c r="I8" s="442">
        <v>1.8929833417465926E-3</v>
      </c>
      <c r="J8" s="442">
        <v>5.1282051282051282E-3</v>
      </c>
      <c r="K8" s="442">
        <v>0.59074733096085408</v>
      </c>
      <c r="L8" s="442">
        <v>4.8157958102576449E-5</v>
      </c>
      <c r="M8" s="442">
        <v>6.8640208197787905E-2</v>
      </c>
      <c r="N8" s="442">
        <v>5.15045929680076E-2</v>
      </c>
      <c r="O8" s="442">
        <v>0.14895330112721417</v>
      </c>
      <c r="P8" s="442">
        <v>2.6209375468024562E-4</v>
      </c>
      <c r="Q8" s="442">
        <v>6.2107943605987204E-5</v>
      </c>
      <c r="R8" s="442">
        <v>0</v>
      </c>
      <c r="S8" s="442">
        <v>0</v>
      </c>
      <c r="T8" s="442">
        <v>0</v>
      </c>
      <c r="U8" s="442">
        <v>4.9790878311093407E-5</v>
      </c>
      <c r="V8" s="442">
        <v>0</v>
      </c>
      <c r="W8" s="442">
        <v>1.5379883112888343E-4</v>
      </c>
      <c r="X8" s="442">
        <v>0</v>
      </c>
      <c r="Y8" s="442">
        <v>6.6454781854955215E-3</v>
      </c>
      <c r="Z8" s="442">
        <v>0.30023640661938533</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8.6754793252109969E-3</v>
      </c>
      <c r="AQ8" s="442">
        <v>-2.3741690408357076E-4</v>
      </c>
      <c r="AR8" s="442">
        <v>-2.3200779546192752E-5</v>
      </c>
      <c r="AS8" s="442">
        <v>0</v>
      </c>
      <c r="AT8" s="442">
        <v>0</v>
      </c>
      <c r="AU8" s="442">
        <v>0</v>
      </c>
      <c r="AV8" s="442">
        <v>-8.1967213114754103E-3</v>
      </c>
      <c r="AW8" s="443">
        <v>-4.4814579676588118E-5</v>
      </c>
      <c r="AX8" s="442">
        <v>8.9119128491467383E-3</v>
      </c>
      <c r="AY8" s="443">
        <v>1.2860346920718534E-4</v>
      </c>
      <c r="AZ8" s="443">
        <v>5.7877245408659047E-5</v>
      </c>
      <c r="BA8" s="442">
        <v>5.4061490068536746E-3</v>
      </c>
      <c r="BB8" s="443">
        <v>1.3794291683043575E-2</v>
      </c>
      <c r="BC8" s="442">
        <v>-1.7839104326842135E-2</v>
      </c>
      <c r="BD8" s="443">
        <v>2.3563849735653433E-4</v>
      </c>
    </row>
    <row r="9" spans="1:56" x14ac:dyDescent="0.2">
      <c r="A9" s="267" t="s">
        <v>449</v>
      </c>
      <c r="B9" s="272" t="s">
        <v>191</v>
      </c>
      <c r="C9" s="442">
        <v>0.13210412147505424</v>
      </c>
      <c r="D9" s="442">
        <v>3.9215686274509803E-2</v>
      </c>
      <c r="E9" s="442">
        <v>0</v>
      </c>
      <c r="F9" s="442">
        <v>0</v>
      </c>
      <c r="G9" s="442">
        <v>0.19877954369506809</v>
      </c>
      <c r="H9" s="442">
        <v>2.2547914317925591E-3</v>
      </c>
      <c r="I9" s="442">
        <v>1.3881877839475012E-3</v>
      </c>
      <c r="J9" s="442">
        <v>7.6923076923076927E-3</v>
      </c>
      <c r="K9" s="442">
        <v>0</v>
      </c>
      <c r="L9" s="442">
        <v>0</v>
      </c>
      <c r="M9" s="442">
        <v>4.8796356538711777E-4</v>
      </c>
      <c r="N9" s="442">
        <v>0</v>
      </c>
      <c r="O9" s="442">
        <v>0</v>
      </c>
      <c r="P9" s="442">
        <v>0</v>
      </c>
      <c r="Q9" s="442">
        <v>0</v>
      </c>
      <c r="R9" s="442">
        <v>0</v>
      </c>
      <c r="S9" s="442">
        <v>0</v>
      </c>
      <c r="T9" s="442">
        <v>0</v>
      </c>
      <c r="U9" s="442">
        <v>0</v>
      </c>
      <c r="V9" s="442">
        <v>0</v>
      </c>
      <c r="W9" s="442">
        <v>0</v>
      </c>
      <c r="X9" s="442">
        <v>1.0587612493382743E-3</v>
      </c>
      <c r="Y9" s="442">
        <v>0</v>
      </c>
      <c r="Z9" s="442">
        <v>0</v>
      </c>
      <c r="AA9" s="442">
        <v>0</v>
      </c>
      <c r="AB9" s="442">
        <v>0</v>
      </c>
      <c r="AC9" s="442">
        <v>1.6105653084232566E-4</v>
      </c>
      <c r="AD9" s="442">
        <v>0</v>
      </c>
      <c r="AE9" s="442">
        <v>0</v>
      </c>
      <c r="AF9" s="442">
        <v>0</v>
      </c>
      <c r="AG9" s="442">
        <v>0</v>
      </c>
      <c r="AH9" s="442">
        <v>2.9563932002956393E-4</v>
      </c>
      <c r="AI9" s="442">
        <v>6.4995357474466105E-3</v>
      </c>
      <c r="AJ9" s="442">
        <v>6.6677642410273297E-3</v>
      </c>
      <c r="AK9" s="442">
        <v>1.9230769230769232E-3</v>
      </c>
      <c r="AL9" s="442">
        <v>0</v>
      </c>
      <c r="AM9" s="442">
        <v>0.16403899386207726</v>
      </c>
      <c r="AN9" s="442">
        <v>0</v>
      </c>
      <c r="AO9" s="442">
        <v>2.3121387283236996E-3</v>
      </c>
      <c r="AP9" s="443">
        <v>2.1692017165102936E-2</v>
      </c>
      <c r="AQ9" s="442">
        <v>5.9591642924976256E-2</v>
      </c>
      <c r="AR9" s="442">
        <v>9.9856155166813607E-2</v>
      </c>
      <c r="AS9" s="442">
        <v>0</v>
      </c>
      <c r="AT9" s="442">
        <v>0</v>
      </c>
      <c r="AU9" s="442">
        <v>0</v>
      </c>
      <c r="AV9" s="442">
        <v>-7.1038251366120214E-2</v>
      </c>
      <c r="AW9" s="443">
        <v>6.597453038055047E-2</v>
      </c>
      <c r="AX9" s="442">
        <v>5.2518093780113587E-2</v>
      </c>
      <c r="AY9" s="443">
        <v>9.8772608489886629E-2</v>
      </c>
      <c r="AZ9" s="443">
        <v>8.5396352515070925E-2</v>
      </c>
      <c r="BA9" s="442">
        <v>7.0980087796024133E-2</v>
      </c>
      <c r="BB9" s="443">
        <v>6.7900004845769912E-2</v>
      </c>
      <c r="BC9" s="442">
        <v>0.10819209832201583</v>
      </c>
      <c r="BD9" s="443">
        <v>7.287867272467799E-2</v>
      </c>
    </row>
    <row r="10" spans="1:56" x14ac:dyDescent="0.2">
      <c r="A10" s="281" t="s">
        <v>450</v>
      </c>
      <c r="B10" s="283" t="s">
        <v>28</v>
      </c>
      <c r="C10" s="442">
        <v>4.3383947939262474E-3</v>
      </c>
      <c r="D10" s="442">
        <v>0</v>
      </c>
      <c r="E10" s="442">
        <v>0</v>
      </c>
      <c r="F10" s="442">
        <v>0</v>
      </c>
      <c r="G10" s="442">
        <v>1.0929459447151511E-3</v>
      </c>
      <c r="H10" s="442">
        <v>0.24577226606538896</v>
      </c>
      <c r="I10" s="442">
        <v>4.6693589096415949E-3</v>
      </c>
      <c r="J10" s="442">
        <v>1.2820512820512821E-3</v>
      </c>
      <c r="K10" s="442">
        <v>0</v>
      </c>
      <c r="L10" s="442">
        <v>1.3002648687695641E-3</v>
      </c>
      <c r="M10" s="442">
        <v>3.4157449577098243E-3</v>
      </c>
      <c r="N10" s="442">
        <v>3.1675641431738993E-4</v>
      </c>
      <c r="O10" s="442">
        <v>8.0515297906602254E-4</v>
      </c>
      <c r="P10" s="442">
        <v>1.2730268084469073E-3</v>
      </c>
      <c r="Q10" s="442">
        <v>1.1489969567107633E-3</v>
      </c>
      <c r="R10" s="442">
        <v>1.4170327334561428E-3</v>
      </c>
      <c r="S10" s="442">
        <v>1.3440860215053765E-3</v>
      </c>
      <c r="T10" s="442">
        <v>3.2948929159802307E-3</v>
      </c>
      <c r="U10" s="442">
        <v>2.5393347938657638E-3</v>
      </c>
      <c r="V10" s="442">
        <v>0</v>
      </c>
      <c r="W10" s="442">
        <v>1.6917871424177175E-3</v>
      </c>
      <c r="X10" s="442">
        <v>2.3822128110111171E-3</v>
      </c>
      <c r="Y10" s="442">
        <v>3.3227390927477608E-3</v>
      </c>
      <c r="Z10" s="442">
        <v>0</v>
      </c>
      <c r="AA10" s="442">
        <v>1.1337868480725624E-3</v>
      </c>
      <c r="AB10" s="442">
        <v>2.7548209366391185E-3</v>
      </c>
      <c r="AC10" s="442">
        <v>4.4290545981639558E-3</v>
      </c>
      <c r="AD10" s="442">
        <v>1.6267720195212642E-3</v>
      </c>
      <c r="AE10" s="442">
        <v>0</v>
      </c>
      <c r="AF10" s="442">
        <v>1.3228720007298605E-3</v>
      </c>
      <c r="AG10" s="442">
        <v>0</v>
      </c>
      <c r="AH10" s="442">
        <v>3.3998521803399852E-3</v>
      </c>
      <c r="AI10" s="442">
        <v>4.2204777580822148E-4</v>
      </c>
      <c r="AJ10" s="442">
        <v>2.798814619690484E-3</v>
      </c>
      <c r="AK10" s="442">
        <v>2.6923076923076925E-2</v>
      </c>
      <c r="AL10" s="442">
        <v>1.927246446639364E-3</v>
      </c>
      <c r="AM10" s="442">
        <v>3.0087856541100013E-3</v>
      </c>
      <c r="AN10" s="442">
        <v>3.294573643410853E-2</v>
      </c>
      <c r="AO10" s="442">
        <v>4.6242774566473991E-3</v>
      </c>
      <c r="AP10" s="443">
        <v>2.5322841335638827E-3</v>
      </c>
      <c r="AQ10" s="442">
        <v>7.3599240265906935E-3</v>
      </c>
      <c r="AR10" s="442">
        <v>1.5382116839125794E-2</v>
      </c>
      <c r="AS10" s="442">
        <v>0</v>
      </c>
      <c r="AT10" s="442">
        <v>6.1954030109658632E-5</v>
      </c>
      <c r="AU10" s="442">
        <v>2.9308323563892145E-3</v>
      </c>
      <c r="AV10" s="442">
        <v>0.29781420765027322</v>
      </c>
      <c r="AW10" s="443">
        <v>1.1106546663181088E-2</v>
      </c>
      <c r="AX10" s="442">
        <v>7.688575119087486E-3</v>
      </c>
      <c r="AY10" s="443">
        <v>4.5628510874709356E-3</v>
      </c>
      <c r="AZ10" s="443">
        <v>7.2316095052713985E-3</v>
      </c>
      <c r="BA10" s="442">
        <v>6.4409758581465927E-3</v>
      </c>
      <c r="BB10" s="443">
        <v>1.2114424780190492E-2</v>
      </c>
      <c r="BC10" s="442">
        <v>8.6985801672372185E-4</v>
      </c>
      <c r="BD10" s="443">
        <v>2.9438217909189567E-3</v>
      </c>
    </row>
    <row r="11" spans="1:56" x14ac:dyDescent="0.2">
      <c r="A11" s="281" t="s">
        <v>451</v>
      </c>
      <c r="B11" s="283" t="s">
        <v>285</v>
      </c>
      <c r="C11" s="442">
        <v>2.6898047722342732E-2</v>
      </c>
      <c r="D11" s="442">
        <v>0</v>
      </c>
      <c r="E11" s="442">
        <v>0</v>
      </c>
      <c r="F11" s="442">
        <v>0</v>
      </c>
      <c r="G11" s="442">
        <v>1.7077280386174235E-2</v>
      </c>
      <c r="H11" s="442">
        <v>6.7643742953776773E-3</v>
      </c>
      <c r="I11" s="442">
        <v>0.2378849066128218</v>
      </c>
      <c r="J11" s="442">
        <v>1.4743589743589743E-2</v>
      </c>
      <c r="K11" s="442">
        <v>0</v>
      </c>
      <c r="L11" s="442">
        <v>7.1755357572838912E-3</v>
      </c>
      <c r="M11" s="442">
        <v>2.0982433311646065E-2</v>
      </c>
      <c r="N11" s="442">
        <v>3.8010769718086791E-4</v>
      </c>
      <c r="O11" s="442">
        <v>2.4154589371980675E-3</v>
      </c>
      <c r="P11" s="442">
        <v>3.7067545304777594E-3</v>
      </c>
      <c r="Q11" s="442">
        <v>1.7079684491646482E-3</v>
      </c>
      <c r="R11" s="442">
        <v>1.1336261867649143E-3</v>
      </c>
      <c r="S11" s="442">
        <v>6.0483870967741934E-3</v>
      </c>
      <c r="T11" s="442">
        <v>6.5897858319604614E-3</v>
      </c>
      <c r="U11" s="442">
        <v>7.3690499900418245E-3</v>
      </c>
      <c r="V11" s="442">
        <v>0</v>
      </c>
      <c r="W11" s="442">
        <v>1.3841894801599507E-3</v>
      </c>
      <c r="X11" s="442">
        <v>0.12546320804658551</v>
      </c>
      <c r="Y11" s="442">
        <v>4.9985553308292401E-2</v>
      </c>
      <c r="Z11" s="442">
        <v>2.3640661938534278E-3</v>
      </c>
      <c r="AA11" s="442">
        <v>3.4013605442176869E-3</v>
      </c>
      <c r="AB11" s="442">
        <v>4.1322314049586778E-3</v>
      </c>
      <c r="AC11" s="442">
        <v>8.4554678692220966E-3</v>
      </c>
      <c r="AD11" s="442">
        <v>4.4155240529862886E-3</v>
      </c>
      <c r="AE11" s="442">
        <v>6.285355122564425E-4</v>
      </c>
      <c r="AF11" s="442">
        <v>1.687802207827753E-3</v>
      </c>
      <c r="AG11" s="442">
        <v>7.246376811594203E-3</v>
      </c>
      <c r="AH11" s="442">
        <v>1.1825572801182557E-3</v>
      </c>
      <c r="AI11" s="442">
        <v>6.3307166371233221E-3</v>
      </c>
      <c r="AJ11" s="442">
        <v>4.1982219295357264E-3</v>
      </c>
      <c r="AK11" s="442">
        <v>1.9230769230769232E-2</v>
      </c>
      <c r="AL11" s="442">
        <v>3.6135870874488074E-3</v>
      </c>
      <c r="AM11" s="442">
        <v>5.4158141773980022E-3</v>
      </c>
      <c r="AN11" s="442">
        <v>0.39341085271317827</v>
      </c>
      <c r="AO11" s="442">
        <v>0.10404624277456648</v>
      </c>
      <c r="AP11" s="443">
        <v>1.5041037605912867E-2</v>
      </c>
      <c r="AQ11" s="442">
        <v>4.9857549857549857E-3</v>
      </c>
      <c r="AR11" s="442">
        <v>1.2412417057213123E-3</v>
      </c>
      <c r="AS11" s="442">
        <v>0</v>
      </c>
      <c r="AT11" s="442">
        <v>1.1771265720835139E-3</v>
      </c>
      <c r="AU11" s="442">
        <v>4.8358733880422044E-3</v>
      </c>
      <c r="AV11" s="442">
        <v>-0.58196721311475408</v>
      </c>
      <c r="AW11" s="443">
        <v>-2.4648018822123464E-4</v>
      </c>
      <c r="AX11" s="442">
        <v>1.5373733093677599E-2</v>
      </c>
      <c r="AY11" s="443">
        <v>3.1523282372065267E-2</v>
      </c>
      <c r="AZ11" s="443">
        <v>1.8566411092935626E-2</v>
      </c>
      <c r="BA11" s="442">
        <v>2.1819652675971895E-2</v>
      </c>
      <c r="BB11" s="443">
        <v>1.4553462302602179E-2</v>
      </c>
      <c r="BC11" s="442">
        <v>2.3794825747797295E-2</v>
      </c>
      <c r="BD11" s="443">
        <v>2.6298583845819408E-2</v>
      </c>
    </row>
    <row r="12" spans="1:56" x14ac:dyDescent="0.2">
      <c r="A12" s="281" t="s">
        <v>452</v>
      </c>
      <c r="B12" s="283" t="s">
        <v>29</v>
      </c>
      <c r="C12" s="442">
        <v>6.7895878524945774E-2</v>
      </c>
      <c r="D12" s="442">
        <v>0</v>
      </c>
      <c r="E12" s="442">
        <v>0</v>
      </c>
      <c r="F12" s="442">
        <v>1.4084507042253521E-2</v>
      </c>
      <c r="G12" s="442">
        <v>1.0656222960972721E-2</v>
      </c>
      <c r="H12" s="442">
        <v>0.11386696730552424</v>
      </c>
      <c r="I12" s="442">
        <v>3.7354871277132759E-2</v>
      </c>
      <c r="J12" s="442">
        <v>0.36153846153846153</v>
      </c>
      <c r="K12" s="442">
        <v>3.5587188612099642E-3</v>
      </c>
      <c r="L12" s="442">
        <v>0.21093185648928486</v>
      </c>
      <c r="M12" s="442">
        <v>3.4970722186076775E-2</v>
      </c>
      <c r="N12" s="442">
        <v>3.8327526132404181E-3</v>
      </c>
      <c r="O12" s="442">
        <v>8.8566827697262474E-3</v>
      </c>
      <c r="P12" s="442">
        <v>9.0983974838999542E-3</v>
      </c>
      <c r="Q12" s="442">
        <v>4.5338798832370662E-3</v>
      </c>
      <c r="R12" s="442">
        <v>4.1093949270228141E-3</v>
      </c>
      <c r="S12" s="442">
        <v>1.7473118279569891E-2</v>
      </c>
      <c r="T12" s="442">
        <v>1.8121911037891267E-2</v>
      </c>
      <c r="U12" s="442">
        <v>1.374228241386178E-2</v>
      </c>
      <c r="V12" s="442">
        <v>1.2931034482758621E-2</v>
      </c>
      <c r="W12" s="442">
        <v>9.9969240233774223E-3</v>
      </c>
      <c r="X12" s="442">
        <v>3.4409740603493909E-2</v>
      </c>
      <c r="Y12" s="442">
        <v>5.778676683039584E-3</v>
      </c>
      <c r="Z12" s="442">
        <v>0</v>
      </c>
      <c r="AA12" s="442">
        <v>9.0702947845804991E-3</v>
      </c>
      <c r="AB12" s="442">
        <v>1.5151515151515152E-2</v>
      </c>
      <c r="AC12" s="442">
        <v>0</v>
      </c>
      <c r="AD12" s="442">
        <v>0</v>
      </c>
      <c r="AE12" s="442">
        <v>0</v>
      </c>
      <c r="AF12" s="442">
        <v>5.4739531064683876E-4</v>
      </c>
      <c r="AG12" s="442">
        <v>0</v>
      </c>
      <c r="AH12" s="442">
        <v>8.869179600886918E-4</v>
      </c>
      <c r="AI12" s="442">
        <v>6.2463070819616783E-3</v>
      </c>
      <c r="AJ12" s="442">
        <v>0.1730325979585117</v>
      </c>
      <c r="AK12" s="442">
        <v>3.8461538461538464E-3</v>
      </c>
      <c r="AL12" s="442">
        <v>4.5772103107684899E-3</v>
      </c>
      <c r="AM12" s="442">
        <v>7.4617884221928029E-3</v>
      </c>
      <c r="AN12" s="442">
        <v>1.937984496124031E-3</v>
      </c>
      <c r="AO12" s="442">
        <v>8.0924855491329474E-3</v>
      </c>
      <c r="AP12" s="443">
        <v>3.1562283237473822E-2</v>
      </c>
      <c r="AQ12" s="442">
        <v>1.1158594491927826E-2</v>
      </c>
      <c r="AR12" s="442">
        <v>9.1875087002923298E-3</v>
      </c>
      <c r="AS12" s="442">
        <v>0</v>
      </c>
      <c r="AT12" s="442">
        <v>0</v>
      </c>
      <c r="AU12" s="442">
        <v>0</v>
      </c>
      <c r="AV12" s="442">
        <v>0.19672131147540983</v>
      </c>
      <c r="AW12" s="443">
        <v>6.8043470142286292E-3</v>
      </c>
      <c r="AX12" s="442">
        <v>3.5610062807115865E-2</v>
      </c>
      <c r="AY12" s="443">
        <v>8.0248564785283649E-3</v>
      </c>
      <c r="AZ12" s="443">
        <v>7.5270880739366575E-3</v>
      </c>
      <c r="BA12" s="442">
        <v>2.4599723224881836E-2</v>
      </c>
      <c r="BB12" s="443">
        <v>5.6108631393051167E-2</v>
      </c>
      <c r="BC12" s="442">
        <v>-5.5769122846399913E-2</v>
      </c>
      <c r="BD12" s="443">
        <v>5.1774092376928671E-3</v>
      </c>
    </row>
    <row r="13" spans="1:56" x14ac:dyDescent="0.2">
      <c r="A13" s="281" t="s">
        <v>453</v>
      </c>
      <c r="B13" s="283" t="s">
        <v>30</v>
      </c>
      <c r="C13" s="442">
        <v>6.9414316702819953E-3</v>
      </c>
      <c r="D13" s="442">
        <v>0</v>
      </c>
      <c r="E13" s="442">
        <v>0</v>
      </c>
      <c r="F13" s="442">
        <v>4.2253521126760563E-2</v>
      </c>
      <c r="G13" s="442">
        <v>4.3262443644974729E-3</v>
      </c>
      <c r="H13" s="442">
        <v>6.7643742953776773E-3</v>
      </c>
      <c r="I13" s="442">
        <v>2.6501766784452299E-3</v>
      </c>
      <c r="J13" s="442">
        <v>8.1410256410256412E-2</v>
      </c>
      <c r="K13" s="442">
        <v>6.0498220640569395E-2</v>
      </c>
      <c r="L13" s="442">
        <v>1.059475078256682E-3</v>
      </c>
      <c r="M13" s="442">
        <v>2.2608978529603124E-2</v>
      </c>
      <c r="N13" s="442">
        <v>2.2933164396579032E-2</v>
      </c>
      <c r="O13" s="442">
        <v>2.4154589371980675E-3</v>
      </c>
      <c r="P13" s="442">
        <v>3.0327991612999852E-3</v>
      </c>
      <c r="Q13" s="442">
        <v>1.2732128439227378E-3</v>
      </c>
      <c r="R13" s="442">
        <v>1.1336261867649143E-3</v>
      </c>
      <c r="S13" s="442">
        <v>6.7204301075268823E-4</v>
      </c>
      <c r="T13" s="442">
        <v>1.6474464579901153E-3</v>
      </c>
      <c r="U13" s="442">
        <v>1.095399322844055E-3</v>
      </c>
      <c r="V13" s="442">
        <v>0</v>
      </c>
      <c r="W13" s="442">
        <v>1.845585973546601E-3</v>
      </c>
      <c r="X13" s="442">
        <v>1.5881418740074113E-3</v>
      </c>
      <c r="Y13" s="442">
        <v>1.2857555619763074E-2</v>
      </c>
      <c r="Z13" s="442">
        <v>5.6737588652482268E-2</v>
      </c>
      <c r="AA13" s="442">
        <v>1.2471655328798186E-2</v>
      </c>
      <c r="AB13" s="442">
        <v>1.2396694214876033E-2</v>
      </c>
      <c r="AC13" s="442">
        <v>1.6105653084232566E-3</v>
      </c>
      <c r="AD13" s="442">
        <v>2.3239600278875203E-4</v>
      </c>
      <c r="AE13" s="442">
        <v>3.1426775612822125E-4</v>
      </c>
      <c r="AF13" s="442">
        <v>5.5013228720007301E-2</v>
      </c>
      <c r="AG13" s="442">
        <v>0</v>
      </c>
      <c r="AH13" s="442">
        <v>1.0790835181079084E-2</v>
      </c>
      <c r="AI13" s="442">
        <v>3.0387439858191949E-3</v>
      </c>
      <c r="AJ13" s="442">
        <v>2.3872242344418833E-3</v>
      </c>
      <c r="AK13" s="442">
        <v>3.8461538461538464E-3</v>
      </c>
      <c r="AL13" s="442">
        <v>2.4090580582992048E-3</v>
      </c>
      <c r="AM13" s="442">
        <v>5.2954627512336021E-3</v>
      </c>
      <c r="AN13" s="442">
        <v>0</v>
      </c>
      <c r="AO13" s="442">
        <v>1.5028901734104046E-2</v>
      </c>
      <c r="AP13" s="443">
        <v>9.7308742852022338E-3</v>
      </c>
      <c r="AQ13" s="442">
        <v>9.4966761633428305E-4</v>
      </c>
      <c r="AR13" s="442">
        <v>1.817781077444202E-2</v>
      </c>
      <c r="AS13" s="442">
        <v>0</v>
      </c>
      <c r="AT13" s="442">
        <v>0</v>
      </c>
      <c r="AU13" s="442">
        <v>0</v>
      </c>
      <c r="AV13" s="442">
        <v>0</v>
      </c>
      <c r="AW13" s="443">
        <v>1.1733950778653322E-2</v>
      </c>
      <c r="AX13" s="442">
        <v>1.5387401671667088E-2</v>
      </c>
      <c r="AY13" s="443">
        <v>7.9219737031626161E-4</v>
      </c>
      <c r="AZ13" s="443">
        <v>5.2546446489440445E-3</v>
      </c>
      <c r="BA13" s="442">
        <v>9.5618822350617399E-3</v>
      </c>
      <c r="BB13" s="443">
        <v>2.356121015027271E-2</v>
      </c>
      <c r="BC13" s="442">
        <v>-1.8596722599472475E-2</v>
      </c>
      <c r="BD13" s="443">
        <v>9.3259743319980487E-4</v>
      </c>
    </row>
    <row r="14" spans="1:56" x14ac:dyDescent="0.2">
      <c r="A14" s="281" t="s">
        <v>454</v>
      </c>
      <c r="B14" s="283" t="s">
        <v>455</v>
      </c>
      <c r="C14" s="442">
        <v>8.0260303687635579E-3</v>
      </c>
      <c r="D14" s="442">
        <v>0</v>
      </c>
      <c r="E14" s="442">
        <v>0</v>
      </c>
      <c r="F14" s="442">
        <v>0</v>
      </c>
      <c r="G14" s="442">
        <v>1.8898856960699484E-2</v>
      </c>
      <c r="H14" s="442">
        <v>1.1273957158962795E-2</v>
      </c>
      <c r="I14" s="442">
        <v>1.6405855628470471E-2</v>
      </c>
      <c r="J14" s="442">
        <v>1.9230769230769232E-2</v>
      </c>
      <c r="K14" s="442">
        <v>0</v>
      </c>
      <c r="L14" s="442">
        <v>0.26116060679027209</v>
      </c>
      <c r="M14" s="442">
        <v>7.9700715679895898E-3</v>
      </c>
      <c r="N14" s="442">
        <v>7.2853975292999683E-4</v>
      </c>
      <c r="O14" s="442">
        <v>5.6360708534621577E-3</v>
      </c>
      <c r="P14" s="442">
        <v>5.0172233038789874E-3</v>
      </c>
      <c r="Q14" s="442">
        <v>1.3601639649711198E-2</v>
      </c>
      <c r="R14" s="442">
        <v>2.1255491001842142E-2</v>
      </c>
      <c r="S14" s="442">
        <v>4.0994623655913977E-2</v>
      </c>
      <c r="T14" s="442">
        <v>2.1416803953871501E-2</v>
      </c>
      <c r="U14" s="442">
        <v>4.0380402310296756E-2</v>
      </c>
      <c r="V14" s="442">
        <v>4.7413793103448273E-2</v>
      </c>
      <c r="W14" s="442">
        <v>3.7988311288834203E-2</v>
      </c>
      <c r="X14" s="442">
        <v>5.4790894653255692E-2</v>
      </c>
      <c r="Y14" s="442">
        <v>1.4302224790522971E-2</v>
      </c>
      <c r="Z14" s="442">
        <v>0</v>
      </c>
      <c r="AA14" s="442">
        <v>3.8548752834467119E-2</v>
      </c>
      <c r="AB14" s="442">
        <v>1.3774104683195593E-2</v>
      </c>
      <c r="AC14" s="442">
        <v>5.3148655177967467E-3</v>
      </c>
      <c r="AD14" s="442">
        <v>3.0211480362537764E-3</v>
      </c>
      <c r="AE14" s="442">
        <v>7.8566939032055313E-4</v>
      </c>
      <c r="AF14" s="442">
        <v>2.0527324149256453E-3</v>
      </c>
      <c r="AG14" s="442">
        <v>7.246376811594203E-3</v>
      </c>
      <c r="AH14" s="442">
        <v>1.9216555801921656E-3</v>
      </c>
      <c r="AI14" s="442">
        <v>3.1231535409808392E-3</v>
      </c>
      <c r="AJ14" s="442">
        <v>2.3049061573921633E-3</v>
      </c>
      <c r="AK14" s="442">
        <v>9.6153846153846159E-3</v>
      </c>
      <c r="AL14" s="442">
        <v>1.6140688990604675E-2</v>
      </c>
      <c r="AM14" s="442">
        <v>2.8884342279456013E-3</v>
      </c>
      <c r="AN14" s="442">
        <v>0.19379844961240311</v>
      </c>
      <c r="AO14" s="442">
        <v>1.3872832369942197E-2</v>
      </c>
      <c r="AP14" s="443">
        <v>2.9073144180890714E-2</v>
      </c>
      <c r="AQ14" s="442">
        <v>1.6619183285849952E-3</v>
      </c>
      <c r="AR14" s="442">
        <v>3.0625029000974431E-3</v>
      </c>
      <c r="AS14" s="442">
        <v>4.9657364187108946E-5</v>
      </c>
      <c r="AT14" s="442">
        <v>0</v>
      </c>
      <c r="AU14" s="442">
        <v>0</v>
      </c>
      <c r="AV14" s="442">
        <v>0.2103825136612022</v>
      </c>
      <c r="AW14" s="443">
        <v>2.6067147178548754E-3</v>
      </c>
      <c r="AX14" s="442">
        <v>3.1126769226563513E-2</v>
      </c>
      <c r="AY14" s="443">
        <v>8.83608716228729E-2</v>
      </c>
      <c r="AZ14" s="443">
        <v>5.3387189633271499E-2</v>
      </c>
      <c r="BA14" s="442">
        <v>5.3971148041836572E-2</v>
      </c>
      <c r="BB14" s="443">
        <v>2.972610631619187E-2</v>
      </c>
      <c r="BC14" s="442">
        <v>8.4214882990066783E-2</v>
      </c>
      <c r="BD14" s="443">
        <v>6.8915963346597678E-2</v>
      </c>
    </row>
    <row r="15" spans="1:56" x14ac:dyDescent="0.2">
      <c r="A15" s="281" t="s">
        <v>456</v>
      </c>
      <c r="B15" s="283" t="s">
        <v>31</v>
      </c>
      <c r="C15" s="442">
        <v>2.6030368763557484E-3</v>
      </c>
      <c r="D15" s="442">
        <v>0</v>
      </c>
      <c r="E15" s="442">
        <v>0</v>
      </c>
      <c r="F15" s="442">
        <v>0</v>
      </c>
      <c r="G15" s="442">
        <v>2.3680495468828269E-3</v>
      </c>
      <c r="H15" s="442">
        <v>1.1273957158962795E-3</v>
      </c>
      <c r="I15" s="442">
        <v>2.5239777889954568E-3</v>
      </c>
      <c r="J15" s="442">
        <v>7.0512820512820514E-3</v>
      </c>
      <c r="K15" s="442">
        <v>0</v>
      </c>
      <c r="L15" s="442">
        <v>3.7563207320009634E-3</v>
      </c>
      <c r="M15" s="442">
        <v>8.7020169160702668E-2</v>
      </c>
      <c r="N15" s="442">
        <v>5.0364269876465003E-3</v>
      </c>
      <c r="O15" s="442">
        <v>8.8566827697262474E-3</v>
      </c>
      <c r="P15" s="442">
        <v>3.7067545304777594E-3</v>
      </c>
      <c r="Q15" s="442">
        <v>6.6455499658406312E-3</v>
      </c>
      <c r="R15" s="442">
        <v>4.5345047470596572E-3</v>
      </c>
      <c r="S15" s="442">
        <v>1.9489247311827957E-2</v>
      </c>
      <c r="T15" s="442">
        <v>3.6243822075782535E-2</v>
      </c>
      <c r="U15" s="442">
        <v>9.2113124875522808E-3</v>
      </c>
      <c r="V15" s="442">
        <v>0</v>
      </c>
      <c r="W15" s="442">
        <v>5.8443555828975704E-3</v>
      </c>
      <c r="X15" s="442">
        <v>1.5881418740074113E-3</v>
      </c>
      <c r="Y15" s="442">
        <v>5.69199653279399E-2</v>
      </c>
      <c r="Z15" s="442">
        <v>0</v>
      </c>
      <c r="AA15" s="442">
        <v>4.5351473922902496E-3</v>
      </c>
      <c r="AB15" s="442">
        <v>0</v>
      </c>
      <c r="AC15" s="442">
        <v>1.6105653084232566E-4</v>
      </c>
      <c r="AD15" s="442">
        <v>0</v>
      </c>
      <c r="AE15" s="442">
        <v>7.8566939032055313E-5</v>
      </c>
      <c r="AF15" s="442">
        <v>4.5616275887236564E-5</v>
      </c>
      <c r="AG15" s="442">
        <v>0</v>
      </c>
      <c r="AH15" s="442">
        <v>1.4781966001478197E-4</v>
      </c>
      <c r="AI15" s="442">
        <v>1.8570102135561746E-3</v>
      </c>
      <c r="AJ15" s="442">
        <v>8.2318077049720116E-4</v>
      </c>
      <c r="AK15" s="442">
        <v>0</v>
      </c>
      <c r="AL15" s="442">
        <v>1.2045290291496024E-3</v>
      </c>
      <c r="AM15" s="442">
        <v>1.3238656878084005E-3</v>
      </c>
      <c r="AN15" s="442">
        <v>1.3565891472868217E-2</v>
      </c>
      <c r="AO15" s="442">
        <v>4.6242774566473991E-3</v>
      </c>
      <c r="AP15" s="443">
        <v>6.5248631803231901E-3</v>
      </c>
      <c r="AQ15" s="442">
        <v>7.1225071225071229E-4</v>
      </c>
      <c r="AR15" s="442">
        <v>4.8721637047004782E-4</v>
      </c>
      <c r="AS15" s="442">
        <v>0</v>
      </c>
      <c r="AT15" s="442">
        <v>0</v>
      </c>
      <c r="AU15" s="442">
        <v>0</v>
      </c>
      <c r="AV15" s="442">
        <v>-0.37158469945355194</v>
      </c>
      <c r="AW15" s="443">
        <v>-6.7968779176158641E-4</v>
      </c>
      <c r="AX15" s="442">
        <v>6.4071459325729047E-3</v>
      </c>
      <c r="AY15" s="443">
        <v>2.6415152575155868E-2</v>
      </c>
      <c r="AZ15" s="443">
        <v>1.5364885570593486E-2</v>
      </c>
      <c r="BA15" s="442">
        <v>1.4393127435641572E-2</v>
      </c>
      <c r="BB15" s="443">
        <v>4.6411707380107576E-3</v>
      </c>
      <c r="BC15" s="442">
        <v>2.9336663112408103E-2</v>
      </c>
      <c r="BD15" s="443">
        <v>2.0404302559830605E-2</v>
      </c>
    </row>
    <row r="16" spans="1:56" x14ac:dyDescent="0.2">
      <c r="A16" s="281" t="s">
        <v>457</v>
      </c>
      <c r="B16" s="283" t="s">
        <v>32</v>
      </c>
      <c r="C16" s="442">
        <v>0</v>
      </c>
      <c r="D16" s="442">
        <v>0</v>
      </c>
      <c r="E16" s="442">
        <v>0</v>
      </c>
      <c r="F16" s="442">
        <v>0</v>
      </c>
      <c r="G16" s="442">
        <v>0</v>
      </c>
      <c r="H16" s="442">
        <v>0</v>
      </c>
      <c r="I16" s="442">
        <v>8.2029278142352353E-3</v>
      </c>
      <c r="J16" s="442">
        <v>0</v>
      </c>
      <c r="K16" s="442">
        <v>0</v>
      </c>
      <c r="L16" s="442">
        <v>1.5892126173850229E-3</v>
      </c>
      <c r="M16" s="442">
        <v>8.2953806115810026E-3</v>
      </c>
      <c r="N16" s="442">
        <v>0.53721887868229334</v>
      </c>
      <c r="O16" s="442">
        <v>8.0515297906602254E-4</v>
      </c>
      <c r="P16" s="442">
        <v>0.23603414707203835</v>
      </c>
      <c r="Q16" s="442">
        <v>0.11937146761070741</v>
      </c>
      <c r="R16" s="442">
        <v>9.5508006234944029E-2</v>
      </c>
      <c r="S16" s="442">
        <v>2.2849462365591398E-2</v>
      </c>
      <c r="T16" s="442">
        <v>6.5897858319604614E-3</v>
      </c>
      <c r="U16" s="442">
        <v>4.5956980681139216E-2</v>
      </c>
      <c r="V16" s="442">
        <v>8.6206896551724137E-3</v>
      </c>
      <c r="W16" s="442">
        <v>5.5059981544140262E-2</v>
      </c>
      <c r="X16" s="442">
        <v>1.0587612493382743E-3</v>
      </c>
      <c r="Y16" s="442">
        <v>2.4848309737070209E-2</v>
      </c>
      <c r="Z16" s="442">
        <v>0</v>
      </c>
      <c r="AA16" s="442">
        <v>0</v>
      </c>
      <c r="AB16" s="442">
        <v>0</v>
      </c>
      <c r="AC16" s="442">
        <v>0</v>
      </c>
      <c r="AD16" s="442">
        <v>0</v>
      </c>
      <c r="AE16" s="442">
        <v>0</v>
      </c>
      <c r="AF16" s="442">
        <v>4.5616275887236564E-5</v>
      </c>
      <c r="AG16" s="442">
        <v>0</v>
      </c>
      <c r="AH16" s="442">
        <v>0</v>
      </c>
      <c r="AI16" s="442">
        <v>0</v>
      </c>
      <c r="AJ16" s="442">
        <v>0</v>
      </c>
      <c r="AK16" s="442">
        <v>0</v>
      </c>
      <c r="AL16" s="442">
        <v>4.8181161165984101E-4</v>
      </c>
      <c r="AM16" s="442">
        <v>0</v>
      </c>
      <c r="AN16" s="442">
        <v>0</v>
      </c>
      <c r="AO16" s="442">
        <v>3.4682080924855491E-3</v>
      </c>
      <c r="AP16" s="443">
        <v>9.7690410840698419E-2</v>
      </c>
      <c r="AQ16" s="442">
        <v>0</v>
      </c>
      <c r="AR16" s="442">
        <v>-1.2760428750406013E-4</v>
      </c>
      <c r="AS16" s="442">
        <v>0</v>
      </c>
      <c r="AT16" s="442">
        <v>-2.6640232947153213E-3</v>
      </c>
      <c r="AU16" s="442">
        <v>-1.7584994138335288E-3</v>
      </c>
      <c r="AV16" s="442">
        <v>-0.58743169398907102</v>
      </c>
      <c r="AW16" s="443">
        <v>-2.0988161481868767E-3</v>
      </c>
      <c r="AX16" s="442">
        <v>9.9623430676389582E-2</v>
      </c>
      <c r="AY16" s="443">
        <v>0.12572789563571266</v>
      </c>
      <c r="AZ16" s="443">
        <v>7.3595486793326448E-2</v>
      </c>
      <c r="BA16" s="442">
        <v>0.11004274820445221</v>
      </c>
      <c r="BB16" s="443">
        <v>0.11858675812608693</v>
      </c>
      <c r="BC16" s="442">
        <v>1.4976990852460856E-2</v>
      </c>
      <c r="BD16" s="443">
        <v>0.10477616002177167</v>
      </c>
    </row>
    <row r="17" spans="1:56" x14ac:dyDescent="0.2">
      <c r="A17" s="281" t="s">
        <v>458</v>
      </c>
      <c r="B17" s="283" t="s">
        <v>33</v>
      </c>
      <c r="C17" s="442">
        <v>0</v>
      </c>
      <c r="D17" s="442">
        <v>0</v>
      </c>
      <c r="E17" s="442">
        <v>0</v>
      </c>
      <c r="F17" s="442">
        <v>0</v>
      </c>
      <c r="G17" s="442">
        <v>1.5483400883464639E-3</v>
      </c>
      <c r="H17" s="442">
        <v>0</v>
      </c>
      <c r="I17" s="442">
        <v>2.5239777889954568E-3</v>
      </c>
      <c r="J17" s="442">
        <v>5.1282051282051282E-3</v>
      </c>
      <c r="K17" s="442">
        <v>0</v>
      </c>
      <c r="L17" s="442">
        <v>2.6005297375391282E-3</v>
      </c>
      <c r="M17" s="442">
        <v>1.040988939492518E-2</v>
      </c>
      <c r="N17" s="442">
        <v>8.7108013937282226E-3</v>
      </c>
      <c r="O17" s="442">
        <v>0.42028985507246375</v>
      </c>
      <c r="P17" s="442">
        <v>6.8331586041635459E-2</v>
      </c>
      <c r="Q17" s="442">
        <v>3.915905844357493E-2</v>
      </c>
      <c r="R17" s="442">
        <v>2.0121864815077228E-2</v>
      </c>
      <c r="S17" s="442">
        <v>3.7634408602150539E-2</v>
      </c>
      <c r="T17" s="442">
        <v>4.7775947281713346E-2</v>
      </c>
      <c r="U17" s="442">
        <v>6.6769567815176262E-2</v>
      </c>
      <c r="V17" s="442">
        <v>3.8793103448275863E-2</v>
      </c>
      <c r="W17" s="442">
        <v>2.4915410642879113E-2</v>
      </c>
      <c r="X17" s="442">
        <v>5.8231868713605082E-3</v>
      </c>
      <c r="Y17" s="442">
        <v>9.5348165270153131E-3</v>
      </c>
      <c r="Z17" s="442">
        <v>0</v>
      </c>
      <c r="AA17" s="442">
        <v>0</v>
      </c>
      <c r="AB17" s="442">
        <v>0</v>
      </c>
      <c r="AC17" s="442">
        <v>0</v>
      </c>
      <c r="AD17" s="442">
        <v>0</v>
      </c>
      <c r="AE17" s="442">
        <v>0</v>
      </c>
      <c r="AF17" s="442">
        <v>0</v>
      </c>
      <c r="AG17" s="442">
        <v>0</v>
      </c>
      <c r="AH17" s="442">
        <v>2.9563932002956393E-4</v>
      </c>
      <c r="AI17" s="442">
        <v>8.4409555161644301E-5</v>
      </c>
      <c r="AJ17" s="442">
        <v>1.5640434639446824E-3</v>
      </c>
      <c r="AK17" s="442">
        <v>0</v>
      </c>
      <c r="AL17" s="442">
        <v>7.2271741748976151E-4</v>
      </c>
      <c r="AM17" s="442">
        <v>3.6105427849320016E-4</v>
      </c>
      <c r="AN17" s="442">
        <v>0</v>
      </c>
      <c r="AO17" s="442">
        <v>3.4682080924855491E-3</v>
      </c>
      <c r="AP17" s="443">
        <v>1.9650923138704784E-2</v>
      </c>
      <c r="AQ17" s="442">
        <v>0</v>
      </c>
      <c r="AR17" s="442">
        <v>6.0322026820101154E-4</v>
      </c>
      <c r="AS17" s="442">
        <v>0</v>
      </c>
      <c r="AT17" s="442">
        <v>0</v>
      </c>
      <c r="AU17" s="442">
        <v>-2.0515826494724504E-3</v>
      </c>
      <c r="AV17" s="442">
        <v>-9.5628415300546443E-2</v>
      </c>
      <c r="AW17" s="443">
        <v>2.2407289838294059E-5</v>
      </c>
      <c r="AX17" s="442">
        <v>2.0243164002433006E-2</v>
      </c>
      <c r="AY17" s="443">
        <v>5.0875532418362514E-3</v>
      </c>
      <c r="AZ17" s="443">
        <v>3.0218014444941986E-3</v>
      </c>
      <c r="BA17" s="442">
        <v>1.4193964331325276E-2</v>
      </c>
      <c r="BB17" s="443">
        <v>3.0533734634871239E-2</v>
      </c>
      <c r="BC17" s="442">
        <v>-3.2823110163308827E-2</v>
      </c>
      <c r="BD17" s="443">
        <v>4.1220142777016284E-3</v>
      </c>
    </row>
    <row r="18" spans="1:56" x14ac:dyDescent="0.2">
      <c r="A18" s="281" t="s">
        <v>459</v>
      </c>
      <c r="B18" s="283" t="s">
        <v>34</v>
      </c>
      <c r="C18" s="442">
        <v>1.3015184381778742E-3</v>
      </c>
      <c r="D18" s="442">
        <v>0</v>
      </c>
      <c r="E18" s="442">
        <v>0</v>
      </c>
      <c r="F18" s="442">
        <v>4.2253521126760563E-2</v>
      </c>
      <c r="G18" s="442">
        <v>1.0155289402978277E-2</v>
      </c>
      <c r="H18" s="442">
        <v>2.2547914317925591E-3</v>
      </c>
      <c r="I18" s="442">
        <v>1.4134275618374558E-2</v>
      </c>
      <c r="J18" s="442">
        <v>8.9743589743589737E-3</v>
      </c>
      <c r="K18" s="442">
        <v>0</v>
      </c>
      <c r="L18" s="442">
        <v>2.1671081146159405E-3</v>
      </c>
      <c r="M18" s="442">
        <v>1.1060507482108002E-2</v>
      </c>
      <c r="N18" s="442">
        <v>8.552423186569528E-4</v>
      </c>
      <c r="O18" s="442">
        <v>1.6103059581320451E-3</v>
      </c>
      <c r="P18" s="442">
        <v>7.3461135240377409E-2</v>
      </c>
      <c r="Q18" s="442">
        <v>3.723371219178933E-2</v>
      </c>
      <c r="R18" s="442">
        <v>3.3725379056256201E-2</v>
      </c>
      <c r="S18" s="442">
        <v>4.0322580645161289E-2</v>
      </c>
      <c r="T18" s="442">
        <v>2.1416803953871501E-2</v>
      </c>
      <c r="U18" s="442">
        <v>2.8181637124078868E-2</v>
      </c>
      <c r="V18" s="442">
        <v>2.5862068965517241E-2</v>
      </c>
      <c r="W18" s="442">
        <v>1.030452168563519E-2</v>
      </c>
      <c r="X18" s="442">
        <v>4.4997353096876656E-3</v>
      </c>
      <c r="Y18" s="442">
        <v>0.10199364345564865</v>
      </c>
      <c r="Z18" s="442">
        <v>0</v>
      </c>
      <c r="AA18" s="442">
        <v>1.1337868480725624E-3</v>
      </c>
      <c r="AB18" s="442">
        <v>0</v>
      </c>
      <c r="AC18" s="442">
        <v>3.0600740860041876E-3</v>
      </c>
      <c r="AD18" s="442">
        <v>0</v>
      </c>
      <c r="AE18" s="442">
        <v>3.9283469516027656E-4</v>
      </c>
      <c r="AF18" s="442">
        <v>1.2316394489553873E-3</v>
      </c>
      <c r="AG18" s="442">
        <v>0</v>
      </c>
      <c r="AH18" s="442">
        <v>4.434589800443459E-3</v>
      </c>
      <c r="AI18" s="442">
        <v>1.688191103232886E-4</v>
      </c>
      <c r="AJ18" s="442">
        <v>3.2927230819888045E-4</v>
      </c>
      <c r="AK18" s="442">
        <v>3.8461538461538464E-3</v>
      </c>
      <c r="AL18" s="442">
        <v>1.6863406408094434E-3</v>
      </c>
      <c r="AM18" s="442">
        <v>2.4070285232880009E-3</v>
      </c>
      <c r="AN18" s="442">
        <v>1.937984496124031E-3</v>
      </c>
      <c r="AO18" s="442">
        <v>4.6242774566473991E-3</v>
      </c>
      <c r="AP18" s="443">
        <v>1.8177352817207584E-2</v>
      </c>
      <c r="AQ18" s="442">
        <v>1.8993352326685661E-3</v>
      </c>
      <c r="AR18" s="442">
        <v>9.9763352048628834E-4</v>
      </c>
      <c r="AS18" s="442">
        <v>0</v>
      </c>
      <c r="AT18" s="442">
        <v>1.5488507527414658E-3</v>
      </c>
      <c r="AU18" s="442">
        <v>5.4220398593200466E-3</v>
      </c>
      <c r="AV18" s="442">
        <v>-0.4344262295081967</v>
      </c>
      <c r="AW18" s="443">
        <v>-2.2407289838294059E-5</v>
      </c>
      <c r="AX18" s="442">
        <v>1.8705448978615511E-2</v>
      </c>
      <c r="AY18" s="443">
        <v>0.11880388485359782</v>
      </c>
      <c r="AZ18" s="443">
        <v>7.0342176367197612E-2</v>
      </c>
      <c r="BA18" s="442">
        <v>5.8658667290847941E-2</v>
      </c>
      <c r="BB18" s="443">
        <v>1.0019975340415337E-2</v>
      </c>
      <c r="BC18" s="442">
        <v>0.14893512542791401</v>
      </c>
      <c r="BD18" s="443">
        <v>8.8639901230962229E-2</v>
      </c>
    </row>
    <row r="19" spans="1:56" x14ac:dyDescent="0.2">
      <c r="A19" s="281" t="s">
        <v>460</v>
      </c>
      <c r="B19" s="285" t="s">
        <v>269</v>
      </c>
      <c r="C19" s="442">
        <v>0</v>
      </c>
      <c r="D19" s="442">
        <v>0</v>
      </c>
      <c r="E19" s="442">
        <v>0</v>
      </c>
      <c r="F19" s="442">
        <v>0</v>
      </c>
      <c r="G19" s="442">
        <v>0</v>
      </c>
      <c r="H19" s="442">
        <v>0</v>
      </c>
      <c r="I19" s="442">
        <v>1.0095911155981827E-3</v>
      </c>
      <c r="J19" s="442">
        <v>0</v>
      </c>
      <c r="K19" s="442">
        <v>0</v>
      </c>
      <c r="L19" s="442">
        <v>4.8157958102576449E-4</v>
      </c>
      <c r="M19" s="442">
        <v>2.114508783344177E-3</v>
      </c>
      <c r="N19" s="442">
        <v>1.2670256572695597E-4</v>
      </c>
      <c r="O19" s="442">
        <v>0</v>
      </c>
      <c r="P19" s="442">
        <v>1.0858169836753032E-3</v>
      </c>
      <c r="Q19" s="442">
        <v>0.16374759331718527</v>
      </c>
      <c r="R19" s="442">
        <v>4.1093949270228143E-2</v>
      </c>
      <c r="S19" s="442">
        <v>1.5456989247311828E-2</v>
      </c>
      <c r="T19" s="442">
        <v>3.2948929159802307E-3</v>
      </c>
      <c r="U19" s="442">
        <v>1.3642700657239593E-2</v>
      </c>
      <c r="V19" s="442">
        <v>0</v>
      </c>
      <c r="W19" s="442">
        <v>8.1513380498308211E-3</v>
      </c>
      <c r="X19" s="442">
        <v>0</v>
      </c>
      <c r="Y19" s="442">
        <v>6.9344120196475007E-3</v>
      </c>
      <c r="Z19" s="442">
        <v>0</v>
      </c>
      <c r="AA19" s="442">
        <v>1.1337868480725623E-2</v>
      </c>
      <c r="AB19" s="442">
        <v>0</v>
      </c>
      <c r="AC19" s="442">
        <v>0</v>
      </c>
      <c r="AD19" s="442">
        <v>0</v>
      </c>
      <c r="AE19" s="442">
        <v>0</v>
      </c>
      <c r="AF19" s="442">
        <v>0</v>
      </c>
      <c r="AG19" s="442">
        <v>0</v>
      </c>
      <c r="AH19" s="442">
        <v>2.9563932002956393E-4</v>
      </c>
      <c r="AI19" s="442">
        <v>0</v>
      </c>
      <c r="AJ19" s="442">
        <v>0</v>
      </c>
      <c r="AK19" s="442">
        <v>0</v>
      </c>
      <c r="AL19" s="442">
        <v>1.3731630932305469E-2</v>
      </c>
      <c r="AM19" s="442">
        <v>0</v>
      </c>
      <c r="AN19" s="442">
        <v>0</v>
      </c>
      <c r="AO19" s="442">
        <v>0</v>
      </c>
      <c r="AP19" s="443">
        <v>2.0231722251907509E-2</v>
      </c>
      <c r="AQ19" s="442">
        <v>0</v>
      </c>
      <c r="AR19" s="442">
        <v>4.6401559092385505E-5</v>
      </c>
      <c r="AS19" s="442">
        <v>0</v>
      </c>
      <c r="AT19" s="442">
        <v>1.4311380955331144E-2</v>
      </c>
      <c r="AU19" s="442">
        <v>6.0375146541617818E-2</v>
      </c>
      <c r="AV19" s="442">
        <v>1.6475409836065573</v>
      </c>
      <c r="AW19" s="443">
        <v>9.3363707659558579E-3</v>
      </c>
      <c r="AX19" s="442">
        <v>2.5102343477696298E-2</v>
      </c>
      <c r="AY19" s="443">
        <v>0.15918023004588572</v>
      </c>
      <c r="AZ19" s="443">
        <v>9.8068423088756282E-2</v>
      </c>
      <c r="BA19" s="442">
        <v>7.8618095507948044E-2</v>
      </c>
      <c r="BB19" s="443">
        <v>3.2778941360799875E-2</v>
      </c>
      <c r="BC19" s="442">
        <v>0.18313317245636679</v>
      </c>
      <c r="BD19" s="443">
        <v>0.10687367453345237</v>
      </c>
    </row>
    <row r="20" spans="1:56" x14ac:dyDescent="0.2">
      <c r="A20" s="281" t="s">
        <v>461</v>
      </c>
      <c r="B20" s="285" t="s">
        <v>270</v>
      </c>
      <c r="C20" s="442">
        <v>0</v>
      </c>
      <c r="D20" s="442">
        <v>0</v>
      </c>
      <c r="E20" s="442">
        <v>0</v>
      </c>
      <c r="F20" s="442">
        <v>0</v>
      </c>
      <c r="G20" s="442">
        <v>0</v>
      </c>
      <c r="H20" s="442">
        <v>0</v>
      </c>
      <c r="I20" s="442">
        <v>1.2619888944977284E-4</v>
      </c>
      <c r="J20" s="442">
        <v>0</v>
      </c>
      <c r="K20" s="442">
        <v>0</v>
      </c>
      <c r="L20" s="442">
        <v>3.4192150252829278E-3</v>
      </c>
      <c r="M20" s="442">
        <v>1.4638906961613532E-3</v>
      </c>
      <c r="N20" s="442">
        <v>1.5837820715869496E-4</v>
      </c>
      <c r="O20" s="442">
        <v>0</v>
      </c>
      <c r="P20" s="442">
        <v>4.8674554440617044E-4</v>
      </c>
      <c r="Q20" s="442">
        <v>5.0617974038879576E-3</v>
      </c>
      <c r="R20" s="442">
        <v>0.15233101884653535</v>
      </c>
      <c r="S20" s="442">
        <v>2.0161290322580645E-3</v>
      </c>
      <c r="T20" s="442">
        <v>3.2948929159802307E-3</v>
      </c>
      <c r="U20" s="442">
        <v>2.4397530372435769E-3</v>
      </c>
      <c r="V20" s="442">
        <v>0</v>
      </c>
      <c r="W20" s="442">
        <v>9.2279298677330052E-4</v>
      </c>
      <c r="X20" s="442">
        <v>0</v>
      </c>
      <c r="Y20" s="442">
        <v>1.4446691707598961E-4</v>
      </c>
      <c r="Z20" s="442">
        <v>0</v>
      </c>
      <c r="AA20" s="442">
        <v>0</v>
      </c>
      <c r="AB20" s="442">
        <v>0</v>
      </c>
      <c r="AC20" s="442">
        <v>0</v>
      </c>
      <c r="AD20" s="442">
        <v>0</v>
      </c>
      <c r="AE20" s="442">
        <v>0</v>
      </c>
      <c r="AF20" s="442">
        <v>0</v>
      </c>
      <c r="AG20" s="442">
        <v>0</v>
      </c>
      <c r="AH20" s="442">
        <v>0</v>
      </c>
      <c r="AI20" s="442">
        <v>0</v>
      </c>
      <c r="AJ20" s="442">
        <v>0</v>
      </c>
      <c r="AK20" s="442">
        <v>0</v>
      </c>
      <c r="AL20" s="442">
        <v>1.9995181883883401E-2</v>
      </c>
      <c r="AM20" s="442">
        <v>0</v>
      </c>
      <c r="AN20" s="442">
        <v>0</v>
      </c>
      <c r="AO20" s="442">
        <v>0</v>
      </c>
      <c r="AP20" s="443">
        <v>4.9152199237327797E-3</v>
      </c>
      <c r="AQ20" s="442">
        <v>0</v>
      </c>
      <c r="AR20" s="442">
        <v>2.3200779546192752E-5</v>
      </c>
      <c r="AS20" s="442">
        <v>0</v>
      </c>
      <c r="AT20" s="442">
        <v>8.4257480949135738E-3</v>
      </c>
      <c r="AU20" s="442">
        <v>0.10272567409144197</v>
      </c>
      <c r="AV20" s="442">
        <v>3.2786885245901641E-2</v>
      </c>
      <c r="AW20" s="443">
        <v>6.356201217462748E-3</v>
      </c>
      <c r="AX20" s="442">
        <v>7.9687809678720082E-3</v>
      </c>
      <c r="AY20" s="443">
        <v>3.6302187287804273E-2</v>
      </c>
      <c r="AZ20" s="443">
        <v>2.4089118773246092E-2</v>
      </c>
      <c r="BA20" s="442">
        <v>1.9277756561089689E-2</v>
      </c>
      <c r="BB20" s="443">
        <v>1.2555928261068546E-2</v>
      </c>
      <c r="BC20" s="442">
        <v>3.9115550816544137E-2</v>
      </c>
      <c r="BD20" s="443">
        <v>2.3421139096409332E-2</v>
      </c>
    </row>
    <row r="21" spans="1:56" x14ac:dyDescent="0.2">
      <c r="A21" s="281" t="s">
        <v>462</v>
      </c>
      <c r="B21" s="285" t="s">
        <v>271</v>
      </c>
      <c r="C21" s="442">
        <v>4.3383947939262471E-4</v>
      </c>
      <c r="D21" s="442">
        <v>0</v>
      </c>
      <c r="E21" s="442">
        <v>0</v>
      </c>
      <c r="F21" s="442">
        <v>0</v>
      </c>
      <c r="G21" s="442">
        <v>0</v>
      </c>
      <c r="H21" s="442">
        <v>0</v>
      </c>
      <c r="I21" s="442">
        <v>0</v>
      </c>
      <c r="J21" s="442">
        <v>0</v>
      </c>
      <c r="K21" s="442">
        <v>0</v>
      </c>
      <c r="L21" s="442">
        <v>0</v>
      </c>
      <c r="M21" s="442">
        <v>0</v>
      </c>
      <c r="N21" s="442">
        <v>0</v>
      </c>
      <c r="O21" s="442">
        <v>0</v>
      </c>
      <c r="P21" s="442">
        <v>0</v>
      </c>
      <c r="Q21" s="442">
        <v>2.7327495186634369E-3</v>
      </c>
      <c r="R21" s="442">
        <v>5.8098342071701854E-3</v>
      </c>
      <c r="S21" s="442">
        <v>8.8709677419354843E-2</v>
      </c>
      <c r="T21" s="442">
        <v>0</v>
      </c>
      <c r="U21" s="442">
        <v>9.9581756622186819E-4</v>
      </c>
      <c r="V21" s="442">
        <v>0</v>
      </c>
      <c r="W21" s="442">
        <v>4.6139649338665026E-4</v>
      </c>
      <c r="X21" s="442">
        <v>0</v>
      </c>
      <c r="Y21" s="442">
        <v>1.4446691707598961E-4</v>
      </c>
      <c r="Z21" s="442">
        <v>0</v>
      </c>
      <c r="AA21" s="442">
        <v>0</v>
      </c>
      <c r="AB21" s="442">
        <v>0</v>
      </c>
      <c r="AC21" s="442">
        <v>1.2079239813174425E-3</v>
      </c>
      <c r="AD21" s="442">
        <v>0</v>
      </c>
      <c r="AE21" s="442">
        <v>0</v>
      </c>
      <c r="AF21" s="442">
        <v>0</v>
      </c>
      <c r="AG21" s="442">
        <v>0</v>
      </c>
      <c r="AH21" s="442">
        <v>3.2520325203252032E-3</v>
      </c>
      <c r="AI21" s="442">
        <v>0</v>
      </c>
      <c r="AJ21" s="442">
        <v>1.3335528482054659E-2</v>
      </c>
      <c r="AK21" s="442">
        <v>0</v>
      </c>
      <c r="AL21" s="442">
        <v>6.7453625632377737E-3</v>
      </c>
      <c r="AM21" s="442">
        <v>4.8140570465760019E-4</v>
      </c>
      <c r="AN21" s="442">
        <v>1.7441860465116279E-2</v>
      </c>
      <c r="AO21" s="442">
        <v>5.7803468208092483E-3</v>
      </c>
      <c r="AP21" s="443">
        <v>1.7656293041362853E-3</v>
      </c>
      <c r="AQ21" s="442">
        <v>1.4245014245014246E-3</v>
      </c>
      <c r="AR21" s="442">
        <v>3.8281286251218039E-4</v>
      </c>
      <c r="AS21" s="442">
        <v>0</v>
      </c>
      <c r="AT21" s="442">
        <v>4.1633108233690604E-2</v>
      </c>
      <c r="AU21" s="442">
        <v>6.579718640093786E-2</v>
      </c>
      <c r="AV21" s="442">
        <v>0.16939890710382513</v>
      </c>
      <c r="AW21" s="443">
        <v>9.1272360607984465E-3</v>
      </c>
      <c r="AX21" s="442">
        <v>5.9936714483908669E-3</v>
      </c>
      <c r="AY21" s="443">
        <v>3.0247535957529988E-3</v>
      </c>
      <c r="AZ21" s="443">
        <v>5.5135691678775195E-3</v>
      </c>
      <c r="BA21" s="442">
        <v>4.8086596939047876E-3</v>
      </c>
      <c r="BB21" s="443">
        <v>4.5980972276811914E-3</v>
      </c>
      <c r="BC21" s="442">
        <v>6.706324709579662E-3</v>
      </c>
      <c r="BD21" s="443">
        <v>4.9384518882608884E-3</v>
      </c>
    </row>
    <row r="22" spans="1:56" x14ac:dyDescent="0.2">
      <c r="A22" s="281" t="s">
        <v>463</v>
      </c>
      <c r="B22" s="285" t="s">
        <v>281</v>
      </c>
      <c r="C22" s="442">
        <v>0</v>
      </c>
      <c r="D22" s="442">
        <v>0</v>
      </c>
      <c r="E22" s="442">
        <v>0</v>
      </c>
      <c r="F22" s="442">
        <v>0</v>
      </c>
      <c r="G22" s="442">
        <v>0</v>
      </c>
      <c r="H22" s="442">
        <v>0</v>
      </c>
      <c r="I22" s="442">
        <v>0</v>
      </c>
      <c r="J22" s="442">
        <v>0</v>
      </c>
      <c r="K22" s="442">
        <v>0</v>
      </c>
      <c r="L22" s="442">
        <v>0</v>
      </c>
      <c r="M22" s="442">
        <v>0</v>
      </c>
      <c r="N22" s="442">
        <v>0</v>
      </c>
      <c r="O22" s="442">
        <v>0</v>
      </c>
      <c r="P22" s="442">
        <v>2.7707054066197392E-3</v>
      </c>
      <c r="Q22" s="442">
        <v>7.8256008943543877E-3</v>
      </c>
      <c r="R22" s="442">
        <v>9.7775258608473851E-3</v>
      </c>
      <c r="S22" s="442">
        <v>0.14045698924731181</v>
      </c>
      <c r="T22" s="442">
        <v>0.28830313014827019</v>
      </c>
      <c r="U22" s="442">
        <v>0.15016928898625773</v>
      </c>
      <c r="V22" s="442">
        <v>0.31896551724137934</v>
      </c>
      <c r="W22" s="442">
        <v>1.1073515841279606E-2</v>
      </c>
      <c r="X22" s="442">
        <v>2.9115934356802541E-3</v>
      </c>
      <c r="Y22" s="442">
        <v>2.8893383415197921E-4</v>
      </c>
      <c r="Z22" s="442">
        <v>0</v>
      </c>
      <c r="AA22" s="442">
        <v>0</v>
      </c>
      <c r="AB22" s="442">
        <v>0</v>
      </c>
      <c r="AC22" s="442">
        <v>0</v>
      </c>
      <c r="AD22" s="442">
        <v>0</v>
      </c>
      <c r="AE22" s="442">
        <v>0</v>
      </c>
      <c r="AF22" s="442">
        <v>0</v>
      </c>
      <c r="AG22" s="442">
        <v>0</v>
      </c>
      <c r="AH22" s="442">
        <v>2.2172949002217295E-3</v>
      </c>
      <c r="AI22" s="442">
        <v>1.1817337722630202E-3</v>
      </c>
      <c r="AJ22" s="442">
        <v>0</v>
      </c>
      <c r="AK22" s="442">
        <v>0</v>
      </c>
      <c r="AL22" s="442">
        <v>1.9995181883883401E-2</v>
      </c>
      <c r="AM22" s="442">
        <v>0</v>
      </c>
      <c r="AN22" s="442">
        <v>7.7519379844961239E-3</v>
      </c>
      <c r="AO22" s="442">
        <v>9.2485549132947983E-3</v>
      </c>
      <c r="AP22" s="443">
        <v>1.3534278763661225E-2</v>
      </c>
      <c r="AQ22" s="442">
        <v>0</v>
      </c>
      <c r="AR22" s="442">
        <v>5.5681870910862603E-4</v>
      </c>
      <c r="AS22" s="442">
        <v>0</v>
      </c>
      <c r="AT22" s="442">
        <v>0</v>
      </c>
      <c r="AU22" s="442">
        <v>0</v>
      </c>
      <c r="AV22" s="442">
        <v>-9.5628415300546443E-2</v>
      </c>
      <c r="AW22" s="443">
        <v>9.7098255965940918E-5</v>
      </c>
      <c r="AX22" s="442">
        <v>1.3979538138749735E-2</v>
      </c>
      <c r="AY22" s="443">
        <v>2.8652852939360894E-3</v>
      </c>
      <c r="AZ22" s="443">
        <v>1.7363173622597713E-3</v>
      </c>
      <c r="BA22" s="442">
        <v>9.5434031841457947E-3</v>
      </c>
      <c r="BB22" s="443">
        <v>2.1757506905222126E-2</v>
      </c>
      <c r="BC22" s="442">
        <v>-2.4349009484258374E-2</v>
      </c>
      <c r="BD22" s="443">
        <v>2.0145432097945963E-3</v>
      </c>
    </row>
    <row r="23" spans="1:56" x14ac:dyDescent="0.2">
      <c r="A23" s="281" t="s">
        <v>464</v>
      </c>
      <c r="B23" s="283" t="s">
        <v>35</v>
      </c>
      <c r="C23" s="442">
        <v>0</v>
      </c>
      <c r="D23" s="442">
        <v>0</v>
      </c>
      <c r="E23" s="442">
        <v>0</v>
      </c>
      <c r="F23" s="442">
        <v>0</v>
      </c>
      <c r="G23" s="442">
        <v>0</v>
      </c>
      <c r="H23" s="442">
        <v>0</v>
      </c>
      <c r="I23" s="442">
        <v>1.2619888944977284E-4</v>
      </c>
      <c r="J23" s="442">
        <v>0</v>
      </c>
      <c r="K23" s="442">
        <v>0</v>
      </c>
      <c r="L23" s="442">
        <v>4.8157958102576449E-5</v>
      </c>
      <c r="M23" s="442">
        <v>0</v>
      </c>
      <c r="N23" s="442">
        <v>0</v>
      </c>
      <c r="O23" s="442">
        <v>0</v>
      </c>
      <c r="P23" s="442">
        <v>8.6116519394937847E-4</v>
      </c>
      <c r="Q23" s="442">
        <v>2.4439475808955967E-2</v>
      </c>
      <c r="R23" s="442">
        <v>2.3664446648717585E-2</v>
      </c>
      <c r="S23" s="442">
        <v>2.0161290322580645E-2</v>
      </c>
      <c r="T23" s="442">
        <v>2.1416803953871501E-2</v>
      </c>
      <c r="U23" s="442">
        <v>0.11900019916351325</v>
      </c>
      <c r="V23" s="442">
        <v>2.1551724137931036E-2</v>
      </c>
      <c r="W23" s="442">
        <v>3.2912949861581053E-2</v>
      </c>
      <c r="X23" s="442">
        <v>2.6469031233456857E-4</v>
      </c>
      <c r="Y23" s="442">
        <v>8.5235481074833856E-3</v>
      </c>
      <c r="Z23" s="442">
        <v>0</v>
      </c>
      <c r="AA23" s="442">
        <v>0</v>
      </c>
      <c r="AB23" s="442">
        <v>0</v>
      </c>
      <c r="AC23" s="442">
        <v>1.6105653084232566E-4</v>
      </c>
      <c r="AD23" s="442">
        <v>0</v>
      </c>
      <c r="AE23" s="442">
        <v>0</v>
      </c>
      <c r="AF23" s="442">
        <v>4.5616275887236564E-5</v>
      </c>
      <c r="AG23" s="442">
        <v>0</v>
      </c>
      <c r="AH23" s="442">
        <v>1.9216555801921656E-3</v>
      </c>
      <c r="AI23" s="442">
        <v>5.0645733096986575E-4</v>
      </c>
      <c r="AJ23" s="442">
        <v>8.2318077049720113E-5</v>
      </c>
      <c r="AK23" s="442">
        <v>0</v>
      </c>
      <c r="AL23" s="442">
        <v>1.1322572874006263E-2</v>
      </c>
      <c r="AM23" s="442">
        <v>1.2035142616440005E-4</v>
      </c>
      <c r="AN23" s="442">
        <v>0</v>
      </c>
      <c r="AO23" s="442">
        <v>1.1560693641618498E-3</v>
      </c>
      <c r="AP23" s="443">
        <v>1.2488840359896319E-2</v>
      </c>
      <c r="AQ23" s="442">
        <v>5.2231718898385565E-3</v>
      </c>
      <c r="AR23" s="442">
        <v>1.1774395619692821E-2</v>
      </c>
      <c r="AS23" s="442">
        <v>0</v>
      </c>
      <c r="AT23" s="442">
        <v>2.7321727278359458E-2</v>
      </c>
      <c r="AU23" s="442">
        <v>6.7262602579132469E-2</v>
      </c>
      <c r="AV23" s="442">
        <v>0.49180327868852458</v>
      </c>
      <c r="AW23" s="443">
        <v>1.581207752922284E-2</v>
      </c>
      <c r="AX23" s="442">
        <v>2.0092809644548629E-2</v>
      </c>
      <c r="AY23" s="443">
        <v>8.4929731064425196E-2</v>
      </c>
      <c r="AZ23" s="443">
        <v>5.674102369616274E-2</v>
      </c>
      <c r="BA23" s="442">
        <v>4.5971772223111954E-2</v>
      </c>
      <c r="BB23" s="443">
        <v>1.2415939352497456E-2</v>
      </c>
      <c r="BC23" s="442">
        <v>0.11449155395925698</v>
      </c>
      <c r="BD23" s="443">
        <v>6.665582508322021E-2</v>
      </c>
    </row>
    <row r="24" spans="1:56" x14ac:dyDescent="0.2">
      <c r="A24" s="281" t="s">
        <v>465</v>
      </c>
      <c r="B24" s="283" t="s">
        <v>466</v>
      </c>
      <c r="C24" s="442">
        <v>0</v>
      </c>
      <c r="D24" s="442">
        <v>0</v>
      </c>
      <c r="E24" s="442">
        <v>0</v>
      </c>
      <c r="F24" s="442">
        <v>0</v>
      </c>
      <c r="G24" s="442">
        <v>0</v>
      </c>
      <c r="H24" s="442">
        <v>0</v>
      </c>
      <c r="I24" s="442">
        <v>0</v>
      </c>
      <c r="J24" s="442">
        <v>0</v>
      </c>
      <c r="K24" s="442">
        <v>0</v>
      </c>
      <c r="L24" s="442">
        <v>0</v>
      </c>
      <c r="M24" s="442">
        <v>0</v>
      </c>
      <c r="N24" s="442">
        <v>0</v>
      </c>
      <c r="O24" s="442">
        <v>0</v>
      </c>
      <c r="P24" s="442">
        <v>3.7441964954320803E-5</v>
      </c>
      <c r="Q24" s="442">
        <v>7.7634929507484007E-4</v>
      </c>
      <c r="R24" s="442">
        <v>2.8340654669122857E-4</v>
      </c>
      <c r="S24" s="442">
        <v>0</v>
      </c>
      <c r="T24" s="442">
        <v>0</v>
      </c>
      <c r="U24" s="442">
        <v>4.9790878311093407E-5</v>
      </c>
      <c r="V24" s="442">
        <v>2.5862068965517241E-2</v>
      </c>
      <c r="W24" s="442">
        <v>6.4595509074131035E-3</v>
      </c>
      <c r="X24" s="442">
        <v>0</v>
      </c>
      <c r="Y24" s="442">
        <v>1.7336030049118752E-3</v>
      </c>
      <c r="Z24" s="442">
        <v>0</v>
      </c>
      <c r="AA24" s="442">
        <v>0</v>
      </c>
      <c r="AB24" s="442">
        <v>0</v>
      </c>
      <c r="AC24" s="442">
        <v>2.4158479626348848E-4</v>
      </c>
      <c r="AD24" s="442">
        <v>0</v>
      </c>
      <c r="AE24" s="442">
        <v>0</v>
      </c>
      <c r="AF24" s="442">
        <v>1.8246510354894625E-4</v>
      </c>
      <c r="AG24" s="442">
        <v>0</v>
      </c>
      <c r="AH24" s="442">
        <v>1.7738359201773836E-3</v>
      </c>
      <c r="AI24" s="442">
        <v>8.4409555161644301E-5</v>
      </c>
      <c r="AJ24" s="442">
        <v>0</v>
      </c>
      <c r="AK24" s="442">
        <v>0</v>
      </c>
      <c r="AL24" s="442">
        <v>1.2045290291496024E-3</v>
      </c>
      <c r="AM24" s="442">
        <v>1.2035142616440005E-4</v>
      </c>
      <c r="AN24" s="442">
        <v>0</v>
      </c>
      <c r="AO24" s="442">
        <v>0</v>
      </c>
      <c r="AP24" s="443">
        <v>3.8166798867607669E-4</v>
      </c>
      <c r="AQ24" s="442">
        <v>7.1225071225071229E-4</v>
      </c>
      <c r="AR24" s="442">
        <v>1.1983202635608557E-2</v>
      </c>
      <c r="AS24" s="442">
        <v>0</v>
      </c>
      <c r="AT24" s="442">
        <v>8.0416331082336909E-2</v>
      </c>
      <c r="AU24" s="442">
        <v>2.9894490035169988E-2</v>
      </c>
      <c r="AV24" s="442">
        <v>-5.4644808743169399E-3</v>
      </c>
      <c r="AW24" s="443">
        <v>1.8941629009971244E-2</v>
      </c>
      <c r="AX24" s="442">
        <v>9.058850062533744E-3</v>
      </c>
      <c r="AY24" s="443">
        <v>7.3046770509681269E-4</v>
      </c>
      <c r="AZ24" s="443">
        <v>8.1576454318099435E-3</v>
      </c>
      <c r="BA24" s="442">
        <v>5.7346654675815853E-3</v>
      </c>
      <c r="BB24" s="443">
        <v>1.3788907494252378E-2</v>
      </c>
      <c r="BC24" s="442">
        <v>8.2075312868286658E-4</v>
      </c>
      <c r="BD24" s="443">
        <v>7.6997368150304168E-4</v>
      </c>
    </row>
    <row r="25" spans="1:56" x14ac:dyDescent="0.2">
      <c r="A25" s="281" t="s">
        <v>467</v>
      </c>
      <c r="B25" s="283" t="s">
        <v>192</v>
      </c>
      <c r="C25" s="442">
        <v>0</v>
      </c>
      <c r="D25" s="442">
        <v>0</v>
      </c>
      <c r="E25" s="442">
        <v>0</v>
      </c>
      <c r="F25" s="442">
        <v>0</v>
      </c>
      <c r="G25" s="442">
        <v>0</v>
      </c>
      <c r="H25" s="442">
        <v>0</v>
      </c>
      <c r="I25" s="442">
        <v>0</v>
      </c>
      <c r="J25" s="442">
        <v>0</v>
      </c>
      <c r="K25" s="442">
        <v>0</v>
      </c>
      <c r="L25" s="442">
        <v>0</v>
      </c>
      <c r="M25" s="442">
        <v>0</v>
      </c>
      <c r="N25" s="442">
        <v>0</v>
      </c>
      <c r="O25" s="442">
        <v>0</v>
      </c>
      <c r="P25" s="442">
        <v>0</v>
      </c>
      <c r="Q25" s="442">
        <v>0</v>
      </c>
      <c r="R25" s="442">
        <v>4.2510982003684286E-4</v>
      </c>
      <c r="S25" s="442">
        <v>0</v>
      </c>
      <c r="T25" s="442">
        <v>0</v>
      </c>
      <c r="U25" s="442">
        <v>0</v>
      </c>
      <c r="V25" s="442">
        <v>0</v>
      </c>
      <c r="W25" s="442">
        <v>0.46739464780067669</v>
      </c>
      <c r="X25" s="442">
        <v>0</v>
      </c>
      <c r="Y25" s="442">
        <v>0</v>
      </c>
      <c r="Z25" s="442">
        <v>0</v>
      </c>
      <c r="AA25" s="442">
        <v>0</v>
      </c>
      <c r="AB25" s="442">
        <v>0</v>
      </c>
      <c r="AC25" s="442">
        <v>0</v>
      </c>
      <c r="AD25" s="442">
        <v>0</v>
      </c>
      <c r="AE25" s="442">
        <v>0</v>
      </c>
      <c r="AF25" s="442">
        <v>1.049174345406441E-3</v>
      </c>
      <c r="AG25" s="442">
        <v>0</v>
      </c>
      <c r="AH25" s="442">
        <v>5.4693274205469327E-3</v>
      </c>
      <c r="AI25" s="442">
        <v>8.4409555161644301E-5</v>
      </c>
      <c r="AJ25" s="442">
        <v>0</v>
      </c>
      <c r="AK25" s="442">
        <v>0</v>
      </c>
      <c r="AL25" s="442">
        <v>4.9385690195133704E-2</v>
      </c>
      <c r="AM25" s="442">
        <v>0</v>
      </c>
      <c r="AN25" s="442">
        <v>0</v>
      </c>
      <c r="AO25" s="442">
        <v>0</v>
      </c>
      <c r="AP25" s="443">
        <v>1.0978762665569233E-2</v>
      </c>
      <c r="AQ25" s="442">
        <v>0</v>
      </c>
      <c r="AR25" s="442">
        <v>2.2469954990487682E-2</v>
      </c>
      <c r="AS25" s="442">
        <v>0</v>
      </c>
      <c r="AT25" s="442">
        <v>7.5645870763893189E-2</v>
      </c>
      <c r="AU25" s="442">
        <v>5.3927315357561546E-2</v>
      </c>
      <c r="AV25" s="442">
        <v>0.12568306010928962</v>
      </c>
      <c r="AW25" s="443">
        <v>2.667961310079546E-2</v>
      </c>
      <c r="AX25" s="442">
        <v>2.3509954141920846E-2</v>
      </c>
      <c r="AY25" s="443">
        <v>2.8616843967982881E-2</v>
      </c>
      <c r="AZ25" s="443">
        <v>2.7826770358321071E-2</v>
      </c>
      <c r="BA25" s="442">
        <v>2.5548314505233677E-2</v>
      </c>
      <c r="BB25" s="443">
        <v>3.1987465608494095E-2</v>
      </c>
      <c r="BC25" s="442">
        <v>2.2405858914641676E-2</v>
      </c>
      <c r="BD25" s="443">
        <v>2.1579176194537832E-2</v>
      </c>
    </row>
    <row r="26" spans="1:56" x14ac:dyDescent="0.2">
      <c r="A26" s="281" t="s">
        <v>468</v>
      </c>
      <c r="B26" s="283" t="s">
        <v>50</v>
      </c>
      <c r="C26" s="442">
        <v>1.3015184381778742E-3</v>
      </c>
      <c r="D26" s="442">
        <v>0</v>
      </c>
      <c r="E26" s="442">
        <v>0</v>
      </c>
      <c r="F26" s="442">
        <v>0</v>
      </c>
      <c r="G26" s="442">
        <v>9.2900405300787824E-3</v>
      </c>
      <c r="H26" s="442">
        <v>1.5783540022547914E-2</v>
      </c>
      <c r="I26" s="442">
        <v>1.1484098939929329E-2</v>
      </c>
      <c r="J26" s="442">
        <v>3.8461538461538464E-3</v>
      </c>
      <c r="K26" s="442">
        <v>3.5587188612099642E-3</v>
      </c>
      <c r="L26" s="442">
        <v>2.2152660727185166E-3</v>
      </c>
      <c r="M26" s="442">
        <v>1.0247234873129472E-2</v>
      </c>
      <c r="N26" s="442">
        <v>8.1406398479569216E-3</v>
      </c>
      <c r="O26" s="442">
        <v>3.3816425120772944E-2</v>
      </c>
      <c r="P26" s="442">
        <v>2.9579152313913433E-3</v>
      </c>
      <c r="Q26" s="442">
        <v>1.3353207875287248E-3</v>
      </c>
      <c r="R26" s="442">
        <v>3.2591752869491285E-3</v>
      </c>
      <c r="S26" s="442">
        <v>7.3924731182795703E-3</v>
      </c>
      <c r="T26" s="442">
        <v>6.5897858319604614E-3</v>
      </c>
      <c r="U26" s="442">
        <v>4.1326428998207532E-3</v>
      </c>
      <c r="V26" s="442">
        <v>8.6206896551724137E-3</v>
      </c>
      <c r="W26" s="442">
        <v>1.6917871424177175E-3</v>
      </c>
      <c r="X26" s="442">
        <v>5.3732133403917415E-2</v>
      </c>
      <c r="Y26" s="442">
        <v>3.3227390927477608E-3</v>
      </c>
      <c r="Z26" s="442">
        <v>9.4562647754137114E-3</v>
      </c>
      <c r="AA26" s="442">
        <v>3.4013605442176869E-3</v>
      </c>
      <c r="AB26" s="442">
        <v>4.1322314049586778E-3</v>
      </c>
      <c r="AC26" s="442">
        <v>6.2812047028507007E-3</v>
      </c>
      <c r="AD26" s="442">
        <v>1.6500116198001395E-2</v>
      </c>
      <c r="AE26" s="442">
        <v>0</v>
      </c>
      <c r="AF26" s="442">
        <v>2.2808137943618285E-3</v>
      </c>
      <c r="AG26" s="442">
        <v>2.1739130434782608E-2</v>
      </c>
      <c r="AH26" s="442">
        <v>9.0169992609017008E-3</v>
      </c>
      <c r="AI26" s="442">
        <v>1.5784586815227482E-2</v>
      </c>
      <c r="AJ26" s="442">
        <v>3.457359236088245E-3</v>
      </c>
      <c r="AK26" s="442">
        <v>5.1923076923076926E-2</v>
      </c>
      <c r="AL26" s="442">
        <v>6.0226451457480127E-3</v>
      </c>
      <c r="AM26" s="442">
        <v>5.2954627512336021E-3</v>
      </c>
      <c r="AN26" s="442">
        <v>9.6899224806201549E-3</v>
      </c>
      <c r="AO26" s="442">
        <v>3.6994219653179193E-2</v>
      </c>
      <c r="AP26" s="443">
        <v>6.1299197833453367E-3</v>
      </c>
      <c r="AQ26" s="442">
        <v>1.9705603038936374E-2</v>
      </c>
      <c r="AR26" s="442">
        <v>1.0707159760567955E-2</v>
      </c>
      <c r="AS26" s="442">
        <v>0</v>
      </c>
      <c r="AT26" s="442">
        <v>9.4170125766681115E-3</v>
      </c>
      <c r="AU26" s="442">
        <v>1.1576787807737398E-2</v>
      </c>
      <c r="AV26" s="442">
        <v>-7.1038251366120214E-2</v>
      </c>
      <c r="AW26" s="443">
        <v>9.0450759980580352E-3</v>
      </c>
      <c r="AX26" s="442">
        <v>1.0449627872964237E-2</v>
      </c>
      <c r="AY26" s="443">
        <v>1.5026029342167534E-2</v>
      </c>
      <c r="AZ26" s="443">
        <v>1.2586777790977851E-2</v>
      </c>
      <c r="BA26" s="442">
        <v>1.22762494918261E-2</v>
      </c>
      <c r="BB26" s="443">
        <v>1.18505995294219E-2</v>
      </c>
      <c r="BC26" s="442">
        <v>1.3545934115270218E-2</v>
      </c>
      <c r="BD26" s="443">
        <v>1.2538623141027981E-2</v>
      </c>
    </row>
    <row r="27" spans="1:56" x14ac:dyDescent="0.2">
      <c r="A27" s="281" t="s">
        <v>469</v>
      </c>
      <c r="B27" s="283" t="s">
        <v>36</v>
      </c>
      <c r="C27" s="442">
        <v>2.8199566160520607E-3</v>
      </c>
      <c r="D27" s="442">
        <v>0</v>
      </c>
      <c r="E27" s="442">
        <v>0</v>
      </c>
      <c r="F27" s="442">
        <v>0</v>
      </c>
      <c r="G27" s="442">
        <v>5.4647297235757553E-4</v>
      </c>
      <c r="H27" s="442">
        <v>2.2547914317925591E-3</v>
      </c>
      <c r="I27" s="442">
        <v>2.1453811206461385E-3</v>
      </c>
      <c r="J27" s="442">
        <v>3.205128205128205E-3</v>
      </c>
      <c r="K27" s="442">
        <v>0</v>
      </c>
      <c r="L27" s="442">
        <v>3.5636888995906574E-3</v>
      </c>
      <c r="M27" s="442">
        <v>5.6929082628497073E-3</v>
      </c>
      <c r="N27" s="442">
        <v>4.0228064618308525E-3</v>
      </c>
      <c r="O27" s="442">
        <v>3.2206119162640902E-3</v>
      </c>
      <c r="P27" s="442">
        <v>3.8190804253407217E-3</v>
      </c>
      <c r="Q27" s="442">
        <v>1.7390224209676418E-3</v>
      </c>
      <c r="R27" s="442">
        <v>1.7004392801473714E-3</v>
      </c>
      <c r="S27" s="442">
        <v>1.3440860215053765E-3</v>
      </c>
      <c r="T27" s="442">
        <v>3.2948929159802307E-3</v>
      </c>
      <c r="U27" s="442">
        <v>1.7426807408882693E-3</v>
      </c>
      <c r="V27" s="442">
        <v>0</v>
      </c>
      <c r="W27" s="442">
        <v>6.1519532451553372E-4</v>
      </c>
      <c r="X27" s="442">
        <v>1.5881418740074113E-3</v>
      </c>
      <c r="Y27" s="442">
        <v>7.2233458537994801E-4</v>
      </c>
      <c r="Z27" s="442">
        <v>1.1820330969267139E-2</v>
      </c>
      <c r="AA27" s="442">
        <v>3.0612244897959183E-2</v>
      </c>
      <c r="AB27" s="442">
        <v>2.7548209366391185E-3</v>
      </c>
      <c r="AC27" s="442">
        <v>3.0600740860041876E-3</v>
      </c>
      <c r="AD27" s="442">
        <v>2.7887520334650244E-3</v>
      </c>
      <c r="AE27" s="442">
        <v>1.0292269013199245E-2</v>
      </c>
      <c r="AF27" s="442">
        <v>1.8246510354894625E-3</v>
      </c>
      <c r="AG27" s="442">
        <v>0</v>
      </c>
      <c r="AH27" s="442">
        <v>8.2779009608277901E-3</v>
      </c>
      <c r="AI27" s="442">
        <v>6.1618975268000337E-3</v>
      </c>
      <c r="AJ27" s="442">
        <v>2.3049061573921633E-3</v>
      </c>
      <c r="AK27" s="442">
        <v>1.9230769230769232E-3</v>
      </c>
      <c r="AL27" s="442">
        <v>1.445434834979523E-3</v>
      </c>
      <c r="AM27" s="442">
        <v>2.0459742447948006E-3</v>
      </c>
      <c r="AN27" s="442">
        <v>0</v>
      </c>
      <c r="AO27" s="442">
        <v>0</v>
      </c>
      <c r="AP27" s="443">
        <v>3.1495906195964938E-3</v>
      </c>
      <c r="AQ27" s="442">
        <v>0</v>
      </c>
      <c r="AR27" s="442">
        <v>0</v>
      </c>
      <c r="AS27" s="442">
        <v>0</v>
      </c>
      <c r="AT27" s="442">
        <v>0.33839291245895547</v>
      </c>
      <c r="AU27" s="442">
        <v>7.4882766705744425E-2</v>
      </c>
      <c r="AV27" s="442">
        <v>0</v>
      </c>
      <c r="AW27" s="443">
        <v>4.461291406804347E-2</v>
      </c>
      <c r="AX27" s="442">
        <v>2.3653474210810477E-2</v>
      </c>
      <c r="AY27" s="443">
        <v>0</v>
      </c>
      <c r="AZ27" s="443">
        <v>1.8194778253995816E-2</v>
      </c>
      <c r="BA27" s="442">
        <v>1.4212443382241221E-2</v>
      </c>
      <c r="BB27" s="443">
        <v>0</v>
      </c>
      <c r="BC27" s="442">
        <v>4.1900499466861217E-2</v>
      </c>
      <c r="BD27" s="443">
        <v>2.2973094066224373E-2</v>
      </c>
    </row>
    <row r="28" spans="1:56" x14ac:dyDescent="0.2">
      <c r="A28" s="281" t="s">
        <v>470</v>
      </c>
      <c r="B28" s="283" t="s">
        <v>193</v>
      </c>
      <c r="C28" s="442">
        <v>9.9783080260303688E-3</v>
      </c>
      <c r="D28" s="442">
        <v>0</v>
      </c>
      <c r="E28" s="442">
        <v>0</v>
      </c>
      <c r="F28" s="442">
        <v>5.6338028169014086E-2</v>
      </c>
      <c r="G28" s="442">
        <v>1.4071679038207569E-2</v>
      </c>
      <c r="H28" s="442">
        <v>3.1567080045095827E-2</v>
      </c>
      <c r="I28" s="442">
        <v>2.9782937910146391E-2</v>
      </c>
      <c r="J28" s="442">
        <v>3.0769230769230771E-2</v>
      </c>
      <c r="K28" s="442">
        <v>7.1174377224199285E-3</v>
      </c>
      <c r="L28" s="442">
        <v>3.4432940043342165E-2</v>
      </c>
      <c r="M28" s="442">
        <v>5.7905009759271306E-2</v>
      </c>
      <c r="N28" s="442">
        <v>4.4155844155844157E-2</v>
      </c>
      <c r="O28" s="442">
        <v>3.6231884057971016E-2</v>
      </c>
      <c r="P28" s="442">
        <v>2.4075183465628276E-2</v>
      </c>
      <c r="Q28" s="442">
        <v>1.4005341283150115E-2</v>
      </c>
      <c r="R28" s="442">
        <v>1.09111520476123E-2</v>
      </c>
      <c r="S28" s="442">
        <v>9.4086021505376347E-3</v>
      </c>
      <c r="T28" s="442">
        <v>2.800658978583196E-2</v>
      </c>
      <c r="U28" s="442">
        <v>9.3108942441744672E-3</v>
      </c>
      <c r="V28" s="442">
        <v>8.6206896551724137E-3</v>
      </c>
      <c r="W28" s="442">
        <v>1.2611504152568441E-2</v>
      </c>
      <c r="X28" s="442">
        <v>2.3028057173107463E-2</v>
      </c>
      <c r="Y28" s="442">
        <v>3.1782721756717712E-3</v>
      </c>
      <c r="Z28" s="442">
        <v>0.10401891252955082</v>
      </c>
      <c r="AA28" s="442">
        <v>4.3083900226757371E-2</v>
      </c>
      <c r="AB28" s="442">
        <v>7.7134986225895319E-2</v>
      </c>
      <c r="AC28" s="442">
        <v>2.3514253502979546E-2</v>
      </c>
      <c r="AD28" s="442">
        <v>5.1127120613525447E-3</v>
      </c>
      <c r="AE28" s="442">
        <v>3.0641106222501573E-3</v>
      </c>
      <c r="AF28" s="442">
        <v>7.1617553142961409E-3</v>
      </c>
      <c r="AG28" s="442">
        <v>0</v>
      </c>
      <c r="AH28" s="442">
        <v>1.197339246119734E-2</v>
      </c>
      <c r="AI28" s="442">
        <v>2.2199713007512452E-2</v>
      </c>
      <c r="AJ28" s="442">
        <v>1.1277576555811656E-2</v>
      </c>
      <c r="AK28" s="442">
        <v>5.7692307692307696E-3</v>
      </c>
      <c r="AL28" s="442">
        <v>5.7817393399180921E-3</v>
      </c>
      <c r="AM28" s="442">
        <v>3.7429293537128414E-2</v>
      </c>
      <c r="AN28" s="442">
        <v>0</v>
      </c>
      <c r="AO28" s="442">
        <v>3.4682080924855491E-3</v>
      </c>
      <c r="AP28" s="443">
        <v>2.0693042690394247E-2</v>
      </c>
      <c r="AQ28" s="442">
        <v>4.7483380816714152E-4</v>
      </c>
      <c r="AR28" s="442">
        <v>2.4500023200779545E-2</v>
      </c>
      <c r="AS28" s="442">
        <v>0</v>
      </c>
      <c r="AT28" s="442">
        <v>0</v>
      </c>
      <c r="AU28" s="442">
        <v>0</v>
      </c>
      <c r="AV28" s="442">
        <v>0</v>
      </c>
      <c r="AW28" s="443">
        <v>1.5789670239384546E-2</v>
      </c>
      <c r="AX28" s="442">
        <v>2.8529739408560632E-2</v>
      </c>
      <c r="AY28" s="443">
        <v>1.0288277536574826E-5</v>
      </c>
      <c r="AZ28" s="443">
        <v>6.445697436038028E-3</v>
      </c>
      <c r="BA28" s="442">
        <v>1.7146506022117369E-2</v>
      </c>
      <c r="BB28" s="443">
        <v>4.2685848736600099E-2</v>
      </c>
      <c r="BC28" s="442">
        <v>-4.0771087041921547E-2</v>
      </c>
      <c r="BD28" s="443">
        <v>1.4038744279128736E-3</v>
      </c>
    </row>
    <row r="29" spans="1:56" x14ac:dyDescent="0.2">
      <c r="A29" s="281" t="s">
        <v>471</v>
      </c>
      <c r="B29" s="283" t="s">
        <v>286</v>
      </c>
      <c r="C29" s="442">
        <v>6.5075921908893709E-4</v>
      </c>
      <c r="D29" s="442">
        <v>0</v>
      </c>
      <c r="E29" s="442">
        <v>0</v>
      </c>
      <c r="F29" s="442">
        <v>0</v>
      </c>
      <c r="G29" s="442">
        <v>1.9126554032515141E-3</v>
      </c>
      <c r="H29" s="442">
        <v>1.1273957158962795E-3</v>
      </c>
      <c r="I29" s="442">
        <v>1.1357900050479556E-3</v>
      </c>
      <c r="J29" s="442">
        <v>2.5641025641025641E-3</v>
      </c>
      <c r="K29" s="442">
        <v>0</v>
      </c>
      <c r="L29" s="442">
        <v>1.059475078256682E-3</v>
      </c>
      <c r="M29" s="442">
        <v>1.3012361743656475E-3</v>
      </c>
      <c r="N29" s="442">
        <v>9.5026924295216978E-4</v>
      </c>
      <c r="O29" s="442">
        <v>8.0515297906602254E-4</v>
      </c>
      <c r="P29" s="442">
        <v>6.3651340422345366E-4</v>
      </c>
      <c r="Q29" s="442">
        <v>6.210794360598721E-4</v>
      </c>
      <c r="R29" s="442">
        <v>5.6681309338245714E-4</v>
      </c>
      <c r="S29" s="442">
        <v>6.7204301075268823E-4</v>
      </c>
      <c r="T29" s="442">
        <v>1.6474464579901153E-3</v>
      </c>
      <c r="U29" s="442">
        <v>5.9749053973312094E-4</v>
      </c>
      <c r="V29" s="442">
        <v>0</v>
      </c>
      <c r="W29" s="442">
        <v>3.0759766225776686E-4</v>
      </c>
      <c r="X29" s="442">
        <v>5.2938062466913714E-4</v>
      </c>
      <c r="Y29" s="442">
        <v>7.2233458537994801E-4</v>
      </c>
      <c r="Z29" s="442">
        <v>0</v>
      </c>
      <c r="AA29" s="442">
        <v>9.1836734693877556E-2</v>
      </c>
      <c r="AB29" s="442">
        <v>8.2644628099173556E-3</v>
      </c>
      <c r="AC29" s="442">
        <v>2.3353196972137218E-3</v>
      </c>
      <c r="AD29" s="442">
        <v>1.3943760167325122E-3</v>
      </c>
      <c r="AE29" s="442">
        <v>1.5713387806411063E-4</v>
      </c>
      <c r="AF29" s="442">
        <v>1.0947906212936775E-3</v>
      </c>
      <c r="AG29" s="442">
        <v>0</v>
      </c>
      <c r="AH29" s="442">
        <v>4.138950480413895E-3</v>
      </c>
      <c r="AI29" s="442">
        <v>9.4538701781041613E-3</v>
      </c>
      <c r="AJ29" s="442">
        <v>4.6921303918340471E-3</v>
      </c>
      <c r="AK29" s="442">
        <v>1.9230769230769232E-3</v>
      </c>
      <c r="AL29" s="442">
        <v>9.6362322331968201E-4</v>
      </c>
      <c r="AM29" s="442">
        <v>9.6281140931520036E-3</v>
      </c>
      <c r="AN29" s="442">
        <v>0</v>
      </c>
      <c r="AO29" s="442">
        <v>1.1560693641618498E-3</v>
      </c>
      <c r="AP29" s="443">
        <v>2.0410940263981495E-3</v>
      </c>
      <c r="AQ29" s="442">
        <v>2.3741690408357076E-4</v>
      </c>
      <c r="AR29" s="442">
        <v>7.0646373718156932E-3</v>
      </c>
      <c r="AS29" s="442">
        <v>-3.4760154930976261E-4</v>
      </c>
      <c r="AT29" s="442">
        <v>0</v>
      </c>
      <c r="AU29" s="442">
        <v>0</v>
      </c>
      <c r="AV29" s="442">
        <v>0</v>
      </c>
      <c r="AW29" s="443">
        <v>4.5038652574971054E-3</v>
      </c>
      <c r="AX29" s="442">
        <v>4.1620819977993585E-3</v>
      </c>
      <c r="AY29" s="443">
        <v>3.0864832609724481E-5</v>
      </c>
      <c r="AZ29" s="443">
        <v>1.8551180238880714E-3</v>
      </c>
      <c r="BA29" s="442">
        <v>2.5131509245685142E-3</v>
      </c>
      <c r="BB29" s="443">
        <v>1.8413925665889549E-3</v>
      </c>
      <c r="BC29" s="442">
        <v>1.8730007295583366E-3</v>
      </c>
      <c r="BD29" s="443">
        <v>2.9272275305417361E-3</v>
      </c>
    </row>
    <row r="30" spans="1:56" x14ac:dyDescent="0.2">
      <c r="A30" s="281" t="s">
        <v>472</v>
      </c>
      <c r="B30" s="283" t="s">
        <v>282</v>
      </c>
      <c r="C30" s="442">
        <v>4.3383947939262471E-4</v>
      </c>
      <c r="D30" s="442">
        <v>0</v>
      </c>
      <c r="E30" s="442">
        <v>0</v>
      </c>
      <c r="F30" s="442">
        <v>0</v>
      </c>
      <c r="G30" s="442">
        <v>9.1078828726262584E-4</v>
      </c>
      <c r="H30" s="442">
        <v>0</v>
      </c>
      <c r="I30" s="442">
        <v>5.0479555779909136E-4</v>
      </c>
      <c r="J30" s="442">
        <v>1.9230769230769232E-3</v>
      </c>
      <c r="K30" s="442">
        <v>0</v>
      </c>
      <c r="L30" s="442">
        <v>4.8157958102576449E-5</v>
      </c>
      <c r="M30" s="442">
        <v>1.9518542615484711E-3</v>
      </c>
      <c r="N30" s="442">
        <v>1.5837820715869496E-4</v>
      </c>
      <c r="O30" s="442">
        <v>0</v>
      </c>
      <c r="P30" s="442">
        <v>7.4883929908641607E-5</v>
      </c>
      <c r="Q30" s="442">
        <v>2.7948574622694243E-4</v>
      </c>
      <c r="R30" s="442">
        <v>0</v>
      </c>
      <c r="S30" s="442">
        <v>6.7204301075268823E-4</v>
      </c>
      <c r="T30" s="442">
        <v>1.6474464579901153E-3</v>
      </c>
      <c r="U30" s="442">
        <v>1.9916351324437363E-4</v>
      </c>
      <c r="V30" s="442">
        <v>0</v>
      </c>
      <c r="W30" s="442">
        <v>3.0759766225776686E-4</v>
      </c>
      <c r="X30" s="442">
        <v>5.2938062466913714E-4</v>
      </c>
      <c r="Y30" s="442">
        <v>2.0225368390638545E-3</v>
      </c>
      <c r="Z30" s="442">
        <v>1.1820330969267139E-2</v>
      </c>
      <c r="AA30" s="442">
        <v>2.2675736961451248E-3</v>
      </c>
      <c r="AB30" s="442">
        <v>0</v>
      </c>
      <c r="AC30" s="442">
        <v>1.368980512159768E-3</v>
      </c>
      <c r="AD30" s="442">
        <v>3.4859400418312805E-3</v>
      </c>
      <c r="AE30" s="442">
        <v>0</v>
      </c>
      <c r="AF30" s="442">
        <v>2.5545114496852476E-3</v>
      </c>
      <c r="AG30" s="442">
        <v>0</v>
      </c>
      <c r="AH30" s="442">
        <v>2.7494456762749447E-2</v>
      </c>
      <c r="AI30" s="442">
        <v>5.3178019751835906E-3</v>
      </c>
      <c r="AJ30" s="442">
        <v>3.7866315442871253E-3</v>
      </c>
      <c r="AK30" s="442">
        <v>0</v>
      </c>
      <c r="AL30" s="442">
        <v>4.8181161165984101E-4</v>
      </c>
      <c r="AM30" s="442">
        <v>1.6728848236851605E-2</v>
      </c>
      <c r="AN30" s="442">
        <v>0</v>
      </c>
      <c r="AO30" s="442">
        <v>1.1560693641618497E-2</v>
      </c>
      <c r="AP30" s="443">
        <v>2.0676448430017027E-3</v>
      </c>
      <c r="AQ30" s="442">
        <v>0</v>
      </c>
      <c r="AR30" s="442">
        <v>1.0440350795786737E-3</v>
      </c>
      <c r="AS30" s="442">
        <v>7.9451782699374324E-3</v>
      </c>
      <c r="AT30" s="442">
        <v>0</v>
      </c>
      <c r="AU30" s="442">
        <v>0</v>
      </c>
      <c r="AV30" s="442">
        <v>0</v>
      </c>
      <c r="AW30" s="443">
        <v>1.8672741531911715E-3</v>
      </c>
      <c r="AX30" s="442">
        <v>2.9831671462059446E-3</v>
      </c>
      <c r="AY30" s="443">
        <v>5.1441387682874131E-6</v>
      </c>
      <c r="AZ30" s="443">
        <v>7.6458887355649577E-4</v>
      </c>
      <c r="BA30" s="442">
        <v>1.7945211667262102E-3</v>
      </c>
      <c r="BB30" s="443">
        <v>7.9685994109697468E-4</v>
      </c>
      <c r="BC30" s="442">
        <v>7.2254335260115603E-4</v>
      </c>
      <c r="BD30" s="443">
        <v>2.4094866067724497E-3</v>
      </c>
    </row>
    <row r="31" spans="1:56" x14ac:dyDescent="0.2">
      <c r="A31" s="281" t="s">
        <v>473</v>
      </c>
      <c r="B31" s="283" t="s">
        <v>385</v>
      </c>
      <c r="C31" s="442">
        <v>7.2451193058568328E-2</v>
      </c>
      <c r="D31" s="442">
        <v>3.9215686274509803E-2</v>
      </c>
      <c r="E31" s="442">
        <v>0</v>
      </c>
      <c r="F31" s="442">
        <v>4.2253521126760563E-2</v>
      </c>
      <c r="G31" s="442">
        <v>7.7781319732228238E-2</v>
      </c>
      <c r="H31" s="442">
        <v>7.5535512965050733E-2</v>
      </c>
      <c r="I31" s="442">
        <v>7.2564361433619384E-2</v>
      </c>
      <c r="J31" s="442">
        <v>4.0384615384615387E-2</v>
      </c>
      <c r="K31" s="442">
        <v>1.0676156583629894E-2</v>
      </c>
      <c r="L31" s="442">
        <v>6.0390079460630866E-2</v>
      </c>
      <c r="M31" s="442">
        <v>3.8386467143786594E-2</v>
      </c>
      <c r="N31" s="442">
        <v>2.3186569528032944E-2</v>
      </c>
      <c r="O31" s="442">
        <v>4.0257648953301126E-2</v>
      </c>
      <c r="P31" s="442">
        <v>4.631571064849483E-2</v>
      </c>
      <c r="Q31" s="442">
        <v>4.5245636916961679E-2</v>
      </c>
      <c r="R31" s="442">
        <v>4.1519059090264987E-2</v>
      </c>
      <c r="S31" s="442">
        <v>4.9731182795698922E-2</v>
      </c>
      <c r="T31" s="442">
        <v>4.2833607907743002E-2</v>
      </c>
      <c r="U31" s="442">
        <v>5.198167695678152E-2</v>
      </c>
      <c r="V31" s="442">
        <v>4.7413793103448273E-2</v>
      </c>
      <c r="W31" s="442">
        <v>4.0141494924638574E-2</v>
      </c>
      <c r="X31" s="442">
        <v>7.4907358390682896E-2</v>
      </c>
      <c r="Y31" s="442">
        <v>5.9086969084079746E-2</v>
      </c>
      <c r="Z31" s="442">
        <v>1.6548463356973995E-2</v>
      </c>
      <c r="AA31" s="442">
        <v>1.8140589569160998E-2</v>
      </c>
      <c r="AB31" s="442">
        <v>1.5151515151515152E-2</v>
      </c>
      <c r="AC31" s="442">
        <v>1.1435013689805122E-2</v>
      </c>
      <c r="AD31" s="442">
        <v>5.8099000697188008E-3</v>
      </c>
      <c r="AE31" s="442">
        <v>1.8856065367693275E-3</v>
      </c>
      <c r="AF31" s="442">
        <v>1.2270778213666636E-2</v>
      </c>
      <c r="AG31" s="442">
        <v>7.246376811594203E-3</v>
      </c>
      <c r="AH31" s="442">
        <v>9.9039172209903926E-3</v>
      </c>
      <c r="AI31" s="442">
        <v>1.7472777918460369E-2</v>
      </c>
      <c r="AJ31" s="442">
        <v>6.0833058939743168E-2</v>
      </c>
      <c r="AK31" s="442">
        <v>4.0384615384615387E-2</v>
      </c>
      <c r="AL31" s="442">
        <v>2.7222356058781018E-2</v>
      </c>
      <c r="AM31" s="442">
        <v>9.206884101576604E-2</v>
      </c>
      <c r="AN31" s="442">
        <v>9.8837209302325577E-2</v>
      </c>
      <c r="AO31" s="442">
        <v>6.2427745664739881E-2</v>
      </c>
      <c r="AP31" s="443">
        <v>4.1930377121161336E-2</v>
      </c>
      <c r="AQ31" s="442">
        <v>9.686609686609686E-2</v>
      </c>
      <c r="AR31" s="442">
        <v>0.17513108440443598</v>
      </c>
      <c r="AS31" s="442">
        <v>9.9314728374217892E-5</v>
      </c>
      <c r="AT31" s="442">
        <v>5.0616442599591104E-2</v>
      </c>
      <c r="AU31" s="442">
        <v>0.12001758499413834</v>
      </c>
      <c r="AV31" s="442">
        <v>3.5519125683060107E-2</v>
      </c>
      <c r="AW31" s="443">
        <v>0.12813982148859096</v>
      </c>
      <c r="AX31" s="442">
        <v>0.10179673457671831</v>
      </c>
      <c r="AY31" s="443">
        <v>2.500051441387683E-2</v>
      </c>
      <c r="AZ31" s="443">
        <v>6.7064496574580926E-2</v>
      </c>
      <c r="BA31" s="442">
        <v>7.1144346026388083E-2</v>
      </c>
      <c r="BB31" s="443">
        <v>0.11970128520586445</v>
      </c>
      <c r="BC31" s="442">
        <v>-1.5152365452606768E-3</v>
      </c>
      <c r="BD31" s="443">
        <v>4.1213505072865399E-2</v>
      </c>
    </row>
    <row r="32" spans="1:56" x14ac:dyDescent="0.2">
      <c r="A32" s="281" t="s">
        <v>474</v>
      </c>
      <c r="B32" s="283" t="s">
        <v>37</v>
      </c>
      <c r="C32" s="442">
        <v>4.9891540130151844E-3</v>
      </c>
      <c r="D32" s="442">
        <v>0</v>
      </c>
      <c r="E32" s="442">
        <v>0</v>
      </c>
      <c r="F32" s="442">
        <v>5.6338028169014086E-2</v>
      </c>
      <c r="G32" s="442">
        <v>5.1004144086707042E-3</v>
      </c>
      <c r="H32" s="442">
        <v>1.8038331454340473E-2</v>
      </c>
      <c r="I32" s="442">
        <v>8.2029278142352353E-3</v>
      </c>
      <c r="J32" s="442">
        <v>5.7692307692307696E-3</v>
      </c>
      <c r="K32" s="442">
        <v>3.5587188612099642E-3</v>
      </c>
      <c r="L32" s="442">
        <v>2.8413195280520107E-3</v>
      </c>
      <c r="M32" s="442">
        <v>1.0897852960312296E-2</v>
      </c>
      <c r="N32" s="442">
        <v>3.8327526132404181E-3</v>
      </c>
      <c r="O32" s="442">
        <v>7.246376811594203E-3</v>
      </c>
      <c r="P32" s="442">
        <v>1.1307473416204883E-2</v>
      </c>
      <c r="Q32" s="442">
        <v>6.1486864169927333E-3</v>
      </c>
      <c r="R32" s="442">
        <v>6.5183505738982571E-3</v>
      </c>
      <c r="S32" s="442">
        <v>1.0752688172043012E-2</v>
      </c>
      <c r="T32" s="442">
        <v>6.5897858319604614E-3</v>
      </c>
      <c r="U32" s="442">
        <v>5.775741884086835E-3</v>
      </c>
      <c r="V32" s="442">
        <v>8.6206896551724137E-3</v>
      </c>
      <c r="W32" s="442">
        <v>3.8449707782220854E-3</v>
      </c>
      <c r="X32" s="442">
        <v>1.1116993118051879E-2</v>
      </c>
      <c r="Y32" s="442">
        <v>1.2568621785611096E-2</v>
      </c>
      <c r="Z32" s="442">
        <v>1.8912529550827423E-2</v>
      </c>
      <c r="AA32" s="442">
        <v>2.3809523809523808E-2</v>
      </c>
      <c r="AB32" s="442">
        <v>2.6170798898071626E-2</v>
      </c>
      <c r="AC32" s="442">
        <v>1.7635690127234659E-2</v>
      </c>
      <c r="AD32" s="442">
        <v>4.8105972577271672E-2</v>
      </c>
      <c r="AE32" s="442">
        <v>7.2203016970458833E-2</v>
      </c>
      <c r="AF32" s="442">
        <v>1.167776662713256E-2</v>
      </c>
      <c r="AG32" s="442">
        <v>0</v>
      </c>
      <c r="AH32" s="442">
        <v>2.1286031042128603E-2</v>
      </c>
      <c r="AI32" s="442">
        <v>8.6097746264877182E-3</v>
      </c>
      <c r="AJ32" s="442">
        <v>7.7378992426736914E-3</v>
      </c>
      <c r="AK32" s="442">
        <v>2.6923076923076925E-2</v>
      </c>
      <c r="AL32" s="442">
        <v>5.2999277282582509E-3</v>
      </c>
      <c r="AM32" s="442">
        <v>5.4158141773980022E-3</v>
      </c>
      <c r="AN32" s="442">
        <v>0</v>
      </c>
      <c r="AO32" s="442">
        <v>2.3121387283236996E-3</v>
      </c>
      <c r="AP32" s="443">
        <v>1.1270821648208317E-2</v>
      </c>
      <c r="AQ32" s="442">
        <v>0</v>
      </c>
      <c r="AR32" s="442">
        <v>6.616862326574173E-2</v>
      </c>
      <c r="AS32" s="442">
        <v>0</v>
      </c>
      <c r="AT32" s="442">
        <v>0</v>
      </c>
      <c r="AU32" s="442">
        <v>0</v>
      </c>
      <c r="AV32" s="442">
        <v>0</v>
      </c>
      <c r="AW32" s="443">
        <v>4.2603727079209772E-2</v>
      </c>
      <c r="AX32" s="442">
        <v>3.1096014926087163E-2</v>
      </c>
      <c r="AY32" s="443">
        <v>1.3837733286693142E-3</v>
      </c>
      <c r="AZ32" s="443">
        <v>1.8194778253995816E-2</v>
      </c>
      <c r="BA32" s="442">
        <v>1.9236692003498701E-2</v>
      </c>
      <c r="BB32" s="443">
        <v>2.7276300416197795E-2</v>
      </c>
      <c r="BC32" s="442">
        <v>6.3625904932936754E-3</v>
      </c>
      <c r="BD32" s="443">
        <v>1.4281020480636158E-2</v>
      </c>
    </row>
    <row r="33" spans="1:56" x14ac:dyDescent="0.2">
      <c r="A33" s="281" t="s">
        <v>475</v>
      </c>
      <c r="B33" s="283" t="s">
        <v>38</v>
      </c>
      <c r="C33" s="442">
        <v>1.9522776572668114E-3</v>
      </c>
      <c r="D33" s="442">
        <v>0</v>
      </c>
      <c r="E33" s="442">
        <v>0</v>
      </c>
      <c r="F33" s="442">
        <v>0</v>
      </c>
      <c r="G33" s="442">
        <v>1.41172184525707E-3</v>
      </c>
      <c r="H33" s="442">
        <v>2.2547914317925591E-3</v>
      </c>
      <c r="I33" s="442">
        <v>1.3881877839475012E-3</v>
      </c>
      <c r="J33" s="442">
        <v>1.2820512820512821E-3</v>
      </c>
      <c r="K33" s="442">
        <v>0</v>
      </c>
      <c r="L33" s="442">
        <v>5.29737539128341E-4</v>
      </c>
      <c r="M33" s="442">
        <v>2.277163305139883E-3</v>
      </c>
      <c r="N33" s="442">
        <v>9.8194488438390877E-4</v>
      </c>
      <c r="O33" s="442">
        <v>8.0515297906602254E-4</v>
      </c>
      <c r="P33" s="442">
        <v>3.2200089860715889E-3</v>
      </c>
      <c r="Q33" s="442">
        <v>1.8942922799826097E-3</v>
      </c>
      <c r="R33" s="442">
        <v>1.7004392801473714E-3</v>
      </c>
      <c r="S33" s="442">
        <v>2.0161290322580645E-3</v>
      </c>
      <c r="T33" s="442">
        <v>0</v>
      </c>
      <c r="U33" s="442">
        <v>1.8920533758215495E-3</v>
      </c>
      <c r="V33" s="442">
        <v>0</v>
      </c>
      <c r="W33" s="442">
        <v>3.0759766225776686E-4</v>
      </c>
      <c r="X33" s="442">
        <v>1.8528321863419798E-3</v>
      </c>
      <c r="Y33" s="442">
        <v>3.3227390927477608E-3</v>
      </c>
      <c r="Z33" s="442">
        <v>2.3640661938534278E-3</v>
      </c>
      <c r="AA33" s="442">
        <v>0</v>
      </c>
      <c r="AB33" s="442">
        <v>1.3774104683195593E-3</v>
      </c>
      <c r="AC33" s="442">
        <v>2.7299081977774198E-2</v>
      </c>
      <c r="AD33" s="442">
        <v>1.4408552172902626E-2</v>
      </c>
      <c r="AE33" s="442">
        <v>5.2718416090509111E-2</v>
      </c>
      <c r="AF33" s="442">
        <v>1.6239394215856219E-2</v>
      </c>
      <c r="AG33" s="442">
        <v>3.6231884057971016E-2</v>
      </c>
      <c r="AH33" s="442">
        <v>1.6260162601626016E-3</v>
      </c>
      <c r="AI33" s="442">
        <v>4.642525533890436E-3</v>
      </c>
      <c r="AJ33" s="442">
        <v>1.8768521567336188E-2</v>
      </c>
      <c r="AK33" s="442">
        <v>1.5384615384615385E-2</v>
      </c>
      <c r="AL33" s="442">
        <v>4.5772103107684899E-3</v>
      </c>
      <c r="AM33" s="442">
        <v>1.0711276928631604E-2</v>
      </c>
      <c r="AN33" s="442">
        <v>0</v>
      </c>
      <c r="AO33" s="442">
        <v>2.4277456647398842E-2</v>
      </c>
      <c r="AP33" s="443">
        <v>7.3346630867315611E-3</v>
      </c>
      <c r="AQ33" s="442">
        <v>0</v>
      </c>
      <c r="AR33" s="442">
        <v>0.1158646930536866</v>
      </c>
      <c r="AS33" s="442">
        <v>1.4897209256132686E-4</v>
      </c>
      <c r="AT33" s="442">
        <v>0</v>
      </c>
      <c r="AU33" s="442">
        <v>4.4402110199296602E-2</v>
      </c>
      <c r="AV33" s="442">
        <v>0</v>
      </c>
      <c r="AW33" s="443">
        <v>7.6886880531799678E-2</v>
      </c>
      <c r="AX33" s="442">
        <v>4.272797479514219E-2</v>
      </c>
      <c r="AY33" s="443">
        <v>1.2814049671803947E-2</v>
      </c>
      <c r="AZ33" s="443">
        <v>3.8945293818405571E-2</v>
      </c>
      <c r="BA33" s="442">
        <v>3.0788152053843849E-2</v>
      </c>
      <c r="BB33" s="443">
        <v>1.220595598964082E-2</v>
      </c>
      <c r="BC33" s="442">
        <v>7.3783601773387955E-2</v>
      </c>
      <c r="BD33" s="443">
        <v>4.2242349216253083E-2</v>
      </c>
    </row>
    <row r="34" spans="1:56" x14ac:dyDescent="0.2">
      <c r="A34" s="281" t="s">
        <v>476</v>
      </c>
      <c r="B34" s="283" t="s">
        <v>477</v>
      </c>
      <c r="C34" s="442">
        <v>3.0151843817787419E-2</v>
      </c>
      <c r="D34" s="442">
        <v>3.9215686274509803E-2</v>
      </c>
      <c r="E34" s="442">
        <v>0</v>
      </c>
      <c r="F34" s="442">
        <v>1.4084507042253521E-2</v>
      </c>
      <c r="G34" s="442">
        <v>2.6595017988068674E-2</v>
      </c>
      <c r="H34" s="442">
        <v>1.6910935738444193E-2</v>
      </c>
      <c r="I34" s="442">
        <v>3.0918727915194347E-2</v>
      </c>
      <c r="J34" s="442">
        <v>2.1153846153846155E-2</v>
      </c>
      <c r="K34" s="442">
        <v>1.7793594306049824E-2</v>
      </c>
      <c r="L34" s="442">
        <v>1.7047917168312065E-2</v>
      </c>
      <c r="M34" s="442">
        <v>4.5543266102797658E-2</v>
      </c>
      <c r="N34" s="442">
        <v>1.700981944884384E-2</v>
      </c>
      <c r="O34" s="442">
        <v>2.8180354267310789E-2</v>
      </c>
      <c r="P34" s="442">
        <v>2.0368428935150517E-2</v>
      </c>
      <c r="Q34" s="442">
        <v>1.5899633563132724E-2</v>
      </c>
      <c r="R34" s="442">
        <v>1.38869207878702E-2</v>
      </c>
      <c r="S34" s="442">
        <v>1.6801075268817203E-2</v>
      </c>
      <c r="T34" s="442">
        <v>1.4827018121911038E-2</v>
      </c>
      <c r="U34" s="442">
        <v>1.8472415853415653E-2</v>
      </c>
      <c r="V34" s="442">
        <v>1.7241379310344827E-2</v>
      </c>
      <c r="W34" s="442">
        <v>1.4457090126115041E-2</v>
      </c>
      <c r="X34" s="442">
        <v>4.2085759661196404E-2</v>
      </c>
      <c r="Y34" s="442">
        <v>2.6437445824906095E-2</v>
      </c>
      <c r="Z34" s="442">
        <v>3.0732860520094562E-2</v>
      </c>
      <c r="AA34" s="442">
        <v>1.2471655328798186E-2</v>
      </c>
      <c r="AB34" s="442">
        <v>4.2699724517906337E-2</v>
      </c>
      <c r="AC34" s="442">
        <v>2.1017877274923498E-2</v>
      </c>
      <c r="AD34" s="442">
        <v>2.835231234022775E-2</v>
      </c>
      <c r="AE34" s="442">
        <v>4.7140163419233188E-4</v>
      </c>
      <c r="AF34" s="442">
        <v>5.031475230362193E-2</v>
      </c>
      <c r="AG34" s="442">
        <v>7.246376811594203E-3</v>
      </c>
      <c r="AH34" s="442">
        <v>2.3355506282335552E-2</v>
      </c>
      <c r="AI34" s="442">
        <v>1.7135139697813793E-2</v>
      </c>
      <c r="AJ34" s="442">
        <v>1.1936121172209418E-2</v>
      </c>
      <c r="AK34" s="442">
        <v>2.5000000000000001E-2</v>
      </c>
      <c r="AL34" s="442">
        <v>9.1544206215369798E-3</v>
      </c>
      <c r="AM34" s="442">
        <v>2.2144662414249609E-2</v>
      </c>
      <c r="AN34" s="442">
        <v>0.22868217054263565</v>
      </c>
      <c r="AO34" s="442">
        <v>7.6300578034682084E-2</v>
      </c>
      <c r="AP34" s="443">
        <v>2.2242946609626661E-2</v>
      </c>
      <c r="AQ34" s="442">
        <v>2.7540360873694207E-2</v>
      </c>
      <c r="AR34" s="442">
        <v>5.3152985940327593E-2</v>
      </c>
      <c r="AS34" s="442">
        <v>8.9383255536796104E-4</v>
      </c>
      <c r="AT34" s="442">
        <v>5.0182764388823492E-3</v>
      </c>
      <c r="AU34" s="442">
        <v>7.6201641266119575E-3</v>
      </c>
      <c r="AV34" s="442">
        <v>6.8306010928961755E-2</v>
      </c>
      <c r="AW34" s="443">
        <v>3.6404376890615077E-2</v>
      </c>
      <c r="AX34" s="442">
        <v>3.955686470158077E-2</v>
      </c>
      <c r="AY34" s="443">
        <v>7.9024259758431248E-2</v>
      </c>
      <c r="AZ34" s="443">
        <v>6.1642312531032868E-2</v>
      </c>
      <c r="BA34" s="442">
        <v>5.5309852619302803E-2</v>
      </c>
      <c r="BB34" s="443">
        <v>2.7007090976638004E-2</v>
      </c>
      <c r="BC34" s="442">
        <v>0.10676805656883102</v>
      </c>
      <c r="BD34" s="443">
        <v>7.2755875197886552E-2</v>
      </c>
    </row>
    <row r="35" spans="1:56" x14ac:dyDescent="0.2">
      <c r="A35" s="281" t="s">
        <v>478</v>
      </c>
      <c r="B35" s="283" t="s">
        <v>194</v>
      </c>
      <c r="C35" s="442">
        <v>3.036876355748373E-3</v>
      </c>
      <c r="D35" s="442">
        <v>0</v>
      </c>
      <c r="E35" s="442">
        <v>0</v>
      </c>
      <c r="F35" s="442">
        <v>0</v>
      </c>
      <c r="G35" s="442">
        <v>3.5520743203242408E-3</v>
      </c>
      <c r="H35" s="442">
        <v>4.5095828635851182E-3</v>
      </c>
      <c r="I35" s="442">
        <v>4.4169611307420496E-3</v>
      </c>
      <c r="J35" s="442">
        <v>1.0897435897435897E-2</v>
      </c>
      <c r="K35" s="442">
        <v>0</v>
      </c>
      <c r="L35" s="442">
        <v>3.4673729833855044E-3</v>
      </c>
      <c r="M35" s="442">
        <v>5.0422901756668834E-3</v>
      </c>
      <c r="N35" s="442">
        <v>1.6788089958821666E-3</v>
      </c>
      <c r="O35" s="442">
        <v>2.4154589371980675E-3</v>
      </c>
      <c r="P35" s="442">
        <v>5.9158304627826867E-3</v>
      </c>
      <c r="Q35" s="442">
        <v>6.738711881249612E-3</v>
      </c>
      <c r="R35" s="442">
        <v>9.6358225875017717E-3</v>
      </c>
      <c r="S35" s="442">
        <v>6.7204301075268818E-3</v>
      </c>
      <c r="T35" s="442">
        <v>6.5897858319604614E-3</v>
      </c>
      <c r="U35" s="442">
        <v>1.2198765186217885E-2</v>
      </c>
      <c r="V35" s="442">
        <v>1.2931034482758621E-2</v>
      </c>
      <c r="W35" s="442">
        <v>1.9993848046754845E-3</v>
      </c>
      <c r="X35" s="442">
        <v>5.0291159343568027E-3</v>
      </c>
      <c r="Y35" s="442">
        <v>8.6680150245593765E-3</v>
      </c>
      <c r="Z35" s="442">
        <v>7.0921985815602835E-3</v>
      </c>
      <c r="AA35" s="442">
        <v>4.0816326530612242E-2</v>
      </c>
      <c r="AB35" s="442">
        <v>1.1019283746556474E-2</v>
      </c>
      <c r="AC35" s="442">
        <v>3.8734095667579321E-2</v>
      </c>
      <c r="AD35" s="442">
        <v>5.8331396699976758E-2</v>
      </c>
      <c r="AE35" s="442">
        <v>2.8284098051539913E-3</v>
      </c>
      <c r="AF35" s="442">
        <v>1.0035580695192045E-2</v>
      </c>
      <c r="AG35" s="442">
        <v>0.10144927536231885</v>
      </c>
      <c r="AH35" s="442">
        <v>3.0598669623059866E-2</v>
      </c>
      <c r="AI35" s="442">
        <v>2.2452941672997384E-2</v>
      </c>
      <c r="AJ35" s="442">
        <v>1.1524530786960816E-2</v>
      </c>
      <c r="AK35" s="442">
        <v>7.1153846153846151E-2</v>
      </c>
      <c r="AL35" s="442">
        <v>2.6258732835461335E-2</v>
      </c>
      <c r="AM35" s="442">
        <v>1.9135876760139607E-2</v>
      </c>
      <c r="AN35" s="442">
        <v>0</v>
      </c>
      <c r="AO35" s="442">
        <v>5.8959537572254334E-2</v>
      </c>
      <c r="AP35" s="443">
        <v>1.0361456179536621E-2</v>
      </c>
      <c r="AQ35" s="442">
        <v>1.1633428300094967E-2</v>
      </c>
      <c r="AR35" s="442">
        <v>4.6331956753746927E-2</v>
      </c>
      <c r="AS35" s="442">
        <v>4.9657364187108946E-5</v>
      </c>
      <c r="AT35" s="442">
        <v>8.9337711418127755E-2</v>
      </c>
      <c r="AU35" s="442">
        <v>8.2796014067995305E-2</v>
      </c>
      <c r="AV35" s="442">
        <v>0</v>
      </c>
      <c r="AW35" s="443">
        <v>4.5195503603839116E-2</v>
      </c>
      <c r="AX35" s="442">
        <v>3.1345466474395338E-2</v>
      </c>
      <c r="AY35" s="443">
        <v>2.0576555073149655E-4</v>
      </c>
      <c r="AZ35" s="443">
        <v>1.8554226409691697E-2</v>
      </c>
      <c r="BA35" s="442">
        <v>1.8916388454288988E-2</v>
      </c>
      <c r="BB35" s="443">
        <v>4.8861513280101652E-2</v>
      </c>
      <c r="BC35" s="442">
        <v>-2.0932712273416018E-2</v>
      </c>
      <c r="BD35" s="443">
        <v>4.5800158641129206E-4</v>
      </c>
    </row>
    <row r="36" spans="1:56" x14ac:dyDescent="0.2">
      <c r="A36" s="281" t="s">
        <v>479</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0.18959537572254334</v>
      </c>
      <c r="AP36" s="443">
        <v>5.4429174037283988E-4</v>
      </c>
      <c r="AQ36" s="442">
        <v>0</v>
      </c>
      <c r="AR36" s="442">
        <v>4.1645399285415987E-3</v>
      </c>
      <c r="AS36" s="442">
        <v>0.30996126725593404</v>
      </c>
      <c r="AT36" s="442">
        <v>0</v>
      </c>
      <c r="AU36" s="442">
        <v>0</v>
      </c>
      <c r="AV36" s="442">
        <v>0</v>
      </c>
      <c r="AW36" s="443">
        <v>4.930350674085969E-2</v>
      </c>
      <c r="AX36" s="442">
        <v>2.3116982524723041E-2</v>
      </c>
      <c r="AY36" s="443">
        <v>0</v>
      </c>
      <c r="AZ36" s="443">
        <v>2.0107773523292544E-2</v>
      </c>
      <c r="BA36" s="442">
        <v>1.3890086605151959E-2</v>
      </c>
      <c r="BB36" s="443">
        <v>0</v>
      </c>
      <c r="BC36" s="442">
        <v>4.630590942252652E-2</v>
      </c>
      <c r="BD36" s="443">
        <v>2.2452034290379643E-2</v>
      </c>
    </row>
    <row r="37" spans="1:56" x14ac:dyDescent="0.2">
      <c r="A37" s="281" t="s">
        <v>480</v>
      </c>
      <c r="B37" s="283" t="s">
        <v>40</v>
      </c>
      <c r="C37" s="442">
        <v>0</v>
      </c>
      <c r="D37" s="442">
        <v>0</v>
      </c>
      <c r="E37" s="442">
        <v>0</v>
      </c>
      <c r="F37" s="442">
        <v>0</v>
      </c>
      <c r="G37" s="442">
        <v>9.1078828726262579E-5</v>
      </c>
      <c r="H37" s="442">
        <v>0</v>
      </c>
      <c r="I37" s="442">
        <v>1.2619888944977284E-4</v>
      </c>
      <c r="J37" s="442">
        <v>0</v>
      </c>
      <c r="K37" s="442">
        <v>0</v>
      </c>
      <c r="L37" s="442">
        <v>1.4447387430772935E-4</v>
      </c>
      <c r="M37" s="442">
        <v>3.2530904359141186E-4</v>
      </c>
      <c r="N37" s="442">
        <v>6.3351282863477985E-5</v>
      </c>
      <c r="O37" s="442">
        <v>0</v>
      </c>
      <c r="P37" s="442">
        <v>2.6209375468024562E-4</v>
      </c>
      <c r="Q37" s="442">
        <v>9.3161915408980806E-5</v>
      </c>
      <c r="R37" s="442">
        <v>1.4170327334561429E-4</v>
      </c>
      <c r="S37" s="442">
        <v>0</v>
      </c>
      <c r="T37" s="442">
        <v>1.6474464579901153E-3</v>
      </c>
      <c r="U37" s="442">
        <v>8.4644493128858793E-4</v>
      </c>
      <c r="V37" s="442">
        <v>0</v>
      </c>
      <c r="W37" s="442">
        <v>0</v>
      </c>
      <c r="X37" s="442">
        <v>0</v>
      </c>
      <c r="Y37" s="442">
        <v>1.4446691707598961E-4</v>
      </c>
      <c r="Z37" s="442">
        <v>0</v>
      </c>
      <c r="AA37" s="442">
        <v>0</v>
      </c>
      <c r="AB37" s="442">
        <v>0</v>
      </c>
      <c r="AC37" s="442">
        <v>0</v>
      </c>
      <c r="AD37" s="442">
        <v>2.3239600278875203E-4</v>
      </c>
      <c r="AE37" s="442">
        <v>0</v>
      </c>
      <c r="AF37" s="442">
        <v>2.7369765532341938E-4</v>
      </c>
      <c r="AG37" s="442">
        <v>0</v>
      </c>
      <c r="AH37" s="442">
        <v>1.4781966001478197E-4</v>
      </c>
      <c r="AI37" s="442">
        <v>0</v>
      </c>
      <c r="AJ37" s="442">
        <v>8.2318077049720113E-5</v>
      </c>
      <c r="AK37" s="442">
        <v>0</v>
      </c>
      <c r="AL37" s="442">
        <v>2.409058058299205E-4</v>
      </c>
      <c r="AM37" s="442">
        <v>1.2035142616440005E-4</v>
      </c>
      <c r="AN37" s="442">
        <v>0</v>
      </c>
      <c r="AO37" s="442">
        <v>0</v>
      </c>
      <c r="AP37" s="443">
        <v>1.6926145584765141E-4</v>
      </c>
      <c r="AQ37" s="442">
        <v>0</v>
      </c>
      <c r="AR37" s="442">
        <v>3.1866270706695746E-2</v>
      </c>
      <c r="AS37" s="442">
        <v>0.17126824908133875</v>
      </c>
      <c r="AT37" s="442">
        <v>0.24447060281271296</v>
      </c>
      <c r="AU37" s="442">
        <v>0.24340562719812428</v>
      </c>
      <c r="AV37" s="442">
        <v>0</v>
      </c>
      <c r="AW37" s="443">
        <v>8.8157747320461596E-2</v>
      </c>
      <c r="AX37" s="442">
        <v>4.0506830871850245E-2</v>
      </c>
      <c r="AY37" s="443">
        <v>1.3734850511327393E-2</v>
      </c>
      <c r="AZ37" s="443">
        <v>4.4087230147343281E-2</v>
      </c>
      <c r="BA37" s="442">
        <v>2.9821081722576061E-2</v>
      </c>
      <c r="BB37" s="443">
        <v>1.4413473394031089E-2</v>
      </c>
      <c r="BC37" s="442">
        <v>8.2748751332846968E-2</v>
      </c>
      <c r="BD37" s="443">
        <v>3.931844053778679E-2</v>
      </c>
    </row>
    <row r="38" spans="1:56" x14ac:dyDescent="0.2">
      <c r="A38" s="281" t="s">
        <v>481</v>
      </c>
      <c r="B38" s="283" t="s">
        <v>482</v>
      </c>
      <c r="C38" s="442">
        <v>4.3383947939262471E-4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1.0035580695192045E-3</v>
      </c>
      <c r="AG38" s="442">
        <v>0</v>
      </c>
      <c r="AH38" s="442">
        <v>0</v>
      </c>
      <c r="AI38" s="442">
        <v>0</v>
      </c>
      <c r="AJ38" s="442">
        <v>2.0332565031280871E-2</v>
      </c>
      <c r="AK38" s="442">
        <v>0</v>
      </c>
      <c r="AL38" s="442">
        <v>0</v>
      </c>
      <c r="AM38" s="442">
        <v>0</v>
      </c>
      <c r="AN38" s="442">
        <v>0</v>
      </c>
      <c r="AO38" s="442">
        <v>1.1560693641618498E-3</v>
      </c>
      <c r="AP38" s="443">
        <v>9.0272776452080753E-4</v>
      </c>
      <c r="AQ38" s="442">
        <v>3.5612535612535613E-2</v>
      </c>
      <c r="AR38" s="442">
        <v>5.3791007377847894E-2</v>
      </c>
      <c r="AS38" s="442">
        <v>0.5099314728374218</v>
      </c>
      <c r="AT38" s="442">
        <v>0</v>
      </c>
      <c r="AU38" s="442">
        <v>0</v>
      </c>
      <c r="AV38" s="442">
        <v>0</v>
      </c>
      <c r="AW38" s="443">
        <v>0.11245471860178512</v>
      </c>
      <c r="AX38" s="442">
        <v>5.2377990855721326E-2</v>
      </c>
      <c r="AY38" s="443">
        <v>1.9547727319492171E-4</v>
      </c>
      <c r="AZ38" s="443">
        <v>4.5978902220963139E-2</v>
      </c>
      <c r="BA38" s="442">
        <v>3.1549899597156691E-2</v>
      </c>
      <c r="BB38" s="443">
        <v>1.7326319530068003E-2</v>
      </c>
      <c r="BC38" s="442">
        <v>8.3309950053313875E-2</v>
      </c>
      <c r="BD38" s="443">
        <v>4.0317415012495479E-2</v>
      </c>
    </row>
    <row r="39" spans="1:56" x14ac:dyDescent="0.2">
      <c r="A39" s="281" t="s">
        <v>483</v>
      </c>
      <c r="B39" s="283" t="s">
        <v>484</v>
      </c>
      <c r="C39" s="442">
        <v>2.1691973969631235E-4</v>
      </c>
      <c r="D39" s="442">
        <v>0</v>
      </c>
      <c r="E39" s="442">
        <v>0</v>
      </c>
      <c r="F39" s="442">
        <v>0</v>
      </c>
      <c r="G39" s="442">
        <v>5.4647297235757553E-4</v>
      </c>
      <c r="H39" s="442">
        <v>1.1273957158962795E-3</v>
      </c>
      <c r="I39" s="442">
        <v>5.0479555779909136E-4</v>
      </c>
      <c r="J39" s="442">
        <v>1.2820512820512821E-3</v>
      </c>
      <c r="K39" s="442">
        <v>0</v>
      </c>
      <c r="L39" s="442">
        <v>3.3710570671803515E-4</v>
      </c>
      <c r="M39" s="442">
        <v>3.2530904359141186E-4</v>
      </c>
      <c r="N39" s="442">
        <v>5.0681026290782388E-4</v>
      </c>
      <c r="O39" s="442">
        <v>0</v>
      </c>
      <c r="P39" s="442">
        <v>7.4883929908641607E-4</v>
      </c>
      <c r="Q39" s="442">
        <v>2.2048319980125458E-3</v>
      </c>
      <c r="R39" s="442">
        <v>1.7004392801473714E-3</v>
      </c>
      <c r="S39" s="442">
        <v>1.3440860215053765E-3</v>
      </c>
      <c r="T39" s="442">
        <v>0</v>
      </c>
      <c r="U39" s="442">
        <v>4.9790878311093409E-4</v>
      </c>
      <c r="V39" s="442">
        <v>0</v>
      </c>
      <c r="W39" s="442">
        <v>1.5379883112888343E-4</v>
      </c>
      <c r="X39" s="442">
        <v>5.2938062466913714E-4</v>
      </c>
      <c r="Y39" s="442">
        <v>7.2233458537994801E-4</v>
      </c>
      <c r="Z39" s="442">
        <v>0</v>
      </c>
      <c r="AA39" s="442">
        <v>1.020408163265306E-2</v>
      </c>
      <c r="AB39" s="442">
        <v>1.3774104683195593E-3</v>
      </c>
      <c r="AC39" s="442">
        <v>4.0264132710581414E-4</v>
      </c>
      <c r="AD39" s="442">
        <v>2.7887520334650244E-3</v>
      </c>
      <c r="AE39" s="442">
        <v>3.1426775612822125E-4</v>
      </c>
      <c r="AF39" s="442">
        <v>1.6421859319405163E-3</v>
      </c>
      <c r="AG39" s="442">
        <v>0</v>
      </c>
      <c r="AH39" s="442">
        <v>0</v>
      </c>
      <c r="AI39" s="442">
        <v>1.5193719929095975E-3</v>
      </c>
      <c r="AJ39" s="442">
        <v>9.8781692459664152E-4</v>
      </c>
      <c r="AK39" s="442">
        <v>0</v>
      </c>
      <c r="AL39" s="442">
        <v>1.6863406408094434E-3</v>
      </c>
      <c r="AM39" s="442">
        <v>2.4070285232880009E-3</v>
      </c>
      <c r="AN39" s="442">
        <v>0</v>
      </c>
      <c r="AO39" s="442">
        <v>3.4682080924855491E-3</v>
      </c>
      <c r="AP39" s="443">
        <v>9.7906136225602296E-4</v>
      </c>
      <c r="AQ39" s="442">
        <v>0</v>
      </c>
      <c r="AR39" s="442">
        <v>1.4175676302723771E-2</v>
      </c>
      <c r="AS39" s="442">
        <v>0</v>
      </c>
      <c r="AT39" s="442">
        <v>0</v>
      </c>
      <c r="AU39" s="442">
        <v>0</v>
      </c>
      <c r="AV39" s="442">
        <v>0</v>
      </c>
      <c r="AW39" s="443">
        <v>9.1272360607984465E-3</v>
      </c>
      <c r="AX39" s="442">
        <v>5.1838082025136515E-3</v>
      </c>
      <c r="AY39" s="443">
        <v>2.0576555073149653E-5</v>
      </c>
      <c r="AZ39" s="443">
        <v>3.7346054142639996E-3</v>
      </c>
      <c r="BA39" s="442">
        <v>3.1229596047946976E-3</v>
      </c>
      <c r="BB39" s="443">
        <v>5.3895729799869705E-3</v>
      </c>
      <c r="BC39" s="442">
        <v>1.578371401313205E-3</v>
      </c>
      <c r="BD39" s="443">
        <v>1.7258030792309555E-3</v>
      </c>
    </row>
    <row r="40" spans="1:56" x14ac:dyDescent="0.2">
      <c r="A40" s="281" t="s">
        <v>485</v>
      </c>
      <c r="B40" s="283" t="s">
        <v>41</v>
      </c>
      <c r="C40" s="442">
        <v>1.9739696312364424E-2</v>
      </c>
      <c r="D40" s="442">
        <v>3.9215686274509803E-2</v>
      </c>
      <c r="E40" s="442">
        <v>0</v>
      </c>
      <c r="F40" s="442">
        <v>4.2253521126760563E-2</v>
      </c>
      <c r="G40" s="442">
        <v>2.6230702673163624E-2</v>
      </c>
      <c r="H40" s="442">
        <v>3.0439684329199548E-2</v>
      </c>
      <c r="I40" s="442">
        <v>2.0444220090863201E-2</v>
      </c>
      <c r="J40" s="442">
        <v>4.4230769230769233E-2</v>
      </c>
      <c r="K40" s="442">
        <v>7.1174377224199285E-3</v>
      </c>
      <c r="L40" s="442">
        <v>3.6166626535034913E-2</v>
      </c>
      <c r="M40" s="442">
        <v>5.3350683148991544E-2</v>
      </c>
      <c r="N40" s="442">
        <v>9.7877732024073492E-3</v>
      </c>
      <c r="O40" s="442">
        <v>1.2077294685990338E-2</v>
      </c>
      <c r="P40" s="442">
        <v>2.568518795866407E-2</v>
      </c>
      <c r="Q40" s="442">
        <v>3.6830010558350411E-2</v>
      </c>
      <c r="R40" s="442">
        <v>3.1033016862689528E-2</v>
      </c>
      <c r="S40" s="442">
        <v>2.8225806451612902E-2</v>
      </c>
      <c r="T40" s="442">
        <v>4.4481054365733116E-2</v>
      </c>
      <c r="U40" s="442">
        <v>3.6546504680342561E-2</v>
      </c>
      <c r="V40" s="442">
        <v>5.1724137931034482E-2</v>
      </c>
      <c r="W40" s="442">
        <v>2.3377422331590281E-2</v>
      </c>
      <c r="X40" s="442">
        <v>3.8909475913181578E-2</v>
      </c>
      <c r="Y40" s="442">
        <v>9.5637099104305109E-2</v>
      </c>
      <c r="Z40" s="442">
        <v>6.8557919621749411E-2</v>
      </c>
      <c r="AA40" s="442">
        <v>0.13492063492063491</v>
      </c>
      <c r="AB40" s="442">
        <v>6.0606060606060608E-2</v>
      </c>
      <c r="AC40" s="442">
        <v>8.6165244000644223E-2</v>
      </c>
      <c r="AD40" s="442">
        <v>0.11596560539158726</v>
      </c>
      <c r="AE40" s="442">
        <v>2.6948460087994973E-2</v>
      </c>
      <c r="AF40" s="442">
        <v>6.1718821275431074E-2</v>
      </c>
      <c r="AG40" s="442">
        <v>0.2391304347826087</v>
      </c>
      <c r="AH40" s="442">
        <v>9.2239467849223947E-2</v>
      </c>
      <c r="AI40" s="442">
        <v>6.1365746602515404E-2</v>
      </c>
      <c r="AJ40" s="442">
        <v>4.6838985841290745E-2</v>
      </c>
      <c r="AK40" s="442">
        <v>7.8846153846153844E-2</v>
      </c>
      <c r="AL40" s="442">
        <v>0.13081185256564684</v>
      </c>
      <c r="AM40" s="442">
        <v>3.249488506438801E-2</v>
      </c>
      <c r="AN40" s="442">
        <v>0</v>
      </c>
      <c r="AO40" s="442">
        <v>3.0057803468208091E-2</v>
      </c>
      <c r="AP40" s="443">
        <v>4.1459100126448267E-2</v>
      </c>
      <c r="AQ40" s="442">
        <v>3.7986704653371318E-2</v>
      </c>
      <c r="AR40" s="442">
        <v>3.8768502621688086E-2</v>
      </c>
      <c r="AS40" s="442">
        <v>0</v>
      </c>
      <c r="AT40" s="442">
        <v>1.4868967226318072E-2</v>
      </c>
      <c r="AU40" s="442">
        <v>2.3153575615474795E-2</v>
      </c>
      <c r="AV40" s="442">
        <v>0</v>
      </c>
      <c r="AW40" s="443">
        <v>2.9129476789782276E-2</v>
      </c>
      <c r="AX40" s="442">
        <v>5.6013832600925365E-2</v>
      </c>
      <c r="AY40" s="443">
        <v>9.4137739459659669E-4</v>
      </c>
      <c r="AZ40" s="443">
        <v>1.243751542123973E-2</v>
      </c>
      <c r="BA40" s="442">
        <v>3.403225210353196E-2</v>
      </c>
      <c r="BB40" s="443">
        <v>6.6893161541816307E-2</v>
      </c>
      <c r="BC40" s="442">
        <v>-5.8511981592681971E-2</v>
      </c>
      <c r="BD40" s="443">
        <v>1.3776554965168648E-2</v>
      </c>
    </row>
    <row r="41" spans="1:56" x14ac:dyDescent="0.2">
      <c r="A41" s="286">
        <v>37</v>
      </c>
      <c r="B41" s="283" t="s">
        <v>42</v>
      </c>
      <c r="C41" s="442">
        <v>0</v>
      </c>
      <c r="D41" s="442">
        <v>0</v>
      </c>
      <c r="E41" s="442">
        <v>0</v>
      </c>
      <c r="F41" s="442">
        <v>0</v>
      </c>
      <c r="G41" s="442">
        <v>1.3661824308939388E-4</v>
      </c>
      <c r="H41" s="442">
        <v>0</v>
      </c>
      <c r="I41" s="442">
        <v>0</v>
      </c>
      <c r="J41" s="442">
        <v>0</v>
      </c>
      <c r="K41" s="442">
        <v>0</v>
      </c>
      <c r="L41" s="442">
        <v>9.6315916205152899E-5</v>
      </c>
      <c r="M41" s="442">
        <v>0</v>
      </c>
      <c r="N41" s="442">
        <v>3.1675641431738993E-5</v>
      </c>
      <c r="O41" s="442">
        <v>0</v>
      </c>
      <c r="P41" s="442">
        <v>7.4883929908641607E-5</v>
      </c>
      <c r="Q41" s="442">
        <v>9.3161915408980806E-5</v>
      </c>
      <c r="R41" s="442">
        <v>1.4170327334561429E-4</v>
      </c>
      <c r="S41" s="442">
        <v>0</v>
      </c>
      <c r="T41" s="442">
        <v>0</v>
      </c>
      <c r="U41" s="442">
        <v>9.9581756622186814E-5</v>
      </c>
      <c r="V41" s="442">
        <v>0</v>
      </c>
      <c r="W41" s="442">
        <v>0</v>
      </c>
      <c r="X41" s="442">
        <v>0</v>
      </c>
      <c r="Y41" s="442">
        <v>2.8893383415197921E-4</v>
      </c>
      <c r="Z41" s="442">
        <v>0</v>
      </c>
      <c r="AA41" s="442">
        <v>0</v>
      </c>
      <c r="AB41" s="442">
        <v>0</v>
      </c>
      <c r="AC41" s="442">
        <v>8.8581091963279115E-4</v>
      </c>
      <c r="AD41" s="442">
        <v>0</v>
      </c>
      <c r="AE41" s="442">
        <v>3.1426775612822125E-4</v>
      </c>
      <c r="AF41" s="442">
        <v>4.5616275887236564E-4</v>
      </c>
      <c r="AG41" s="442">
        <v>0</v>
      </c>
      <c r="AH41" s="442">
        <v>5.9127864005912786E-4</v>
      </c>
      <c r="AI41" s="442">
        <v>3.1231535409808392E-3</v>
      </c>
      <c r="AJ41" s="442">
        <v>1.2759301942706618E-2</v>
      </c>
      <c r="AK41" s="442">
        <v>3.8461538461538464E-3</v>
      </c>
      <c r="AL41" s="442">
        <v>7.2271741748976151E-4</v>
      </c>
      <c r="AM41" s="442">
        <v>1.5645685401372005E-2</v>
      </c>
      <c r="AN41" s="442">
        <v>0</v>
      </c>
      <c r="AO41" s="442">
        <v>1.1560693641618498E-3</v>
      </c>
      <c r="AP41" s="443">
        <v>1.2379318241406661E-3</v>
      </c>
      <c r="AQ41" s="442">
        <v>0.66999050332383669</v>
      </c>
      <c r="AR41" s="442">
        <v>0.12265092107094798</v>
      </c>
      <c r="AS41" s="442">
        <v>0</v>
      </c>
      <c r="AT41" s="442">
        <v>0</v>
      </c>
      <c r="AU41" s="442">
        <v>0</v>
      </c>
      <c r="AV41" s="442">
        <v>0</v>
      </c>
      <c r="AW41" s="443">
        <v>0.10004854912798297</v>
      </c>
      <c r="AX41" s="442">
        <v>4.7047245439820667E-2</v>
      </c>
      <c r="AY41" s="443">
        <v>1.5432416304862241E-2</v>
      </c>
      <c r="AZ41" s="443">
        <v>4.9941970446050789E-2</v>
      </c>
      <c r="BA41" s="442">
        <v>3.4428525084285004E-2</v>
      </c>
      <c r="BB41" s="443">
        <v>4.5544852984725055E-2</v>
      </c>
      <c r="BC41" s="442">
        <v>5.5670913070318198E-2</v>
      </c>
      <c r="BD41" s="443">
        <v>2.7576341894865405E-2</v>
      </c>
    </row>
    <row r="42" spans="1:56" x14ac:dyDescent="0.2">
      <c r="A42" s="287">
        <v>38</v>
      </c>
      <c r="B42" s="272" t="s">
        <v>283</v>
      </c>
      <c r="C42" s="442">
        <v>1.3015184381778742E-3</v>
      </c>
      <c r="D42" s="442">
        <v>0</v>
      </c>
      <c r="E42" s="442">
        <v>0</v>
      </c>
      <c r="F42" s="442">
        <v>0</v>
      </c>
      <c r="G42" s="442">
        <v>1.2751036021676761E-3</v>
      </c>
      <c r="H42" s="442">
        <v>2.2547914317925591E-3</v>
      </c>
      <c r="I42" s="442">
        <v>1.5143866733972741E-3</v>
      </c>
      <c r="J42" s="442">
        <v>1.2820512820512821E-3</v>
      </c>
      <c r="K42" s="442">
        <v>0</v>
      </c>
      <c r="L42" s="442">
        <v>2.4078979051288225E-4</v>
      </c>
      <c r="M42" s="442">
        <v>2.114508783344177E-3</v>
      </c>
      <c r="N42" s="442">
        <v>2.8508077288565093E-4</v>
      </c>
      <c r="O42" s="442">
        <v>0</v>
      </c>
      <c r="P42" s="442">
        <v>6.3651340422345366E-4</v>
      </c>
      <c r="Q42" s="442">
        <v>1.0247810694987889E-3</v>
      </c>
      <c r="R42" s="442">
        <v>1.5587360068017571E-3</v>
      </c>
      <c r="S42" s="442">
        <v>2.0161290322580645E-3</v>
      </c>
      <c r="T42" s="442">
        <v>3.2948929159802307E-3</v>
      </c>
      <c r="U42" s="442">
        <v>1.593308105954989E-3</v>
      </c>
      <c r="V42" s="442">
        <v>0</v>
      </c>
      <c r="W42" s="442">
        <v>1.2303906490310674E-3</v>
      </c>
      <c r="X42" s="442">
        <v>1.8528321863419798E-3</v>
      </c>
      <c r="Y42" s="442">
        <v>1.3002022536839064E-3</v>
      </c>
      <c r="Z42" s="442">
        <v>0</v>
      </c>
      <c r="AA42" s="442">
        <v>2.2675736961451248E-3</v>
      </c>
      <c r="AB42" s="442">
        <v>6.8870523415977963E-3</v>
      </c>
      <c r="AC42" s="442">
        <v>3.4627154131100018E-3</v>
      </c>
      <c r="AD42" s="442">
        <v>5.8099000697188008E-3</v>
      </c>
      <c r="AE42" s="442">
        <v>4.7140163419233188E-4</v>
      </c>
      <c r="AF42" s="442">
        <v>2.9650579326703768E-3</v>
      </c>
      <c r="AG42" s="442">
        <v>0</v>
      </c>
      <c r="AH42" s="442">
        <v>4.7302291204730229E-3</v>
      </c>
      <c r="AI42" s="442">
        <v>5.3178019751835906E-3</v>
      </c>
      <c r="AJ42" s="442">
        <v>3.0457688508396443E-3</v>
      </c>
      <c r="AK42" s="442">
        <v>9.6153846153846159E-3</v>
      </c>
      <c r="AL42" s="442">
        <v>2.6499638641291254E-3</v>
      </c>
      <c r="AM42" s="442">
        <v>2.7680828017812012E-3</v>
      </c>
      <c r="AN42" s="442">
        <v>0</v>
      </c>
      <c r="AO42" s="442">
        <v>0</v>
      </c>
      <c r="AP42" s="443">
        <v>1.7125276709291791E-3</v>
      </c>
      <c r="AQ42" s="442">
        <v>0</v>
      </c>
      <c r="AR42" s="442">
        <v>0</v>
      </c>
      <c r="AS42" s="442">
        <v>0</v>
      </c>
      <c r="AT42" s="442">
        <v>0</v>
      </c>
      <c r="AU42" s="442">
        <v>0</v>
      </c>
      <c r="AV42" s="442">
        <v>0</v>
      </c>
      <c r="AW42" s="443">
        <v>0</v>
      </c>
      <c r="AX42" s="442">
        <v>1.7632465606440633E-3</v>
      </c>
      <c r="AY42" s="443">
        <v>0</v>
      </c>
      <c r="AZ42" s="443">
        <v>0</v>
      </c>
      <c r="BA42" s="442">
        <v>1.0594655858475108E-3</v>
      </c>
      <c r="BB42" s="443">
        <v>0</v>
      </c>
      <c r="BC42" s="442">
        <v>0</v>
      </c>
      <c r="BD42" s="443">
        <v>1.7125276709291791E-3</v>
      </c>
    </row>
    <row r="43" spans="1:56" x14ac:dyDescent="0.2">
      <c r="A43" s="287">
        <v>39</v>
      </c>
      <c r="B43" s="272" t="s">
        <v>284</v>
      </c>
      <c r="C43" s="442">
        <v>4.1214750542299351E-3</v>
      </c>
      <c r="D43" s="442">
        <v>0</v>
      </c>
      <c r="E43" s="442">
        <v>0</v>
      </c>
      <c r="F43" s="442">
        <v>1.4084507042253521E-2</v>
      </c>
      <c r="G43" s="442">
        <v>6.5576756682909059E-3</v>
      </c>
      <c r="H43" s="442">
        <v>4.5095828635851182E-3</v>
      </c>
      <c r="I43" s="442">
        <v>6.3099444724886425E-3</v>
      </c>
      <c r="J43" s="442">
        <v>1.9230769230769232E-3</v>
      </c>
      <c r="K43" s="442">
        <v>0</v>
      </c>
      <c r="L43" s="442">
        <v>1.5892126173850229E-3</v>
      </c>
      <c r="M43" s="442">
        <v>9.2713077423552375E-3</v>
      </c>
      <c r="N43" s="442">
        <v>3.6743744060817232E-3</v>
      </c>
      <c r="O43" s="442">
        <v>4.830917874396135E-3</v>
      </c>
      <c r="P43" s="442">
        <v>4.1560581099296095E-3</v>
      </c>
      <c r="Q43" s="442">
        <v>8.3845723868082728E-3</v>
      </c>
      <c r="R43" s="442">
        <v>6.9434603939351001E-3</v>
      </c>
      <c r="S43" s="442">
        <v>3.3602150537634409E-3</v>
      </c>
      <c r="T43" s="442">
        <v>1.6474464579901153E-3</v>
      </c>
      <c r="U43" s="442">
        <v>3.2861979685321649E-3</v>
      </c>
      <c r="V43" s="442">
        <v>0</v>
      </c>
      <c r="W43" s="442">
        <v>1.9993848046754845E-3</v>
      </c>
      <c r="X43" s="442">
        <v>2.6469031233456856E-3</v>
      </c>
      <c r="Y43" s="442">
        <v>1.5602427044206876E-2</v>
      </c>
      <c r="Z43" s="442">
        <v>4.7281323877068557E-3</v>
      </c>
      <c r="AA43" s="442">
        <v>1.020408163265306E-2</v>
      </c>
      <c r="AB43" s="442">
        <v>2.4793388429752067E-2</v>
      </c>
      <c r="AC43" s="442">
        <v>9.2607505234337251E-3</v>
      </c>
      <c r="AD43" s="442">
        <v>8.5986521031838261E-3</v>
      </c>
      <c r="AE43" s="442">
        <v>9.4280326838466376E-4</v>
      </c>
      <c r="AF43" s="442">
        <v>1.3548033938509261E-2</v>
      </c>
      <c r="AG43" s="442">
        <v>0</v>
      </c>
      <c r="AH43" s="442">
        <v>3.8433111603843311E-3</v>
      </c>
      <c r="AI43" s="442">
        <v>1.4265214822317886E-2</v>
      </c>
      <c r="AJ43" s="442">
        <v>5.0214027000329269E-3</v>
      </c>
      <c r="AK43" s="442">
        <v>9.6153846153846159E-3</v>
      </c>
      <c r="AL43" s="442">
        <v>4.8181161165984096E-3</v>
      </c>
      <c r="AM43" s="442">
        <v>4.2122999157540014E-3</v>
      </c>
      <c r="AN43" s="442">
        <v>0</v>
      </c>
      <c r="AO43" s="442">
        <v>0</v>
      </c>
      <c r="AP43" s="443">
        <v>6.2128910852314399E-3</v>
      </c>
      <c r="AQ43" s="442">
        <v>0</v>
      </c>
      <c r="AR43" s="442">
        <v>2.3827200593939956E-2</v>
      </c>
      <c r="AS43" s="442">
        <v>0</v>
      </c>
      <c r="AT43" s="442">
        <v>0</v>
      </c>
      <c r="AU43" s="442">
        <v>0</v>
      </c>
      <c r="AV43" s="442">
        <v>0</v>
      </c>
      <c r="AW43" s="443">
        <v>1.5341524442618664E-2</v>
      </c>
      <c r="AX43" s="442">
        <v>1.341570929668332E-2</v>
      </c>
      <c r="AY43" s="443">
        <v>1.0288277536574826E-5</v>
      </c>
      <c r="AZ43" s="443">
        <v>6.262927187379105E-3</v>
      </c>
      <c r="BA43" s="442">
        <v>8.0650791108701995E-3</v>
      </c>
      <c r="BB43" s="443">
        <v>1.6491770267432659E-2</v>
      </c>
      <c r="BC43" s="442">
        <v>-7.0640888938773216E-3</v>
      </c>
      <c r="BD43" s="443">
        <v>2.8708070452591857E-3</v>
      </c>
    </row>
    <row r="44" spans="1:56" x14ac:dyDescent="0.2">
      <c r="A44" s="288">
        <v>40</v>
      </c>
      <c r="B44" s="292" t="s">
        <v>43</v>
      </c>
      <c r="C44" s="444">
        <v>0.54533622559652928</v>
      </c>
      <c r="D44" s="444">
        <v>0.31372549019607843</v>
      </c>
      <c r="E44" s="444">
        <v>0</v>
      </c>
      <c r="F44" s="444">
        <v>0.323943661971831</v>
      </c>
      <c r="G44" s="444">
        <v>0.66159661186757135</v>
      </c>
      <c r="H44" s="444">
        <v>0.60541149943630213</v>
      </c>
      <c r="I44" s="444">
        <v>0.61799596163553761</v>
      </c>
      <c r="J44" s="444">
        <v>0.68397435897435899</v>
      </c>
      <c r="K44" s="444">
        <v>0.70462633451957291</v>
      </c>
      <c r="L44" s="444">
        <v>0.66039007946063089</v>
      </c>
      <c r="M44" s="444">
        <v>0.52423552374756022</v>
      </c>
      <c r="N44" s="444">
        <v>0.75026924295216979</v>
      </c>
      <c r="O44" s="444">
        <v>0.77053140096618356</v>
      </c>
      <c r="P44" s="444">
        <v>0.55942039838250712</v>
      </c>
      <c r="Q44" s="444">
        <v>0.57185889075212715</v>
      </c>
      <c r="R44" s="444">
        <v>0.54754144820745354</v>
      </c>
      <c r="S44" s="444">
        <v>0.59408602150537637</v>
      </c>
      <c r="T44" s="444">
        <v>0.64250411861614498</v>
      </c>
      <c r="U44" s="444">
        <v>0.65076677952599082</v>
      </c>
      <c r="V44" s="444">
        <v>0.65517241379310343</v>
      </c>
      <c r="W44" s="444">
        <v>0.77960627499231006</v>
      </c>
      <c r="X44" s="444">
        <v>0.49655902593965062</v>
      </c>
      <c r="Y44" s="444">
        <v>0.53871713377636521</v>
      </c>
      <c r="Z44" s="444">
        <v>0.64539007092198586</v>
      </c>
      <c r="AA44" s="444">
        <v>0.50566893424036286</v>
      </c>
      <c r="AB44" s="444">
        <v>0.33057851239669422</v>
      </c>
      <c r="AC44" s="444">
        <v>0.2777419874375906</v>
      </c>
      <c r="AD44" s="444">
        <v>0.32698117592377413</v>
      </c>
      <c r="AE44" s="444">
        <v>0.17481143934632307</v>
      </c>
      <c r="AF44" s="444">
        <v>0.26028647021257184</v>
      </c>
      <c r="AG44" s="444">
        <v>0.42753623188405798</v>
      </c>
      <c r="AH44" s="444">
        <v>0.28750923872875095</v>
      </c>
      <c r="AI44" s="444">
        <v>0.24698235840297122</v>
      </c>
      <c r="AJ44" s="444">
        <v>0.43513335528482056</v>
      </c>
      <c r="AK44" s="444">
        <v>0.41346153846153844</v>
      </c>
      <c r="AL44" s="444">
        <v>0.38328113707540351</v>
      </c>
      <c r="AM44" s="444">
        <v>0.4974124443374654</v>
      </c>
      <c r="AN44" s="444">
        <v>1</v>
      </c>
      <c r="AO44" s="444">
        <v>0.68323699421965323</v>
      </c>
      <c r="AP44" s="445">
        <v>0.52689099894128621</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3.68763557483731E-3</v>
      </c>
      <c r="D45" s="442">
        <v>0</v>
      </c>
      <c r="E45" s="442">
        <v>0</v>
      </c>
      <c r="F45" s="442">
        <v>7.0422535211267609E-2</v>
      </c>
      <c r="G45" s="442">
        <v>9.6998952593469641E-3</v>
      </c>
      <c r="H45" s="442">
        <v>1.2401352874859075E-2</v>
      </c>
      <c r="I45" s="442">
        <v>1.3124684502776375E-2</v>
      </c>
      <c r="J45" s="442">
        <v>1.282051282051282E-2</v>
      </c>
      <c r="K45" s="442">
        <v>1.0676156583629894E-2</v>
      </c>
      <c r="L45" s="442">
        <v>1.7673970623645556E-2</v>
      </c>
      <c r="M45" s="442">
        <v>1.7078724788549122E-2</v>
      </c>
      <c r="N45" s="442">
        <v>9.7560975609756097E-3</v>
      </c>
      <c r="O45" s="442">
        <v>6.4412238325281803E-3</v>
      </c>
      <c r="P45" s="442">
        <v>1.4864460086865358E-2</v>
      </c>
      <c r="Q45" s="442">
        <v>1.5495931929693807E-2</v>
      </c>
      <c r="R45" s="442">
        <v>1.2186481507722828E-2</v>
      </c>
      <c r="S45" s="442">
        <v>1.6129032258064516E-2</v>
      </c>
      <c r="T45" s="442">
        <v>1.1532125205930808E-2</v>
      </c>
      <c r="U45" s="442">
        <v>1.4987054371639115E-2</v>
      </c>
      <c r="V45" s="442">
        <v>2.1551724137931036E-2</v>
      </c>
      <c r="W45" s="442">
        <v>7.2285450630575204E-3</v>
      </c>
      <c r="X45" s="442">
        <v>1.9851773425092641E-2</v>
      </c>
      <c r="Y45" s="442">
        <v>2.1236636810170472E-2</v>
      </c>
      <c r="Z45" s="442">
        <v>7.0921985815602835E-3</v>
      </c>
      <c r="AA45" s="442">
        <v>1.3605442176870748E-2</v>
      </c>
      <c r="AB45" s="442">
        <v>2.6170798898071626E-2</v>
      </c>
      <c r="AC45" s="442">
        <v>2.3514253502979546E-2</v>
      </c>
      <c r="AD45" s="442">
        <v>3.0676272368115268E-2</v>
      </c>
      <c r="AE45" s="442">
        <v>5.1068510370835948E-3</v>
      </c>
      <c r="AF45" s="442">
        <v>1.7927196423683969E-2</v>
      </c>
      <c r="AG45" s="442">
        <v>2.1739130434782608E-2</v>
      </c>
      <c r="AH45" s="442">
        <v>1.0643015521064302E-2</v>
      </c>
      <c r="AI45" s="442">
        <v>8.5253650713260735E-3</v>
      </c>
      <c r="AJ45" s="442">
        <v>8.7257161672703327E-3</v>
      </c>
      <c r="AK45" s="442">
        <v>3.653846153846154E-2</v>
      </c>
      <c r="AL45" s="442">
        <v>1.5658877378944832E-2</v>
      </c>
      <c r="AM45" s="442">
        <v>2.1422553857263209E-2</v>
      </c>
      <c r="AN45" s="442">
        <v>0</v>
      </c>
      <c r="AO45" s="442">
        <v>3.4682080924855491E-3</v>
      </c>
      <c r="AP45" s="443">
        <v>1.3979004941770741E-2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0.11973969631236442</v>
      </c>
      <c r="D46" s="442">
        <v>0.23529411764705882</v>
      </c>
      <c r="E46" s="442">
        <v>0</v>
      </c>
      <c r="F46" s="442">
        <v>0.36619718309859156</v>
      </c>
      <c r="G46" s="442">
        <v>0.13812104376337719</v>
      </c>
      <c r="H46" s="442">
        <v>0.24464487034949267</v>
      </c>
      <c r="I46" s="442">
        <v>0.17087329631499243</v>
      </c>
      <c r="J46" s="442">
        <v>9.6153846153846159E-2</v>
      </c>
      <c r="K46" s="442">
        <v>3.2028469750889681E-2</v>
      </c>
      <c r="L46" s="442">
        <v>0.21203948952564411</v>
      </c>
      <c r="M46" s="442">
        <v>0.21567989590110606</v>
      </c>
      <c r="N46" s="442">
        <v>5.7649667405764965E-2</v>
      </c>
      <c r="O46" s="442">
        <v>0.10064412238325282</v>
      </c>
      <c r="P46" s="442">
        <v>0.28519544705706157</v>
      </c>
      <c r="Q46" s="442">
        <v>0.19461524128936092</v>
      </c>
      <c r="R46" s="442">
        <v>0.21567238203202493</v>
      </c>
      <c r="S46" s="442">
        <v>0.20766129032258066</v>
      </c>
      <c r="T46" s="442">
        <v>0.19604612850082373</v>
      </c>
      <c r="U46" s="442">
        <v>0.19637522405895241</v>
      </c>
      <c r="V46" s="442">
        <v>0.16810344827586207</v>
      </c>
      <c r="W46" s="442">
        <v>0.12488465087665333</v>
      </c>
      <c r="X46" s="442">
        <v>0.26283748014822655</v>
      </c>
      <c r="Y46" s="442">
        <v>0.34440913030915921</v>
      </c>
      <c r="Z46" s="442">
        <v>7.0921985815602842E-2</v>
      </c>
      <c r="AA46" s="442">
        <v>0.13945578231292516</v>
      </c>
      <c r="AB46" s="442">
        <v>0.50688705234159781</v>
      </c>
      <c r="AC46" s="442">
        <v>0.42494765662747624</v>
      </c>
      <c r="AD46" s="442">
        <v>0.31419939577039274</v>
      </c>
      <c r="AE46" s="442">
        <v>7.7781269641734763E-2</v>
      </c>
      <c r="AF46" s="442">
        <v>0.49872274427515739</v>
      </c>
      <c r="AG46" s="442">
        <v>0.34057971014492755</v>
      </c>
      <c r="AH46" s="442">
        <v>0.35121951219512193</v>
      </c>
      <c r="AI46" s="442">
        <v>0.54967502321262762</v>
      </c>
      <c r="AJ46" s="442">
        <v>0.45390187685215672</v>
      </c>
      <c r="AK46" s="442">
        <v>0.48461538461538461</v>
      </c>
      <c r="AL46" s="442">
        <v>0.37677668031799566</v>
      </c>
      <c r="AM46" s="442">
        <v>0.26838368034661209</v>
      </c>
      <c r="AN46" s="442">
        <v>0</v>
      </c>
      <c r="AO46" s="442">
        <v>9.2485549132947983E-3</v>
      </c>
      <c r="AP46" s="443">
        <v>0.24761623449681225</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0.2017353579175705</v>
      </c>
      <c r="D47" s="442">
        <v>0.39215686274509803</v>
      </c>
      <c r="E47" s="442">
        <v>0</v>
      </c>
      <c r="F47" s="442">
        <v>5.6338028169014086E-2</v>
      </c>
      <c r="G47" s="442">
        <v>8.0149369279111066E-2</v>
      </c>
      <c r="H47" s="442">
        <v>-1.9165727170236752E-2</v>
      </c>
      <c r="I47" s="442">
        <v>0.10461887935386169</v>
      </c>
      <c r="J47" s="442">
        <v>6.0256410256410257E-2</v>
      </c>
      <c r="K47" s="442">
        <v>2.8469750889679714E-2</v>
      </c>
      <c r="L47" s="442">
        <v>-6.5494823019503975E-3</v>
      </c>
      <c r="M47" s="442">
        <v>9.6779440468445027E-2</v>
      </c>
      <c r="N47" s="442">
        <v>0.10978777320240735</v>
      </c>
      <c r="O47" s="442">
        <v>8.5346215780998394E-2</v>
      </c>
      <c r="P47" s="442">
        <v>2.9841246068593681E-2</v>
      </c>
      <c r="Q47" s="442">
        <v>0.10660828519967704</v>
      </c>
      <c r="R47" s="442">
        <v>0.11237069576307213</v>
      </c>
      <c r="S47" s="442">
        <v>2.4865591397849461E-2</v>
      </c>
      <c r="T47" s="442">
        <v>-4.2833607907743002E-2</v>
      </c>
      <c r="U47" s="442">
        <v>-2.1609241187014541E-2</v>
      </c>
      <c r="V47" s="442">
        <v>-4.7413793103448273E-2</v>
      </c>
      <c r="W47" s="442">
        <v>1.2611504152568441E-2</v>
      </c>
      <c r="X47" s="442">
        <v>7.8348332451032288E-2</v>
      </c>
      <c r="Y47" s="442">
        <v>2.6726379659058077E-2</v>
      </c>
      <c r="Z47" s="442">
        <v>5.2009456264775412E-2</v>
      </c>
      <c r="AA47" s="442">
        <v>0.13038548752834467</v>
      </c>
      <c r="AB47" s="442">
        <v>3.71900826446281E-2</v>
      </c>
      <c r="AC47" s="442">
        <v>0.13697857948139797</v>
      </c>
      <c r="AD47" s="442">
        <v>0.2509876830118522</v>
      </c>
      <c r="AE47" s="442">
        <v>0.37782840980515398</v>
      </c>
      <c r="AF47" s="442">
        <v>4.7851473405711158E-2</v>
      </c>
      <c r="AG47" s="442">
        <v>0.10869565217391304</v>
      </c>
      <c r="AH47" s="442">
        <v>0</v>
      </c>
      <c r="AI47" s="442">
        <v>1.4940491263611041E-2</v>
      </c>
      <c r="AJ47" s="442">
        <v>3.7207770826473495E-2</v>
      </c>
      <c r="AK47" s="442">
        <v>-5.7692307692307696E-3</v>
      </c>
      <c r="AL47" s="442">
        <v>8.9857865574560353E-2</v>
      </c>
      <c r="AM47" s="442">
        <v>8.5449512576724035E-2</v>
      </c>
      <c r="AN47" s="442">
        <v>0</v>
      </c>
      <c r="AO47" s="442">
        <v>0.25895953757225432</v>
      </c>
      <c r="AP47" s="443">
        <v>7.8198792601614955E-2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0.15986984815618221</v>
      </c>
      <c r="D48" s="442">
        <v>5.8823529411764705E-2</v>
      </c>
      <c r="E48" s="442">
        <v>0</v>
      </c>
      <c r="F48" s="442">
        <v>0.11267605633802817</v>
      </c>
      <c r="G48" s="442">
        <v>5.291679948995856E-2</v>
      </c>
      <c r="H48" s="442">
        <v>0.11386696730552424</v>
      </c>
      <c r="I48" s="442">
        <v>6.4109035840484607E-2</v>
      </c>
      <c r="J48" s="442">
        <v>0.12820512820512819</v>
      </c>
      <c r="K48" s="442">
        <v>9.2526690391459068E-2</v>
      </c>
      <c r="L48" s="442">
        <v>7.9990368408379489E-2</v>
      </c>
      <c r="M48" s="442">
        <v>0.11613532856213403</v>
      </c>
      <c r="N48" s="442">
        <v>5.5052264808362367E-2</v>
      </c>
      <c r="O48" s="442">
        <v>2.9790660225442835E-2</v>
      </c>
      <c r="P48" s="442">
        <v>8.3270930058409465E-2</v>
      </c>
      <c r="Q48" s="442">
        <v>0.10527296441214831</v>
      </c>
      <c r="R48" s="442">
        <v>0.10301827972226159</v>
      </c>
      <c r="S48" s="442">
        <v>0.1424731182795699</v>
      </c>
      <c r="T48" s="442">
        <v>0.18616144975288304</v>
      </c>
      <c r="U48" s="442">
        <v>0.15614419438358892</v>
      </c>
      <c r="V48" s="442">
        <v>0.18965517241379309</v>
      </c>
      <c r="W48" s="442">
        <v>6.8132882190095362E-2</v>
      </c>
      <c r="X48" s="442">
        <v>0.10905240868184224</v>
      </c>
      <c r="Y48" s="442">
        <v>3.6694596937301358E-2</v>
      </c>
      <c r="Z48" s="442">
        <v>0.19385342789598109</v>
      </c>
      <c r="AA48" s="442">
        <v>0.21541950113378686</v>
      </c>
      <c r="AB48" s="442">
        <v>8.1267217630853997E-2</v>
      </c>
      <c r="AC48" s="442">
        <v>9.5023353196972138E-2</v>
      </c>
      <c r="AD48" s="442">
        <v>7.3901928886823148E-2</v>
      </c>
      <c r="AE48" s="442">
        <v>0.32306725329981145</v>
      </c>
      <c r="AF48" s="442">
        <v>9.501870267311377E-2</v>
      </c>
      <c r="AG48" s="442">
        <v>7.2463768115942032E-2</v>
      </c>
      <c r="AH48" s="442">
        <v>0.34900221729490022</v>
      </c>
      <c r="AI48" s="442">
        <v>0.17236431164007765</v>
      </c>
      <c r="AJ48" s="442">
        <v>6.4208100098781695E-2</v>
      </c>
      <c r="AK48" s="442">
        <v>5.9615384615384619E-2</v>
      </c>
      <c r="AL48" s="442">
        <v>8.2871597205492656E-2</v>
      </c>
      <c r="AM48" s="442">
        <v>8.1237212660970032E-2</v>
      </c>
      <c r="AN48" s="442">
        <v>0</v>
      </c>
      <c r="AO48" s="442">
        <v>3.5838150289017344E-2</v>
      </c>
      <c r="AP48" s="443">
        <v>0.10669445652137839</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3.9696312364425161E-2</v>
      </c>
      <c r="D49" s="442">
        <v>3.9215686274509803E-2</v>
      </c>
      <c r="E49" s="442">
        <v>0</v>
      </c>
      <c r="F49" s="442">
        <v>7.0422535211267609E-2</v>
      </c>
      <c r="G49" s="442">
        <v>6.1796985290769157E-2</v>
      </c>
      <c r="H49" s="442">
        <v>4.3968432919954906E-2</v>
      </c>
      <c r="I49" s="442">
        <v>2.9909136799596163E-2</v>
      </c>
      <c r="J49" s="442">
        <v>1.9230769230769232E-2</v>
      </c>
      <c r="K49" s="442">
        <v>0.13523131672597866</v>
      </c>
      <c r="L49" s="442">
        <v>3.6551890199855525E-2</v>
      </c>
      <c r="M49" s="442">
        <v>3.0904359141184126E-2</v>
      </c>
      <c r="N49" s="442">
        <v>1.7579980994615142E-2</v>
      </c>
      <c r="O49" s="442">
        <v>7.246376811594203E-3</v>
      </c>
      <c r="P49" s="442">
        <v>2.7632170136288752E-2</v>
      </c>
      <c r="Q49" s="442">
        <v>6.5213340786286567E-3</v>
      </c>
      <c r="R49" s="442">
        <v>9.7775258608473851E-3</v>
      </c>
      <c r="S49" s="442">
        <v>1.5456989247311828E-2</v>
      </c>
      <c r="T49" s="442">
        <v>8.2372322899505763E-3</v>
      </c>
      <c r="U49" s="442">
        <v>3.9334793865763796E-3</v>
      </c>
      <c r="V49" s="442">
        <v>1.2931034482758621E-2</v>
      </c>
      <c r="W49" s="442">
        <v>7.9975392187019382E-3</v>
      </c>
      <c r="X49" s="442">
        <v>3.4145050291159343E-2</v>
      </c>
      <c r="Y49" s="442">
        <v>3.6839063854377345E-2</v>
      </c>
      <c r="Z49" s="442">
        <v>3.0732860520094562E-2</v>
      </c>
      <c r="AA49" s="442">
        <v>4.5351473922902494E-2</v>
      </c>
      <c r="AB49" s="442">
        <v>2.0661157024793389E-2</v>
      </c>
      <c r="AC49" s="442">
        <v>4.3565791592849089E-2</v>
      </c>
      <c r="AD49" s="442">
        <v>2.0450848245410179E-2</v>
      </c>
      <c r="AE49" s="442">
        <v>4.2347580138277816E-2</v>
      </c>
      <c r="AF49" s="442">
        <v>8.3614633701304619E-2</v>
      </c>
      <c r="AG49" s="442">
        <v>2.8985507246376812E-2</v>
      </c>
      <c r="AH49" s="442">
        <v>1.6260162601626016E-3</v>
      </c>
      <c r="AI49" s="442">
        <v>1.1479699501983624E-2</v>
      </c>
      <c r="AJ49" s="442">
        <v>1.4899571945999342E-2</v>
      </c>
      <c r="AK49" s="442">
        <v>3.2692307692307694E-2</v>
      </c>
      <c r="AL49" s="442">
        <v>5.2517465670922671E-2</v>
      </c>
      <c r="AM49" s="442">
        <v>4.7177759056444821E-2</v>
      </c>
      <c r="AN49" s="442">
        <v>0</v>
      </c>
      <c r="AO49" s="442">
        <v>1.2716763005780347E-2</v>
      </c>
      <c r="AP49" s="443">
        <v>2.9889581791449973E-2</v>
      </c>
      <c r="AQ49" s="313"/>
      <c r="AR49" s="313"/>
      <c r="AS49" s="313"/>
      <c r="AT49" s="313"/>
      <c r="AU49" s="313"/>
      <c r="AV49" s="313"/>
      <c r="AW49" s="313"/>
      <c r="AX49" s="313"/>
      <c r="AY49" s="313"/>
      <c r="AZ49" s="313"/>
      <c r="BA49" s="313"/>
      <c r="BB49" s="313"/>
      <c r="BC49" s="313"/>
      <c r="BD49" s="313"/>
    </row>
    <row r="50" spans="1:56" x14ac:dyDescent="0.2">
      <c r="A50" s="286">
        <v>46</v>
      </c>
      <c r="B50" s="282" t="s">
        <v>205</v>
      </c>
      <c r="C50" s="442">
        <v>-6.9631236442516273E-2</v>
      </c>
      <c r="D50" s="442">
        <v>-3.9215686274509803E-2</v>
      </c>
      <c r="E50" s="442">
        <v>0</v>
      </c>
      <c r="F50" s="442">
        <v>0</v>
      </c>
      <c r="G50" s="442">
        <v>-3.8253108065030282E-3</v>
      </c>
      <c r="H50" s="442">
        <v>0</v>
      </c>
      <c r="I50" s="442">
        <v>0</v>
      </c>
      <c r="J50" s="442">
        <v>0</v>
      </c>
      <c r="K50" s="442">
        <v>-3.5587188612099642E-3</v>
      </c>
      <c r="L50" s="442">
        <v>0</v>
      </c>
      <c r="M50" s="442">
        <v>0</v>
      </c>
      <c r="N50" s="442">
        <v>0</v>
      </c>
      <c r="O50" s="442">
        <v>0</v>
      </c>
      <c r="P50" s="442">
        <v>0</v>
      </c>
      <c r="Q50" s="442">
        <v>0</v>
      </c>
      <c r="R50" s="442">
        <v>0</v>
      </c>
      <c r="S50" s="442">
        <v>0</v>
      </c>
      <c r="T50" s="442">
        <v>0</v>
      </c>
      <c r="U50" s="442">
        <v>0</v>
      </c>
      <c r="V50" s="442">
        <v>0</v>
      </c>
      <c r="W50" s="442">
        <v>0</v>
      </c>
      <c r="X50" s="442">
        <v>0</v>
      </c>
      <c r="Y50" s="442">
        <v>-4.1895405952036982E-3</v>
      </c>
      <c r="Z50" s="442">
        <v>0</v>
      </c>
      <c r="AA50" s="442">
        <v>-4.8752834467120185E-2</v>
      </c>
      <c r="AB50" s="442">
        <v>0</v>
      </c>
      <c r="AC50" s="442">
        <v>-5.6369785794813977E-4</v>
      </c>
      <c r="AD50" s="442">
        <v>-1.5105740181268883E-2</v>
      </c>
      <c r="AE50" s="442">
        <v>-7.8566939032055313E-4</v>
      </c>
      <c r="AF50" s="442">
        <v>-2.3720463461363015E-3</v>
      </c>
      <c r="AG50" s="442">
        <v>0</v>
      </c>
      <c r="AH50" s="442">
        <v>0</v>
      </c>
      <c r="AI50" s="442">
        <v>-2.025829323879463E-3</v>
      </c>
      <c r="AJ50" s="442">
        <v>-1.2923938096806059E-2</v>
      </c>
      <c r="AK50" s="442">
        <v>-1.7307692307692309E-2</v>
      </c>
      <c r="AL50" s="442">
        <v>0</v>
      </c>
      <c r="AM50" s="442">
        <v>0</v>
      </c>
      <c r="AN50" s="442">
        <v>0</v>
      </c>
      <c r="AO50" s="442">
        <v>-3.4682080924855491E-3</v>
      </c>
      <c r="AP50" s="443">
        <v>-2.6783136248834253E-3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0.45509761388286335</v>
      </c>
      <c r="D51" s="444">
        <v>0.68627450980392157</v>
      </c>
      <c r="E51" s="444">
        <v>0</v>
      </c>
      <c r="F51" s="444">
        <v>0.676056338028169</v>
      </c>
      <c r="G51" s="444">
        <v>0.33885878227605992</v>
      </c>
      <c r="H51" s="444">
        <v>0.39571589627959414</v>
      </c>
      <c r="I51" s="444">
        <v>0.38263503281171124</v>
      </c>
      <c r="J51" s="444">
        <v>0.31666666666666665</v>
      </c>
      <c r="K51" s="444">
        <v>0.29537366548042704</v>
      </c>
      <c r="L51" s="444">
        <v>0.3397062364555743</v>
      </c>
      <c r="M51" s="444">
        <v>0.47657774886141835</v>
      </c>
      <c r="N51" s="444">
        <v>0.24982578397212543</v>
      </c>
      <c r="O51" s="444">
        <v>0.22946859903381642</v>
      </c>
      <c r="P51" s="444">
        <v>0.44080425340721879</v>
      </c>
      <c r="Q51" s="444">
        <v>0.42851375690950871</v>
      </c>
      <c r="R51" s="444">
        <v>0.45302536488592887</v>
      </c>
      <c r="S51" s="444">
        <v>0.40658602150537637</v>
      </c>
      <c r="T51" s="444">
        <v>0.35914332784184516</v>
      </c>
      <c r="U51" s="444">
        <v>0.3498307110137423</v>
      </c>
      <c r="V51" s="444">
        <v>0.34482758620689657</v>
      </c>
      <c r="W51" s="444">
        <v>0.22085512150107658</v>
      </c>
      <c r="X51" s="444">
        <v>0.50423504499735305</v>
      </c>
      <c r="Y51" s="444">
        <v>0.46171626697486273</v>
      </c>
      <c r="Z51" s="444">
        <v>0.3546099290780142</v>
      </c>
      <c r="AA51" s="444">
        <v>0.49546485260770973</v>
      </c>
      <c r="AB51" s="444">
        <v>0.67217630853994492</v>
      </c>
      <c r="AC51" s="444">
        <v>0.72346593654372682</v>
      </c>
      <c r="AD51" s="444">
        <v>0.67511038810132462</v>
      </c>
      <c r="AE51" s="444">
        <v>0.825345694531741</v>
      </c>
      <c r="AF51" s="444">
        <v>0.74076270413283463</v>
      </c>
      <c r="AG51" s="444">
        <v>0.57246376811594202</v>
      </c>
      <c r="AH51" s="444">
        <v>0.71249076127124911</v>
      </c>
      <c r="AI51" s="444">
        <v>0.75495906136574664</v>
      </c>
      <c r="AJ51" s="444">
        <v>0.56601909779387549</v>
      </c>
      <c r="AK51" s="444">
        <v>0.5903846153846154</v>
      </c>
      <c r="AL51" s="444">
        <v>0.61768248614791621</v>
      </c>
      <c r="AM51" s="444">
        <v>0.50367071849801415</v>
      </c>
      <c r="AN51" s="444">
        <v>0</v>
      </c>
      <c r="AO51" s="444">
        <v>0.31676300578034683</v>
      </c>
      <c r="AP51" s="445">
        <v>0.47369975672814285</v>
      </c>
      <c r="AQ51" s="313"/>
      <c r="AR51" s="313"/>
      <c r="AS51" s="313"/>
      <c r="AT51" s="313"/>
      <c r="AU51" s="313"/>
      <c r="AV51" s="313"/>
      <c r="AW51" s="313"/>
      <c r="AX51" s="313"/>
      <c r="AY51" s="313"/>
      <c r="AZ51" s="313"/>
      <c r="BA51" s="313"/>
      <c r="BB51" s="313"/>
      <c r="BC51" s="313"/>
      <c r="BD51" s="313"/>
    </row>
    <row r="52" spans="1:56" x14ac:dyDescent="0.2">
      <c r="A52" s="304">
        <v>48</v>
      </c>
      <c r="B52" s="305" t="s">
        <v>440</v>
      </c>
      <c r="C52" s="444">
        <v>1</v>
      </c>
      <c r="D52" s="444">
        <v>1</v>
      </c>
      <c r="E52" s="444">
        <v>0</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K2" sqref="K2"/>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6" t="s">
        <v>43</v>
      </c>
    </row>
    <row r="5" spans="1:42" ht="12.5" x14ac:dyDescent="0.2">
      <c r="A5" s="267" t="s">
        <v>443</v>
      </c>
      <c r="B5" s="272" t="s">
        <v>444</v>
      </c>
      <c r="C5" s="442">
        <v>1.0555708643864274</v>
      </c>
      <c r="D5" s="442">
        <v>5.2576066040216102E-4</v>
      </c>
      <c r="E5" s="442">
        <v>0</v>
      </c>
      <c r="F5" s="442">
        <v>9.1848769472572683E-7</v>
      </c>
      <c r="G5" s="442">
        <v>7.3990707739342895E-2</v>
      </c>
      <c r="H5" s="442">
        <v>3.4766059218049161E-3</v>
      </c>
      <c r="I5" s="442">
        <v>8.1395593051674869E-5</v>
      </c>
      <c r="J5" s="442">
        <v>5.9634114098168782E-4</v>
      </c>
      <c r="K5" s="442">
        <v>4.1677464916693375E-7</v>
      </c>
      <c r="L5" s="442">
        <v>2.0854581636707011E-4</v>
      </c>
      <c r="M5" s="442">
        <v>7.7670964122087904E-5</v>
      </c>
      <c r="N5" s="442">
        <v>3.5582579426754541E-6</v>
      </c>
      <c r="O5" s="442">
        <v>5.0544406021035184E-6</v>
      </c>
      <c r="P5" s="442">
        <v>4.1884834917564438E-6</v>
      </c>
      <c r="Q5" s="442">
        <v>4.4192305338022712E-6</v>
      </c>
      <c r="R5" s="442">
        <v>4.9695772679743382E-6</v>
      </c>
      <c r="S5" s="442">
        <v>7.0585130342294942E-6</v>
      </c>
      <c r="T5" s="442">
        <v>7.4187613966027852E-6</v>
      </c>
      <c r="U5" s="442">
        <v>7.5297898206295668E-6</v>
      </c>
      <c r="V5" s="442">
        <v>5.2969779948894421E-6</v>
      </c>
      <c r="W5" s="442">
        <v>4.9180649066507279E-6</v>
      </c>
      <c r="X5" s="442">
        <v>2.300550799638494E-4</v>
      </c>
      <c r="Y5" s="442">
        <v>3.9450701713558196E-4</v>
      </c>
      <c r="Z5" s="442">
        <v>5.8854316706523419E-6</v>
      </c>
      <c r="AA5" s="442">
        <v>2.0522678759739984E-5</v>
      </c>
      <c r="AB5" s="442">
        <v>4.0310900489906234E-6</v>
      </c>
      <c r="AC5" s="442">
        <v>3.9504878276663629E-5</v>
      </c>
      <c r="AD5" s="442">
        <v>4.2732338172505441E-6</v>
      </c>
      <c r="AE5" s="442">
        <v>5.9421696504428765E-6</v>
      </c>
      <c r="AF5" s="442">
        <v>4.9198534568754965E-6</v>
      </c>
      <c r="AG5" s="442">
        <v>2.8937940021798943E-6</v>
      </c>
      <c r="AH5" s="442">
        <v>1.1139421354782675E-5</v>
      </c>
      <c r="AI5" s="442">
        <v>1.0057313977338306E-3</v>
      </c>
      <c r="AJ5" s="442">
        <v>8.4590728079416821E-4</v>
      </c>
      <c r="AK5" s="442">
        <v>7.8115943968177929E-4</v>
      </c>
      <c r="AL5" s="442">
        <v>6.7247783055606621E-6</v>
      </c>
      <c r="AM5" s="442">
        <v>1.0097342797836046E-2</v>
      </c>
      <c r="AN5" s="442">
        <v>3.1594216570226734E-5</v>
      </c>
      <c r="AO5" s="442">
        <v>4.7219261486150735E-5</v>
      </c>
      <c r="AP5" s="317">
        <f t="shared" ref="AP5:AP44" si="0">SUM(C5:AN5)</f>
        <v>1.1480757741408945</v>
      </c>
    </row>
    <row r="6" spans="1:42" ht="12.5" x14ac:dyDescent="0.2">
      <c r="A6" s="267" t="s">
        <v>445</v>
      </c>
      <c r="B6" s="272" t="s">
        <v>446</v>
      </c>
      <c r="C6" s="442">
        <v>8.307682682412062E-5</v>
      </c>
      <c r="D6" s="442">
        <v>1.0086277169435403</v>
      </c>
      <c r="E6" s="442">
        <v>0</v>
      </c>
      <c r="F6" s="442">
        <v>2.0637557250191229E-6</v>
      </c>
      <c r="G6" s="442">
        <v>7.3889808694010435E-5</v>
      </c>
      <c r="H6" s="442">
        <v>2.0913166224411051E-5</v>
      </c>
      <c r="I6" s="442">
        <v>5.8096019955175462E-3</v>
      </c>
      <c r="J6" s="442">
        <v>3.7427103139731225E-5</v>
      </c>
      <c r="K6" s="442">
        <v>5.3084324328545658E-7</v>
      </c>
      <c r="L6" s="442">
        <v>2.0475618983801314E-5</v>
      </c>
      <c r="M6" s="442">
        <v>5.6307826164533718E-5</v>
      </c>
      <c r="N6" s="442">
        <v>3.4913223718324647E-6</v>
      </c>
      <c r="O6" s="442">
        <v>1.0129692696637769E-5</v>
      </c>
      <c r="P6" s="442">
        <v>1.1712813516331144E-5</v>
      </c>
      <c r="Q6" s="442">
        <v>7.5876815215053513E-6</v>
      </c>
      <c r="R6" s="442">
        <v>6.5647707313689913E-6</v>
      </c>
      <c r="S6" s="442">
        <v>1.9994061780543919E-5</v>
      </c>
      <c r="T6" s="442">
        <v>2.1827173949177636E-5</v>
      </c>
      <c r="U6" s="442">
        <v>2.2518501955056632E-5</v>
      </c>
      <c r="V6" s="442">
        <v>2.3385781673562892E-6</v>
      </c>
      <c r="W6" s="442">
        <v>6.6290512141685757E-6</v>
      </c>
      <c r="X6" s="442">
        <v>2.9901736425940747E-4</v>
      </c>
      <c r="Y6" s="442">
        <v>1.2214920020424251E-4</v>
      </c>
      <c r="Z6" s="442">
        <v>8.8602154824507422E-6</v>
      </c>
      <c r="AA6" s="442">
        <v>1.7231377087552693E-5</v>
      </c>
      <c r="AB6" s="442">
        <v>1.8932805848139978E-5</v>
      </c>
      <c r="AC6" s="442">
        <v>2.5074903500763718E-5</v>
      </c>
      <c r="AD6" s="442">
        <v>1.8926500635636454E-5</v>
      </c>
      <c r="AE6" s="442">
        <v>4.1137339291899961E-6</v>
      </c>
      <c r="AF6" s="442">
        <v>8.6127923848649962E-6</v>
      </c>
      <c r="AG6" s="442">
        <v>1.9663736145075471E-5</v>
      </c>
      <c r="AH6" s="442">
        <v>1.0351273950933596E-5</v>
      </c>
      <c r="AI6" s="442">
        <v>2.8129092065136989E-5</v>
      </c>
      <c r="AJ6" s="442">
        <v>1.5243122853927616E-5</v>
      </c>
      <c r="AK6" s="442">
        <v>5.9794518639942601E-5</v>
      </c>
      <c r="AL6" s="442">
        <v>1.3008742616465464E-5</v>
      </c>
      <c r="AM6" s="442">
        <v>8.6948521885138547E-5</v>
      </c>
      <c r="AN6" s="442">
        <v>9.171239839731079E-4</v>
      </c>
      <c r="AO6" s="442">
        <v>2.4806573811413297E-4</v>
      </c>
      <c r="AP6" s="318">
        <f t="shared" si="0"/>
        <v>1.0165179794214232</v>
      </c>
    </row>
    <row r="7" spans="1:42" ht="12.5" x14ac:dyDescent="0.2">
      <c r="A7" s="267" t="s">
        <v>447</v>
      </c>
      <c r="B7" s="272" t="s">
        <v>250</v>
      </c>
      <c r="C7" s="442">
        <v>0</v>
      </c>
      <c r="D7" s="442">
        <v>0</v>
      </c>
      <c r="E7" s="442">
        <v>1</v>
      </c>
      <c r="F7" s="442">
        <v>0</v>
      </c>
      <c r="G7" s="442">
        <v>0</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0</v>
      </c>
      <c r="Y7" s="442">
        <v>0</v>
      </c>
      <c r="Z7" s="442">
        <v>0</v>
      </c>
      <c r="AA7" s="442">
        <v>0</v>
      </c>
      <c r="AB7" s="442">
        <v>0</v>
      </c>
      <c r="AC7" s="442">
        <v>0</v>
      </c>
      <c r="AD7" s="442">
        <v>0</v>
      </c>
      <c r="AE7" s="442">
        <v>0</v>
      </c>
      <c r="AF7" s="442">
        <v>0</v>
      </c>
      <c r="AG7" s="442">
        <v>0</v>
      </c>
      <c r="AH7" s="442">
        <v>0</v>
      </c>
      <c r="AI7" s="442">
        <v>0</v>
      </c>
      <c r="AJ7" s="442">
        <v>0</v>
      </c>
      <c r="AK7" s="442">
        <v>0</v>
      </c>
      <c r="AL7" s="442">
        <v>0</v>
      </c>
      <c r="AM7" s="442">
        <v>0</v>
      </c>
      <c r="AN7" s="442">
        <v>0</v>
      </c>
      <c r="AO7" s="442">
        <v>0</v>
      </c>
      <c r="AP7" s="318">
        <f t="shared" si="0"/>
        <v>1</v>
      </c>
    </row>
    <row r="8" spans="1:42" ht="12.5" x14ac:dyDescent="0.2">
      <c r="A8" s="267" t="s">
        <v>448</v>
      </c>
      <c r="B8" s="272" t="s">
        <v>27</v>
      </c>
      <c r="C8" s="442">
        <v>9.2137756050004601E-6</v>
      </c>
      <c r="D8" s="442">
        <v>6.8287063176459169E-7</v>
      </c>
      <c r="E8" s="442">
        <v>0</v>
      </c>
      <c r="F8" s="442">
        <v>1.0000305559308442</v>
      </c>
      <c r="G8" s="442">
        <v>1.5550117590533226E-5</v>
      </c>
      <c r="H8" s="442">
        <v>1.2646967237460123E-5</v>
      </c>
      <c r="I8" s="442">
        <v>5.3517935386030516E-5</v>
      </c>
      <c r="J8" s="442">
        <v>1.3036179619318805E-4</v>
      </c>
      <c r="K8" s="442">
        <v>1.043991946148173E-2</v>
      </c>
      <c r="L8" s="442">
        <v>1.6864709356791679E-5</v>
      </c>
      <c r="M8" s="442">
        <v>1.3005480437779673E-3</v>
      </c>
      <c r="N8" s="442">
        <v>1.0738350595306725E-3</v>
      </c>
      <c r="O8" s="442">
        <v>2.693929193185837E-3</v>
      </c>
      <c r="P8" s="442">
        <v>9.0074635007767958E-5</v>
      </c>
      <c r="Q8" s="442">
        <v>5.0830211172949325E-5</v>
      </c>
      <c r="R8" s="442">
        <v>3.7682091701074681E-5</v>
      </c>
      <c r="S8" s="442">
        <v>3.2376790158290364E-5</v>
      </c>
      <c r="T8" s="442">
        <v>4.4019300485552828E-5</v>
      </c>
      <c r="U8" s="442">
        <v>3.5594368963568179E-5</v>
      </c>
      <c r="V8" s="442">
        <v>1.1951287432810034E-5</v>
      </c>
      <c r="W8" s="442">
        <v>3.228333277602025E-5</v>
      </c>
      <c r="X8" s="442">
        <v>1.3312298731935972E-5</v>
      </c>
      <c r="Y8" s="442">
        <v>1.7780290043075772E-4</v>
      </c>
      <c r="Z8" s="442">
        <v>5.3434275320778536E-3</v>
      </c>
      <c r="AA8" s="442">
        <v>2.6708472673745744E-5</v>
      </c>
      <c r="AB8" s="442">
        <v>2.6139170515198459E-5</v>
      </c>
      <c r="AC8" s="442">
        <v>8.5599813181941582E-6</v>
      </c>
      <c r="AD8" s="442">
        <v>2.9561077083758793E-6</v>
      </c>
      <c r="AE8" s="442">
        <v>3.1368408065788862E-6</v>
      </c>
      <c r="AF8" s="442">
        <v>1.9553012933340143E-5</v>
      </c>
      <c r="AG8" s="442">
        <v>7.6606847082757336E-7</v>
      </c>
      <c r="AH8" s="442">
        <v>9.6992732990883721E-6</v>
      </c>
      <c r="AI8" s="442">
        <v>1.0362529648975333E-5</v>
      </c>
      <c r="AJ8" s="442">
        <v>6.1079145178539172E-6</v>
      </c>
      <c r="AK8" s="442">
        <v>4.7827838322063999E-6</v>
      </c>
      <c r="AL8" s="442">
        <v>5.046194928810361E-6</v>
      </c>
      <c r="AM8" s="442">
        <v>1.5055006552024811E-5</v>
      </c>
      <c r="AN8" s="442">
        <v>2.2418193872633619E-5</v>
      </c>
      <c r="AO8" s="442">
        <v>1.5992628134434886E-5</v>
      </c>
      <c r="AP8" s="318">
        <f t="shared" si="0"/>
        <v>1.0218082721608384</v>
      </c>
    </row>
    <row r="9" spans="1:42" ht="12.5" x14ac:dyDescent="0.2">
      <c r="A9" s="267" t="s">
        <v>449</v>
      </c>
      <c r="B9" s="272" t="s">
        <v>191</v>
      </c>
      <c r="C9" s="442">
        <v>2.5955912395683567E-2</v>
      </c>
      <c r="D9" s="442">
        <v>7.3743570171192242E-3</v>
      </c>
      <c r="E9" s="442">
        <v>0</v>
      </c>
      <c r="F9" s="442">
        <v>2.3766195991447582E-6</v>
      </c>
      <c r="G9" s="442">
        <v>1.0388174172769389</v>
      </c>
      <c r="H9" s="442">
        <v>5.0889528900099315E-4</v>
      </c>
      <c r="I9" s="442">
        <v>3.3306462408405065E-4</v>
      </c>
      <c r="J9" s="442">
        <v>1.4499952265361953E-3</v>
      </c>
      <c r="K9" s="442">
        <v>4.9762499592873059E-7</v>
      </c>
      <c r="L9" s="442">
        <v>9.3044084641084037E-6</v>
      </c>
      <c r="M9" s="442">
        <v>1.0335640316642072E-4</v>
      </c>
      <c r="N9" s="442">
        <v>2.6279304341250322E-6</v>
      </c>
      <c r="O9" s="442">
        <v>4.3169415705387425E-6</v>
      </c>
      <c r="P9" s="442">
        <v>3.84769628656646E-6</v>
      </c>
      <c r="Q9" s="442">
        <v>4.3693770517893135E-6</v>
      </c>
      <c r="R9" s="442">
        <v>4.5693561349283525E-6</v>
      </c>
      <c r="S9" s="442">
        <v>4.3998345392256536E-6</v>
      </c>
      <c r="T9" s="442">
        <v>6.3608291551478938E-6</v>
      </c>
      <c r="U9" s="442">
        <v>5.8634087245394917E-6</v>
      </c>
      <c r="V9" s="442">
        <v>1.6968152870808949E-6</v>
      </c>
      <c r="W9" s="442">
        <v>2.0102324727853104E-6</v>
      </c>
      <c r="X9" s="442">
        <v>2.2443961864708112E-4</v>
      </c>
      <c r="Y9" s="442">
        <v>2.6453882134519899E-5</v>
      </c>
      <c r="Z9" s="442">
        <v>2.3883681482018678E-6</v>
      </c>
      <c r="AA9" s="442">
        <v>5.6674370797329457E-6</v>
      </c>
      <c r="AB9" s="442">
        <v>4.8038780760719999E-6</v>
      </c>
      <c r="AC9" s="442">
        <v>4.4870649786256278E-5</v>
      </c>
      <c r="AD9" s="442">
        <v>4.2997923631454426E-6</v>
      </c>
      <c r="AE9" s="442">
        <v>4.7310466118692293E-6</v>
      </c>
      <c r="AF9" s="442">
        <v>9.811331805353436E-6</v>
      </c>
      <c r="AG9" s="442">
        <v>3.2981374002926007E-6</v>
      </c>
      <c r="AH9" s="442">
        <v>6.4654741416647878E-5</v>
      </c>
      <c r="AI9" s="442">
        <v>1.2758346824221507E-3</v>
      </c>
      <c r="AJ9" s="442">
        <v>1.4382980249144164E-3</v>
      </c>
      <c r="AK9" s="442">
        <v>4.3088195631821519E-4</v>
      </c>
      <c r="AL9" s="442">
        <v>1.1644318628975141E-5</v>
      </c>
      <c r="AM9" s="442">
        <v>3.0963948040086144E-2</v>
      </c>
      <c r="AN9" s="442">
        <v>5.6826459817063881E-5</v>
      </c>
      <c r="AO9" s="442">
        <v>4.7678181170518317E-4</v>
      </c>
      <c r="AP9" s="318">
        <f t="shared" si="0"/>
        <v>1.1091680916729005</v>
      </c>
    </row>
    <row r="10" spans="1:42" ht="12.5" x14ac:dyDescent="0.2">
      <c r="A10" s="281" t="s">
        <v>450</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451</v>
      </c>
      <c r="B11" s="283" t="s">
        <v>285</v>
      </c>
      <c r="C11" s="442">
        <v>1.3304349435371685E-2</v>
      </c>
      <c r="D11" s="442">
        <v>1.7519540497547837E-4</v>
      </c>
      <c r="E11" s="442">
        <v>0</v>
      </c>
      <c r="F11" s="442">
        <v>3.9263924025621533E-4</v>
      </c>
      <c r="G11" s="442">
        <v>9.4383862353463327E-3</v>
      </c>
      <c r="H11" s="442">
        <v>3.9703364333853151E-3</v>
      </c>
      <c r="I11" s="442">
        <v>1.1057913689902859</v>
      </c>
      <c r="J11" s="442">
        <v>7.1161009394789289E-3</v>
      </c>
      <c r="K11" s="442">
        <v>1.009882994890942E-4</v>
      </c>
      <c r="L11" s="442">
        <v>3.895994120192074E-3</v>
      </c>
      <c r="M11" s="442">
        <v>1.0716492508376895E-2</v>
      </c>
      <c r="N11" s="442">
        <v>6.6419022780760302E-4</v>
      </c>
      <c r="O11" s="442">
        <v>1.9279182014010549E-3</v>
      </c>
      <c r="P11" s="442">
        <v>2.2286370616984704E-3</v>
      </c>
      <c r="Q11" s="442">
        <v>1.4434613837130373E-3</v>
      </c>
      <c r="R11" s="442">
        <v>1.2485243723422633E-3</v>
      </c>
      <c r="S11" s="442">
        <v>3.8054106019023669E-3</v>
      </c>
      <c r="T11" s="442">
        <v>4.1531924532995663E-3</v>
      </c>
      <c r="U11" s="442">
        <v>4.2847546311992344E-3</v>
      </c>
      <c r="V11" s="442">
        <v>4.4491969924959659E-4</v>
      </c>
      <c r="W11" s="442">
        <v>1.2615875481145592E-3</v>
      </c>
      <c r="X11" s="442">
        <v>5.691291026868233E-2</v>
      </c>
      <c r="Y11" s="442">
        <v>2.3246902834037179E-2</v>
      </c>
      <c r="Z11" s="442">
        <v>1.6862494745965809E-3</v>
      </c>
      <c r="AA11" s="442">
        <v>3.2793804344923606E-3</v>
      </c>
      <c r="AB11" s="442">
        <v>3.6034116922345556E-3</v>
      </c>
      <c r="AC11" s="442">
        <v>4.7679211061965911E-3</v>
      </c>
      <c r="AD11" s="442">
        <v>3.6020288703051215E-3</v>
      </c>
      <c r="AE11" s="442">
        <v>7.8129752478825476E-4</v>
      </c>
      <c r="AF11" s="442">
        <v>1.6366145091089974E-3</v>
      </c>
      <c r="AG11" s="442">
        <v>3.7424525333104616E-3</v>
      </c>
      <c r="AH11" s="442">
        <v>1.9667792281956227E-3</v>
      </c>
      <c r="AI11" s="442">
        <v>4.4473048964423006E-3</v>
      </c>
      <c r="AJ11" s="442">
        <v>2.8296425840515721E-3</v>
      </c>
      <c r="AK11" s="442">
        <v>1.1358583116039486E-2</v>
      </c>
      <c r="AL11" s="442">
        <v>2.4720854617041915E-3</v>
      </c>
      <c r="AM11" s="442">
        <v>3.719165322260552E-3</v>
      </c>
      <c r="AN11" s="442">
        <v>0.17456348332975954</v>
      </c>
      <c r="AO11" s="442">
        <v>4.7207799347035048E-2</v>
      </c>
      <c r="AP11" s="318">
        <f t="shared" si="0"/>
        <v>1.4809806609740914</v>
      </c>
    </row>
    <row r="12" spans="1:42" ht="12.5" x14ac:dyDescent="0.2">
      <c r="A12" s="281" t="s">
        <v>452</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453</v>
      </c>
      <c r="B13" s="283" t="s">
        <v>30</v>
      </c>
      <c r="C13" s="442">
        <v>2.4847750354673321E-4</v>
      </c>
      <c r="D13" s="442">
        <v>3.8881898116733309E-5</v>
      </c>
      <c r="E13" s="442">
        <v>0</v>
      </c>
      <c r="F13" s="442">
        <v>1.2204647868912096E-3</v>
      </c>
      <c r="G13" s="442">
        <v>1.7891009473008519E-4</v>
      </c>
      <c r="H13" s="442">
        <v>2.1673322281816072E-4</v>
      </c>
      <c r="I13" s="442">
        <v>1.2742016653154723E-4</v>
      </c>
      <c r="J13" s="442">
        <v>2.3327334453978987E-3</v>
      </c>
      <c r="K13" s="442">
        <v>1.0017392659222393</v>
      </c>
      <c r="L13" s="442">
        <v>6.1323991152348328E-5</v>
      </c>
      <c r="M13" s="442">
        <v>7.3281565746680587E-4</v>
      </c>
      <c r="N13" s="442">
        <v>7.7594080786341074E-4</v>
      </c>
      <c r="O13" s="442">
        <v>1.106101837699795E-4</v>
      </c>
      <c r="P13" s="442">
        <v>1.6562649610389106E-4</v>
      </c>
      <c r="Q13" s="442">
        <v>8.9593007386115815E-5</v>
      </c>
      <c r="R13" s="442">
        <v>7.5729193064974319E-5</v>
      </c>
      <c r="S13" s="442">
        <v>6.1079116834367311E-5</v>
      </c>
      <c r="T13" s="442">
        <v>8.8456016112852285E-5</v>
      </c>
      <c r="U13" s="442">
        <v>7.5453370239463488E-5</v>
      </c>
      <c r="V13" s="442">
        <v>2.5962036446802736E-5</v>
      </c>
      <c r="W13" s="442">
        <v>9.1251538501965415E-5</v>
      </c>
      <c r="X13" s="442">
        <v>1.0011021203838028E-4</v>
      </c>
      <c r="Y13" s="442">
        <v>4.3675253357071636E-4</v>
      </c>
      <c r="Z13" s="442">
        <v>1.6584127400186396E-3</v>
      </c>
      <c r="AA13" s="442">
        <v>4.1832654742539354E-4</v>
      </c>
      <c r="AB13" s="442">
        <v>4.0687647415253291E-4</v>
      </c>
      <c r="AC13" s="442">
        <v>7.5139407689205786E-5</v>
      </c>
      <c r="AD13" s="442">
        <v>4.2692644222326218E-5</v>
      </c>
      <c r="AE13" s="442">
        <v>1.7210185481065311E-5</v>
      </c>
      <c r="AF13" s="442">
        <v>1.6076771943556367E-3</v>
      </c>
      <c r="AG13" s="442">
        <v>1.3388838065022771E-5</v>
      </c>
      <c r="AH13" s="442">
        <v>3.4670185782829097E-4</v>
      </c>
      <c r="AI13" s="442">
        <v>1.1793603752532722E-4</v>
      </c>
      <c r="AJ13" s="442">
        <v>9.0892127583978657E-5</v>
      </c>
      <c r="AK13" s="442">
        <v>1.4363853868630706E-4</v>
      </c>
      <c r="AL13" s="442">
        <v>8.5863350091296083E-5</v>
      </c>
      <c r="AM13" s="442">
        <v>1.9597943838114482E-4</v>
      </c>
      <c r="AN13" s="442">
        <v>2.4132824071071017E-4</v>
      </c>
      <c r="AO13" s="442">
        <v>5.7693842226023495E-4</v>
      </c>
      <c r="AP13" s="318">
        <f t="shared" si="0"/>
        <v>1.0144556548230408</v>
      </c>
    </row>
    <row r="14" spans="1:42" ht="12.5" x14ac:dyDescent="0.2">
      <c r="A14" s="281" t="s">
        <v>454</v>
      </c>
      <c r="B14" s="283" t="s">
        <v>455</v>
      </c>
      <c r="C14" s="442">
        <v>4.3607225539593116E-3</v>
      </c>
      <c r="D14" s="442">
        <v>2.0668771633414014E-4</v>
      </c>
      <c r="E14" s="442">
        <v>0</v>
      </c>
      <c r="F14" s="442">
        <v>2.8366261007816725E-4</v>
      </c>
      <c r="G14" s="442">
        <v>9.373787647660484E-3</v>
      </c>
      <c r="H14" s="442">
        <v>5.5004155307711092E-3</v>
      </c>
      <c r="I14" s="442">
        <v>8.4346154865394974E-3</v>
      </c>
      <c r="J14" s="442">
        <v>8.9002069908946536E-3</v>
      </c>
      <c r="K14" s="442">
        <v>6.887213232706211E-5</v>
      </c>
      <c r="L14" s="442">
        <v>1.1149507868428368</v>
      </c>
      <c r="M14" s="442">
        <v>4.3292983143069282E-3</v>
      </c>
      <c r="N14" s="442">
        <v>6.050651448880536E-4</v>
      </c>
      <c r="O14" s="442">
        <v>2.9288509706277663E-3</v>
      </c>
      <c r="P14" s="442">
        <v>2.6474681463572445E-3</v>
      </c>
      <c r="Q14" s="442">
        <v>6.863453141136136E-3</v>
      </c>
      <c r="R14" s="442">
        <v>1.012324797488539E-2</v>
      </c>
      <c r="S14" s="442">
        <v>1.970055211687468E-2</v>
      </c>
      <c r="T14" s="442">
        <v>1.0388366042059873E-2</v>
      </c>
      <c r="U14" s="442">
        <v>1.964305969805575E-2</v>
      </c>
      <c r="V14" s="442">
        <v>2.141323761072382E-2</v>
      </c>
      <c r="W14" s="442">
        <v>1.8554066966011834E-2</v>
      </c>
      <c r="X14" s="442">
        <v>2.5254172416038018E-2</v>
      </c>
      <c r="Y14" s="442">
        <v>7.3402996102806296E-3</v>
      </c>
      <c r="Z14" s="442">
        <v>4.356620249931631E-4</v>
      </c>
      <c r="AA14" s="442">
        <v>1.903547497315548E-2</v>
      </c>
      <c r="AB14" s="442">
        <v>7.0633569397425553E-3</v>
      </c>
      <c r="AC14" s="442">
        <v>3.0366529728708923E-3</v>
      </c>
      <c r="AD14" s="442">
        <v>2.3580491841453275E-3</v>
      </c>
      <c r="AE14" s="442">
        <v>6.2628708907121731E-4</v>
      </c>
      <c r="AF14" s="442">
        <v>1.4503877582449612E-3</v>
      </c>
      <c r="AG14" s="442">
        <v>3.8615197355186307E-3</v>
      </c>
      <c r="AH14" s="442">
        <v>1.920610808669843E-3</v>
      </c>
      <c r="AI14" s="442">
        <v>2.3880402833750054E-3</v>
      </c>
      <c r="AJ14" s="442">
        <v>1.7886950911849156E-3</v>
      </c>
      <c r="AK14" s="442">
        <v>5.8086306594739281E-3</v>
      </c>
      <c r="AL14" s="442">
        <v>8.0595329233862714E-3</v>
      </c>
      <c r="AM14" s="442">
        <v>2.3233068770022679E-3</v>
      </c>
      <c r="AN14" s="442">
        <v>8.698115051170513E-2</v>
      </c>
      <c r="AO14" s="442">
        <v>7.4460535366173523E-3</v>
      </c>
      <c r="AP14" s="318">
        <f t="shared" si="0"/>
        <v>1.4490082534961872</v>
      </c>
    </row>
    <row r="15" spans="1:42" ht="12.5" x14ac:dyDescent="0.2">
      <c r="A15" s="281" t="s">
        <v>456</v>
      </c>
      <c r="B15" s="283" t="s">
        <v>31</v>
      </c>
      <c r="C15" s="442">
        <v>1.7580971759332338E-3</v>
      </c>
      <c r="D15" s="442">
        <v>2.7001225554497461E-5</v>
      </c>
      <c r="E15" s="442">
        <v>0</v>
      </c>
      <c r="F15" s="442">
        <v>1.0186554831758105E-4</v>
      </c>
      <c r="G15" s="442">
        <v>1.6252038936465656E-3</v>
      </c>
      <c r="H15" s="442">
        <v>7.8638479978135215E-4</v>
      </c>
      <c r="I15" s="442">
        <v>1.7567277126837625E-3</v>
      </c>
      <c r="J15" s="442">
        <v>4.1900156055185208E-3</v>
      </c>
      <c r="K15" s="442">
        <v>6.6953798063228298E-6</v>
      </c>
      <c r="L15" s="442">
        <v>2.5418762750984824E-3</v>
      </c>
      <c r="M15" s="442">
        <v>1.0496399966658438</v>
      </c>
      <c r="N15" s="442">
        <v>3.4644132229519516E-3</v>
      </c>
      <c r="O15" s="442">
        <v>5.2594251831596149E-3</v>
      </c>
      <c r="P15" s="442">
        <v>2.6054064646296787E-3</v>
      </c>
      <c r="Q15" s="442">
        <v>4.2721213450709998E-3</v>
      </c>
      <c r="R15" s="442">
        <v>2.9795799497138752E-3</v>
      </c>
      <c r="S15" s="442">
        <v>1.1938889810179789E-2</v>
      </c>
      <c r="T15" s="442">
        <v>2.0946888321052515E-2</v>
      </c>
      <c r="U15" s="442">
        <v>5.9478129177274108E-3</v>
      </c>
      <c r="V15" s="442">
        <v>2.8840542224280164E-4</v>
      </c>
      <c r="W15" s="442">
        <v>3.8423885764611561E-3</v>
      </c>
      <c r="X15" s="442">
        <v>1.1641317586924644E-3</v>
      </c>
      <c r="Y15" s="442">
        <v>3.2642994532097167E-2</v>
      </c>
      <c r="Z15" s="442">
        <v>4.206720522856396E-4</v>
      </c>
      <c r="AA15" s="442">
        <v>3.9469725778916815E-3</v>
      </c>
      <c r="AB15" s="442">
        <v>2.2771224518600754E-4</v>
      </c>
      <c r="AC15" s="442">
        <v>2.9358513258133915E-4</v>
      </c>
      <c r="AD15" s="442">
        <v>2.0009732964799176E-4</v>
      </c>
      <c r="AE15" s="442">
        <v>4.1838551149989887E-4</v>
      </c>
      <c r="AF15" s="442">
        <v>1.5651540929573061E-4</v>
      </c>
      <c r="AG15" s="442">
        <v>8.7594901388141809E-5</v>
      </c>
      <c r="AH15" s="442">
        <v>4.8367553368814764E-4</v>
      </c>
      <c r="AI15" s="442">
        <v>1.3748843151276786E-3</v>
      </c>
      <c r="AJ15" s="442">
        <v>7.1709711698747243E-4</v>
      </c>
      <c r="AK15" s="442">
        <v>2.3516683979368021E-4</v>
      </c>
      <c r="AL15" s="442">
        <v>9.4111512469736329E-4</v>
      </c>
      <c r="AM15" s="442">
        <v>9.7806120066900367E-4</v>
      </c>
      <c r="AN15" s="442">
        <v>8.3059238789853114E-3</v>
      </c>
      <c r="AO15" s="442">
        <v>2.9010437105878462E-3</v>
      </c>
      <c r="AP15" s="318">
        <f t="shared" si="0"/>
        <v>1.1765737809558889</v>
      </c>
    </row>
    <row r="16" spans="1:42" ht="12.5" x14ac:dyDescent="0.2">
      <c r="A16" s="281" t="s">
        <v>457</v>
      </c>
      <c r="B16" s="283" t="s">
        <v>32</v>
      </c>
      <c r="C16" s="442">
        <v>1.7312728959815299E-4</v>
      </c>
      <c r="D16" s="442">
        <v>1.4807782278661769E-5</v>
      </c>
      <c r="E16" s="442">
        <v>0</v>
      </c>
      <c r="F16" s="442">
        <v>1.9668972591945183E-3</v>
      </c>
      <c r="G16" s="442">
        <v>5.5543244012973465E-4</v>
      </c>
      <c r="H16" s="442">
        <v>1.6428363768498821E-4</v>
      </c>
      <c r="I16" s="442">
        <v>3.3374317695220482E-3</v>
      </c>
      <c r="J16" s="442">
        <v>5.0549563887195676E-4</v>
      </c>
      <c r="K16" s="442">
        <v>2.4350039933701181E-5</v>
      </c>
      <c r="L16" s="442">
        <v>6.9324924853861791E-4</v>
      </c>
      <c r="M16" s="442">
        <v>3.1296318719398401E-3</v>
      </c>
      <c r="N16" s="442">
        <v>1.1513567005860232</v>
      </c>
      <c r="O16" s="442">
        <v>3.8723810904534717E-4</v>
      </c>
      <c r="P16" s="442">
        <v>6.9930209026681317E-2</v>
      </c>
      <c r="Q16" s="442">
        <v>3.6650880987280234E-2</v>
      </c>
      <c r="R16" s="442">
        <v>2.9004649736845856E-2</v>
      </c>
      <c r="S16" s="442">
        <v>9.0830444617878408E-3</v>
      </c>
      <c r="T16" s="442">
        <v>3.2103517779185839E-3</v>
      </c>
      <c r="U16" s="442">
        <v>1.5531341406234139E-2</v>
      </c>
      <c r="V16" s="442">
        <v>3.8674593028578783E-3</v>
      </c>
      <c r="W16" s="442">
        <v>1.7497829642448431E-2</v>
      </c>
      <c r="X16" s="442">
        <v>7.4009682465499412E-4</v>
      </c>
      <c r="Y16" s="442">
        <v>1.203181951858052E-2</v>
      </c>
      <c r="Z16" s="442">
        <v>1.7516303252063071E-4</v>
      </c>
      <c r="AA16" s="442">
        <v>5.8309996535779686E-4</v>
      </c>
      <c r="AB16" s="442">
        <v>7.494185937235858E-5</v>
      </c>
      <c r="AC16" s="442">
        <v>2.2571628137092639E-4</v>
      </c>
      <c r="AD16" s="442">
        <v>7.522468009683365E-5</v>
      </c>
      <c r="AE16" s="442">
        <v>1.5731969998587412E-4</v>
      </c>
      <c r="AF16" s="442">
        <v>1.2158326007837782E-4</v>
      </c>
      <c r="AG16" s="442">
        <v>5.7302799659638956E-5</v>
      </c>
      <c r="AH16" s="442">
        <v>3.825095222610023E-4</v>
      </c>
      <c r="AI16" s="442">
        <v>1.2938506029100324E-4</v>
      </c>
      <c r="AJ16" s="442">
        <v>1.3856295521291864E-4</v>
      </c>
      <c r="AK16" s="442">
        <v>2.7056397371639319E-4</v>
      </c>
      <c r="AL16" s="442">
        <v>6.1358075640285741E-4</v>
      </c>
      <c r="AM16" s="442">
        <v>1.9166418122936132E-4</v>
      </c>
      <c r="AN16" s="442">
        <v>7.9446980654250142E-4</v>
      </c>
      <c r="AO16" s="442">
        <v>1.4771186403166143E-3</v>
      </c>
      <c r="AP16" s="318">
        <f t="shared" si="0"/>
        <v>1.3638474161921486</v>
      </c>
    </row>
    <row r="17" spans="1:42" ht="12.5" x14ac:dyDescent="0.2">
      <c r="A17" s="281" t="s">
        <v>458</v>
      </c>
      <c r="B17" s="283" t="s">
        <v>33</v>
      </c>
      <c r="C17" s="442">
        <v>1.2068923986425788E-5</v>
      </c>
      <c r="D17" s="442">
        <v>1.7932634435712874E-6</v>
      </c>
      <c r="E17" s="442">
        <v>0</v>
      </c>
      <c r="F17" s="442">
        <v>8.9930580354812182E-5</v>
      </c>
      <c r="G17" s="442">
        <v>9.8054789830352997E-5</v>
      </c>
      <c r="H17" s="442">
        <v>1.0307856814977265E-5</v>
      </c>
      <c r="I17" s="442">
        <v>1.6121687950799058E-4</v>
      </c>
      <c r="J17" s="442">
        <v>2.4968267852083559E-4</v>
      </c>
      <c r="K17" s="442">
        <v>1.4885725879910142E-6</v>
      </c>
      <c r="L17" s="442">
        <v>1.3740088648481975E-4</v>
      </c>
      <c r="M17" s="442">
        <v>5.099194260881685E-4</v>
      </c>
      <c r="N17" s="442">
        <v>4.4451663888695094E-4</v>
      </c>
      <c r="O17" s="442">
        <v>1.018290071711426</v>
      </c>
      <c r="P17" s="442">
        <v>3.1579567927784214E-3</v>
      </c>
      <c r="Q17" s="442">
        <v>1.9030076092142348E-3</v>
      </c>
      <c r="R17" s="442">
        <v>1.0265031263707392E-3</v>
      </c>
      <c r="S17" s="442">
        <v>1.8670440204540165E-3</v>
      </c>
      <c r="T17" s="442">
        <v>2.1895444855595343E-3</v>
      </c>
      <c r="U17" s="442">
        <v>3.2176150156771896E-3</v>
      </c>
      <c r="V17" s="442">
        <v>1.7987328971219073E-3</v>
      </c>
      <c r="W17" s="442">
        <v>1.265028025542324E-3</v>
      </c>
      <c r="X17" s="442">
        <v>2.8167085690793006E-4</v>
      </c>
      <c r="Y17" s="442">
        <v>6.7264987565566385E-4</v>
      </c>
      <c r="Z17" s="442">
        <v>1.1291041673747035E-5</v>
      </c>
      <c r="AA17" s="442">
        <v>3.6464720059924489E-5</v>
      </c>
      <c r="AB17" s="442">
        <v>6.465749760399669E-6</v>
      </c>
      <c r="AC17" s="442">
        <v>1.4121446882830056E-5</v>
      </c>
      <c r="AD17" s="442">
        <v>7.1642071812729772E-6</v>
      </c>
      <c r="AE17" s="442">
        <v>9.1013374876116193E-6</v>
      </c>
      <c r="AF17" s="442">
        <v>7.0285813384772351E-6</v>
      </c>
      <c r="AG17" s="442">
        <v>7.732269188689158E-6</v>
      </c>
      <c r="AH17" s="442">
        <v>3.9487573998211615E-5</v>
      </c>
      <c r="AI17" s="442">
        <v>1.4361726014499928E-5</v>
      </c>
      <c r="AJ17" s="442">
        <v>8.7696041935583907E-5</v>
      </c>
      <c r="AK17" s="442">
        <v>1.8349348184493265E-5</v>
      </c>
      <c r="AL17" s="442">
        <v>8.3344737012178128E-5</v>
      </c>
      <c r="AM17" s="442">
        <v>2.9139913938551219E-5</v>
      </c>
      <c r="AN17" s="442">
        <v>6.2531142081808654E-5</v>
      </c>
      <c r="AO17" s="442">
        <v>1.8959507341400784E-4</v>
      </c>
      <c r="AP17" s="318">
        <f t="shared" si="0"/>
        <v>1.0378204847499533</v>
      </c>
    </row>
    <row r="18" spans="1:42" ht="12.5" x14ac:dyDescent="0.2">
      <c r="A18" s="281" t="s">
        <v>459</v>
      </c>
      <c r="B18" s="283" t="s">
        <v>34</v>
      </c>
      <c r="C18" s="442">
        <v>1.6051006237912818E-3</v>
      </c>
      <c r="D18" s="442">
        <v>1.2214666193748774E-4</v>
      </c>
      <c r="E18" s="442">
        <v>0</v>
      </c>
      <c r="F18" s="442">
        <v>2.9405430587555556E-2</v>
      </c>
      <c r="G18" s="442">
        <v>7.6816733800789379E-3</v>
      </c>
      <c r="H18" s="442">
        <v>1.8938498539884739E-3</v>
      </c>
      <c r="I18" s="442">
        <v>1.1169593811202489E-2</v>
      </c>
      <c r="J18" s="442">
        <v>6.6698335741322886E-3</v>
      </c>
      <c r="K18" s="442">
        <v>3.3315932894198495E-4</v>
      </c>
      <c r="L18" s="442">
        <v>2.105836057048182E-3</v>
      </c>
      <c r="M18" s="442">
        <v>8.7626229398449877E-3</v>
      </c>
      <c r="N18" s="442">
        <v>1.13615470106037E-3</v>
      </c>
      <c r="O18" s="442">
        <v>1.6100107281169403E-3</v>
      </c>
      <c r="P18" s="442">
        <v>1.0514530021858988</v>
      </c>
      <c r="Q18" s="442">
        <v>2.7256201305640784E-2</v>
      </c>
      <c r="R18" s="442">
        <v>2.4265416428611738E-2</v>
      </c>
      <c r="S18" s="442">
        <v>3.0055130648631231E-2</v>
      </c>
      <c r="T18" s="442">
        <v>1.576064655458858E-2</v>
      </c>
      <c r="U18" s="442">
        <v>2.1558234151640057E-2</v>
      </c>
      <c r="V18" s="442">
        <v>1.8427951727581264E-2</v>
      </c>
      <c r="W18" s="442">
        <v>8.3494001261582625E-3</v>
      </c>
      <c r="X18" s="442">
        <v>4.0243078651830229E-3</v>
      </c>
      <c r="Y18" s="442">
        <v>7.1627626477637346E-2</v>
      </c>
      <c r="Z18" s="442">
        <v>1.1037015777338856E-3</v>
      </c>
      <c r="AA18" s="442">
        <v>3.4482512023940081E-3</v>
      </c>
      <c r="AB18" s="442">
        <v>3.789261470740936E-4</v>
      </c>
      <c r="AC18" s="442">
        <v>2.5310511707291698E-3</v>
      </c>
      <c r="AD18" s="442">
        <v>3.7266915162587777E-4</v>
      </c>
      <c r="AE18" s="442">
        <v>1.0898259354023521E-3</v>
      </c>
      <c r="AF18" s="442">
        <v>1.115117326166045E-3</v>
      </c>
      <c r="AG18" s="442">
        <v>2.0877392400047427E-4</v>
      </c>
      <c r="AH18" s="442">
        <v>3.8817811131878531E-3</v>
      </c>
      <c r="AI18" s="442">
        <v>7.5350335665936425E-4</v>
      </c>
      <c r="AJ18" s="442">
        <v>7.79236834528827E-4</v>
      </c>
      <c r="AK18" s="442">
        <v>3.1125405373426457E-3</v>
      </c>
      <c r="AL18" s="442">
        <v>1.7991976695254E-3</v>
      </c>
      <c r="AM18" s="442">
        <v>2.26321154071119E-3</v>
      </c>
      <c r="AN18" s="442">
        <v>3.8134787969261934E-3</v>
      </c>
      <c r="AO18" s="442">
        <v>4.7304861747453596E-3</v>
      </c>
      <c r="AP18" s="318">
        <f t="shared" si="0"/>
        <v>1.371924596003278</v>
      </c>
    </row>
    <row r="19" spans="1:42" ht="12.5" x14ac:dyDescent="0.2">
      <c r="A19" s="281" t="s">
        <v>460</v>
      </c>
      <c r="B19" s="285" t="s">
        <v>269</v>
      </c>
      <c r="C19" s="442">
        <v>2.586422568313545E-5</v>
      </c>
      <c r="D19" s="442">
        <v>2.6308597185491375E-5</v>
      </c>
      <c r="E19" s="442">
        <v>0</v>
      </c>
      <c r="F19" s="442">
        <v>3.6077072820698961E-5</v>
      </c>
      <c r="G19" s="442">
        <v>3.0181826450963456E-5</v>
      </c>
      <c r="H19" s="442">
        <v>2.8570142040433129E-5</v>
      </c>
      <c r="I19" s="442">
        <v>2.2340185443654739E-4</v>
      </c>
      <c r="J19" s="442">
        <v>4.3100439207222191E-5</v>
      </c>
      <c r="K19" s="442">
        <v>5.6196901164131639E-6</v>
      </c>
      <c r="L19" s="442">
        <v>1.3088250980777775E-4</v>
      </c>
      <c r="M19" s="442">
        <v>4.4324421978653069E-4</v>
      </c>
      <c r="N19" s="442">
        <v>4.3859514655949044E-5</v>
      </c>
      <c r="O19" s="442">
        <v>1.8725012248393351E-5</v>
      </c>
      <c r="P19" s="442">
        <v>2.3212687194873674E-4</v>
      </c>
      <c r="Q19" s="442">
        <v>1.0289337120172843</v>
      </c>
      <c r="R19" s="442">
        <v>7.3202962429148944E-3</v>
      </c>
      <c r="S19" s="442">
        <v>2.9264602609789087E-3</v>
      </c>
      <c r="T19" s="442">
        <v>6.6751218386701958E-4</v>
      </c>
      <c r="U19" s="442">
        <v>2.6348401249294533E-3</v>
      </c>
      <c r="V19" s="442">
        <v>7.7335456685392889E-5</v>
      </c>
      <c r="W19" s="442">
        <v>1.6157206034611265E-3</v>
      </c>
      <c r="X19" s="442">
        <v>4.6384161099989247E-5</v>
      </c>
      <c r="Y19" s="442">
        <v>1.3344044342275879E-3</v>
      </c>
      <c r="Z19" s="442">
        <v>6.1404180298248631E-5</v>
      </c>
      <c r="AA19" s="442">
        <v>2.2782565087827063E-3</v>
      </c>
      <c r="AB19" s="442">
        <v>5.934223192697259E-5</v>
      </c>
      <c r="AC19" s="442">
        <v>6.7549583242414881E-5</v>
      </c>
      <c r="AD19" s="442">
        <v>8.2231574013254944E-5</v>
      </c>
      <c r="AE19" s="442">
        <v>3.5047628874719984E-5</v>
      </c>
      <c r="AF19" s="442">
        <v>4.6230403044911454E-5</v>
      </c>
      <c r="AG19" s="442">
        <v>1.5021383595141386E-4</v>
      </c>
      <c r="AH19" s="442">
        <v>1.4052287032384307E-4</v>
      </c>
      <c r="AI19" s="442">
        <v>6.6160273149362724E-5</v>
      </c>
      <c r="AJ19" s="442">
        <v>6.4672770038963143E-5</v>
      </c>
      <c r="AK19" s="442">
        <v>6.1743735881747744E-5</v>
      </c>
      <c r="AL19" s="442">
        <v>2.5462912512425381E-3</v>
      </c>
      <c r="AM19" s="442">
        <v>4.6188968154649229E-5</v>
      </c>
      <c r="AN19" s="442">
        <v>8.2686740419048841E-5</v>
      </c>
      <c r="AO19" s="442">
        <v>7.4693659559256018E-5</v>
      </c>
      <c r="AP19" s="318">
        <f t="shared" si="0"/>
        <v>1.0526331700171818</v>
      </c>
    </row>
    <row r="20" spans="1:42" ht="12.5" x14ac:dyDescent="0.2">
      <c r="A20" s="281" t="s">
        <v>461</v>
      </c>
      <c r="B20" s="285" t="s">
        <v>270</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462</v>
      </c>
      <c r="B21" s="285" t="s">
        <v>271</v>
      </c>
      <c r="C21" s="442">
        <v>3.054217871553704E-4</v>
      </c>
      <c r="D21" s="442">
        <v>4.7165861277203067E-5</v>
      </c>
      <c r="E21" s="442">
        <v>0</v>
      </c>
      <c r="F21" s="442">
        <v>6.4983578228898273E-5</v>
      </c>
      <c r="G21" s="442">
        <v>8.4410381681133314E-5</v>
      </c>
      <c r="H21" s="442">
        <v>7.2918029158018389E-5</v>
      </c>
      <c r="I21" s="442">
        <v>6.3631317333244766E-5</v>
      </c>
      <c r="J21" s="442">
        <v>6.7320926932841097E-5</v>
      </c>
      <c r="K21" s="442">
        <v>1.0825128062348497E-5</v>
      </c>
      <c r="L21" s="442">
        <v>5.7673598066782406E-5</v>
      </c>
      <c r="M21" s="442">
        <v>9.5953787538867474E-5</v>
      </c>
      <c r="N21" s="442">
        <v>2.5710835041781439E-5</v>
      </c>
      <c r="O21" s="442">
        <v>2.8211203696622034E-5</v>
      </c>
      <c r="P21" s="442">
        <v>5.0428702107228482E-5</v>
      </c>
      <c r="Q21" s="442">
        <v>1.5873343297594144E-3</v>
      </c>
      <c r="R21" s="442">
        <v>3.2055023016660097E-3</v>
      </c>
      <c r="S21" s="442">
        <v>1.0477684560363285</v>
      </c>
      <c r="T21" s="442">
        <v>9.772748686414711E-5</v>
      </c>
      <c r="U21" s="442">
        <v>6.5319955921028813E-4</v>
      </c>
      <c r="V21" s="442">
        <v>6.9882930095126425E-5</v>
      </c>
      <c r="W21" s="442">
        <v>3.3041477085832141E-4</v>
      </c>
      <c r="X21" s="442">
        <v>8.0234622665977648E-5</v>
      </c>
      <c r="Y21" s="442">
        <v>2.1843712693941545E-4</v>
      </c>
      <c r="Z21" s="442">
        <v>7.8471726502687763E-5</v>
      </c>
      <c r="AA21" s="442">
        <v>1.8382952857740262E-4</v>
      </c>
      <c r="AB21" s="442">
        <v>1.5015213444133856E-4</v>
      </c>
      <c r="AC21" s="442">
        <v>7.7633612407001498E-4</v>
      </c>
      <c r="AD21" s="442">
        <v>1.7722180702195106E-4</v>
      </c>
      <c r="AE21" s="442">
        <v>4.0129066981879646E-5</v>
      </c>
      <c r="AF21" s="442">
        <v>1.0934214832509606E-4</v>
      </c>
      <c r="AG21" s="442">
        <v>2.2375646636693729E-4</v>
      </c>
      <c r="AH21" s="442">
        <v>1.8933046573434882E-3</v>
      </c>
      <c r="AI21" s="442">
        <v>1.2804496674484884E-4</v>
      </c>
      <c r="AJ21" s="442">
        <v>7.3817227059928157E-3</v>
      </c>
      <c r="AK21" s="442">
        <v>1.8625359178192787E-4</v>
      </c>
      <c r="AL21" s="442">
        <v>3.7938239742002257E-3</v>
      </c>
      <c r="AM21" s="442">
        <v>3.4985469287166274E-4</v>
      </c>
      <c r="AN21" s="442">
        <v>9.4261819555463092E-3</v>
      </c>
      <c r="AO21" s="442">
        <v>3.5258054371696919E-3</v>
      </c>
      <c r="AP21" s="318">
        <f t="shared" si="0"/>
        <v>1.0798842698474365</v>
      </c>
    </row>
    <row r="22" spans="1:42" ht="12.5" x14ac:dyDescent="0.2">
      <c r="A22" s="281" t="s">
        <v>463</v>
      </c>
      <c r="B22" s="285" t="s">
        <v>281</v>
      </c>
      <c r="C22" s="442">
        <v>2.6619084551545773E-6</v>
      </c>
      <c r="D22" s="442">
        <v>2.8744347641018111E-6</v>
      </c>
      <c r="E22" s="442">
        <v>0</v>
      </c>
      <c r="F22" s="442">
        <v>4.7133872500573498E-6</v>
      </c>
      <c r="G22" s="442">
        <v>3.1130421043738697E-6</v>
      </c>
      <c r="H22" s="442">
        <v>3.0641524411889239E-6</v>
      </c>
      <c r="I22" s="442">
        <v>3.098441386058288E-6</v>
      </c>
      <c r="J22" s="442">
        <v>3.8101402560892663E-6</v>
      </c>
      <c r="K22" s="442">
        <v>6.6038629238534768E-7</v>
      </c>
      <c r="L22" s="442">
        <v>3.3091203244677941E-6</v>
      </c>
      <c r="M22" s="442">
        <v>5.2795841205814392E-6</v>
      </c>
      <c r="N22" s="442">
        <v>1.3506453973819531E-6</v>
      </c>
      <c r="O22" s="442">
        <v>1.7500539909066913E-6</v>
      </c>
      <c r="P22" s="442">
        <v>3.9341213349610258E-5</v>
      </c>
      <c r="Q22" s="442">
        <v>1.3617981219047498E-4</v>
      </c>
      <c r="R22" s="442">
        <v>1.5870377166157351E-4</v>
      </c>
      <c r="S22" s="442">
        <v>1.8347835809197489E-3</v>
      </c>
      <c r="T22" s="442">
        <v>1.0035666663237088</v>
      </c>
      <c r="U22" s="442">
        <v>1.9910568365891826E-3</v>
      </c>
      <c r="V22" s="442">
        <v>3.9463242976332247E-3</v>
      </c>
      <c r="W22" s="442">
        <v>1.9167720422751672E-4</v>
      </c>
      <c r="X22" s="442">
        <v>4.0271286121457203E-5</v>
      </c>
      <c r="Y22" s="442">
        <v>2.463457191195331E-5</v>
      </c>
      <c r="Z22" s="442">
        <v>5.4546081380523931E-6</v>
      </c>
      <c r="AA22" s="442">
        <v>1.1746786197382881E-5</v>
      </c>
      <c r="AB22" s="442">
        <v>6.0612435753366785E-6</v>
      </c>
      <c r="AC22" s="442">
        <v>8.2978683296762021E-6</v>
      </c>
      <c r="AD22" s="442">
        <v>9.3151796505229953E-6</v>
      </c>
      <c r="AE22" s="442">
        <v>2.5691828482569961E-6</v>
      </c>
      <c r="AF22" s="442">
        <v>5.3855161421404464E-6</v>
      </c>
      <c r="AG22" s="442">
        <v>1.6406185261777051E-5</v>
      </c>
      <c r="AH22" s="442">
        <v>4.0588519305705146E-5</v>
      </c>
      <c r="AI22" s="442">
        <v>2.0861487261492872E-5</v>
      </c>
      <c r="AJ22" s="442">
        <v>1.699770703045384E-5</v>
      </c>
      <c r="AK22" s="442">
        <v>7.7601031145994974E-6</v>
      </c>
      <c r="AL22" s="442">
        <v>2.7659589234963313E-4</v>
      </c>
      <c r="AM22" s="442">
        <v>4.0428128935336906E-6</v>
      </c>
      <c r="AN22" s="442">
        <v>1.1334597005401955E-4</v>
      </c>
      <c r="AO22" s="442">
        <v>1.3121863482645492E-4</v>
      </c>
      <c r="AP22" s="318">
        <f t="shared" si="0"/>
        <v>1.0125107532572486</v>
      </c>
    </row>
    <row r="23" spans="1:42" ht="12.5" x14ac:dyDescent="0.2">
      <c r="A23" s="281" t="s">
        <v>464</v>
      </c>
      <c r="B23" s="283" t="s">
        <v>35</v>
      </c>
      <c r="C23" s="442">
        <v>7.8263230519719503E-5</v>
      </c>
      <c r="D23" s="442">
        <v>8.371364385443063E-5</v>
      </c>
      <c r="E23" s="442">
        <v>0</v>
      </c>
      <c r="F23" s="442">
        <v>1.1580766283359544E-4</v>
      </c>
      <c r="G23" s="442">
        <v>8.235738284795356E-5</v>
      </c>
      <c r="H23" s="442">
        <v>8.8018457275800392E-5</v>
      </c>
      <c r="I23" s="442">
        <v>1.7610753276424827E-4</v>
      </c>
      <c r="J23" s="442">
        <v>1.1975563589658674E-4</v>
      </c>
      <c r="K23" s="442">
        <v>1.8326714527542443E-5</v>
      </c>
      <c r="L23" s="442">
        <v>1.4893242711970351E-4</v>
      </c>
      <c r="M23" s="442">
        <v>1.7156216030126309E-4</v>
      </c>
      <c r="N23" s="442">
        <v>5.8154101012410925E-5</v>
      </c>
      <c r="O23" s="442">
        <v>5.7147620096960196E-5</v>
      </c>
      <c r="P23" s="442">
        <v>6.8691454834681441E-4</v>
      </c>
      <c r="Q23" s="442">
        <v>1.6613649734414662E-2</v>
      </c>
      <c r="R23" s="442">
        <v>1.5766554714515039E-2</v>
      </c>
      <c r="S23" s="442">
        <v>1.4013583167954679E-2</v>
      </c>
      <c r="T23" s="442">
        <v>1.4223489743310202E-2</v>
      </c>
      <c r="U23" s="442">
        <v>1.0781637540224085</v>
      </c>
      <c r="V23" s="442">
        <v>1.4313013823186792E-2</v>
      </c>
      <c r="W23" s="442">
        <v>2.3139869256014516E-2</v>
      </c>
      <c r="X23" s="442">
        <v>2.8997322875554777E-4</v>
      </c>
      <c r="Y23" s="442">
        <v>5.8661535358348433E-3</v>
      </c>
      <c r="Z23" s="442">
        <v>2.1334723878556669E-4</v>
      </c>
      <c r="AA23" s="442">
        <v>5.1918074033351276E-4</v>
      </c>
      <c r="AB23" s="442">
        <v>1.5455302702998763E-4</v>
      </c>
      <c r="AC23" s="442">
        <v>3.1321963149046511E-4</v>
      </c>
      <c r="AD23" s="442">
        <v>2.5625108499541444E-4</v>
      </c>
      <c r="AE23" s="442">
        <v>1.2678573732857043E-4</v>
      </c>
      <c r="AF23" s="442">
        <v>1.7809883383305375E-4</v>
      </c>
      <c r="AG23" s="442">
        <v>4.6770964427465296E-4</v>
      </c>
      <c r="AH23" s="442">
        <v>1.5439396911188501E-3</v>
      </c>
      <c r="AI23" s="442">
        <v>5.0301252558607732E-4</v>
      </c>
      <c r="AJ23" s="442">
        <v>2.7301403575775019E-4</v>
      </c>
      <c r="AK23" s="442">
        <v>1.8694442977267023E-4</v>
      </c>
      <c r="AL23" s="442">
        <v>7.9368488794899425E-3</v>
      </c>
      <c r="AM23" s="442">
        <v>1.8250230805300942E-4</v>
      </c>
      <c r="AN23" s="442">
        <v>1.9964867615097678E-4</v>
      </c>
      <c r="AO23" s="442">
        <v>1.1832575413802881E-3</v>
      </c>
      <c r="AP23" s="318">
        <f t="shared" si="0"/>
        <v>1.1973301588277927</v>
      </c>
    </row>
    <row r="24" spans="1:42" ht="12.5" x14ac:dyDescent="0.2">
      <c r="A24" s="281" t="s">
        <v>465</v>
      </c>
      <c r="B24" s="283" t="s">
        <v>466</v>
      </c>
      <c r="C24" s="442">
        <v>7.7792073219087679E-7</v>
      </c>
      <c r="D24" s="442">
        <v>6.8859844658617299E-7</v>
      </c>
      <c r="E24" s="442">
        <v>0</v>
      </c>
      <c r="F24" s="442">
        <v>7.5833371623831888E-7</v>
      </c>
      <c r="G24" s="442">
        <v>7.5621996948897303E-7</v>
      </c>
      <c r="H24" s="442">
        <v>7.6982086955648955E-7</v>
      </c>
      <c r="I24" s="442">
        <v>8.037601678614493E-7</v>
      </c>
      <c r="J24" s="442">
        <v>9.1066654909613519E-7</v>
      </c>
      <c r="K24" s="442">
        <v>1.8821731760478844E-7</v>
      </c>
      <c r="L24" s="442">
        <v>9.4219513049517511E-7</v>
      </c>
      <c r="M24" s="442">
        <v>1.3525597244091419E-6</v>
      </c>
      <c r="N24" s="442">
        <v>5.8182031704167856E-7</v>
      </c>
      <c r="O24" s="442">
        <v>5.9695556763985846E-7</v>
      </c>
      <c r="P24" s="442">
        <v>2.1568268742379609E-6</v>
      </c>
      <c r="Q24" s="442">
        <v>2.7999591850298717E-5</v>
      </c>
      <c r="R24" s="442">
        <v>1.0582585421932646E-5</v>
      </c>
      <c r="S24" s="442">
        <v>8.4220200451558454E-7</v>
      </c>
      <c r="T24" s="442">
        <v>9.9491187232554448E-7</v>
      </c>
      <c r="U24" s="442">
        <v>2.7547113918510648E-6</v>
      </c>
      <c r="V24" s="442">
        <v>1.0008796216924407</v>
      </c>
      <c r="W24" s="442">
        <v>2.3508143392643064E-4</v>
      </c>
      <c r="X24" s="442">
        <v>9.7622902463080757E-7</v>
      </c>
      <c r="Y24" s="442">
        <v>6.0550812665372213E-5</v>
      </c>
      <c r="Z24" s="442">
        <v>1.6743713899489061E-6</v>
      </c>
      <c r="AA24" s="442">
        <v>3.7796925930829391E-6</v>
      </c>
      <c r="AB24" s="442">
        <v>1.1660789006465524E-6</v>
      </c>
      <c r="AC24" s="442">
        <v>9.5224052650072688E-6</v>
      </c>
      <c r="AD24" s="442">
        <v>1.6397797558502681E-6</v>
      </c>
      <c r="AE24" s="442">
        <v>1.0207532998645798E-6</v>
      </c>
      <c r="AF24" s="442">
        <v>7.3211502519809043E-6</v>
      </c>
      <c r="AG24" s="442">
        <v>2.6524453606375012E-6</v>
      </c>
      <c r="AH24" s="442">
        <v>6.2150759550056578E-5</v>
      </c>
      <c r="AI24" s="442">
        <v>4.1234338513877728E-6</v>
      </c>
      <c r="AJ24" s="442">
        <v>9.471183172740544E-7</v>
      </c>
      <c r="AK24" s="442">
        <v>1.2802540702183332E-6</v>
      </c>
      <c r="AL24" s="442">
        <v>4.4237869968548559E-5</v>
      </c>
      <c r="AM24" s="442">
        <v>5.0191362738922278E-6</v>
      </c>
      <c r="AN24" s="442">
        <v>1.4086530786467378E-6</v>
      </c>
      <c r="AO24" s="442">
        <v>1.2679773722497421E-5</v>
      </c>
      <c r="AP24" s="318">
        <f t="shared" si="0"/>
        <v>1.0013786319679079</v>
      </c>
    </row>
    <row r="25" spans="1:42" ht="12.5" x14ac:dyDescent="0.2">
      <c r="A25" s="281" t="s">
        <v>467</v>
      </c>
      <c r="B25" s="283" t="s">
        <v>192</v>
      </c>
      <c r="C25" s="442">
        <v>5.0244191886563641E-5</v>
      </c>
      <c r="D25" s="442">
        <v>7.9571236405683713E-5</v>
      </c>
      <c r="E25" s="442">
        <v>0</v>
      </c>
      <c r="F25" s="442">
        <v>8.851691002006537E-5</v>
      </c>
      <c r="G25" s="442">
        <v>6.3866642872701567E-5</v>
      </c>
      <c r="H25" s="442">
        <v>6.5128958954516628E-5</v>
      </c>
      <c r="I25" s="442">
        <v>5.4176207119598691E-5</v>
      </c>
      <c r="J25" s="442">
        <v>8.9143690347345082E-5</v>
      </c>
      <c r="K25" s="442">
        <v>1.7499874641222881E-5</v>
      </c>
      <c r="L25" s="442">
        <v>8.083366801693161E-5</v>
      </c>
      <c r="M25" s="442">
        <v>1.1578912374481511E-4</v>
      </c>
      <c r="N25" s="442">
        <v>2.7554097894249372E-5</v>
      </c>
      <c r="O25" s="442">
        <v>3.2438203009042028E-5</v>
      </c>
      <c r="P25" s="442">
        <v>5.924952288772755E-5</v>
      </c>
      <c r="Q25" s="442">
        <v>7.9515698181371549E-5</v>
      </c>
      <c r="R25" s="442">
        <v>1.2869502277729745E-4</v>
      </c>
      <c r="S25" s="442">
        <v>6.6698736267163899E-5</v>
      </c>
      <c r="T25" s="442">
        <v>9.2352939530298653E-5</v>
      </c>
      <c r="U25" s="442">
        <v>8.2554888040495546E-5</v>
      </c>
      <c r="V25" s="442">
        <v>1.032172407067346E-4</v>
      </c>
      <c r="W25" s="442">
        <v>1.0681925283902647</v>
      </c>
      <c r="X25" s="442">
        <v>8.8066186258856761E-5</v>
      </c>
      <c r="Y25" s="442">
        <v>1.9181693193406687E-4</v>
      </c>
      <c r="Z25" s="442">
        <v>1.3629044517811273E-4</v>
      </c>
      <c r="AA25" s="442">
        <v>2.7607481806148348E-4</v>
      </c>
      <c r="AB25" s="442">
        <v>1.244347859646084E-4</v>
      </c>
      <c r="AC25" s="442">
        <v>1.6509415177837312E-4</v>
      </c>
      <c r="AD25" s="442">
        <v>2.2212614004812553E-4</v>
      </c>
      <c r="AE25" s="442">
        <v>6.0632210334315359E-5</v>
      </c>
      <c r="AF25" s="442">
        <v>2.76825721306552E-4</v>
      </c>
      <c r="AG25" s="442">
        <v>4.3542606138939296E-4</v>
      </c>
      <c r="AH25" s="442">
        <v>9.7651301550889618E-4</v>
      </c>
      <c r="AI25" s="442">
        <v>1.334067019568768E-4</v>
      </c>
      <c r="AJ25" s="442">
        <v>9.5705999684056299E-5</v>
      </c>
      <c r="AK25" s="442">
        <v>1.5561049210931671E-4</v>
      </c>
      <c r="AL25" s="442">
        <v>7.4420466205135693E-3</v>
      </c>
      <c r="AM25" s="442">
        <v>7.5107252082417099E-5</v>
      </c>
      <c r="AN25" s="442">
        <v>5.6462404831446248E-5</v>
      </c>
      <c r="AO25" s="442">
        <v>2.617386968840288E-4</v>
      </c>
      <c r="AP25" s="318">
        <f t="shared" si="0"/>
        <v>1.0804812151825087</v>
      </c>
    </row>
    <row r="26" spans="1:42" ht="12.5" x14ac:dyDescent="0.2">
      <c r="A26" s="281" t="s">
        <v>468</v>
      </c>
      <c r="B26" s="283" t="s">
        <v>50</v>
      </c>
      <c r="C26" s="442">
        <v>6.1407850150984288E-4</v>
      </c>
      <c r="D26" s="442">
        <v>7.6553786137509037E-5</v>
      </c>
      <c r="E26" s="442">
        <v>0</v>
      </c>
      <c r="F26" s="442">
        <v>2.4831830583806237E-4</v>
      </c>
      <c r="G26" s="442">
        <v>2.9396317658151958E-3</v>
      </c>
      <c r="H26" s="442">
        <v>4.6467527980028371E-3</v>
      </c>
      <c r="I26" s="442">
        <v>3.7666205264690763E-3</v>
      </c>
      <c r="J26" s="442">
        <v>1.2446780019927303E-3</v>
      </c>
      <c r="K26" s="442">
        <v>1.042772258024331E-3</v>
      </c>
      <c r="L26" s="442">
        <v>8.1488437415154534E-4</v>
      </c>
      <c r="M26" s="442">
        <v>3.2668997584896354E-3</v>
      </c>
      <c r="N26" s="442">
        <v>2.7521470671215808E-3</v>
      </c>
      <c r="O26" s="442">
        <v>9.9036570170667713E-3</v>
      </c>
      <c r="P26" s="442">
        <v>1.1993960869223603E-3</v>
      </c>
      <c r="Q26" s="442">
        <v>6.7250492692467253E-4</v>
      </c>
      <c r="R26" s="442">
        <v>1.1708029874797383E-3</v>
      </c>
      <c r="S26" s="442">
        <v>2.4564897584445173E-3</v>
      </c>
      <c r="T26" s="442">
        <v>2.1228365950586277E-3</v>
      </c>
      <c r="U26" s="442">
        <v>1.5024212675987321E-3</v>
      </c>
      <c r="V26" s="442">
        <v>2.6178651699012611E-3</v>
      </c>
      <c r="W26" s="442">
        <v>6.9827296039615193E-4</v>
      </c>
      <c r="X26" s="442">
        <v>1.0156324146035742</v>
      </c>
      <c r="Y26" s="442">
        <v>1.4033615628143445E-3</v>
      </c>
      <c r="Z26" s="442">
        <v>2.8511911254267275E-3</v>
      </c>
      <c r="AA26" s="442">
        <v>1.3544790304411316E-3</v>
      </c>
      <c r="AB26" s="442">
        <v>1.4170574125835947E-3</v>
      </c>
      <c r="AC26" s="442">
        <v>1.9570592151274312E-3</v>
      </c>
      <c r="AD26" s="442">
        <v>4.9523015434244175E-3</v>
      </c>
      <c r="AE26" s="442">
        <v>2.0348654006361837E-4</v>
      </c>
      <c r="AF26" s="442">
        <v>8.0425167851410609E-4</v>
      </c>
      <c r="AG26" s="442">
        <v>6.3295681509379677E-3</v>
      </c>
      <c r="AH26" s="442">
        <v>2.7639104934159609E-3</v>
      </c>
      <c r="AI26" s="442">
        <v>4.6689854282139093E-3</v>
      </c>
      <c r="AJ26" s="442">
        <v>1.1624532387754052E-3</v>
      </c>
      <c r="AK26" s="442">
        <v>1.5016096186072492E-2</v>
      </c>
      <c r="AL26" s="442">
        <v>1.8821753494177088E-3</v>
      </c>
      <c r="AM26" s="442">
        <v>1.7795929926980754E-3</v>
      </c>
      <c r="AN26" s="442">
        <v>3.6127523876522639E-3</v>
      </c>
      <c r="AO26" s="442">
        <v>1.1367810807482129E-2</v>
      </c>
      <c r="AP26" s="318">
        <f t="shared" si="0"/>
        <v>1.111548720852499</v>
      </c>
    </row>
    <row r="27" spans="1:42" ht="12.5" x14ac:dyDescent="0.2">
      <c r="A27" s="281" t="s">
        <v>469</v>
      </c>
      <c r="B27" s="283" t="s">
        <v>36</v>
      </c>
      <c r="C27" s="442">
        <v>3.2325262717226252E-3</v>
      </c>
      <c r="D27" s="442">
        <v>1.075765906877867E-4</v>
      </c>
      <c r="E27" s="442">
        <v>0</v>
      </c>
      <c r="F27" s="442">
        <v>3.184963890339751E-4</v>
      </c>
      <c r="G27" s="442">
        <v>1.0929943778886231E-3</v>
      </c>
      <c r="H27" s="442">
        <v>2.5127057597922578E-3</v>
      </c>
      <c r="I27" s="442">
        <v>2.6871807887030199E-3</v>
      </c>
      <c r="J27" s="442">
        <v>3.5025433362751166E-3</v>
      </c>
      <c r="K27" s="442">
        <v>4.892488377490779E-5</v>
      </c>
      <c r="L27" s="442">
        <v>4.1770962759837063E-3</v>
      </c>
      <c r="M27" s="442">
        <v>6.313780056488018E-3</v>
      </c>
      <c r="N27" s="442">
        <v>4.7997858080288452E-3</v>
      </c>
      <c r="O27" s="442">
        <v>3.4928278780985695E-3</v>
      </c>
      <c r="P27" s="442">
        <v>4.5157849031909145E-3</v>
      </c>
      <c r="Q27" s="442">
        <v>2.2800701729840107E-3</v>
      </c>
      <c r="R27" s="442">
        <v>2.1467034170868666E-3</v>
      </c>
      <c r="S27" s="442">
        <v>1.9095763833968853E-3</v>
      </c>
      <c r="T27" s="442">
        <v>3.7508557373004186E-3</v>
      </c>
      <c r="U27" s="442">
        <v>2.3202657233220617E-3</v>
      </c>
      <c r="V27" s="442">
        <v>3.2333472424158369E-4</v>
      </c>
      <c r="W27" s="442">
        <v>1.0044557097798744E-3</v>
      </c>
      <c r="X27" s="442">
        <v>2.0670603235746726E-3</v>
      </c>
      <c r="Y27" s="442">
        <v>1.0015545712908041</v>
      </c>
      <c r="Z27" s="442">
        <v>1.2073601306952392E-2</v>
      </c>
      <c r="AA27" s="442">
        <v>3.3107624998447854E-2</v>
      </c>
      <c r="AB27" s="442">
        <v>3.1935381982517884E-3</v>
      </c>
      <c r="AC27" s="442">
        <v>3.5209096484143513E-3</v>
      </c>
      <c r="AD27" s="442">
        <v>3.15623869642335E-3</v>
      </c>
      <c r="AE27" s="442">
        <v>1.0903901122047656E-2</v>
      </c>
      <c r="AF27" s="442">
        <v>2.1501170421992437E-3</v>
      </c>
      <c r="AG27" s="442">
        <v>4.7003259537893696E-4</v>
      </c>
      <c r="AH27" s="442">
        <v>8.6285422795689525E-3</v>
      </c>
      <c r="AI27" s="442">
        <v>6.5902029586026234E-3</v>
      </c>
      <c r="AJ27" s="442">
        <v>2.8001512409772341E-3</v>
      </c>
      <c r="AK27" s="442">
        <v>2.3505373226987338E-3</v>
      </c>
      <c r="AL27" s="442">
        <v>1.7014300874857533E-3</v>
      </c>
      <c r="AM27" s="442">
        <v>2.6778114597035573E-3</v>
      </c>
      <c r="AN27" s="442">
        <v>1.1829228059541538E-3</v>
      </c>
      <c r="AO27" s="442">
        <v>2.2823314754038581E-3</v>
      </c>
      <c r="AP27" s="318">
        <f t="shared" si="0"/>
        <v>1.1486666785652655</v>
      </c>
    </row>
    <row r="28" spans="1:42" ht="12.5" x14ac:dyDescent="0.2">
      <c r="A28" s="281" t="s">
        <v>470</v>
      </c>
      <c r="B28" s="283" t="s">
        <v>193</v>
      </c>
      <c r="C28" s="442">
        <v>6.2823242902174201E-4</v>
      </c>
      <c r="D28" s="442">
        <v>3.1328487175365562E-5</v>
      </c>
      <c r="E28" s="442">
        <v>0</v>
      </c>
      <c r="F28" s="442">
        <v>2.9280509669209302E-3</v>
      </c>
      <c r="G28" s="442">
        <v>8.7399621315166856E-4</v>
      </c>
      <c r="H28" s="442">
        <v>1.6649065194778018E-3</v>
      </c>
      <c r="I28" s="442">
        <v>1.7582779499849912E-3</v>
      </c>
      <c r="J28" s="442">
        <v>1.6468618106811974E-3</v>
      </c>
      <c r="K28" s="442">
        <v>4.0201108928559842E-4</v>
      </c>
      <c r="L28" s="442">
        <v>1.9979971425336893E-3</v>
      </c>
      <c r="M28" s="442">
        <v>3.1742384801679061E-3</v>
      </c>
      <c r="N28" s="442">
        <v>2.6170503398535842E-3</v>
      </c>
      <c r="O28" s="442">
        <v>1.9407211911637572E-3</v>
      </c>
      <c r="P28" s="442">
        <v>1.4923308083650035E-3</v>
      </c>
      <c r="Q28" s="442">
        <v>9.1405726595784659E-4</v>
      </c>
      <c r="R28" s="442">
        <v>7.1824628879653396E-4</v>
      </c>
      <c r="S28" s="442">
        <v>6.8120104678035551E-4</v>
      </c>
      <c r="T28" s="442">
        <v>1.5853380011694178E-3</v>
      </c>
      <c r="U28" s="442">
        <v>6.7285560497526344E-4</v>
      </c>
      <c r="V28" s="442">
        <v>5.5205769536849142E-4</v>
      </c>
      <c r="W28" s="442">
        <v>8.1716254619817769E-4</v>
      </c>
      <c r="X28" s="442">
        <v>1.3715326755063585E-3</v>
      </c>
      <c r="Y28" s="442">
        <v>4.7554886720203512E-4</v>
      </c>
      <c r="Z28" s="442">
        <v>1.0053612665066474</v>
      </c>
      <c r="AA28" s="442">
        <v>2.4397047830702141E-3</v>
      </c>
      <c r="AB28" s="442">
        <v>3.9723618906902496E-3</v>
      </c>
      <c r="AC28" s="442">
        <v>1.244858663637465E-3</v>
      </c>
      <c r="AD28" s="442">
        <v>3.1856126281252627E-4</v>
      </c>
      <c r="AE28" s="442">
        <v>1.8394236211169182E-4</v>
      </c>
      <c r="AF28" s="442">
        <v>4.0961500317223982E-4</v>
      </c>
      <c r="AG28" s="442">
        <v>4.9488951976110678E-5</v>
      </c>
      <c r="AH28" s="442">
        <v>7.456820039526892E-4</v>
      </c>
      <c r="AI28" s="442">
        <v>1.2046569930861837E-3</v>
      </c>
      <c r="AJ28" s="442">
        <v>6.6091574542206065E-4</v>
      </c>
      <c r="AK28" s="442">
        <v>3.8338651063526361E-4</v>
      </c>
      <c r="AL28" s="442">
        <v>3.6041927776750177E-4</v>
      </c>
      <c r="AM28" s="442">
        <v>2.0683631038883438E-3</v>
      </c>
      <c r="AN28" s="442">
        <v>5.4810024312679749E-4</v>
      </c>
      <c r="AO28" s="442">
        <v>5.1977448198004873E-4</v>
      </c>
      <c r="AP28" s="318">
        <f t="shared" si="0"/>
        <v>1.0488953267217345</v>
      </c>
    </row>
    <row r="29" spans="1:42" ht="12.5" x14ac:dyDescent="0.2">
      <c r="A29" s="281" t="s">
        <v>471</v>
      </c>
      <c r="B29" s="283" t="s">
        <v>286</v>
      </c>
      <c r="C29" s="442">
        <v>6.5635712313716354E-4</v>
      </c>
      <c r="D29" s="442">
        <v>5.9265097692526075E-5</v>
      </c>
      <c r="E29" s="442">
        <v>0</v>
      </c>
      <c r="F29" s="442">
        <v>8.8697871529309788E-5</v>
      </c>
      <c r="G29" s="442">
        <v>1.6673312162513486E-3</v>
      </c>
      <c r="H29" s="442">
        <v>9.4825720809474433E-4</v>
      </c>
      <c r="I29" s="442">
        <v>1.0618103495005913E-3</v>
      </c>
      <c r="J29" s="442">
        <v>2.0572089051823198E-3</v>
      </c>
      <c r="K29" s="442">
        <v>1.9263723742072395E-5</v>
      </c>
      <c r="L29" s="442">
        <v>9.7512112779305805E-4</v>
      </c>
      <c r="M29" s="442">
        <v>1.157884583806392E-3</v>
      </c>
      <c r="N29" s="442">
        <v>8.8411935323615218E-4</v>
      </c>
      <c r="O29" s="442">
        <v>6.925309609375483E-4</v>
      </c>
      <c r="P29" s="442">
        <v>6.3234643214427435E-4</v>
      </c>
      <c r="Q29" s="442">
        <v>6.0759244055376752E-4</v>
      </c>
      <c r="R29" s="442">
        <v>5.4281011328726294E-4</v>
      </c>
      <c r="S29" s="442">
        <v>6.6547653700296534E-4</v>
      </c>
      <c r="T29" s="442">
        <v>1.3919158517117787E-3</v>
      </c>
      <c r="U29" s="442">
        <v>6.1225321928146288E-4</v>
      </c>
      <c r="V29" s="442">
        <v>9.3348975349378412E-5</v>
      </c>
      <c r="W29" s="442">
        <v>3.4537421472844706E-4</v>
      </c>
      <c r="X29" s="442">
        <v>5.7220004892128806E-4</v>
      </c>
      <c r="Y29" s="442">
        <v>7.5962505084661164E-4</v>
      </c>
      <c r="Z29" s="442">
        <v>1.2560021133774428E-4</v>
      </c>
      <c r="AA29" s="442">
        <v>1.0708516261710634</v>
      </c>
      <c r="AB29" s="442">
        <v>6.4440922552345759E-3</v>
      </c>
      <c r="AC29" s="442">
        <v>1.8717569235824623E-3</v>
      </c>
      <c r="AD29" s="442">
        <v>1.1770245240649976E-3</v>
      </c>
      <c r="AE29" s="442">
        <v>1.8339552918931936E-4</v>
      </c>
      <c r="AF29" s="442">
        <v>9.2715975952834982E-4</v>
      </c>
      <c r="AG29" s="442">
        <v>6.9652283725293046E-5</v>
      </c>
      <c r="AH29" s="442">
        <v>3.4008599134218282E-3</v>
      </c>
      <c r="AI29" s="442">
        <v>7.3772631993407663E-3</v>
      </c>
      <c r="AJ29" s="442">
        <v>3.8011867881572168E-3</v>
      </c>
      <c r="AK29" s="442">
        <v>1.5889885928491703E-3</v>
      </c>
      <c r="AL29" s="442">
        <v>8.213938611336825E-4</v>
      </c>
      <c r="AM29" s="442">
        <v>7.6842859842129775E-3</v>
      </c>
      <c r="AN29" s="442">
        <v>4.2521921248183769E-4</v>
      </c>
      <c r="AO29" s="442">
        <v>1.7507255236848935E-3</v>
      </c>
      <c r="AP29" s="318">
        <f t="shared" si="0"/>
        <v>1.1232402956140539</v>
      </c>
    </row>
    <row r="30" spans="1:42" ht="12.5" x14ac:dyDescent="0.2">
      <c r="A30" s="281" t="s">
        <v>472</v>
      </c>
      <c r="B30" s="283" t="s">
        <v>282</v>
      </c>
      <c r="C30" s="442">
        <v>5.1653240082614701E-4</v>
      </c>
      <c r="D30" s="442">
        <v>7.5003654772700442E-5</v>
      </c>
      <c r="E30" s="442">
        <v>0</v>
      </c>
      <c r="F30" s="442">
        <v>1.9049109857480919E-4</v>
      </c>
      <c r="G30" s="442">
        <v>9.3804969206546715E-4</v>
      </c>
      <c r="H30" s="442">
        <v>1.1990386179248016E-4</v>
      </c>
      <c r="I30" s="442">
        <v>6.0361995036556544E-4</v>
      </c>
      <c r="J30" s="442">
        <v>1.698429809466112E-3</v>
      </c>
      <c r="K30" s="442">
        <v>3.8275146087458538E-5</v>
      </c>
      <c r="L30" s="442">
        <v>1.4257628008819244E-4</v>
      </c>
      <c r="M30" s="442">
        <v>1.8850248203285357E-3</v>
      </c>
      <c r="N30" s="442">
        <v>2.5073957874810406E-4</v>
      </c>
      <c r="O30" s="442">
        <v>1.1986800512957059E-4</v>
      </c>
      <c r="P30" s="442">
        <v>1.8665234617005555E-4</v>
      </c>
      <c r="Q30" s="442">
        <v>3.5453797235797808E-4</v>
      </c>
      <c r="R30" s="442">
        <v>1.0289939367848417E-4</v>
      </c>
      <c r="S30" s="442">
        <v>7.0434442510753433E-4</v>
      </c>
      <c r="T30" s="442">
        <v>1.5043421267444883E-3</v>
      </c>
      <c r="U30" s="442">
        <v>2.8724735116391676E-4</v>
      </c>
      <c r="V30" s="442">
        <v>7.7305398768405428E-5</v>
      </c>
      <c r="W30" s="442">
        <v>3.5243002021277252E-4</v>
      </c>
      <c r="X30" s="442">
        <v>6.0758928299129095E-4</v>
      </c>
      <c r="Y30" s="442">
        <v>1.9048183018848296E-3</v>
      </c>
      <c r="Z30" s="442">
        <v>9.9905641428582985E-3</v>
      </c>
      <c r="AA30" s="442">
        <v>2.2228461103174909E-3</v>
      </c>
      <c r="AB30" s="442">
        <v>1.0002427479640104</v>
      </c>
      <c r="AC30" s="442">
        <v>1.2660683794034444E-3</v>
      </c>
      <c r="AD30" s="442">
        <v>3.0590574683469207E-3</v>
      </c>
      <c r="AE30" s="442">
        <v>1.3470128840980438E-4</v>
      </c>
      <c r="AF30" s="442">
        <v>2.2753846793658193E-3</v>
      </c>
      <c r="AG30" s="442">
        <v>4.9613492241647265E-5</v>
      </c>
      <c r="AH30" s="442">
        <v>2.2962810765673542E-2</v>
      </c>
      <c r="AI30" s="442">
        <v>4.5743057406516276E-3</v>
      </c>
      <c r="AJ30" s="442">
        <v>3.3659067838750726E-3</v>
      </c>
      <c r="AK30" s="442">
        <v>1.7274126875088951E-4</v>
      </c>
      <c r="AL30" s="442">
        <v>4.8436407913376241E-4</v>
      </c>
      <c r="AM30" s="442">
        <v>1.4140698938926175E-2</v>
      </c>
      <c r="AN30" s="442">
        <v>4.5445169515005631E-4</v>
      </c>
      <c r="AO30" s="442">
        <v>1.413828706736609E-2</v>
      </c>
      <c r="AP30" s="318">
        <f t="shared" si="0"/>
        <v>1.0780569437144398</v>
      </c>
    </row>
    <row r="31" spans="1:42" ht="12.5" x14ac:dyDescent="0.2">
      <c r="A31" s="281" t="s">
        <v>473</v>
      </c>
      <c r="B31" s="283" t="s">
        <v>385</v>
      </c>
      <c r="C31" s="442">
        <v>2.0578879868779532E-2</v>
      </c>
      <c r="D31" s="442">
        <v>1.0388430222796823E-2</v>
      </c>
      <c r="E31" s="442">
        <v>0</v>
      </c>
      <c r="F31" s="442">
        <v>1.1366320279407307E-2</v>
      </c>
      <c r="G31" s="442">
        <v>2.2641720377898845E-2</v>
      </c>
      <c r="H31" s="442">
        <v>1.9820111553955452E-2</v>
      </c>
      <c r="I31" s="442">
        <v>2.1119213169780354E-2</v>
      </c>
      <c r="J31" s="442">
        <v>1.1002883269131689E-2</v>
      </c>
      <c r="K31" s="442">
        <v>2.9184148347740956E-3</v>
      </c>
      <c r="L31" s="442">
        <v>1.7499848928691913E-2</v>
      </c>
      <c r="M31" s="442">
        <v>1.1169707911557537E-2</v>
      </c>
      <c r="N31" s="442">
        <v>7.1198151415773955E-3</v>
      </c>
      <c r="O31" s="442">
        <v>1.0983013766295579E-2</v>
      </c>
      <c r="P31" s="442">
        <v>1.321413068123002E-2</v>
      </c>
      <c r="Q31" s="442">
        <v>1.3067573364059745E-2</v>
      </c>
      <c r="R31" s="442">
        <v>1.1818113146711738E-2</v>
      </c>
      <c r="S31" s="442">
        <v>1.4691838395968371E-2</v>
      </c>
      <c r="T31" s="442">
        <v>1.2152499832676893E-2</v>
      </c>
      <c r="U31" s="442">
        <v>1.5407076057262612E-2</v>
      </c>
      <c r="V31" s="442">
        <v>1.3114489928252118E-2</v>
      </c>
      <c r="W31" s="442">
        <v>1.1976427285361862E-2</v>
      </c>
      <c r="X31" s="442">
        <v>2.1171802185237364E-2</v>
      </c>
      <c r="Y31" s="442">
        <v>1.7355994268968739E-2</v>
      </c>
      <c r="Z31" s="442">
        <v>4.8640265678646421E-3</v>
      </c>
      <c r="AA31" s="442">
        <v>6.4290434061424926E-3</v>
      </c>
      <c r="AB31" s="442">
        <v>4.6638973180457358E-3</v>
      </c>
      <c r="AC31" s="442">
        <v>1.0035691816999335</v>
      </c>
      <c r="AD31" s="442">
        <v>2.2672228086415753E-3</v>
      </c>
      <c r="AE31" s="442">
        <v>8.5905464385518688E-4</v>
      </c>
      <c r="AF31" s="442">
        <v>3.6466516712988211E-3</v>
      </c>
      <c r="AG31" s="442">
        <v>2.5814284996070621E-3</v>
      </c>
      <c r="AH31" s="442">
        <v>3.378401104585134E-3</v>
      </c>
      <c r="AI31" s="442">
        <v>5.2760728184590849E-3</v>
      </c>
      <c r="AJ31" s="442">
        <v>1.6429288567208138E-2</v>
      </c>
      <c r="AK31" s="442">
        <v>1.1529052070563494E-2</v>
      </c>
      <c r="AL31" s="442">
        <v>7.827602770940998E-3</v>
      </c>
      <c r="AM31" s="442">
        <v>2.4930472178540199E-2</v>
      </c>
      <c r="AN31" s="442">
        <v>3.0579534640246174E-2</v>
      </c>
      <c r="AO31" s="442">
        <v>1.8196536416309635E-2</v>
      </c>
      <c r="AP31" s="318">
        <f t="shared" si="0"/>
        <v>1.4394092352363081</v>
      </c>
    </row>
    <row r="32" spans="1:42" ht="12.5" x14ac:dyDescent="0.2">
      <c r="A32" s="281" t="s">
        <v>474</v>
      </c>
      <c r="B32" s="283" t="s">
        <v>37</v>
      </c>
      <c r="C32" s="442">
        <v>2.9403156618823772E-3</v>
      </c>
      <c r="D32" s="442">
        <v>2.7698230269521113E-4</v>
      </c>
      <c r="E32" s="442">
        <v>0</v>
      </c>
      <c r="F32" s="442">
        <v>2.5920612674978027E-2</v>
      </c>
      <c r="G32" s="442">
        <v>3.1065729573576985E-3</v>
      </c>
      <c r="H32" s="442">
        <v>8.6172558779704506E-3</v>
      </c>
      <c r="I32" s="442">
        <v>4.6449353445533834E-3</v>
      </c>
      <c r="J32" s="442">
        <v>3.0544934087456187E-3</v>
      </c>
      <c r="K32" s="442">
        <v>1.9866926664518373E-3</v>
      </c>
      <c r="L32" s="442">
        <v>1.8053148116211517E-3</v>
      </c>
      <c r="M32" s="442">
        <v>5.8190344280336769E-3</v>
      </c>
      <c r="N32" s="442">
        <v>2.3125906670086803E-3</v>
      </c>
      <c r="O32" s="442">
        <v>3.7913998357285467E-3</v>
      </c>
      <c r="P32" s="442">
        <v>5.9259342061358366E-3</v>
      </c>
      <c r="Q32" s="442">
        <v>3.4847296848834449E-3</v>
      </c>
      <c r="R32" s="442">
        <v>3.5249418272019647E-3</v>
      </c>
      <c r="S32" s="442">
        <v>5.7728107623649981E-3</v>
      </c>
      <c r="T32" s="442">
        <v>3.5548973209977379E-3</v>
      </c>
      <c r="U32" s="442">
        <v>3.4044330149077314E-3</v>
      </c>
      <c r="V32" s="442">
        <v>4.338691337118266E-3</v>
      </c>
      <c r="W32" s="442">
        <v>2.2785267899861337E-3</v>
      </c>
      <c r="X32" s="442">
        <v>5.8621245491794777E-3</v>
      </c>
      <c r="Y32" s="442">
        <v>6.8691198334506825E-3</v>
      </c>
      <c r="Z32" s="442">
        <v>9.2469422816314154E-3</v>
      </c>
      <c r="AA32" s="442">
        <v>1.2153646797467639E-2</v>
      </c>
      <c r="AB32" s="442">
        <v>1.2323168858537698E-2</v>
      </c>
      <c r="AC32" s="442">
        <v>9.0523965224542074E-3</v>
      </c>
      <c r="AD32" s="442">
        <v>1.0225437396964527</v>
      </c>
      <c r="AE32" s="442">
        <v>3.4315456641659019E-2</v>
      </c>
      <c r="AF32" s="442">
        <v>6.095107111678575E-3</v>
      </c>
      <c r="AG32" s="442">
        <v>1.2813261149267328E-3</v>
      </c>
      <c r="AH32" s="442">
        <v>1.0309833002849865E-2</v>
      </c>
      <c r="AI32" s="442">
        <v>4.4550360788895163E-3</v>
      </c>
      <c r="AJ32" s="442">
        <v>4.5198527892661286E-3</v>
      </c>
      <c r="AK32" s="442">
        <v>1.3084100425336557E-2</v>
      </c>
      <c r="AL32" s="442">
        <v>2.8687933304099439E-3</v>
      </c>
      <c r="AM32" s="442">
        <v>3.5455695137891793E-3</v>
      </c>
      <c r="AN32" s="442">
        <v>2.0023189599884909E-3</v>
      </c>
      <c r="AO32" s="442">
        <v>4.5853624662097374E-3</v>
      </c>
      <c r="AP32" s="318">
        <f t="shared" si="0"/>
        <v>1.2570896980885906</v>
      </c>
    </row>
    <row r="33" spans="1:42" ht="12.5" x14ac:dyDescent="0.2">
      <c r="A33" s="281" t="s">
        <v>475</v>
      </c>
      <c r="B33" s="283" t="s">
        <v>38</v>
      </c>
      <c r="C33" s="442">
        <v>2.6876874161199083E-3</v>
      </c>
      <c r="D33" s="442">
        <v>6.2776334060037206E-4</v>
      </c>
      <c r="E33" s="442">
        <v>0</v>
      </c>
      <c r="F33" s="442">
        <v>9.2580670050949345E-4</v>
      </c>
      <c r="G33" s="442">
        <v>2.3319896600639402E-3</v>
      </c>
      <c r="H33" s="442">
        <v>2.7578472577101478E-3</v>
      </c>
      <c r="I33" s="442">
        <v>2.2893130961191884E-3</v>
      </c>
      <c r="J33" s="442">
        <v>1.7086407996776511E-3</v>
      </c>
      <c r="K33" s="442">
        <v>2.547396415796512E-4</v>
      </c>
      <c r="L33" s="442">
        <v>1.1931524183919557E-3</v>
      </c>
      <c r="M33" s="442">
        <v>2.9766480262597653E-3</v>
      </c>
      <c r="N33" s="442">
        <v>1.4043066580515344E-3</v>
      </c>
      <c r="O33" s="442">
        <v>1.3418314370105605E-3</v>
      </c>
      <c r="P33" s="442">
        <v>3.6256846437098815E-3</v>
      </c>
      <c r="Q33" s="442">
        <v>2.4332521865839105E-3</v>
      </c>
      <c r="R33" s="442">
        <v>2.1515670596501538E-3</v>
      </c>
      <c r="S33" s="442">
        <v>2.6265160260218498E-3</v>
      </c>
      <c r="T33" s="442">
        <v>6.8897148143021647E-4</v>
      </c>
      <c r="U33" s="442">
        <v>2.5232632329165567E-3</v>
      </c>
      <c r="V33" s="442">
        <v>6.7476663294228586E-4</v>
      </c>
      <c r="W33" s="442">
        <v>8.8030393285397151E-4</v>
      </c>
      <c r="X33" s="442">
        <v>2.7277209267081962E-3</v>
      </c>
      <c r="Y33" s="442">
        <v>4.1122857668741573E-3</v>
      </c>
      <c r="Z33" s="442">
        <v>2.6866688451903501E-3</v>
      </c>
      <c r="AA33" s="442">
        <v>8.4772846222361589E-4</v>
      </c>
      <c r="AB33" s="442">
        <v>2.0372433044314889E-3</v>
      </c>
      <c r="AC33" s="442">
        <v>2.3928261031762946E-2</v>
      </c>
      <c r="AD33" s="442">
        <v>1.3141341644233574E-2</v>
      </c>
      <c r="AE33" s="442">
        <v>1.0456503944036151</v>
      </c>
      <c r="AF33" s="442">
        <v>1.4653610486712277E-2</v>
      </c>
      <c r="AG33" s="442">
        <v>3.1439696030011788E-2</v>
      </c>
      <c r="AH33" s="442">
        <v>2.0286170348335453E-3</v>
      </c>
      <c r="AI33" s="442">
        <v>4.5242331118432897E-3</v>
      </c>
      <c r="AJ33" s="442">
        <v>1.7051033157617745E-2</v>
      </c>
      <c r="AK33" s="442">
        <v>1.4063959495827855E-2</v>
      </c>
      <c r="AL33" s="442">
        <v>4.4520249303146202E-3</v>
      </c>
      <c r="AM33" s="442">
        <v>1.0243789944701051E-2</v>
      </c>
      <c r="AN33" s="442">
        <v>3.0070611372108652E-3</v>
      </c>
      <c r="AO33" s="442">
        <v>2.246408442418896E-2</v>
      </c>
      <c r="AP33" s="318">
        <f t="shared" si="0"/>
        <v>1.2326997213623154</v>
      </c>
    </row>
    <row r="34" spans="1:42" ht="12.5" x14ac:dyDescent="0.2">
      <c r="A34" s="281" t="s">
        <v>476</v>
      </c>
      <c r="B34" s="283" t="s">
        <v>477</v>
      </c>
      <c r="C34" s="442">
        <v>2.0033104373401025E-2</v>
      </c>
      <c r="D34" s="442">
        <v>2.3427392829479893E-2</v>
      </c>
      <c r="E34" s="442">
        <v>0</v>
      </c>
      <c r="F34" s="442">
        <v>9.5072345633029146E-3</v>
      </c>
      <c r="G34" s="442">
        <v>1.864929338333159E-2</v>
      </c>
      <c r="H34" s="442">
        <v>1.1124754013032761E-2</v>
      </c>
      <c r="I34" s="442">
        <v>2.1288815375275095E-2</v>
      </c>
      <c r="J34" s="442">
        <v>1.3470300231446047E-2</v>
      </c>
      <c r="K34" s="442">
        <v>1.0618055664979332E-2</v>
      </c>
      <c r="L34" s="442">
        <v>1.1788860212969288E-2</v>
      </c>
      <c r="M34" s="442">
        <v>2.9349281593770985E-2</v>
      </c>
      <c r="N34" s="442">
        <v>1.2030801647014316E-2</v>
      </c>
      <c r="O34" s="442">
        <v>1.763025093788843E-2</v>
      </c>
      <c r="P34" s="442">
        <v>1.4002597238701122E-2</v>
      </c>
      <c r="Q34" s="442">
        <v>1.130653111780373E-2</v>
      </c>
      <c r="R34" s="442">
        <v>9.8291420379349754E-3</v>
      </c>
      <c r="S34" s="442">
        <v>1.2342797193747345E-2</v>
      </c>
      <c r="T34" s="442">
        <v>1.0808241585277845E-2</v>
      </c>
      <c r="U34" s="442">
        <v>1.327796795400221E-2</v>
      </c>
      <c r="V34" s="442">
        <v>1.1197461224928313E-2</v>
      </c>
      <c r="W34" s="442">
        <v>1.0396214421399708E-2</v>
      </c>
      <c r="X34" s="442">
        <v>2.7157091861234835E-2</v>
      </c>
      <c r="Y34" s="442">
        <v>1.8861658771787755E-2</v>
      </c>
      <c r="Z34" s="442">
        <v>1.9066289839873435E-2</v>
      </c>
      <c r="AA34" s="442">
        <v>9.9077569800172134E-3</v>
      </c>
      <c r="AB34" s="442">
        <v>2.6848889630743257E-2</v>
      </c>
      <c r="AC34" s="442">
        <v>1.352523125570361E-2</v>
      </c>
      <c r="AD34" s="442">
        <v>1.8410598665837039E-2</v>
      </c>
      <c r="AE34" s="442">
        <v>1.2600580134790721E-3</v>
      </c>
      <c r="AF34" s="442">
        <v>1.0303905454489553</v>
      </c>
      <c r="AG34" s="442">
        <v>4.9419482862450492E-3</v>
      </c>
      <c r="AH34" s="442">
        <v>1.5689005619539915E-2</v>
      </c>
      <c r="AI34" s="442">
        <v>1.174642723203579E-2</v>
      </c>
      <c r="AJ34" s="442">
        <v>8.413235258689266E-3</v>
      </c>
      <c r="AK34" s="442">
        <v>1.7277065580100847E-2</v>
      </c>
      <c r="AL34" s="442">
        <v>6.6064467371971022E-3</v>
      </c>
      <c r="AM34" s="442">
        <v>1.5255999021279268E-2</v>
      </c>
      <c r="AN34" s="442">
        <v>0.13853092680519535</v>
      </c>
      <c r="AO34" s="442">
        <v>4.955937546353173E-2</v>
      </c>
      <c r="AP34" s="318">
        <f t="shared" si="0"/>
        <v>1.6759682726076008</v>
      </c>
    </row>
    <row r="35" spans="1:42" ht="12.5" x14ac:dyDescent="0.2">
      <c r="A35" s="281" t="s">
        <v>478</v>
      </c>
      <c r="B35" s="283" t="s">
        <v>194</v>
      </c>
      <c r="C35" s="442">
        <v>5.2384670564598401E-5</v>
      </c>
      <c r="D35" s="442">
        <v>1.0469406388990013E-5</v>
      </c>
      <c r="E35" s="442">
        <v>0</v>
      </c>
      <c r="F35" s="442">
        <v>2.9882534412456507E-5</v>
      </c>
      <c r="G35" s="442">
        <v>6.1605067889297906E-5</v>
      </c>
      <c r="H35" s="442">
        <v>6.8408317539280555E-5</v>
      </c>
      <c r="I35" s="442">
        <v>7.1954968210782255E-5</v>
      </c>
      <c r="J35" s="442">
        <v>1.3170424828060198E-4</v>
      </c>
      <c r="K35" s="442">
        <v>4.4161933231399355E-6</v>
      </c>
      <c r="L35" s="442">
        <v>5.6154501657526681E-5</v>
      </c>
      <c r="M35" s="442">
        <v>7.7348042733697324E-5</v>
      </c>
      <c r="N35" s="442">
        <v>2.983762844192746E-5</v>
      </c>
      <c r="O35" s="442">
        <v>3.909832654949135E-5</v>
      </c>
      <c r="P35" s="442">
        <v>8.3308883953507135E-5</v>
      </c>
      <c r="Q35" s="442">
        <v>9.4049847354455882E-5</v>
      </c>
      <c r="R35" s="442">
        <v>1.2157303735250867E-4</v>
      </c>
      <c r="S35" s="442">
        <v>9.6573177340025286E-5</v>
      </c>
      <c r="T35" s="442">
        <v>8.9530960092565093E-5</v>
      </c>
      <c r="U35" s="442">
        <v>1.5882704469235415E-4</v>
      </c>
      <c r="V35" s="442">
        <v>1.563991676246833E-4</v>
      </c>
      <c r="W35" s="442">
        <v>3.8349373288717531E-5</v>
      </c>
      <c r="X35" s="442">
        <v>7.8743972949965238E-5</v>
      </c>
      <c r="Y35" s="442">
        <v>1.262107597181958E-4</v>
      </c>
      <c r="Z35" s="442">
        <v>9.5021680548806799E-5</v>
      </c>
      <c r="AA35" s="442">
        <v>4.993753643719594E-4</v>
      </c>
      <c r="AB35" s="442">
        <v>1.434140639702768E-4</v>
      </c>
      <c r="AC35" s="442">
        <v>4.337524863624214E-4</v>
      </c>
      <c r="AD35" s="442">
        <v>6.5384541550691253E-4</v>
      </c>
      <c r="AE35" s="442">
        <v>5.7578112470467106E-5</v>
      </c>
      <c r="AF35" s="442">
        <v>1.2501335047805407E-4</v>
      </c>
      <c r="AG35" s="442">
        <v>1.0011062965758619</v>
      </c>
      <c r="AH35" s="442">
        <v>3.5065174243948115E-4</v>
      </c>
      <c r="AI35" s="442">
        <v>2.594088153044601E-4</v>
      </c>
      <c r="AJ35" s="442">
        <v>1.4558899761787174E-4</v>
      </c>
      <c r="AK35" s="442">
        <v>7.8693245496823546E-4</v>
      </c>
      <c r="AL35" s="442">
        <v>3.0049466218662796E-4</v>
      </c>
      <c r="AM35" s="442">
        <v>2.3231818798118072E-4</v>
      </c>
      <c r="AN35" s="442">
        <v>4.4424657951717123E-5</v>
      </c>
      <c r="AO35" s="442">
        <v>7.2135077452152509E-4</v>
      </c>
      <c r="AP35" s="318">
        <f t="shared" si="0"/>
        <v>1.0069109466983792</v>
      </c>
    </row>
    <row r="36" spans="1:42" ht="12.5" x14ac:dyDescent="0.2">
      <c r="A36" s="281" t="s">
        <v>479</v>
      </c>
      <c r="B36" s="283" t="s">
        <v>39</v>
      </c>
      <c r="C36" s="442">
        <v>2.1825295150278997E-4</v>
      </c>
      <c r="D36" s="442">
        <v>2.1924767444893515E-5</v>
      </c>
      <c r="E36" s="442">
        <v>0</v>
      </c>
      <c r="F36" s="442">
        <v>6.1529999548273339E-4</v>
      </c>
      <c r="G36" s="442">
        <v>3.2710233027721596E-4</v>
      </c>
      <c r="H36" s="442">
        <v>2.1289421868353288E-4</v>
      </c>
      <c r="I36" s="442">
        <v>3.2190574830415772E-4</v>
      </c>
      <c r="J36" s="442">
        <v>1.0715893158038333E-4</v>
      </c>
      <c r="K36" s="442">
        <v>1.4801821917120828E-5</v>
      </c>
      <c r="L36" s="442">
        <v>9.6714961631885188E-5</v>
      </c>
      <c r="M36" s="442">
        <v>4.4580691755612633E-4</v>
      </c>
      <c r="N36" s="442">
        <v>1.9468670172582321E-4</v>
      </c>
      <c r="O36" s="442">
        <v>2.3034318630654404E-4</v>
      </c>
      <c r="P36" s="442">
        <v>2.1646397352567467E-4</v>
      </c>
      <c r="Q36" s="442">
        <v>3.9304863567607662E-4</v>
      </c>
      <c r="R36" s="442">
        <v>3.2125891602008551E-4</v>
      </c>
      <c r="S36" s="442">
        <v>1.8324994285756841E-4</v>
      </c>
      <c r="T36" s="442">
        <v>1.0523726430493942E-4</v>
      </c>
      <c r="U36" s="442">
        <v>1.802559607498371E-4</v>
      </c>
      <c r="V36" s="442">
        <v>2.4637889542301155E-5</v>
      </c>
      <c r="W36" s="442">
        <v>1.1454465240690341E-4</v>
      </c>
      <c r="X36" s="442">
        <v>1.6085249127170662E-4</v>
      </c>
      <c r="Y36" s="442">
        <v>7.1448133171735019E-4</v>
      </c>
      <c r="Z36" s="442">
        <v>2.4056004098682086E-4</v>
      </c>
      <c r="AA36" s="442">
        <v>5.0685658252205357E-4</v>
      </c>
      <c r="AB36" s="442">
        <v>1.0661648018187621E-3</v>
      </c>
      <c r="AC36" s="442">
        <v>4.1101307988324786E-4</v>
      </c>
      <c r="AD36" s="442">
        <v>3.9261529954665004E-4</v>
      </c>
      <c r="AE36" s="442">
        <v>6.4246287488359691E-5</v>
      </c>
      <c r="AF36" s="442">
        <v>5.9515590447129841E-4</v>
      </c>
      <c r="AG36" s="442">
        <v>2.02404762552037E-5</v>
      </c>
      <c r="AH36" s="442">
        <v>1.0002126593357625</v>
      </c>
      <c r="AI36" s="442">
        <v>6.2439396768703662E-4</v>
      </c>
      <c r="AJ36" s="442">
        <v>2.399549782345202E-4</v>
      </c>
      <c r="AK36" s="442">
        <v>4.3330589442674332E-4</v>
      </c>
      <c r="AL36" s="442">
        <v>2.2329992410223933E-4</v>
      </c>
      <c r="AM36" s="442">
        <v>2.3147800560542327E-4</v>
      </c>
      <c r="AN36" s="442">
        <v>1.5100299624045056E-4</v>
      </c>
      <c r="AO36" s="442">
        <v>0.1897011528417428</v>
      </c>
      <c r="AP36" s="318">
        <f t="shared" si="0"/>
        <v>1.0106338711655172</v>
      </c>
    </row>
    <row r="37" spans="1:42" ht="12.5" x14ac:dyDescent="0.2">
      <c r="A37" s="281" t="s">
        <v>480</v>
      </c>
      <c r="B37" s="283" t="s">
        <v>40</v>
      </c>
      <c r="C37" s="442">
        <v>1.0855320802368035E-5</v>
      </c>
      <c r="D37" s="442">
        <v>7.6515631744234218E-6</v>
      </c>
      <c r="E37" s="442">
        <v>0</v>
      </c>
      <c r="F37" s="442">
        <v>1.5271753612830956E-5</v>
      </c>
      <c r="G37" s="442">
        <v>8.3526544988287422E-5</v>
      </c>
      <c r="H37" s="442">
        <v>7.5465925288480171E-6</v>
      </c>
      <c r="I37" s="442">
        <v>1.1900877609547931E-4</v>
      </c>
      <c r="J37" s="442">
        <v>1.037597280718729E-5</v>
      </c>
      <c r="K37" s="442">
        <v>3.1276230642188832E-6</v>
      </c>
      <c r="L37" s="442">
        <v>1.3164998816877116E-4</v>
      </c>
      <c r="M37" s="442">
        <v>2.7886679462865634E-4</v>
      </c>
      <c r="N37" s="442">
        <v>6.193569652787369E-5</v>
      </c>
      <c r="O37" s="442">
        <v>7.8298217021605857E-6</v>
      </c>
      <c r="P37" s="442">
        <v>2.2450454503916191E-4</v>
      </c>
      <c r="Q37" s="442">
        <v>9.9918237052031597E-5</v>
      </c>
      <c r="R37" s="442">
        <v>1.3379883935057743E-4</v>
      </c>
      <c r="S37" s="442">
        <v>2.9425775156776346E-5</v>
      </c>
      <c r="T37" s="442">
        <v>1.3052285810302429E-3</v>
      </c>
      <c r="U37" s="442">
        <v>7.2428498265659851E-4</v>
      </c>
      <c r="V37" s="442">
        <v>2.6680824479601733E-5</v>
      </c>
      <c r="W37" s="442">
        <v>2.5356633949271448E-5</v>
      </c>
      <c r="X37" s="442">
        <v>1.9023586687726684E-5</v>
      </c>
      <c r="Y37" s="442">
        <v>1.526334311639052E-4</v>
      </c>
      <c r="Z37" s="442">
        <v>1.1237032213629321E-5</v>
      </c>
      <c r="AA37" s="442">
        <v>1.9843435930647069E-5</v>
      </c>
      <c r="AB37" s="442">
        <v>1.2877056079962511E-5</v>
      </c>
      <c r="AC37" s="442">
        <v>1.0812063757127437E-5</v>
      </c>
      <c r="AD37" s="442">
        <v>1.9487570954710137E-4</v>
      </c>
      <c r="AE37" s="442">
        <v>9.8142163284715101E-6</v>
      </c>
      <c r="AF37" s="442">
        <v>2.2360182058438549E-4</v>
      </c>
      <c r="AG37" s="442">
        <v>1.3797743822259813E-5</v>
      </c>
      <c r="AH37" s="442">
        <v>1.2761786766067002E-4</v>
      </c>
      <c r="AI37" s="442">
        <v>1.000008949534744</v>
      </c>
      <c r="AJ37" s="442">
        <v>7.1745242057027483E-5</v>
      </c>
      <c r="AK37" s="442">
        <v>1.3053208897987504E-5</v>
      </c>
      <c r="AL37" s="442">
        <v>2.0242585978399999E-4</v>
      </c>
      <c r="AM37" s="442">
        <v>1.0346710132039869E-4</v>
      </c>
      <c r="AN37" s="442">
        <v>6.0757772686489731E-5</v>
      </c>
      <c r="AO37" s="442">
        <v>4.4255814292764594E-5</v>
      </c>
      <c r="AP37" s="318">
        <f t="shared" si="0"/>
        <v>1.0045633775500813</v>
      </c>
    </row>
    <row r="38" spans="1:42" ht="12.5" x14ac:dyDescent="0.2">
      <c r="A38" s="281" t="s">
        <v>481</v>
      </c>
      <c r="B38" s="283" t="s">
        <v>482</v>
      </c>
      <c r="C38" s="442">
        <v>3.8492386985708714E-4</v>
      </c>
      <c r="D38" s="442">
        <v>1.9168593442716202E-5</v>
      </c>
      <c r="E38" s="442">
        <v>0</v>
      </c>
      <c r="F38" s="442">
        <v>1.0673926859662792E-5</v>
      </c>
      <c r="G38" s="442">
        <v>4.2404320056418403E-5</v>
      </c>
      <c r="H38" s="442">
        <v>1.12179065625357E-5</v>
      </c>
      <c r="I38" s="442">
        <v>1.8759232457686988E-5</v>
      </c>
      <c r="J38" s="442">
        <v>1.1586938642587149E-5</v>
      </c>
      <c r="K38" s="442">
        <v>8.6287831152259521E-6</v>
      </c>
      <c r="L38" s="442">
        <v>1.0045787941658114E-5</v>
      </c>
      <c r="M38" s="442">
        <v>2.5859792508048736E-5</v>
      </c>
      <c r="N38" s="442">
        <v>1.0649016066024802E-5</v>
      </c>
      <c r="O38" s="442">
        <v>1.5336222972364415E-5</v>
      </c>
      <c r="P38" s="442">
        <v>1.2344757216050222E-5</v>
      </c>
      <c r="Q38" s="442">
        <v>1.1036883949044413E-5</v>
      </c>
      <c r="R38" s="442">
        <v>9.4950886354144883E-6</v>
      </c>
      <c r="S38" s="442">
        <v>1.0845650247599196E-5</v>
      </c>
      <c r="T38" s="442">
        <v>9.2272551188829842E-6</v>
      </c>
      <c r="U38" s="442">
        <v>1.158472840450442E-5</v>
      </c>
      <c r="V38" s="442">
        <v>9.1455337847006001E-6</v>
      </c>
      <c r="W38" s="442">
        <v>8.9399368063729135E-6</v>
      </c>
      <c r="X38" s="442">
        <v>2.2751223434899729E-5</v>
      </c>
      <c r="Y38" s="442">
        <v>1.8834550582033886E-5</v>
      </c>
      <c r="Z38" s="442">
        <v>1.6543713713826961E-5</v>
      </c>
      <c r="AA38" s="442">
        <v>1.0472555330197597E-5</v>
      </c>
      <c r="AB38" s="442">
        <v>2.685660908772475E-5</v>
      </c>
      <c r="AC38" s="442">
        <v>1.292491878997869E-5</v>
      </c>
      <c r="AD38" s="442">
        <v>1.6759261318669737E-5</v>
      </c>
      <c r="AE38" s="442">
        <v>1.331995616177719E-6</v>
      </c>
      <c r="AF38" s="442">
        <v>8.3321772146736548E-4</v>
      </c>
      <c r="AG38" s="442">
        <v>4.0823930171340536E-6</v>
      </c>
      <c r="AH38" s="442">
        <v>1.3687480588643234E-5</v>
      </c>
      <c r="AI38" s="442">
        <v>1.2872852755530586E-5</v>
      </c>
      <c r="AJ38" s="442">
        <v>1.0163344043231493</v>
      </c>
      <c r="AK38" s="442">
        <v>1.6315701203686016E-5</v>
      </c>
      <c r="AL38" s="442">
        <v>6.4191959491450797E-6</v>
      </c>
      <c r="AM38" s="442">
        <v>1.6944265306811875E-5</v>
      </c>
      <c r="AN38" s="442">
        <v>1.1238034728789259E-4</v>
      </c>
      <c r="AO38" s="442">
        <v>9.6874277520790956E-4</v>
      </c>
      <c r="AP38" s="318">
        <f t="shared" si="0"/>
        <v>1.0181286733332437</v>
      </c>
    </row>
    <row r="39" spans="1:42" ht="12.5" x14ac:dyDescent="0.2">
      <c r="A39" s="281" t="s">
        <v>483</v>
      </c>
      <c r="B39" s="283" t="s">
        <v>484</v>
      </c>
      <c r="C39" s="442">
        <v>1.1206379100887887E-4</v>
      </c>
      <c r="D39" s="442">
        <v>2.2888187648360638E-5</v>
      </c>
      <c r="E39" s="442">
        <v>0</v>
      </c>
      <c r="F39" s="442">
        <v>5.0842782185977757E-5</v>
      </c>
      <c r="G39" s="442">
        <v>2.3429069173832123E-4</v>
      </c>
      <c r="H39" s="442">
        <v>4.1439459283253437E-4</v>
      </c>
      <c r="I39" s="442">
        <v>2.256089857079304E-4</v>
      </c>
      <c r="J39" s="442">
        <v>4.6972596215017441E-4</v>
      </c>
      <c r="K39" s="442">
        <v>1.0018951155971996E-5</v>
      </c>
      <c r="L39" s="442">
        <v>1.5207679019458705E-4</v>
      </c>
      <c r="M39" s="442">
        <v>1.6427194481110369E-4</v>
      </c>
      <c r="N39" s="442">
        <v>2.1759492036418863E-4</v>
      </c>
      <c r="O39" s="442">
        <v>2.5763646765896038E-5</v>
      </c>
      <c r="P39" s="442">
        <v>3.064531886445674E-4</v>
      </c>
      <c r="Q39" s="442">
        <v>8.1331776552780459E-4</v>
      </c>
      <c r="R39" s="442">
        <v>6.2157091941636455E-4</v>
      </c>
      <c r="S39" s="442">
        <v>5.2158785337940415E-4</v>
      </c>
      <c r="T39" s="442">
        <v>3.8299739720324986E-5</v>
      </c>
      <c r="U39" s="442">
        <v>2.2077010711440316E-4</v>
      </c>
      <c r="V39" s="442">
        <v>3.1859922826715571E-5</v>
      </c>
      <c r="W39" s="442">
        <v>8.5478652425514557E-5</v>
      </c>
      <c r="X39" s="442">
        <v>2.3142240528225329E-4</v>
      </c>
      <c r="Y39" s="442">
        <v>3.2028080114205752E-4</v>
      </c>
      <c r="Z39" s="442">
        <v>4.1924378109268769E-5</v>
      </c>
      <c r="AA39" s="442">
        <v>3.7753286167453767E-3</v>
      </c>
      <c r="AB39" s="442">
        <v>5.3747440178795514E-4</v>
      </c>
      <c r="AC39" s="442">
        <v>1.8263700534305503E-4</v>
      </c>
      <c r="AD39" s="442">
        <v>1.0103784880481463E-3</v>
      </c>
      <c r="AE39" s="442">
        <v>1.5451648877400057E-4</v>
      </c>
      <c r="AF39" s="442">
        <v>6.0298392510298691E-4</v>
      </c>
      <c r="AG39" s="442">
        <v>4.5469170771668597E-5</v>
      </c>
      <c r="AH39" s="442">
        <v>6.3028796835301972E-5</v>
      </c>
      <c r="AI39" s="442">
        <v>5.75286253135295E-4</v>
      </c>
      <c r="AJ39" s="442">
        <v>3.8818204016000704E-4</v>
      </c>
      <c r="AK39" s="442">
        <v>1.0000539158815653</v>
      </c>
      <c r="AL39" s="442">
        <v>6.1375595202918499E-4</v>
      </c>
      <c r="AM39" s="442">
        <v>8.9002880294719773E-4</v>
      </c>
      <c r="AN39" s="442">
        <v>1.3665844963216413E-4</v>
      </c>
      <c r="AO39" s="442">
        <v>1.2542743212753218E-3</v>
      </c>
      <c r="AP39" s="318">
        <f t="shared" si="0"/>
        <v>1.0143621512530301</v>
      </c>
    </row>
    <row r="40" spans="1:42" ht="12.5" x14ac:dyDescent="0.2">
      <c r="A40" s="281" t="s">
        <v>485</v>
      </c>
      <c r="B40" s="283" t="s">
        <v>41</v>
      </c>
      <c r="C40" s="442">
        <v>6.529009882444225E-3</v>
      </c>
      <c r="D40" s="442">
        <v>1.0552101361668955E-2</v>
      </c>
      <c r="E40" s="442">
        <v>0</v>
      </c>
      <c r="F40" s="442">
        <v>1.2024632204320538E-2</v>
      </c>
      <c r="G40" s="442">
        <v>8.4383536697153518E-3</v>
      </c>
      <c r="H40" s="442">
        <v>8.7863193960794721E-3</v>
      </c>
      <c r="I40" s="442">
        <v>7.0368159020890008E-3</v>
      </c>
      <c r="J40" s="442">
        <v>1.2083780645408475E-2</v>
      </c>
      <c r="K40" s="442">
        <v>2.2034689393298909E-3</v>
      </c>
      <c r="L40" s="442">
        <v>1.0966210032190849E-2</v>
      </c>
      <c r="M40" s="442">
        <v>1.5409460476229314E-2</v>
      </c>
      <c r="N40" s="442">
        <v>3.5499400684206955E-3</v>
      </c>
      <c r="O40" s="442">
        <v>4.1055161740427533E-3</v>
      </c>
      <c r="P40" s="442">
        <v>7.9077759181641373E-3</v>
      </c>
      <c r="Q40" s="442">
        <v>1.0760630265640661E-2</v>
      </c>
      <c r="R40" s="442">
        <v>9.0228390764244704E-3</v>
      </c>
      <c r="S40" s="442">
        <v>8.981726446102423E-3</v>
      </c>
      <c r="T40" s="442">
        <v>1.2584091111192422E-2</v>
      </c>
      <c r="U40" s="442">
        <v>1.116338298094789E-2</v>
      </c>
      <c r="V40" s="442">
        <v>1.4095958045641531E-2</v>
      </c>
      <c r="W40" s="442">
        <v>7.3665036813632921E-3</v>
      </c>
      <c r="X40" s="442">
        <v>1.1637387770140751E-2</v>
      </c>
      <c r="Y40" s="442">
        <v>2.6162798101031264E-2</v>
      </c>
      <c r="Z40" s="442">
        <v>1.8498687750223418E-2</v>
      </c>
      <c r="AA40" s="442">
        <v>3.8079449849320227E-2</v>
      </c>
      <c r="AB40" s="442">
        <v>1.6595192646968009E-2</v>
      </c>
      <c r="AC40" s="442">
        <v>2.2598291143327551E-2</v>
      </c>
      <c r="AD40" s="442">
        <v>3.0417827450249849E-2</v>
      </c>
      <c r="AE40" s="442">
        <v>8.3877612661875864E-3</v>
      </c>
      <c r="AF40" s="442">
        <v>1.6493973633433814E-2</v>
      </c>
      <c r="AG40" s="442">
        <v>6.0372337023898319E-2</v>
      </c>
      <c r="AH40" s="442">
        <v>2.4530931674551986E-2</v>
      </c>
      <c r="AI40" s="442">
        <v>1.6501954674040125E-2</v>
      </c>
      <c r="AJ40" s="442">
        <v>1.3087892145659164E-2</v>
      </c>
      <c r="AK40" s="442">
        <v>2.1198855977754574E-2</v>
      </c>
      <c r="AL40" s="442">
        <v>1.0335162447784483</v>
      </c>
      <c r="AM40" s="442">
        <v>1.0082291079130183E-2</v>
      </c>
      <c r="AN40" s="442">
        <v>4.8826394590070704E-3</v>
      </c>
      <c r="AO40" s="442">
        <v>1.4293037356360061E-2</v>
      </c>
      <c r="AP40" s="318">
        <f t="shared" si="0"/>
        <v>1.5566130327007888</v>
      </c>
    </row>
    <row r="41" spans="1:42" ht="12.5" x14ac:dyDescent="0.2">
      <c r="A41" s="286">
        <v>37</v>
      </c>
      <c r="B41" s="283" t="s">
        <v>42</v>
      </c>
      <c r="C41" s="442">
        <v>1.738097364862201E-5</v>
      </c>
      <c r="D41" s="442">
        <v>1.1364603824637733E-5</v>
      </c>
      <c r="E41" s="442">
        <v>0</v>
      </c>
      <c r="F41" s="442">
        <v>1.1747185380065058E-5</v>
      </c>
      <c r="G41" s="442">
        <v>7.1005409763152299E-5</v>
      </c>
      <c r="H41" s="442">
        <v>1.339053418961439E-5</v>
      </c>
      <c r="I41" s="442">
        <v>1.5700364981999642E-5</v>
      </c>
      <c r="J41" s="442">
        <v>1.1818215724842828E-5</v>
      </c>
      <c r="K41" s="442">
        <v>3.6496214390190054E-6</v>
      </c>
      <c r="L41" s="442">
        <v>5.4216508941404602E-5</v>
      </c>
      <c r="M41" s="442">
        <v>1.6774013911367046E-5</v>
      </c>
      <c r="N41" s="442">
        <v>2.1445805752657188E-5</v>
      </c>
      <c r="O41" s="442">
        <v>9.4860487584332603E-6</v>
      </c>
      <c r="P41" s="442">
        <v>4.3075359524111853E-5</v>
      </c>
      <c r="Q41" s="442">
        <v>5.1797985483582765E-5</v>
      </c>
      <c r="R41" s="442">
        <v>6.8090134257133169E-5</v>
      </c>
      <c r="S41" s="442">
        <v>1.3996902056864138E-5</v>
      </c>
      <c r="T41" s="442">
        <v>1.3538288180040418E-5</v>
      </c>
      <c r="U41" s="442">
        <v>5.6372524374856052E-5</v>
      </c>
      <c r="V41" s="442">
        <v>1.2686842863673814E-5</v>
      </c>
      <c r="W41" s="442">
        <v>1.0843768152920096E-5</v>
      </c>
      <c r="X41" s="442">
        <v>1.7901336833652499E-5</v>
      </c>
      <c r="Y41" s="442">
        <v>1.3479283375793298E-4</v>
      </c>
      <c r="Z41" s="442">
        <v>1.275640676873969E-5</v>
      </c>
      <c r="AA41" s="442">
        <v>2.6399130130273804E-5</v>
      </c>
      <c r="AB41" s="442">
        <v>1.5614596236775172E-5</v>
      </c>
      <c r="AC41" s="442">
        <v>3.5853652601234849E-4</v>
      </c>
      <c r="AD41" s="442">
        <v>1.7479917981647613E-5</v>
      </c>
      <c r="AE41" s="442">
        <v>1.3205546214617754E-4</v>
      </c>
      <c r="AF41" s="442">
        <v>1.971857571937393E-4</v>
      </c>
      <c r="AG41" s="442">
        <v>2.2906302176337765E-5</v>
      </c>
      <c r="AH41" s="442">
        <v>2.4253884326172519E-4</v>
      </c>
      <c r="AI41" s="442">
        <v>1.2241753054219109E-3</v>
      </c>
      <c r="AJ41" s="442">
        <v>5.0454244369971544E-3</v>
      </c>
      <c r="AK41" s="442">
        <v>1.5086809348375545E-3</v>
      </c>
      <c r="AL41" s="442">
        <v>2.9689656715255132E-4</v>
      </c>
      <c r="AM41" s="442">
        <v>1.006089247663311</v>
      </c>
      <c r="AN41" s="442">
        <v>4.1501929405137122E-5</v>
      </c>
      <c r="AO41" s="442">
        <v>5.2150889536159558E-4</v>
      </c>
      <c r="AP41" s="318">
        <f t="shared" si="0"/>
        <v>1.0159124750408337</v>
      </c>
    </row>
    <row r="42" spans="1:42" ht="12.5" x14ac:dyDescent="0.2">
      <c r="A42" s="287">
        <v>38</v>
      </c>
      <c r="B42" s="272" t="s">
        <v>283</v>
      </c>
      <c r="C42" s="442">
        <v>1.6138497422882939E-3</v>
      </c>
      <c r="D42" s="442">
        <v>1.4759489455036154E-4</v>
      </c>
      <c r="E42" s="442">
        <v>0</v>
      </c>
      <c r="F42" s="442">
        <v>2.7701529782424972E-4</v>
      </c>
      <c r="G42" s="442">
        <v>1.6432425697125318E-3</v>
      </c>
      <c r="H42" s="442">
        <v>2.4668456311409785E-3</v>
      </c>
      <c r="I42" s="442">
        <v>1.8940763051623817E-3</v>
      </c>
      <c r="J42" s="442">
        <v>1.4683205623494285E-3</v>
      </c>
      <c r="K42" s="442">
        <v>6.2097167849379197E-5</v>
      </c>
      <c r="L42" s="442">
        <v>4.3076039029912763E-4</v>
      </c>
      <c r="M42" s="442">
        <v>2.4814399380789784E-3</v>
      </c>
      <c r="N42" s="442">
        <v>4.4000267345334815E-4</v>
      </c>
      <c r="O42" s="442">
        <v>1.6669046112124806E-4</v>
      </c>
      <c r="P42" s="442">
        <v>8.6087147478469466E-4</v>
      </c>
      <c r="Q42" s="442">
        <v>1.2724300730813881E-3</v>
      </c>
      <c r="R42" s="442">
        <v>1.7636534667522627E-3</v>
      </c>
      <c r="S42" s="442">
        <v>2.366931080468255E-3</v>
      </c>
      <c r="T42" s="442">
        <v>3.5530029395255897E-3</v>
      </c>
      <c r="U42" s="442">
        <v>1.9299456574981347E-3</v>
      </c>
      <c r="V42" s="442">
        <v>2.0357062763397054E-4</v>
      </c>
      <c r="W42" s="442">
        <v>1.4917674627351394E-3</v>
      </c>
      <c r="X42" s="442">
        <v>2.2121904113040045E-3</v>
      </c>
      <c r="Y42" s="442">
        <v>1.7216059019884277E-3</v>
      </c>
      <c r="Z42" s="442">
        <v>2.7420222426931994E-4</v>
      </c>
      <c r="AA42" s="442">
        <v>2.7757702990131362E-3</v>
      </c>
      <c r="AB42" s="442">
        <v>7.1415068518599495E-3</v>
      </c>
      <c r="AC42" s="442">
        <v>3.6776134483999332E-3</v>
      </c>
      <c r="AD42" s="442">
        <v>6.1477109847761771E-3</v>
      </c>
      <c r="AE42" s="442">
        <v>7.42710903933851E-4</v>
      </c>
      <c r="AF42" s="442">
        <v>3.1935997286796636E-3</v>
      </c>
      <c r="AG42" s="442">
        <v>2.2824189945962756E-4</v>
      </c>
      <c r="AH42" s="442">
        <v>5.1144060230760048E-3</v>
      </c>
      <c r="AI42" s="442">
        <v>5.5350876846676075E-3</v>
      </c>
      <c r="AJ42" s="442">
        <v>3.3284062106188387E-3</v>
      </c>
      <c r="AK42" s="442">
        <v>9.9115671637130878E-3</v>
      </c>
      <c r="AL42" s="442">
        <v>2.866003760115934E-3</v>
      </c>
      <c r="AM42" s="442">
        <v>3.1640209127572756E-3</v>
      </c>
      <c r="AN42" s="442">
        <v>1.0008832458546295</v>
      </c>
      <c r="AO42" s="442">
        <v>1.4177971872727149E-3</v>
      </c>
      <c r="AP42" s="318">
        <f t="shared" si="0"/>
        <v>1.0854519986795721</v>
      </c>
    </row>
    <row r="43" spans="1:42" ht="12.5" x14ac:dyDescent="0.2">
      <c r="A43" s="287">
        <v>39</v>
      </c>
      <c r="B43" s="272" t="s">
        <v>284</v>
      </c>
      <c r="C43" s="442">
        <v>1.1511512381092276E-3</v>
      </c>
      <c r="D43" s="442">
        <v>1.1563977951117618E-4</v>
      </c>
      <c r="E43" s="442">
        <v>0</v>
      </c>
      <c r="F43" s="442">
        <v>3.245332293247344E-3</v>
      </c>
      <c r="G43" s="442">
        <v>1.7252653395719013E-3</v>
      </c>
      <c r="H43" s="442">
        <v>1.1228871900076582E-3</v>
      </c>
      <c r="I43" s="442">
        <v>1.6978565383115637E-3</v>
      </c>
      <c r="J43" s="442">
        <v>5.6519802327458283E-4</v>
      </c>
      <c r="K43" s="442">
        <v>7.8070585111643398E-5</v>
      </c>
      <c r="L43" s="442">
        <v>5.1011245007061387E-4</v>
      </c>
      <c r="M43" s="442">
        <v>2.3513596566222517E-3</v>
      </c>
      <c r="N43" s="442">
        <v>1.0268536402002263E-3</v>
      </c>
      <c r="O43" s="442">
        <v>1.214919854604638E-3</v>
      </c>
      <c r="P43" s="442">
        <v>1.1417154701201743E-3</v>
      </c>
      <c r="Q43" s="442">
        <v>2.0730918893890624E-3</v>
      </c>
      <c r="R43" s="442">
        <v>1.6944448924230123E-3</v>
      </c>
      <c r="S43" s="442">
        <v>9.6653171080363835E-4</v>
      </c>
      <c r="T43" s="442">
        <v>5.5506240014495487E-4</v>
      </c>
      <c r="U43" s="442">
        <v>9.5074028078420182E-4</v>
      </c>
      <c r="V43" s="442">
        <v>1.2994984423225916E-4</v>
      </c>
      <c r="W43" s="442">
        <v>6.0415319714616741E-4</v>
      </c>
      <c r="X43" s="442">
        <v>8.4839881067089173E-4</v>
      </c>
      <c r="Y43" s="442">
        <v>3.7684533654604143E-3</v>
      </c>
      <c r="Z43" s="442">
        <v>1.2688075332536589E-3</v>
      </c>
      <c r="AA43" s="442">
        <v>2.6733594139120511E-3</v>
      </c>
      <c r="AB43" s="442">
        <v>5.6233692291050566E-3</v>
      </c>
      <c r="AC43" s="442">
        <v>2.1678433786524965E-3</v>
      </c>
      <c r="AD43" s="442">
        <v>2.070806305535685E-3</v>
      </c>
      <c r="AE43" s="442">
        <v>3.3885999193555567E-4</v>
      </c>
      <c r="AF43" s="442">
        <v>3.1390844961443481E-3</v>
      </c>
      <c r="AG43" s="442">
        <v>1.0675617049238537E-4</v>
      </c>
      <c r="AH43" s="442">
        <v>1.1216483258212023E-3</v>
      </c>
      <c r="AI43" s="442">
        <v>3.2932974515200407E-3</v>
      </c>
      <c r="AJ43" s="442">
        <v>1.2656161961759756E-3</v>
      </c>
      <c r="AK43" s="442">
        <v>2.2854243821898352E-3</v>
      </c>
      <c r="AL43" s="442">
        <v>1.1777709411490062E-3</v>
      </c>
      <c r="AM43" s="442">
        <v>1.2209053344432387E-3</v>
      </c>
      <c r="AN43" s="442">
        <v>7.964487301706691E-4</v>
      </c>
      <c r="AO43" s="442">
        <v>1.0005579098055337</v>
      </c>
      <c r="AP43" s="318">
        <f t="shared" si="0"/>
        <v>5.6087186330318811E-2</v>
      </c>
    </row>
    <row r="44" spans="1:42" ht="12.5" x14ac:dyDescent="0.2">
      <c r="A44" s="319">
        <v>40</v>
      </c>
      <c r="B44" s="320" t="s">
        <v>43</v>
      </c>
      <c r="C44" s="321">
        <f t="shared" ref="C44:AO44" si="1">SUM(C5:C42)</f>
        <v>1.1643706794036763</v>
      </c>
      <c r="D44" s="322">
        <f t="shared" si="1"/>
        <v>1.0632188135064489</v>
      </c>
      <c r="E44" s="322">
        <f t="shared" si="1"/>
        <v>1</v>
      </c>
      <c r="F44" s="322">
        <f t="shared" si="1"/>
        <v>1.0983370568815538</v>
      </c>
      <c r="G44" s="322">
        <f t="shared" si="1"/>
        <v>1.2072568091678804</v>
      </c>
      <c r="H44" s="322">
        <f t="shared" si="1"/>
        <v>1.0810133542796376</v>
      </c>
      <c r="I44" s="322">
        <f t="shared" si="1"/>
        <v>1.2065007909112808</v>
      </c>
      <c r="J44" s="322">
        <f t="shared" si="1"/>
        <v>1.0861827466883973</v>
      </c>
      <c r="K44" s="322">
        <f t="shared" si="1"/>
        <v>1.0324086634005463</v>
      </c>
      <c r="L44" s="322">
        <f t="shared" si="1"/>
        <v>1.1773569120262395</v>
      </c>
      <c r="M44" s="322">
        <f t="shared" si="1"/>
        <v>1.1642041696356757</v>
      </c>
      <c r="N44" s="322">
        <f t="shared" si="1"/>
        <v>1.1983851536854726</v>
      </c>
      <c r="O44" s="322">
        <f t="shared" si="1"/>
        <v>1.0878625893217497</v>
      </c>
      <c r="P44" s="322">
        <f t="shared" si="1"/>
        <v>1.1878180029353858</v>
      </c>
      <c r="Q44" s="322">
        <f t="shared" si="1"/>
        <v>1.1745413952892763</v>
      </c>
      <c r="R44" s="322">
        <f t="shared" si="1"/>
        <v>1.1394352769666627</v>
      </c>
      <c r="S44" s="322">
        <f t="shared" si="1"/>
        <v>1.197241191317074</v>
      </c>
      <c r="T44" s="322">
        <f t="shared" si="1"/>
        <v>1.1307238699762634</v>
      </c>
      <c r="U44" s="322">
        <f t="shared" si="1"/>
        <v>1.2083111448146762</v>
      </c>
      <c r="V44" s="322">
        <f t="shared" si="1"/>
        <v>1.1132276077371213</v>
      </c>
      <c r="W44" s="322">
        <f t="shared" si="1"/>
        <v>1.1825036368054058</v>
      </c>
      <c r="X44" s="322">
        <f t="shared" si="1"/>
        <v>1.1813399399325584</v>
      </c>
      <c r="Y44" s="322">
        <f t="shared" si="1"/>
        <v>1.2390645772210118</v>
      </c>
      <c r="Z44" s="322">
        <f t="shared" si="1"/>
        <v>1.09680544011611</v>
      </c>
      <c r="AA44" s="322">
        <f t="shared" si="1"/>
        <v>1.2190989210334786</v>
      </c>
      <c r="AB44" s="322">
        <f t="shared" si="1"/>
        <v>1.0989934054141879</v>
      </c>
      <c r="AC44" s="322">
        <f t="shared" si="1"/>
        <v>1.1000235217072742</v>
      </c>
      <c r="AD44" s="322">
        <f t="shared" si="1"/>
        <v>1.1153147461044466</v>
      </c>
      <c r="AE44" s="322">
        <f t="shared" si="1"/>
        <v>1.1066279409317576</v>
      </c>
      <c r="AF44" s="322">
        <f t="shared" si="1"/>
        <v>1.090378199524908</v>
      </c>
      <c r="AG44" s="322">
        <f t="shared" si="1"/>
        <v>1.1183276773660673</v>
      </c>
      <c r="AH44" s="322">
        <f t="shared" si="1"/>
        <v>1.1143375938430189</v>
      </c>
      <c r="AI44" s="322">
        <f t="shared" si="1"/>
        <v>1.0875603954147339</v>
      </c>
      <c r="AJ44" s="322">
        <f t="shared" si="1"/>
        <v>1.1134160613758692</v>
      </c>
      <c r="AK44" s="322">
        <f t="shared" si="1"/>
        <v>1.132212238988642</v>
      </c>
      <c r="AL44" s="322">
        <f t="shared" si="1"/>
        <v>1.1011611796686329</v>
      </c>
      <c r="AM44" s="322">
        <f t="shared" si="1"/>
        <v>1.1546629171669789</v>
      </c>
      <c r="AN44" s="322">
        <f t="shared" si="1"/>
        <v>1.472325962314871</v>
      </c>
      <c r="AO44" s="322">
        <f t="shared" si="1"/>
        <v>0.40429289618015041</v>
      </c>
      <c r="AP44" s="323">
        <f t="shared" si="0"/>
        <v>43.442550582874965</v>
      </c>
    </row>
    <row r="45" spans="1:42" ht="13" x14ac:dyDescent="0.2">
      <c r="A45" s="56" t="s">
        <v>486</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P39"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489</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178</v>
      </c>
      <c r="B2" s="326" t="s">
        <v>351</v>
      </c>
      <c r="C2" s="327"/>
      <c r="D2" s="327"/>
      <c r="E2" s="327" t="s">
        <v>178</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490</v>
      </c>
      <c r="AR2" s="327"/>
    </row>
    <row r="3" spans="1:44" x14ac:dyDescent="0.2">
      <c r="A3" s="462" t="s">
        <v>491</v>
      </c>
      <c r="B3" s="463"/>
      <c r="C3" s="330" t="s">
        <v>492</v>
      </c>
      <c r="D3" s="331" t="s">
        <v>133</v>
      </c>
      <c r="E3" s="332" t="s">
        <v>493</v>
      </c>
      <c r="F3" s="331" t="s">
        <v>494</v>
      </c>
      <c r="G3" s="333" t="s">
        <v>495</v>
      </c>
      <c r="H3" s="332" t="s">
        <v>496</v>
      </c>
      <c r="I3" s="332" t="s">
        <v>497</v>
      </c>
      <c r="J3" s="331" t="s">
        <v>498</v>
      </c>
      <c r="K3" s="333" t="s">
        <v>499</v>
      </c>
      <c r="L3" s="332" t="s">
        <v>500</v>
      </c>
      <c r="M3" s="332" t="s">
        <v>501</v>
      </c>
      <c r="N3" s="331" t="s">
        <v>502</v>
      </c>
      <c r="O3" s="333" t="s">
        <v>503</v>
      </c>
      <c r="P3" s="331" t="s">
        <v>504</v>
      </c>
      <c r="Q3" s="333" t="s">
        <v>505</v>
      </c>
      <c r="R3" s="332" t="s">
        <v>506</v>
      </c>
      <c r="S3" s="332" t="s">
        <v>507</v>
      </c>
      <c r="T3" s="331" t="s">
        <v>508</v>
      </c>
      <c r="U3" s="333" t="s">
        <v>509</v>
      </c>
      <c r="V3" s="332" t="s">
        <v>510</v>
      </c>
      <c r="W3" s="332" t="s">
        <v>511</v>
      </c>
      <c r="X3" s="331" t="s">
        <v>512</v>
      </c>
      <c r="Y3" s="333" t="s">
        <v>513</v>
      </c>
      <c r="Z3" s="332" t="s">
        <v>514</v>
      </c>
      <c r="AA3" s="332" t="s">
        <v>515</v>
      </c>
      <c r="AB3" s="331" t="s">
        <v>516</v>
      </c>
      <c r="AC3" s="333" t="s">
        <v>517</v>
      </c>
      <c r="AD3" s="332" t="s">
        <v>518</v>
      </c>
      <c r="AE3" s="332" t="s">
        <v>519</v>
      </c>
      <c r="AF3" s="331" t="s">
        <v>520</v>
      </c>
      <c r="AG3" s="333" t="s">
        <v>521</v>
      </c>
      <c r="AH3" s="332" t="s">
        <v>522</v>
      </c>
      <c r="AI3" s="332" t="s">
        <v>523</v>
      </c>
      <c r="AJ3" s="331" t="s">
        <v>524</v>
      </c>
      <c r="AK3" s="333" t="s">
        <v>525</v>
      </c>
      <c r="AL3" s="332" t="s">
        <v>526</v>
      </c>
      <c r="AM3" s="332" t="s">
        <v>527</v>
      </c>
      <c r="AN3" s="331" t="s">
        <v>528</v>
      </c>
      <c r="AO3" s="333" t="s">
        <v>529</v>
      </c>
      <c r="AP3" s="332" t="s">
        <v>530</v>
      </c>
      <c r="AQ3" s="332" t="s">
        <v>531</v>
      </c>
      <c r="AR3" s="334" t="s">
        <v>532</v>
      </c>
    </row>
    <row r="4" spans="1:44" x14ac:dyDescent="0.2">
      <c r="A4" s="335"/>
      <c r="B4" s="336"/>
      <c r="C4" s="337" t="s">
        <v>533</v>
      </c>
      <c r="D4" s="338" t="s">
        <v>533</v>
      </c>
      <c r="E4" s="339" t="s">
        <v>533</v>
      </c>
      <c r="F4" s="338" t="s">
        <v>533</v>
      </c>
      <c r="G4" s="340" t="s">
        <v>533</v>
      </c>
      <c r="H4" s="339" t="s">
        <v>533</v>
      </c>
      <c r="I4" s="339" t="s">
        <v>533</v>
      </c>
      <c r="J4" s="338" t="s">
        <v>533</v>
      </c>
      <c r="K4" s="340" t="s">
        <v>533</v>
      </c>
      <c r="L4" s="339" t="s">
        <v>533</v>
      </c>
      <c r="M4" s="339" t="s">
        <v>533</v>
      </c>
      <c r="N4" s="338" t="s">
        <v>533</v>
      </c>
      <c r="O4" s="340" t="s">
        <v>533</v>
      </c>
      <c r="P4" s="338" t="s">
        <v>533</v>
      </c>
      <c r="Q4" s="340" t="s">
        <v>533</v>
      </c>
      <c r="R4" s="339" t="s">
        <v>533</v>
      </c>
      <c r="S4" s="339" t="s">
        <v>533</v>
      </c>
      <c r="T4" s="338" t="s">
        <v>533</v>
      </c>
      <c r="U4" s="340" t="s">
        <v>533</v>
      </c>
      <c r="V4" s="339" t="s">
        <v>533</v>
      </c>
      <c r="W4" s="339" t="s">
        <v>533</v>
      </c>
      <c r="X4" s="338" t="s">
        <v>533</v>
      </c>
      <c r="Y4" s="340" t="s">
        <v>533</v>
      </c>
      <c r="Z4" s="339" t="s">
        <v>533</v>
      </c>
      <c r="AA4" s="339" t="s">
        <v>533</v>
      </c>
      <c r="AB4" s="338" t="s">
        <v>533</v>
      </c>
      <c r="AC4" s="340" t="s">
        <v>533</v>
      </c>
      <c r="AD4" s="339" t="s">
        <v>533</v>
      </c>
      <c r="AE4" s="339" t="s">
        <v>533</v>
      </c>
      <c r="AF4" s="338" t="s">
        <v>533</v>
      </c>
      <c r="AG4" s="340" t="s">
        <v>533</v>
      </c>
      <c r="AH4" s="339" t="s">
        <v>533</v>
      </c>
      <c r="AI4" s="339" t="s">
        <v>533</v>
      </c>
      <c r="AJ4" s="338" t="s">
        <v>533</v>
      </c>
      <c r="AK4" s="340" t="s">
        <v>533</v>
      </c>
      <c r="AL4" s="339" t="s">
        <v>533</v>
      </c>
      <c r="AM4" s="339" t="s">
        <v>533</v>
      </c>
      <c r="AN4" s="338" t="s">
        <v>533</v>
      </c>
      <c r="AO4" s="340" t="s">
        <v>533</v>
      </c>
      <c r="AP4" s="339" t="s">
        <v>533</v>
      </c>
      <c r="AQ4" s="339" t="s">
        <v>533</v>
      </c>
      <c r="AR4" s="341" t="s">
        <v>533</v>
      </c>
    </row>
    <row r="5" spans="1:44" x14ac:dyDescent="0.2">
      <c r="A5" s="342" t="s">
        <v>264</v>
      </c>
      <c r="B5" s="343" t="s">
        <v>534</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220</v>
      </c>
      <c r="B6" s="343" t="s">
        <v>446</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221</v>
      </c>
      <c r="B7" s="343" t="s">
        <v>250</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222</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223</v>
      </c>
      <c r="B9" s="343" t="s">
        <v>191</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224</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225</v>
      </c>
      <c r="B11" s="343" t="s">
        <v>268</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226</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227</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535</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269</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270</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271</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281</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366</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192</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193</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273</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282</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385</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536</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194</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482</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537</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195</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201</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202</v>
      </c>
      <c r="B42" s="343" t="s">
        <v>283</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538</v>
      </c>
    </row>
    <row r="43" spans="1:45" x14ac:dyDescent="0.2">
      <c r="A43" s="342" t="s">
        <v>203</v>
      </c>
      <c r="B43" s="343" t="s">
        <v>284</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539</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540</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541</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178</v>
      </c>
      <c r="B48" s="326" t="s">
        <v>542</v>
      </c>
      <c r="C48" s="327"/>
      <c r="D48" s="327"/>
      <c r="E48" s="327" t="s">
        <v>178</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490</v>
      </c>
      <c r="AR48" s="327"/>
    </row>
    <row r="49" spans="1:44" ht="13.5" customHeight="1" x14ac:dyDescent="0.2">
      <c r="A49" s="462" t="s">
        <v>491</v>
      </c>
      <c r="B49" s="464"/>
      <c r="C49" s="330" t="s">
        <v>492</v>
      </c>
      <c r="D49" s="332" t="s">
        <v>133</v>
      </c>
      <c r="E49" s="332" t="s">
        <v>493</v>
      </c>
      <c r="F49" s="331" t="s">
        <v>494</v>
      </c>
      <c r="G49" s="333" t="s">
        <v>495</v>
      </c>
      <c r="H49" s="332" t="s">
        <v>496</v>
      </c>
      <c r="I49" s="332" t="s">
        <v>497</v>
      </c>
      <c r="J49" s="331" t="s">
        <v>498</v>
      </c>
      <c r="K49" s="333" t="s">
        <v>499</v>
      </c>
      <c r="L49" s="332" t="s">
        <v>500</v>
      </c>
      <c r="M49" s="332" t="s">
        <v>501</v>
      </c>
      <c r="N49" s="331" t="s">
        <v>502</v>
      </c>
      <c r="O49" s="333" t="s">
        <v>503</v>
      </c>
      <c r="P49" s="332" t="s">
        <v>504</v>
      </c>
      <c r="Q49" s="332" t="s">
        <v>505</v>
      </c>
      <c r="R49" s="331" t="s">
        <v>506</v>
      </c>
      <c r="S49" s="333" t="s">
        <v>507</v>
      </c>
      <c r="T49" s="332" t="s">
        <v>508</v>
      </c>
      <c r="U49" s="332" t="s">
        <v>509</v>
      </c>
      <c r="V49" s="331" t="s">
        <v>510</v>
      </c>
      <c r="W49" s="333" t="s">
        <v>511</v>
      </c>
      <c r="X49" s="332" t="s">
        <v>512</v>
      </c>
      <c r="Y49" s="332" t="s">
        <v>513</v>
      </c>
      <c r="Z49" s="331" t="s">
        <v>514</v>
      </c>
      <c r="AA49" s="333" t="s">
        <v>515</v>
      </c>
      <c r="AB49" s="332" t="s">
        <v>516</v>
      </c>
      <c r="AC49" s="332" t="s">
        <v>517</v>
      </c>
      <c r="AD49" s="331" t="s">
        <v>518</v>
      </c>
      <c r="AE49" s="333" t="s">
        <v>519</v>
      </c>
      <c r="AF49" s="332" t="s">
        <v>520</v>
      </c>
      <c r="AG49" s="332" t="s">
        <v>521</v>
      </c>
      <c r="AH49" s="331" t="s">
        <v>522</v>
      </c>
      <c r="AI49" s="333" t="s">
        <v>523</v>
      </c>
      <c r="AJ49" s="332" t="s">
        <v>524</v>
      </c>
      <c r="AK49" s="332" t="s">
        <v>525</v>
      </c>
      <c r="AL49" s="331" t="s">
        <v>526</v>
      </c>
      <c r="AM49" s="333" t="s">
        <v>527</v>
      </c>
      <c r="AN49" s="332" t="s">
        <v>528</v>
      </c>
      <c r="AO49" s="332" t="s">
        <v>529</v>
      </c>
      <c r="AP49" s="331" t="s">
        <v>530</v>
      </c>
      <c r="AQ49" s="333" t="s">
        <v>531</v>
      </c>
      <c r="AR49" s="334" t="s">
        <v>532</v>
      </c>
    </row>
    <row r="50" spans="1:44" ht="24" x14ac:dyDescent="0.2">
      <c r="A50" s="335"/>
      <c r="B50" s="358"/>
      <c r="C50" s="359" t="s">
        <v>543</v>
      </c>
      <c r="D50" s="360" t="s">
        <v>543</v>
      </c>
      <c r="E50" s="360" t="s">
        <v>543</v>
      </c>
      <c r="F50" s="361" t="s">
        <v>543</v>
      </c>
      <c r="G50" s="362" t="s">
        <v>543</v>
      </c>
      <c r="H50" s="360" t="s">
        <v>543</v>
      </c>
      <c r="I50" s="360" t="s">
        <v>543</v>
      </c>
      <c r="J50" s="361" t="s">
        <v>543</v>
      </c>
      <c r="K50" s="362" t="s">
        <v>543</v>
      </c>
      <c r="L50" s="360" t="s">
        <v>543</v>
      </c>
      <c r="M50" s="360" t="s">
        <v>543</v>
      </c>
      <c r="N50" s="361" t="s">
        <v>543</v>
      </c>
      <c r="O50" s="362" t="s">
        <v>543</v>
      </c>
      <c r="P50" s="360" t="s">
        <v>543</v>
      </c>
      <c r="Q50" s="360" t="s">
        <v>543</v>
      </c>
      <c r="R50" s="361" t="s">
        <v>543</v>
      </c>
      <c r="S50" s="362" t="s">
        <v>543</v>
      </c>
      <c r="T50" s="360" t="s">
        <v>543</v>
      </c>
      <c r="U50" s="360" t="s">
        <v>543</v>
      </c>
      <c r="V50" s="361" t="s">
        <v>543</v>
      </c>
      <c r="W50" s="362" t="s">
        <v>543</v>
      </c>
      <c r="X50" s="360" t="s">
        <v>543</v>
      </c>
      <c r="Y50" s="360" t="s">
        <v>543</v>
      </c>
      <c r="Z50" s="361" t="s">
        <v>543</v>
      </c>
      <c r="AA50" s="362" t="s">
        <v>543</v>
      </c>
      <c r="AB50" s="360" t="s">
        <v>543</v>
      </c>
      <c r="AC50" s="360" t="s">
        <v>543</v>
      </c>
      <c r="AD50" s="361" t="s">
        <v>543</v>
      </c>
      <c r="AE50" s="362" t="s">
        <v>543</v>
      </c>
      <c r="AF50" s="360" t="s">
        <v>543</v>
      </c>
      <c r="AG50" s="360" t="s">
        <v>543</v>
      </c>
      <c r="AH50" s="361" t="s">
        <v>543</v>
      </c>
      <c r="AI50" s="362" t="s">
        <v>543</v>
      </c>
      <c r="AJ50" s="360" t="s">
        <v>543</v>
      </c>
      <c r="AK50" s="360" t="s">
        <v>543</v>
      </c>
      <c r="AL50" s="361" t="s">
        <v>543</v>
      </c>
      <c r="AM50" s="362" t="s">
        <v>543</v>
      </c>
      <c r="AN50" s="360" t="s">
        <v>543</v>
      </c>
      <c r="AO50" s="360" t="s">
        <v>543</v>
      </c>
      <c r="AP50" s="361" t="s">
        <v>543</v>
      </c>
      <c r="AQ50" s="362" t="s">
        <v>543</v>
      </c>
      <c r="AR50" s="363" t="s">
        <v>543</v>
      </c>
    </row>
    <row r="51" spans="1:44" x14ac:dyDescent="0.2">
      <c r="A51" s="342" t="s">
        <v>264</v>
      </c>
      <c r="B51" s="326" t="s">
        <v>534</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220</v>
      </c>
      <c r="B52" s="326" t="s">
        <v>446</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221</v>
      </c>
      <c r="B53" s="326" t="s">
        <v>250</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222</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223</v>
      </c>
      <c r="B55" s="326" t="s">
        <v>191</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224</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225</v>
      </c>
      <c r="B57" s="326" t="s">
        <v>268</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226</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227</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535</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269</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270</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271</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281</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366</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192</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193</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273</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282</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385</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536</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194</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482</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537</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195</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201</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202</v>
      </c>
      <c r="B88" s="326" t="s">
        <v>283</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203</v>
      </c>
      <c r="B89" s="326" t="s">
        <v>284</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539</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538</v>
      </c>
    </row>
    <row r="91" spans="1:45" x14ac:dyDescent="0.2">
      <c r="D91" s="357"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2023-08-19T07:17:48Z</dcterms:modified>
</cp:coreProperties>
</file>